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5"/>
  <workbookPr/>
  <mc:AlternateContent xmlns:mc="http://schemas.openxmlformats.org/markup-compatibility/2006">
    <mc:Choice Requires="x15">
      <x15ac:absPath xmlns:x15ac="http://schemas.microsoft.com/office/spreadsheetml/2010/11/ac" url="E:\Study\MSU\Course 4\Моделирование и прогнозирование социально-экономических явлений\LE_test\"/>
    </mc:Choice>
  </mc:AlternateContent>
  <xr:revisionPtr revIDLastSave="0" documentId="13_ncr:1_{D63509EC-001A-4D92-A5D8-348431E0242C}" xr6:coauthVersionLast="47" xr6:coauthVersionMax="47" xr10:uidLastSave="{00000000-0000-0000-0000-000000000000}"/>
  <bookViews>
    <workbookView xWindow="-108" yWindow="-108" windowWidth="23256" windowHeight="12456" tabRatio="801" firstSheet="3" activeTab="11" xr2:uid="{00000000-000D-0000-FFFF-FFFF00000000}"/>
  </bookViews>
  <sheets>
    <sheet name="data" sheetId="1" r:id="rId1"/>
    <sheet name="correl" sheetId="3" r:id="rId2"/>
    <sheet name="data_lr" sheetId="4" r:id="rId3"/>
    <sheet name="1x model" sheetId="5" r:id="rId4"/>
    <sheet name="2x model" sheetId="6" r:id="rId5"/>
    <sheet name="3x model" sheetId="8" r:id="rId6"/>
    <sheet name="4x model" sheetId="10" r:id="rId7"/>
    <sheet name="4x model (wo Койки) (лучш.)" sheetId="16" r:id="rId8"/>
    <sheet name="5x model" sheetId="11" r:id="rId9"/>
    <sheet name="Койки" sheetId="19" r:id="rId10"/>
    <sheet name="Сравнение моделей" sheetId="15" r:id="rId11"/>
    <sheet name="Тест лучшей модели" sheetId="18" r:id="rId12"/>
  </sheets>
  <definedNames>
    <definedName name="_xlnm._FilterDatabase" localSheetId="0" hidden="1">data!$A$1:$A$86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8" l="1"/>
  <c r="S92" i="18" l="1"/>
  <c r="Q92" i="18"/>
  <c r="O92" i="18"/>
  <c r="M92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93" i="18"/>
  <c r="E148" i="18"/>
  <c r="E161" i="18"/>
  <c r="E162" i="18"/>
  <c r="C94" i="18"/>
  <c r="E94" i="18" s="1"/>
  <c r="C95" i="18"/>
  <c r="E95" i="18" s="1"/>
  <c r="C96" i="18"/>
  <c r="E96" i="18" s="1"/>
  <c r="C97" i="18"/>
  <c r="E97" i="18" s="1"/>
  <c r="C98" i="18"/>
  <c r="E98" i="18" s="1"/>
  <c r="C99" i="18"/>
  <c r="E99" i="18" s="1"/>
  <c r="C100" i="18"/>
  <c r="E100" i="18" s="1"/>
  <c r="C101" i="18"/>
  <c r="E101" i="18" s="1"/>
  <c r="C102" i="18"/>
  <c r="E102" i="18" s="1"/>
  <c r="C103" i="18"/>
  <c r="E103" i="18" s="1"/>
  <c r="C104" i="18"/>
  <c r="E104" i="18" s="1"/>
  <c r="C105" i="18"/>
  <c r="E105" i="18" s="1"/>
  <c r="C106" i="18"/>
  <c r="E106" i="18" s="1"/>
  <c r="C107" i="18"/>
  <c r="E107" i="18" s="1"/>
  <c r="C108" i="18"/>
  <c r="E108" i="18" s="1"/>
  <c r="C109" i="18"/>
  <c r="E109" i="18" s="1"/>
  <c r="C110" i="18"/>
  <c r="E110" i="18" s="1"/>
  <c r="C111" i="18"/>
  <c r="E111" i="18" s="1"/>
  <c r="C112" i="18"/>
  <c r="E112" i="18" s="1"/>
  <c r="C113" i="18"/>
  <c r="E113" i="18" s="1"/>
  <c r="C114" i="18"/>
  <c r="E114" i="18" s="1"/>
  <c r="C115" i="18"/>
  <c r="E115" i="18" s="1"/>
  <c r="C116" i="18"/>
  <c r="E116" i="18" s="1"/>
  <c r="C117" i="18"/>
  <c r="E117" i="18" s="1"/>
  <c r="C118" i="18"/>
  <c r="E118" i="18" s="1"/>
  <c r="C119" i="18"/>
  <c r="E119" i="18" s="1"/>
  <c r="C120" i="18"/>
  <c r="E120" i="18" s="1"/>
  <c r="C121" i="18"/>
  <c r="E121" i="18" s="1"/>
  <c r="C122" i="18"/>
  <c r="E122" i="18" s="1"/>
  <c r="C123" i="18"/>
  <c r="E123" i="18" s="1"/>
  <c r="C124" i="18"/>
  <c r="E124" i="18" s="1"/>
  <c r="C125" i="18"/>
  <c r="E125" i="18" s="1"/>
  <c r="C126" i="18"/>
  <c r="E126" i="18" s="1"/>
  <c r="C127" i="18"/>
  <c r="E127" i="18" s="1"/>
  <c r="C128" i="18"/>
  <c r="E128" i="18" s="1"/>
  <c r="C129" i="18"/>
  <c r="E129" i="18" s="1"/>
  <c r="C130" i="18"/>
  <c r="E130" i="18" s="1"/>
  <c r="C131" i="18"/>
  <c r="E131" i="18" s="1"/>
  <c r="C132" i="18"/>
  <c r="E132" i="18" s="1"/>
  <c r="C133" i="18"/>
  <c r="E133" i="18" s="1"/>
  <c r="C134" i="18"/>
  <c r="E134" i="18" s="1"/>
  <c r="C135" i="18"/>
  <c r="E135" i="18" s="1"/>
  <c r="C136" i="18"/>
  <c r="E136" i="18" s="1"/>
  <c r="C137" i="18"/>
  <c r="E137" i="18" s="1"/>
  <c r="C138" i="18"/>
  <c r="E138" i="18" s="1"/>
  <c r="C139" i="18"/>
  <c r="E139" i="18" s="1"/>
  <c r="C140" i="18"/>
  <c r="E140" i="18" s="1"/>
  <c r="C141" i="18"/>
  <c r="E141" i="18" s="1"/>
  <c r="C142" i="18"/>
  <c r="E142" i="18" s="1"/>
  <c r="C143" i="18"/>
  <c r="E143" i="18" s="1"/>
  <c r="C144" i="18"/>
  <c r="E144" i="18" s="1"/>
  <c r="C145" i="18"/>
  <c r="E145" i="18" s="1"/>
  <c r="C146" i="18"/>
  <c r="E146" i="18" s="1"/>
  <c r="C147" i="18"/>
  <c r="E147" i="18" s="1"/>
  <c r="C148" i="18"/>
  <c r="C149" i="18"/>
  <c r="E149" i="18" s="1"/>
  <c r="C150" i="18"/>
  <c r="E150" i="18" s="1"/>
  <c r="C151" i="18"/>
  <c r="E151" i="18" s="1"/>
  <c r="C152" i="18"/>
  <c r="E152" i="18" s="1"/>
  <c r="C153" i="18"/>
  <c r="E153" i="18" s="1"/>
  <c r="C154" i="18"/>
  <c r="E154" i="18" s="1"/>
  <c r="C155" i="18"/>
  <c r="E155" i="18" s="1"/>
  <c r="C156" i="18"/>
  <c r="E156" i="18" s="1"/>
  <c r="C157" i="18"/>
  <c r="E157" i="18" s="1"/>
  <c r="C158" i="18"/>
  <c r="E158" i="18" s="1"/>
  <c r="C159" i="18"/>
  <c r="E159" i="18" s="1"/>
  <c r="C160" i="18"/>
  <c r="E160" i="18" s="1"/>
  <c r="C161" i="18"/>
  <c r="C162" i="18"/>
  <c r="C163" i="18"/>
  <c r="E163" i="18" s="1"/>
  <c r="C164" i="18"/>
  <c r="E164" i="18" s="1"/>
  <c r="C165" i="18"/>
  <c r="E165" i="18" s="1"/>
  <c r="C166" i="18"/>
  <c r="E166" i="18" s="1"/>
  <c r="C167" i="18"/>
  <c r="E167" i="18" s="1"/>
  <c r="C168" i="18"/>
  <c r="E168" i="18" s="1"/>
  <c r="C169" i="18"/>
  <c r="E169" i="18" s="1"/>
  <c r="C170" i="18"/>
  <c r="E170" i="18" s="1"/>
  <c r="C171" i="18"/>
  <c r="E171" i="18" s="1"/>
  <c r="C172" i="18"/>
  <c r="E172" i="18" s="1"/>
  <c r="C173" i="18"/>
  <c r="E173" i="18" s="1"/>
  <c r="C174" i="18"/>
  <c r="E174" i="18" s="1"/>
  <c r="C175" i="18"/>
  <c r="E175" i="18" s="1"/>
  <c r="C176" i="18"/>
  <c r="E176" i="18" s="1"/>
  <c r="C177" i="18"/>
  <c r="E177" i="18" s="1"/>
  <c r="T6" i="18"/>
  <c r="R6" i="18"/>
  <c r="S6" i="18"/>
  <c r="L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6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D10" i="18"/>
  <c r="D6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9" i="18"/>
  <c r="D8" i="18"/>
  <c r="D7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6" i="18"/>
  <c r="F28" i="16"/>
  <c r="E28" i="16"/>
  <c r="D28" i="16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D106" i="16"/>
  <c r="E106" i="16" s="1"/>
  <c r="D105" i="16"/>
  <c r="E105" i="16" s="1"/>
  <c r="D104" i="16"/>
  <c r="E104" i="16" s="1"/>
  <c r="D103" i="16"/>
  <c r="E103" i="16" s="1"/>
  <c r="D102" i="16"/>
  <c r="E102" i="16" s="1"/>
  <c r="D101" i="16"/>
  <c r="E101" i="16" s="1"/>
  <c r="D100" i="16"/>
  <c r="E100" i="16" s="1"/>
  <c r="D99" i="16"/>
  <c r="E99" i="16" s="1"/>
  <c r="D98" i="16"/>
  <c r="E98" i="16" s="1"/>
  <c r="D97" i="16"/>
  <c r="E97" i="16" s="1"/>
  <c r="D96" i="16"/>
  <c r="E96" i="16" s="1"/>
  <c r="D95" i="16"/>
  <c r="E95" i="16" s="1"/>
  <c r="D94" i="16"/>
  <c r="E94" i="16" s="1"/>
  <c r="D93" i="16"/>
  <c r="E93" i="16" s="1"/>
  <c r="D92" i="16"/>
  <c r="E92" i="16" s="1"/>
  <c r="D91" i="16"/>
  <c r="E91" i="16" s="1"/>
  <c r="D90" i="16"/>
  <c r="E90" i="16" s="1"/>
  <c r="D89" i="16"/>
  <c r="E89" i="16" s="1"/>
  <c r="D88" i="16"/>
  <c r="E88" i="16" s="1"/>
  <c r="D87" i="16"/>
  <c r="E87" i="16" s="1"/>
  <c r="D86" i="16"/>
  <c r="E86" i="16" s="1"/>
  <c r="D85" i="16"/>
  <c r="E85" i="16" s="1"/>
  <c r="D84" i="16"/>
  <c r="E84" i="16" s="1"/>
  <c r="D83" i="16"/>
  <c r="E83" i="16" s="1"/>
  <c r="D82" i="16"/>
  <c r="E82" i="16" s="1"/>
  <c r="D81" i="16"/>
  <c r="E81" i="16" s="1"/>
  <c r="D80" i="16"/>
  <c r="E80" i="16" s="1"/>
  <c r="D79" i="16"/>
  <c r="E79" i="16" s="1"/>
  <c r="D78" i="16"/>
  <c r="E78" i="16" s="1"/>
  <c r="D77" i="16"/>
  <c r="E77" i="16" s="1"/>
  <c r="D76" i="16"/>
  <c r="E76" i="16" s="1"/>
  <c r="D75" i="16"/>
  <c r="E75" i="16" s="1"/>
  <c r="D74" i="16"/>
  <c r="E74" i="16" s="1"/>
  <c r="D73" i="16"/>
  <c r="E73" i="16" s="1"/>
  <c r="D72" i="16"/>
  <c r="E72" i="16" s="1"/>
  <c r="D71" i="16"/>
  <c r="E71" i="16" s="1"/>
  <c r="D70" i="16"/>
  <c r="E70" i="16" s="1"/>
  <c r="D69" i="16"/>
  <c r="E69" i="16" s="1"/>
  <c r="D68" i="16"/>
  <c r="E68" i="16" s="1"/>
  <c r="D67" i="16"/>
  <c r="E67" i="16" s="1"/>
  <c r="D66" i="16"/>
  <c r="E66" i="16" s="1"/>
  <c r="D65" i="16"/>
  <c r="E65" i="16" s="1"/>
  <c r="D64" i="16"/>
  <c r="E64" i="16" s="1"/>
  <c r="D63" i="16"/>
  <c r="E63" i="16" s="1"/>
  <c r="D62" i="16"/>
  <c r="E62" i="16" s="1"/>
  <c r="D61" i="16"/>
  <c r="E61" i="16" s="1"/>
  <c r="D60" i="16"/>
  <c r="E60" i="16" s="1"/>
  <c r="D59" i="16"/>
  <c r="E59" i="16" s="1"/>
  <c r="D58" i="16"/>
  <c r="E58" i="16" s="1"/>
  <c r="D57" i="16"/>
  <c r="E57" i="16" s="1"/>
  <c r="D56" i="16"/>
  <c r="E56" i="16" s="1"/>
  <c r="D55" i="16"/>
  <c r="E55" i="16" s="1"/>
  <c r="D54" i="16"/>
  <c r="E54" i="16" s="1"/>
  <c r="D53" i="16"/>
  <c r="E53" i="16" s="1"/>
  <c r="D52" i="16"/>
  <c r="E52" i="16" s="1"/>
  <c r="D51" i="16"/>
  <c r="E51" i="16" s="1"/>
  <c r="D50" i="16"/>
  <c r="E50" i="16" s="1"/>
  <c r="D49" i="16"/>
  <c r="E49" i="16" s="1"/>
  <c r="D48" i="16"/>
  <c r="E48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40" i="16"/>
  <c r="E40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E29" i="16"/>
  <c r="D29" i="16"/>
  <c r="D113" i="11"/>
  <c r="E113" i="11" s="1"/>
  <c r="D112" i="11"/>
  <c r="E112" i="11" s="1"/>
  <c r="D111" i="11"/>
  <c r="E111" i="11" s="1"/>
  <c r="D110" i="11"/>
  <c r="E110" i="11" s="1"/>
  <c r="D109" i="11"/>
  <c r="E109" i="11" s="1"/>
  <c r="D108" i="11"/>
  <c r="E108" i="11" s="1"/>
  <c r="D107" i="11"/>
  <c r="E107" i="11" s="1"/>
  <c r="D106" i="11"/>
  <c r="E106" i="11" s="1"/>
  <c r="D105" i="11"/>
  <c r="E105" i="11" s="1"/>
  <c r="D104" i="11"/>
  <c r="E104" i="11" s="1"/>
  <c r="D103" i="11"/>
  <c r="E103" i="11" s="1"/>
  <c r="D102" i="11"/>
  <c r="E102" i="11" s="1"/>
  <c r="D101" i="11"/>
  <c r="E101" i="11" s="1"/>
  <c r="D100" i="11"/>
  <c r="E100" i="11" s="1"/>
  <c r="D99" i="11"/>
  <c r="E99" i="11" s="1"/>
  <c r="D98" i="11"/>
  <c r="E98" i="11" s="1"/>
  <c r="D97" i="11"/>
  <c r="E97" i="11" s="1"/>
  <c r="D96" i="11"/>
  <c r="E96" i="11" s="1"/>
  <c r="D95" i="11"/>
  <c r="E95" i="11" s="1"/>
  <c r="D94" i="11"/>
  <c r="E94" i="11" s="1"/>
  <c r="D93" i="11"/>
  <c r="E93" i="11" s="1"/>
  <c r="D92" i="11"/>
  <c r="E92" i="11" s="1"/>
  <c r="D91" i="11"/>
  <c r="E91" i="11" s="1"/>
  <c r="D90" i="11"/>
  <c r="E90" i="11" s="1"/>
  <c r="D89" i="11"/>
  <c r="E89" i="11" s="1"/>
  <c r="D88" i="11"/>
  <c r="E88" i="11" s="1"/>
  <c r="D87" i="11"/>
  <c r="E87" i="11" s="1"/>
  <c r="D86" i="11"/>
  <c r="E86" i="11" s="1"/>
  <c r="D85" i="11"/>
  <c r="E85" i="11" s="1"/>
  <c r="D84" i="11"/>
  <c r="E84" i="11" s="1"/>
  <c r="D83" i="11"/>
  <c r="E83" i="11" s="1"/>
  <c r="D82" i="11"/>
  <c r="E82" i="11" s="1"/>
  <c r="D81" i="11"/>
  <c r="E81" i="11" s="1"/>
  <c r="D80" i="11"/>
  <c r="E80" i="11" s="1"/>
  <c r="D79" i="11"/>
  <c r="E79" i="11" s="1"/>
  <c r="D78" i="11"/>
  <c r="E78" i="11" s="1"/>
  <c r="D77" i="11"/>
  <c r="E77" i="11" s="1"/>
  <c r="D76" i="11"/>
  <c r="E76" i="11" s="1"/>
  <c r="D75" i="11"/>
  <c r="E75" i="11" s="1"/>
  <c r="D74" i="11"/>
  <c r="E74" i="11" s="1"/>
  <c r="D73" i="11"/>
  <c r="E73" i="11" s="1"/>
  <c r="D72" i="11"/>
  <c r="E72" i="11" s="1"/>
  <c r="D71" i="11"/>
  <c r="E71" i="11" s="1"/>
  <c r="D70" i="11"/>
  <c r="E70" i="11" s="1"/>
  <c r="D69" i="11"/>
  <c r="E69" i="11" s="1"/>
  <c r="D68" i="11"/>
  <c r="E68" i="11" s="1"/>
  <c r="D67" i="11"/>
  <c r="E67" i="11" s="1"/>
  <c r="D66" i="11"/>
  <c r="E66" i="11" s="1"/>
  <c r="D65" i="11"/>
  <c r="E65" i="11" s="1"/>
  <c r="D64" i="11"/>
  <c r="E64" i="11" s="1"/>
  <c r="D63" i="11"/>
  <c r="E63" i="11" s="1"/>
  <c r="D62" i="11"/>
  <c r="E62" i="11" s="1"/>
  <c r="D61" i="11"/>
  <c r="E61" i="11" s="1"/>
  <c r="D60" i="11"/>
  <c r="E60" i="11" s="1"/>
  <c r="D59" i="11"/>
  <c r="E59" i="11" s="1"/>
  <c r="D58" i="11"/>
  <c r="E58" i="11" s="1"/>
  <c r="D57" i="11"/>
  <c r="E57" i="11" s="1"/>
  <c r="D56" i="11"/>
  <c r="E56" i="11" s="1"/>
  <c r="D55" i="11"/>
  <c r="E55" i="11" s="1"/>
  <c r="D54" i="11"/>
  <c r="E54" i="11" s="1"/>
  <c r="D53" i="11"/>
  <c r="E53" i="11" s="1"/>
  <c r="D52" i="11"/>
  <c r="E52" i="11" s="1"/>
  <c r="D51" i="11"/>
  <c r="E51" i="11" s="1"/>
  <c r="D50" i="11"/>
  <c r="E50" i="11" s="1"/>
  <c r="D49" i="11"/>
  <c r="E49" i="11" s="1"/>
  <c r="D48" i="11"/>
  <c r="E48" i="11" s="1"/>
  <c r="D47" i="11"/>
  <c r="E47" i="11" s="1"/>
  <c r="D46" i="11"/>
  <c r="E46" i="11" s="1"/>
  <c r="D45" i="11"/>
  <c r="E45" i="11" s="1"/>
  <c r="D44" i="11"/>
  <c r="E44" i="11" s="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E112" i="10"/>
  <c r="D112" i="10"/>
  <c r="D111" i="10"/>
  <c r="E111" i="10" s="1"/>
  <c r="D110" i="10"/>
  <c r="E110" i="10" s="1"/>
  <c r="D109" i="10"/>
  <c r="E109" i="10" s="1"/>
  <c r="D108" i="10"/>
  <c r="E108" i="10" s="1"/>
  <c r="D107" i="10"/>
  <c r="E107" i="10" s="1"/>
  <c r="E106" i="10"/>
  <c r="D106" i="10"/>
  <c r="E105" i="10"/>
  <c r="D105" i="10"/>
  <c r="D104" i="10"/>
  <c r="E104" i="10" s="1"/>
  <c r="D103" i="10"/>
  <c r="E103" i="10" s="1"/>
  <c r="D102" i="10"/>
  <c r="E102" i="10" s="1"/>
  <c r="D101" i="10"/>
  <c r="E101" i="10" s="1"/>
  <c r="E100" i="10"/>
  <c r="D100" i="10"/>
  <c r="E99" i="10"/>
  <c r="D99" i="10"/>
  <c r="D98" i="10"/>
  <c r="E98" i="10" s="1"/>
  <c r="D97" i="10"/>
  <c r="E97" i="10" s="1"/>
  <c r="D96" i="10"/>
  <c r="E96" i="10" s="1"/>
  <c r="D95" i="10"/>
  <c r="E95" i="10" s="1"/>
  <c r="E94" i="10"/>
  <c r="D94" i="10"/>
  <c r="E93" i="10"/>
  <c r="D93" i="10"/>
  <c r="D92" i="10"/>
  <c r="E92" i="10" s="1"/>
  <c r="D91" i="10"/>
  <c r="E91" i="10" s="1"/>
  <c r="D90" i="10"/>
  <c r="E90" i="10" s="1"/>
  <c r="D89" i="10"/>
  <c r="E89" i="10" s="1"/>
  <c r="E88" i="10"/>
  <c r="D88" i="10"/>
  <c r="E87" i="10"/>
  <c r="D87" i="10"/>
  <c r="D86" i="10"/>
  <c r="E86" i="10" s="1"/>
  <c r="D85" i="10"/>
  <c r="E85" i="10" s="1"/>
  <c r="D84" i="10"/>
  <c r="E84" i="10" s="1"/>
  <c r="D83" i="10"/>
  <c r="E83" i="10" s="1"/>
  <c r="E82" i="10"/>
  <c r="D82" i="10"/>
  <c r="E81" i="10"/>
  <c r="D81" i="10"/>
  <c r="D80" i="10"/>
  <c r="E80" i="10" s="1"/>
  <c r="D79" i="10"/>
  <c r="E79" i="10" s="1"/>
  <c r="D78" i="10"/>
  <c r="E78" i="10" s="1"/>
  <c r="D77" i="10"/>
  <c r="E77" i="10" s="1"/>
  <c r="E76" i="10"/>
  <c r="D76" i="10"/>
  <c r="E75" i="10"/>
  <c r="D75" i="10"/>
  <c r="D74" i="10"/>
  <c r="E74" i="10" s="1"/>
  <c r="D73" i="10"/>
  <c r="E73" i="10" s="1"/>
  <c r="D72" i="10"/>
  <c r="E72" i="10" s="1"/>
  <c r="D71" i="10"/>
  <c r="E71" i="10" s="1"/>
  <c r="E70" i="10"/>
  <c r="D70" i="10"/>
  <c r="E69" i="10"/>
  <c r="D69" i="10"/>
  <c r="D68" i="10"/>
  <c r="E68" i="10" s="1"/>
  <c r="D67" i="10"/>
  <c r="E67" i="10" s="1"/>
  <c r="D66" i="10"/>
  <c r="E66" i="10" s="1"/>
  <c r="D65" i="10"/>
  <c r="E65" i="10" s="1"/>
  <c r="E64" i="10"/>
  <c r="D64" i="10"/>
  <c r="E63" i="10"/>
  <c r="D63" i="10"/>
  <c r="D62" i="10"/>
  <c r="E62" i="10" s="1"/>
  <c r="D61" i="10"/>
  <c r="E61" i="10" s="1"/>
  <c r="D60" i="10"/>
  <c r="E60" i="10" s="1"/>
  <c r="D59" i="10"/>
  <c r="E59" i="10" s="1"/>
  <c r="E58" i="10"/>
  <c r="D58" i="10"/>
  <c r="E57" i="10"/>
  <c r="D57" i="10"/>
  <c r="D56" i="10"/>
  <c r="E56" i="10" s="1"/>
  <c r="D55" i="10"/>
  <c r="E55" i="10" s="1"/>
  <c r="D54" i="10"/>
  <c r="E54" i="10" s="1"/>
  <c r="D53" i="10"/>
  <c r="E53" i="10" s="1"/>
  <c r="E52" i="10"/>
  <c r="D52" i="10"/>
  <c r="E51" i="10"/>
  <c r="D51" i="10"/>
  <c r="D50" i="10"/>
  <c r="E50" i="10" s="1"/>
  <c r="D49" i="10"/>
  <c r="E49" i="10" s="1"/>
  <c r="D48" i="10"/>
  <c r="E48" i="10" s="1"/>
  <c r="D47" i="10"/>
  <c r="E47" i="10" s="1"/>
  <c r="E46" i="10"/>
  <c r="D46" i="10"/>
  <c r="E45" i="10"/>
  <c r="D45" i="10"/>
  <c r="D44" i="10"/>
  <c r="E44" i="10" s="1"/>
  <c r="D43" i="10"/>
  <c r="E43" i="10" s="1"/>
  <c r="D42" i="10"/>
  <c r="E42" i="10" s="1"/>
  <c r="D41" i="10"/>
  <c r="E41" i="10" s="1"/>
  <c r="E40" i="10"/>
  <c r="D40" i="10"/>
  <c r="E39" i="10"/>
  <c r="D39" i="10"/>
  <c r="D38" i="10"/>
  <c r="E38" i="10" s="1"/>
  <c r="D37" i="10"/>
  <c r="E37" i="10" s="1"/>
  <c r="D36" i="10"/>
  <c r="E36" i="10" s="1"/>
  <c r="D35" i="10"/>
  <c r="E35" i="10" s="1"/>
  <c r="E34" i="10"/>
  <c r="D34" i="10"/>
  <c r="E33" i="10"/>
  <c r="D33" i="10"/>
  <c r="D32" i="10"/>
  <c r="E32" i="10" s="1"/>
  <c r="D31" i="10"/>
  <c r="E31" i="10" s="1"/>
  <c r="D30" i="10"/>
  <c r="E30" i="10" s="1"/>
  <c r="D29" i="10"/>
  <c r="E29" i="10" s="1"/>
  <c r="D28" i="10"/>
  <c r="E28" i="10" s="1"/>
  <c r="D111" i="8"/>
  <c r="E111" i="8" s="1"/>
  <c r="D110" i="8"/>
  <c r="E110" i="8" s="1"/>
  <c r="D109" i="8"/>
  <c r="E109" i="8" s="1"/>
  <c r="D108" i="8"/>
  <c r="E108" i="8" s="1"/>
  <c r="D107" i="8"/>
  <c r="E107" i="8" s="1"/>
  <c r="D106" i="8"/>
  <c r="E106" i="8" s="1"/>
  <c r="D105" i="8"/>
  <c r="E105" i="8" s="1"/>
  <c r="D104" i="8"/>
  <c r="E104" i="8" s="1"/>
  <c r="D103" i="8"/>
  <c r="E103" i="8" s="1"/>
  <c r="D102" i="8"/>
  <c r="E102" i="8" s="1"/>
  <c r="D101" i="8"/>
  <c r="E101" i="8" s="1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D85" i="8"/>
  <c r="E85" i="8" s="1"/>
  <c r="D84" i="8"/>
  <c r="E84" i="8" s="1"/>
  <c r="D83" i="8"/>
  <c r="E83" i="8" s="1"/>
  <c r="D82" i="8"/>
  <c r="E82" i="8" s="1"/>
  <c r="D81" i="8"/>
  <c r="E81" i="8" s="1"/>
  <c r="D80" i="8"/>
  <c r="E80" i="8" s="1"/>
  <c r="D79" i="8"/>
  <c r="E79" i="8" s="1"/>
  <c r="D78" i="8"/>
  <c r="E78" i="8" s="1"/>
  <c r="D77" i="8"/>
  <c r="E77" i="8" s="1"/>
  <c r="D76" i="8"/>
  <c r="E76" i="8" s="1"/>
  <c r="D75" i="8"/>
  <c r="E75" i="8" s="1"/>
  <c r="D74" i="8"/>
  <c r="E74" i="8" s="1"/>
  <c r="D73" i="8"/>
  <c r="E73" i="8" s="1"/>
  <c r="D72" i="8"/>
  <c r="E72" i="8" s="1"/>
  <c r="D71" i="8"/>
  <c r="E71" i="8" s="1"/>
  <c r="D70" i="8"/>
  <c r="E70" i="8" s="1"/>
  <c r="D69" i="8"/>
  <c r="E69" i="8" s="1"/>
  <c r="D68" i="8"/>
  <c r="E68" i="8" s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110" i="6"/>
  <c r="E110" i="6" s="1"/>
  <c r="D109" i="6"/>
  <c r="E109" i="6" s="1"/>
  <c r="D108" i="6"/>
  <c r="E108" i="6" s="1"/>
  <c r="D107" i="6"/>
  <c r="E107" i="6" s="1"/>
  <c r="D106" i="6"/>
  <c r="E106" i="6" s="1"/>
  <c r="D105" i="6"/>
  <c r="E105" i="6" s="1"/>
  <c r="D104" i="6"/>
  <c r="E104" i="6" s="1"/>
  <c r="D103" i="6"/>
  <c r="E103" i="6" s="1"/>
  <c r="D102" i="6"/>
  <c r="E102" i="6" s="1"/>
  <c r="D101" i="6"/>
  <c r="E101" i="6" s="1"/>
  <c r="D100" i="6"/>
  <c r="E100" i="6" s="1"/>
  <c r="D99" i="6"/>
  <c r="E99" i="6" s="1"/>
  <c r="D98" i="6"/>
  <c r="E98" i="6" s="1"/>
  <c r="D97" i="6"/>
  <c r="E97" i="6" s="1"/>
  <c r="D96" i="6"/>
  <c r="E96" i="6" s="1"/>
  <c r="D95" i="6"/>
  <c r="E95" i="6" s="1"/>
  <c r="D94" i="6"/>
  <c r="E94" i="6" s="1"/>
  <c r="D93" i="6"/>
  <c r="E93" i="6" s="1"/>
  <c r="D92" i="6"/>
  <c r="E92" i="6" s="1"/>
  <c r="D91" i="6"/>
  <c r="E91" i="6" s="1"/>
  <c r="D90" i="6"/>
  <c r="E90" i="6" s="1"/>
  <c r="D89" i="6"/>
  <c r="E89" i="6" s="1"/>
  <c r="D88" i="6"/>
  <c r="E88" i="6" s="1"/>
  <c r="D87" i="6"/>
  <c r="E87" i="6" s="1"/>
  <c r="D86" i="6"/>
  <c r="E86" i="6" s="1"/>
  <c r="D85" i="6"/>
  <c r="E85" i="6" s="1"/>
  <c r="D84" i="6"/>
  <c r="E84" i="6" s="1"/>
  <c r="D83" i="6"/>
  <c r="E83" i="6" s="1"/>
  <c r="D82" i="6"/>
  <c r="E82" i="6" s="1"/>
  <c r="D81" i="6"/>
  <c r="E81" i="6" s="1"/>
  <c r="D80" i="6"/>
  <c r="E80" i="6" s="1"/>
  <c r="D79" i="6"/>
  <c r="E79" i="6" s="1"/>
  <c r="D78" i="6"/>
  <c r="E78" i="6" s="1"/>
  <c r="D77" i="6"/>
  <c r="E77" i="6" s="1"/>
  <c r="D76" i="6"/>
  <c r="E76" i="6" s="1"/>
  <c r="D75" i="6"/>
  <c r="E75" i="6" s="1"/>
  <c r="D74" i="6"/>
  <c r="E74" i="6" s="1"/>
  <c r="D73" i="6"/>
  <c r="E73" i="6" s="1"/>
  <c r="D72" i="6"/>
  <c r="E72" i="6" s="1"/>
  <c r="D71" i="6"/>
  <c r="E71" i="6" s="1"/>
  <c r="D70" i="6"/>
  <c r="E70" i="6" s="1"/>
  <c r="D69" i="6"/>
  <c r="E69" i="6" s="1"/>
  <c r="D68" i="6"/>
  <c r="E68" i="6" s="1"/>
  <c r="D67" i="6"/>
  <c r="E67" i="6" s="1"/>
  <c r="D66" i="6"/>
  <c r="E66" i="6" s="1"/>
  <c r="D65" i="6"/>
  <c r="E65" i="6" s="1"/>
  <c r="D64" i="6"/>
  <c r="E64" i="6" s="1"/>
  <c r="D63" i="6"/>
  <c r="E63" i="6" s="1"/>
  <c r="D62" i="6"/>
  <c r="E62" i="6" s="1"/>
  <c r="D61" i="6"/>
  <c r="E61" i="6" s="1"/>
  <c r="D60" i="6"/>
  <c r="E60" i="6" s="1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F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25" i="5"/>
  <c r="F93" i="18" l="1"/>
  <c r="K6" i="18"/>
  <c r="W6" i="18"/>
  <c r="AA6" i="18" s="1"/>
  <c r="V6" i="18"/>
  <c r="Z6" i="18" s="1"/>
  <c r="K87" i="18"/>
  <c r="X6" i="18"/>
  <c r="AB6" i="18" s="1"/>
  <c r="K75" i="18"/>
  <c r="K51" i="18"/>
  <c r="M51" i="18" s="1"/>
  <c r="K27" i="18"/>
  <c r="M27" i="18" s="1"/>
  <c r="K15" i="18"/>
  <c r="M15" i="18" s="1"/>
  <c r="K74" i="18"/>
  <c r="M74" i="18" s="1"/>
  <c r="K62" i="18"/>
  <c r="M62" i="18" s="1"/>
  <c r="K38" i="18"/>
  <c r="M38" i="18" s="1"/>
  <c r="K26" i="18"/>
  <c r="M26" i="18" s="1"/>
  <c r="K14" i="18"/>
  <c r="M14" i="18" s="1"/>
  <c r="K85" i="18"/>
  <c r="M85" i="18" s="1"/>
  <c r="K61" i="18"/>
  <c r="M61" i="18" s="1"/>
  <c r="K49" i="18"/>
  <c r="M49" i="18" s="1"/>
  <c r="K37" i="18"/>
  <c r="M37" i="18" s="1"/>
  <c r="K25" i="18"/>
  <c r="M25" i="18" s="1"/>
  <c r="K13" i="18"/>
  <c r="M13" i="18" s="1"/>
  <c r="K84" i="18"/>
  <c r="M84" i="18" s="1"/>
  <c r="K72" i="18"/>
  <c r="M72" i="18" s="1"/>
  <c r="K60" i="18"/>
  <c r="M60" i="18" s="1"/>
  <c r="K48" i="18"/>
  <c r="M48" i="18" s="1"/>
  <c r="K24" i="18"/>
  <c r="M24" i="18" s="1"/>
  <c r="K12" i="18"/>
  <c r="M12" i="18" s="1"/>
  <c r="K83" i="18"/>
  <c r="M83" i="18" s="1"/>
  <c r="K59" i="18"/>
  <c r="M59" i="18" s="1"/>
  <c r="K35" i="18"/>
  <c r="M35" i="18" s="1"/>
  <c r="K11" i="18"/>
  <c r="M11" i="18" s="1"/>
  <c r="K82" i="18"/>
  <c r="M82" i="18" s="1"/>
  <c r="K70" i="18"/>
  <c r="M70" i="18" s="1"/>
  <c r="K58" i="18"/>
  <c r="M58" i="18" s="1"/>
  <c r="K46" i="18"/>
  <c r="M46" i="18" s="1"/>
  <c r="K34" i="18"/>
  <c r="M34" i="18" s="1"/>
  <c r="K22" i="18"/>
  <c r="M22" i="18" s="1"/>
  <c r="K10" i="18"/>
  <c r="M10" i="18" s="1"/>
  <c r="K69" i="18"/>
  <c r="M69" i="18" s="1"/>
  <c r="K57" i="18"/>
  <c r="M57" i="18" s="1"/>
  <c r="K45" i="18"/>
  <c r="M45" i="18" s="1"/>
  <c r="K33" i="18"/>
  <c r="M33" i="18" s="1"/>
  <c r="K21" i="18"/>
  <c r="M21" i="18" s="1"/>
  <c r="K9" i="18"/>
  <c r="M9" i="18" s="1"/>
  <c r="K63" i="18"/>
  <c r="M63" i="18" s="1"/>
  <c r="K39" i="18"/>
  <c r="M39" i="18" s="1"/>
  <c r="K86" i="18"/>
  <c r="M86" i="18" s="1"/>
  <c r="K50" i="18"/>
  <c r="M50" i="18" s="1"/>
  <c r="K73" i="18"/>
  <c r="M73" i="18" s="1"/>
  <c r="K36" i="18"/>
  <c r="M36" i="18" s="1"/>
  <c r="M6" i="18"/>
  <c r="K71" i="18"/>
  <c r="M71" i="18" s="1"/>
  <c r="K47" i="18"/>
  <c r="M47" i="18" s="1"/>
  <c r="K23" i="18"/>
  <c r="M23" i="18" s="1"/>
  <c r="K81" i="18"/>
  <c r="M81" i="18" s="1"/>
  <c r="K80" i="18"/>
  <c r="M80" i="18" s="1"/>
  <c r="K68" i="18"/>
  <c r="M68" i="18" s="1"/>
  <c r="K56" i="18"/>
  <c r="M56" i="18" s="1"/>
  <c r="K44" i="18"/>
  <c r="M44" i="18" s="1"/>
  <c r="K32" i="18"/>
  <c r="M32" i="18" s="1"/>
  <c r="K20" i="18"/>
  <c r="M20" i="18" s="1"/>
  <c r="K8" i="18"/>
  <c r="M8" i="18" s="1"/>
  <c r="K79" i="18"/>
  <c r="M79" i="18" s="1"/>
  <c r="K67" i="18"/>
  <c r="M67" i="18" s="1"/>
  <c r="K55" i="18"/>
  <c r="M55" i="18" s="1"/>
  <c r="K43" i="18"/>
  <c r="M43" i="18" s="1"/>
  <c r="K31" i="18"/>
  <c r="M31" i="18" s="1"/>
  <c r="K19" i="18"/>
  <c r="M19" i="18" s="1"/>
  <c r="K7" i="18"/>
  <c r="M7" i="18" s="1"/>
  <c r="K90" i="18"/>
  <c r="M90" i="18" s="1"/>
  <c r="K78" i="18"/>
  <c r="M78" i="18" s="1"/>
  <c r="K66" i="18"/>
  <c r="M66" i="18" s="1"/>
  <c r="K54" i="18"/>
  <c r="M54" i="18" s="1"/>
  <c r="K42" i="18"/>
  <c r="M42" i="18" s="1"/>
  <c r="K30" i="18"/>
  <c r="M30" i="18" s="1"/>
  <c r="K18" i="18"/>
  <c r="M18" i="18" s="1"/>
  <c r="K89" i="18"/>
  <c r="M89" i="18" s="1"/>
  <c r="K77" i="18"/>
  <c r="M77" i="18" s="1"/>
  <c r="K65" i="18"/>
  <c r="M65" i="18" s="1"/>
  <c r="K53" i="18"/>
  <c r="M53" i="18" s="1"/>
  <c r="K41" i="18"/>
  <c r="M41" i="18" s="1"/>
  <c r="K29" i="18"/>
  <c r="M29" i="18" s="1"/>
  <c r="K17" i="18"/>
  <c r="M17" i="18" s="1"/>
  <c r="K88" i="18"/>
  <c r="M88" i="18" s="1"/>
  <c r="K76" i="18"/>
  <c r="M76" i="18" s="1"/>
  <c r="K64" i="18"/>
  <c r="M64" i="18" s="1"/>
  <c r="K52" i="18"/>
  <c r="M52" i="18" s="1"/>
  <c r="K40" i="18"/>
  <c r="M40" i="18" s="1"/>
  <c r="K28" i="18"/>
  <c r="M28" i="18" s="1"/>
  <c r="K16" i="18"/>
  <c r="M16" i="18" s="1"/>
  <c r="M87" i="18"/>
  <c r="M75" i="18"/>
  <c r="F29" i="11"/>
  <c r="F28" i="10"/>
  <c r="F27" i="8"/>
  <c r="F26" i="6"/>
  <c r="Q6" i="18" l="1"/>
  <c r="U6" i="18" s="1"/>
  <c r="Y6" i="18" s="1"/>
</calcChain>
</file>

<file path=xl/sharedStrings.xml><?xml version="1.0" encoding="utf-8"?>
<sst xmlns="http://schemas.openxmlformats.org/spreadsheetml/2006/main" count="775" uniqueCount="238">
  <si>
    <t>Регион</t>
  </si>
  <si>
    <t>Пол</t>
  </si>
  <si>
    <t>Тип населённого пункта</t>
  </si>
  <si>
    <t>ОПЖ</t>
  </si>
  <si>
    <t>Оба пола</t>
  </si>
  <si>
    <t>все население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</si>
  <si>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</si>
  <si>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</si>
  <si>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</si>
  <si>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</si>
  <si>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</si>
  <si>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</si>
  <si>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</si>
  <si>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</si>
  <si>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</si>
  <si>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</si>
  <si>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</si>
  <si>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</si>
  <si>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</si>
  <si>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</si>
  <si>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</si>
  <si>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</si>
  <si>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</si>
  <si>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</si>
  <si>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</si>
  <si>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</si>
  <si>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</si>
  <si>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</si>
  <si>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</si>
  <si>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</si>
  <si>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</si>
  <si>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</si>
  <si>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</si>
  <si>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</si>
  <si>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</si>
  <si>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</si>
  <si>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</si>
  <si>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</si>
  <si>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</si>
  <si>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</si>
  <si>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</si>
  <si>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</si>
  <si>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</si>
  <si>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</si>
  <si>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</si>
  <si>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</si>
  <si>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</si>
  <si>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Удмуртская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</si>
  <si>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</si>
  <si>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</si>
  <si>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</si>
  <si>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</si>
  <si>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</si>
  <si>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</si>
  <si>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</si>
  <si>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</si>
  <si>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</si>
  <si>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</si>
  <si>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</si>
  <si>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</si>
  <si>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</si>
  <si>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</si>
  <si>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</si>
  <si>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</si>
  <si>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</si>
  <si>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</si>
  <si>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</si>
  <si>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</si>
  <si>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</si>
  <si>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</si>
  <si>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Забайкальский край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</si>
  <si>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</si>
  <si>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</si>
  <si>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</si>
  <si>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</si>
  <si>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</si>
  <si>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</si>
  <si>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</si>
  <si>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</si>
  <si>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</si>
  <si>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Республика Адыгея</t>
  </si>
  <si>
    <t>Республика Татарстан</t>
  </si>
  <si>
    <t>Чувашская Республика</t>
  </si>
  <si>
    <t>г. Москва</t>
  </si>
  <si>
    <t>г. Севастополь</t>
  </si>
  <si>
    <t>Ямало-Ненецкий автономный округ</t>
  </si>
  <si>
    <t>Тюменская область без автономных округов</t>
  </si>
  <si>
    <t>Кемеровская область</t>
  </si>
  <si>
    <t>г. Санкт-Петербург</t>
  </si>
  <si>
    <t>Республика Северная Осетия - Алания</t>
  </si>
  <si>
    <t>Ханты-Мансийский автономный округ - Югра</t>
  </si>
  <si>
    <t>ВРП 2016</t>
  </si>
  <si>
    <t>ВРП 2017</t>
  </si>
  <si>
    <t>ВРП 2018</t>
  </si>
  <si>
    <t>ВРП 2019</t>
  </si>
  <si>
    <t>ВРП 2020</t>
  </si>
  <si>
    <t>ВРП 2021</t>
  </si>
  <si>
    <t>ВРП 2022</t>
  </si>
  <si>
    <t>Урбанизация 2022</t>
  </si>
  <si>
    <t>Урбанизация 2023</t>
  </si>
  <si>
    <t>Урбанизация 2024</t>
  </si>
  <si>
    <t>Алкоголь 2022</t>
  </si>
  <si>
    <t>Алкоголь 2023</t>
  </si>
  <si>
    <t>Ср.-душ. Ден. Расх 2011</t>
  </si>
  <si>
    <t>Ср.-душ. Ден. Расх 2012</t>
  </si>
  <si>
    <t>Ср.-душ. Ден. Расх 2013</t>
  </si>
  <si>
    <t>Ср.-душ. Ден. Расх 2014</t>
  </si>
  <si>
    <t>Ср.-душ. Ден. Расх 2015</t>
  </si>
  <si>
    <t>Ср.-душ. Ден. Расх 2016</t>
  </si>
  <si>
    <t>Ср.-душ. Ден. Расх 2017</t>
  </si>
  <si>
    <t>Ср.-душ. Ден. Расх 2018</t>
  </si>
  <si>
    <t>Ср.-душ. Ден. Расх 2019</t>
  </si>
  <si>
    <t>Ср.-душ. Ден. Расх 2020</t>
  </si>
  <si>
    <t>Ср.-душ. Ден. Расх 2021</t>
  </si>
  <si>
    <t>Ср.-душ. Ден. Расх 2022</t>
  </si>
  <si>
    <t>Ср.-душ. Ден. Расх 2023</t>
  </si>
  <si>
    <t>Безработица 2000</t>
  </si>
  <si>
    <t>Безработица 2001</t>
  </si>
  <si>
    <t>Безработица 2002</t>
  </si>
  <si>
    <t>Безработица 2003</t>
  </si>
  <si>
    <t>Безработица 2004</t>
  </si>
  <si>
    <t>Безработица 2005</t>
  </si>
  <si>
    <t>Безработица 2006</t>
  </si>
  <si>
    <t>Безработица 2007</t>
  </si>
  <si>
    <t>Безработица 2008</t>
  </si>
  <si>
    <t>Безработица 2009</t>
  </si>
  <si>
    <t>Безработица 2010</t>
  </si>
  <si>
    <t>Безработица 2011</t>
  </si>
  <si>
    <t>Безработица 2012</t>
  </si>
  <si>
    <t>Безработица 2013</t>
  </si>
  <si>
    <t>Безработица 2014</t>
  </si>
  <si>
    <t>Безработица 2015</t>
  </si>
  <si>
    <t>Безработица 2016</t>
  </si>
  <si>
    <t>Безработица 2017</t>
  </si>
  <si>
    <t>Безработица 2018</t>
  </si>
  <si>
    <t>Безработица 2019</t>
  </si>
  <si>
    <t>Безработица 2020</t>
  </si>
  <si>
    <t>Безработица 2021</t>
  </si>
  <si>
    <t>Безработица 2022</t>
  </si>
  <si>
    <t>Безработица 2023</t>
  </si>
  <si>
    <t>Обесп. Врачами 2022</t>
  </si>
  <si>
    <t>Млад. смертность 2021</t>
  </si>
  <si>
    <t>Млад. смертность 2022</t>
  </si>
  <si>
    <t>Млад. смертность 2023</t>
  </si>
  <si>
    <t>Млад. смертность 2024</t>
  </si>
  <si>
    <t>Накопления 2022</t>
  </si>
  <si>
    <t>Накопления 2023</t>
  </si>
  <si>
    <t>Дороги 2018</t>
  </si>
  <si>
    <t>Дороги 2019</t>
  </si>
  <si>
    <t>Дороги 2020</t>
  </si>
  <si>
    <t>Дороги 2021</t>
  </si>
  <si>
    <t>Дороги 2022</t>
  </si>
  <si>
    <t>Дороги 2023</t>
  </si>
  <si>
    <t>Мигр. Прирост 2022</t>
  </si>
  <si>
    <t>Обесп. Больн. Койками 2010</t>
  </si>
  <si>
    <t>Водопровод+Канализация 2020</t>
  </si>
  <si>
    <t>Водопровод+Канализация 2021</t>
  </si>
  <si>
    <t>Водопровод+Канализация 2022</t>
  </si>
  <si>
    <t>Водопровод+Канализация 2023</t>
  </si>
  <si>
    <t>label</t>
  </si>
  <si>
    <t>abs r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</si>
  <si>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</si>
  <si>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</si>
  <si>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</si>
  <si>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</si>
  <si>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</si>
  <si>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</si>
  <si>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</si>
  <si>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</si>
  <si>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</si>
  <si>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</si>
  <si>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</si>
  <si>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</si>
  <si>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</si>
  <si>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</si>
  <si>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</si>
  <si>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</si>
  <si>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</si>
  <si>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</si>
  <si>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</si>
  <si>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</si>
  <si>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</si>
  <si>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</si>
  <si>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</si>
  <si>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</si>
  <si>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</si>
  <si>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</si>
  <si>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ОПЖ</t>
  </si>
  <si>
    <t>Остатки</t>
  </si>
  <si>
    <t>Коэффициенты по модулю не выше 0,8 =&gt; исправление мультиколлинеарности не требуется</t>
  </si>
  <si>
    <t>Набор факторов</t>
  </si>
  <si>
    <t>R^2</t>
  </si>
  <si>
    <t>Значимость b-коэффициентов</t>
  </si>
  <si>
    <t>A</t>
  </si>
  <si>
    <t>Уравнение значимо</t>
  </si>
  <si>
    <t>Значим, значим</t>
  </si>
  <si>
    <t>Значим, значим, значим</t>
  </si>
  <si>
    <t>Дороги</t>
  </si>
  <si>
    <t>Дороги + Алкоголь</t>
  </si>
  <si>
    <t>Дороги + Алкоголь + Водопровод</t>
  </si>
  <si>
    <t>Дороги + Алкоголь + Водопровод + Койки</t>
  </si>
  <si>
    <t>Дороги + Алкоголь + Водопровод + Койки + Миграция</t>
  </si>
  <si>
    <t>Значим, значим, значим, значим</t>
  </si>
  <si>
    <t>Значим, значим, значим, значим, значим</t>
  </si>
  <si>
    <t>Значим, значим, значим, значим, не значим, значим</t>
  </si>
  <si>
    <t>RealY</t>
  </si>
  <si>
    <t>abs (e / RealY)</t>
  </si>
  <si>
    <t>Дороги + Алкоголь + Водопровод + Миграции</t>
  </si>
  <si>
    <t>1) M ( e ) =</t>
  </si>
  <si>
    <t>2) Гомоскедаксичность</t>
  </si>
  <si>
    <t>ранг</t>
  </si>
  <si>
    <t>ABS(остаток)</t>
  </si>
  <si>
    <t>Ранг(ABS(остаток))</t>
  </si>
  <si>
    <t>N</t>
  </si>
  <si>
    <t>d^2</t>
  </si>
  <si>
    <t>sum(d^2)</t>
  </si>
  <si>
    <t>p</t>
  </si>
  <si>
    <t>t эмп.</t>
  </si>
  <si>
    <t>t крит (a=0,05)</t>
  </si>
  <si>
    <t>Все t эмп. &lt; t крит. =&gt; остатки гомоскедаксичны</t>
  </si>
  <si>
    <t>3) DW</t>
  </si>
  <si>
    <t>e i</t>
  </si>
  <si>
    <t>e i-1</t>
  </si>
  <si>
    <t>(Остаток - Остаток пред.)^2</t>
  </si>
  <si>
    <t>Остаток^2</t>
  </si>
  <si>
    <t>DW</t>
  </si>
  <si>
    <t>n</t>
  </si>
  <si>
    <t>m</t>
  </si>
  <si>
    <t>d1</t>
  </si>
  <si>
    <t>d2</t>
  </si>
  <si>
    <t>авт. Есть</t>
  </si>
  <si>
    <t>неопр.</t>
  </si>
  <si>
    <t>автокор. Нет</t>
  </si>
  <si>
    <t>неопр</t>
  </si>
  <si>
    <t>автокор. Есть</t>
  </si>
  <si>
    <t>~ 0</t>
  </si>
  <si>
    <t>Лучшая модель: 4x model (wo Койки)</t>
  </si>
  <si>
    <t>ОПЖ = 71,59 + 0,00128 * Дороги 2023 - 0,472 * Алкоголь 2023 + 0,058 * ВодопроводИКанализация 2022 + 0,146 * Мигр. Прирост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</si>
</sst>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#,##0.0;[Red]\-#,##0.0;&quot;...&quot;"/>
    <numFmt numFmtId="166" formatCode="#,##0;[Red]\-#,##0;&quot;...&quot;"/>
    <numFmt numFmtId="167" formatCode="_-* #,##0.00_р_._-;\-* #,##0.00_р_._-;_-* &quot;-&quot;??_р_._-;_-@_-"/>
    <numFmt numFmtId="168" formatCode="_-* #,##0_р_._-;\-* #,##0_р_._-;_-* &quot;-&quot;_р_._-;_-@_-"/>
    <numFmt numFmtId="169" formatCode="_-* #,##0&quot;р.&quot;_-;\-* #,##0&quot;р.&quot;_-;_-* &quot;-&quot;&quot;р.&quot;_-;_-@_-"/>
    <numFmt numFmtId="170" formatCode="0.0E+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6.15"/>
      <name val="Arial"/>
      <family val="2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0"/>
      <name val="Arial Cyr"/>
      <charset val="204"/>
    </font>
    <font>
      <sz val="10"/>
      <name val="Arial"/>
      <family val="2"/>
    </font>
    <font>
      <sz val="10"/>
      <name val="Arial Cyr"/>
      <charset val="204"/>
    </font>
    <font>
      <sz val="8"/>
      <name val="Arial Cyr"/>
      <family val="2"/>
      <charset val="204"/>
    </font>
    <font>
      <u/>
      <sz val="12"/>
      <color theme="10"/>
      <name val="Arial"/>
      <family val="2"/>
      <charset val="204"/>
    </font>
    <font>
      <sz val="10"/>
      <name val="Arial CYR"/>
    </font>
    <font>
      <sz val="14"/>
      <color theme="1"/>
      <name val="Arial"/>
      <family val="2"/>
      <charset val="204"/>
    </font>
    <font>
      <sz val="10"/>
      <color theme="1"/>
      <name val="Times New Roman"/>
      <family val="2"/>
      <charset val="204"/>
    </font>
    <font>
      <b/>
      <sz val="8"/>
      <name val="Arial Cyr"/>
      <family val="2"/>
      <charset val="204"/>
    </font>
    <font>
      <u/>
      <sz val="10"/>
      <color theme="10"/>
      <name val="Arial"/>
      <family val="2"/>
      <charset val="204"/>
    </font>
    <font>
      <sz val="10"/>
      <color theme="1"/>
      <name val="Arial Cyr"/>
      <family val="2"/>
      <charset val="204"/>
    </font>
    <font>
      <sz val="10"/>
      <name val="Courier New Cyr"/>
      <charset val="204"/>
    </font>
    <font>
      <sz val="10"/>
      <color indexed="24"/>
      <name val="Arial"/>
      <family val="2"/>
      <charset val="204"/>
    </font>
    <font>
      <sz val="12"/>
      <color indexed="22"/>
      <name val="System"/>
      <family val="2"/>
      <charset val="204"/>
    </font>
    <font>
      <sz val="18"/>
      <color indexed="22"/>
      <name val="System"/>
      <family val="2"/>
      <charset val="204"/>
    </font>
    <font>
      <sz val="8"/>
      <color indexed="22"/>
      <name val="System"/>
      <family val="2"/>
      <charset val="204"/>
    </font>
    <font>
      <i/>
      <sz val="12"/>
      <color indexed="22"/>
      <name val="System"/>
      <family val="2"/>
      <charset val="204"/>
    </font>
    <font>
      <sz val="12"/>
      <color indexed="22"/>
      <name val="Times New Roman"/>
      <family val="1"/>
      <charset val="204"/>
    </font>
    <font>
      <sz val="18"/>
      <color indexed="22"/>
      <name val="Times New Roman"/>
      <family val="1"/>
      <charset val="204"/>
    </font>
    <font>
      <sz val="8"/>
      <color indexed="22"/>
      <name val="Times New Roman"/>
      <family val="1"/>
      <charset val="204"/>
    </font>
    <font>
      <i/>
      <sz val="12"/>
      <color indexed="22"/>
      <name val="Times New Roman"/>
      <family val="1"/>
      <charset val="204"/>
    </font>
    <font>
      <b/>
      <sz val="18"/>
      <color indexed="22"/>
      <name val="System"/>
      <family val="2"/>
      <charset val="204"/>
    </font>
    <font>
      <b/>
      <sz val="12"/>
      <color indexed="22"/>
      <name val="System"/>
      <family val="2"/>
      <charset val="204"/>
    </font>
    <font>
      <sz val="6"/>
      <name val="Arial Cyr"/>
      <charset val="204"/>
    </font>
    <font>
      <u/>
      <sz val="11"/>
      <color theme="10"/>
      <name val="Calibri"/>
      <family val="2"/>
      <scheme val="minor"/>
    </font>
    <font>
      <sz val="1"/>
      <color indexed="8"/>
      <name val="Courier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6" fillId="0" borderId="0"/>
    <xf numFmtId="0" fontId="7" fillId="0" borderId="1" applyNumberFormat="0" applyFill="0" applyProtection="0">
      <alignment horizontal="left" vertical="top" wrapText="1"/>
    </xf>
    <xf numFmtId="0" fontId="8" fillId="0" borderId="0">
      <protection locked="0"/>
    </xf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>
      <protection locked="0"/>
    </xf>
    <xf numFmtId="0" fontId="8" fillId="0" borderId="0">
      <protection locked="0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0" fontId="6" fillId="0" borderId="0"/>
    <xf numFmtId="0" fontId="9" fillId="0" borderId="0"/>
    <xf numFmtId="0" fontId="15" fillId="0" borderId="0" applyNumberFormat="0" applyFill="0" applyBorder="0" applyAlignment="0" applyProtection="0"/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49" fontId="12" fillId="2" borderId="0" applyNumberFormat="0" applyFont="0" applyFill="0" applyBorder="0" applyAlignment="0" applyProtection="0">
      <alignment horizontal="left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49" fontId="12" fillId="2" borderId="0" applyNumberFormat="0" applyFont="0" applyFill="0" applyBorder="0" applyAlignment="0" applyProtection="0">
      <alignment horizontal="left" vertical="center" wrapText="1"/>
    </xf>
    <xf numFmtId="0" fontId="13" fillId="0" borderId="0"/>
    <xf numFmtId="49" fontId="12" fillId="2" borderId="0" applyNumberFormat="0" applyFont="0" applyFill="0" applyBorder="0" applyAlignment="0" applyProtection="0">
      <alignment horizontal="left" vertical="center" wrapText="1"/>
    </xf>
    <xf numFmtId="0" fontId="5" fillId="0" borderId="0"/>
    <xf numFmtId="0" fontId="9" fillId="0" borderId="0"/>
    <xf numFmtId="0" fontId="18" fillId="0" borderId="0"/>
    <xf numFmtId="164" fontId="13" fillId="0" borderId="0" applyFont="0" applyFill="0" applyBorder="0" applyAlignment="0" applyProtection="0"/>
    <xf numFmtId="0" fontId="11" fillId="0" borderId="0">
      <alignment horizontal="center" vertical="top" wrapText="1"/>
    </xf>
    <xf numFmtId="165" fontId="14" fillId="0" borderId="0" applyFont="0">
      <alignment vertical="top"/>
    </xf>
    <xf numFmtId="165" fontId="19" fillId="0" borderId="0" applyFont="0">
      <alignment vertical="top"/>
    </xf>
    <xf numFmtId="0" fontId="4" fillId="0" borderId="0"/>
    <xf numFmtId="165" fontId="14" fillId="0" borderId="0" applyFont="0">
      <alignment vertical="top"/>
    </xf>
    <xf numFmtId="166" fontId="14" fillId="0" borderId="0" applyFont="0">
      <alignment vertical="top"/>
    </xf>
    <xf numFmtId="0" fontId="21" fillId="0" borderId="0"/>
    <xf numFmtId="167" fontId="13" fillId="0" borderId="0" applyFont="0" applyFill="0" applyBorder="0" applyAlignment="0" applyProtection="0"/>
    <xf numFmtId="0" fontId="23" fillId="0" borderId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6" fillId="0" borderId="0"/>
    <xf numFmtId="0" fontId="22" fillId="0" borderId="0"/>
    <xf numFmtId="0" fontId="9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24" fillId="0" borderId="0" applyProtection="0"/>
    <xf numFmtId="0" fontId="25" fillId="0" borderId="0" applyProtection="0"/>
    <xf numFmtId="0" fontId="26" fillId="0" borderId="0" applyProtection="0"/>
    <xf numFmtId="0" fontId="27" fillId="0" borderId="0" applyProtection="0"/>
    <xf numFmtId="0" fontId="28" fillId="0" borderId="0" applyProtection="0"/>
    <xf numFmtId="0" fontId="29" fillId="0" borderId="0" applyProtection="0"/>
    <xf numFmtId="0" fontId="30" fillId="0" borderId="0" applyProtection="0"/>
    <xf numFmtId="0" fontId="31" fillId="0" borderId="0" applyProtection="0"/>
    <xf numFmtId="2" fontId="24" fillId="0" borderId="0" applyProtection="0"/>
    <xf numFmtId="0" fontId="32" fillId="0" borderId="0" applyProtection="0"/>
    <xf numFmtId="0" fontId="33" fillId="0" borderId="0" applyProtection="0"/>
    <xf numFmtId="0" fontId="24" fillId="0" borderId="10" applyProtection="0"/>
    <xf numFmtId="0" fontId="5" fillId="0" borderId="0"/>
    <xf numFmtId="44" fontId="5" fillId="0" borderId="0" applyFont="0" applyFill="0" applyBorder="0" applyAlignment="0" applyProtection="0"/>
    <xf numFmtId="0" fontId="3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164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>
      <protection locked="0"/>
    </xf>
    <xf numFmtId="168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36" fillId="0" borderId="0">
      <protection locked="0"/>
    </xf>
    <xf numFmtId="16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36" fillId="0" borderId="0">
      <protection locked="0"/>
    </xf>
    <xf numFmtId="0" fontId="20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4" fillId="0" borderId="0"/>
    <xf numFmtId="0" fontId="13" fillId="0" borderId="0"/>
    <xf numFmtId="0" fontId="13" fillId="0" borderId="0"/>
    <xf numFmtId="9" fontId="5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37" fillId="0" borderId="7" xfId="0" applyFont="1" applyBorder="1" applyAlignment="1">
      <alignment horizontal="center" vertical="top"/>
    </xf>
    <xf numFmtId="0" fontId="3" fillId="6" borderId="7" xfId="0" applyFont="1" applyFill="1" applyBorder="1"/>
    <xf numFmtId="0" fontId="3" fillId="7" borderId="7" xfId="0" applyFont="1" applyFill="1" applyBorder="1"/>
    <xf numFmtId="0" fontId="3" fillId="9" borderId="7" xfId="0" applyFont="1" applyFill="1" applyBorder="1"/>
    <xf numFmtId="0" fontId="37" fillId="3" borderId="9" xfId="0" applyFont="1" applyFill="1" applyBorder="1" applyAlignment="1">
      <alignment horizontal="center" vertical="top"/>
    </xf>
    <xf numFmtId="0" fontId="3" fillId="4" borderId="9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8" fillId="5" borderId="9" xfId="3" applyFont="1" applyFill="1" applyBorder="1" applyAlignment="1">
      <alignment horizontal="center" vertical="center"/>
      <protection locked="0"/>
    </xf>
    <xf numFmtId="0" fontId="38" fillId="5" borderId="11" xfId="3" applyFont="1" applyFill="1" applyBorder="1" applyAlignment="1">
      <alignment horizontal="center" vertical="center"/>
      <protection locked="0"/>
    </xf>
    <xf numFmtId="0" fontId="38" fillId="5" borderId="12" xfId="3" applyFont="1" applyFill="1" applyBorder="1" applyAlignment="1">
      <alignment horizontal="center" vertical="center"/>
      <protection locked="0"/>
    </xf>
    <xf numFmtId="0" fontId="3" fillId="6" borderId="9" xfId="0" applyFont="1" applyFill="1" applyBorder="1"/>
    <xf numFmtId="0" fontId="3" fillId="6" borderId="12" xfId="0" applyFont="1" applyFill="1" applyBorder="1"/>
    <xf numFmtId="0" fontId="3" fillId="7" borderId="9" xfId="0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0" fontId="3" fillId="8" borderId="9" xfId="0" applyFont="1" applyFill="1" applyBorder="1"/>
    <xf numFmtId="0" fontId="3" fillId="8" borderId="11" xfId="0" applyFont="1" applyFill="1" applyBorder="1"/>
    <xf numFmtId="0" fontId="3" fillId="8" borderId="12" xfId="0" applyFont="1" applyFill="1" applyBorder="1"/>
    <xf numFmtId="0" fontId="3" fillId="5" borderId="9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3" fillId="10" borderId="9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7" fillId="8" borderId="9" xfId="49" applyFont="1" applyFill="1" applyBorder="1" applyAlignment="1">
      <alignment horizontal="center"/>
    </xf>
    <xf numFmtId="0" fontId="37" fillId="8" borderId="11" xfId="49" applyFont="1" applyFill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37" fillId="0" borderId="6" xfId="1" applyFont="1" applyBorder="1" applyAlignment="1">
      <alignment wrapText="1"/>
    </xf>
    <xf numFmtId="0" fontId="38" fillId="0" borderId="6" xfId="3" applyFont="1" applyBorder="1">
      <protection locked="0"/>
    </xf>
    <xf numFmtId="0" fontId="3" fillId="0" borderId="3" xfId="0" applyFont="1" applyBorder="1"/>
    <xf numFmtId="0" fontId="3" fillId="3" borderId="8" xfId="0" applyFont="1" applyFill="1" applyBorder="1"/>
    <xf numFmtId="0" fontId="3" fillId="3" borderId="6" xfId="0" applyFont="1" applyFill="1" applyBorder="1"/>
    <xf numFmtId="0" fontId="3" fillId="3" borderId="3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5" xfId="0" applyFont="1" applyBorder="1"/>
    <xf numFmtId="0" fontId="3" fillId="0" borderId="17" xfId="0" applyFont="1" applyBorder="1"/>
    <xf numFmtId="0" fontId="3" fillId="0" borderId="2" xfId="0" applyFont="1" applyBorder="1"/>
    <xf numFmtId="0" fontId="3" fillId="0" borderId="4" xfId="0" applyFont="1" applyBorder="1"/>
    <xf numFmtId="2" fontId="38" fillId="0" borderId="16" xfId="3" applyNumberFormat="1" applyFont="1" applyBorder="1">
      <protection locked="0"/>
    </xf>
    <xf numFmtId="2" fontId="38" fillId="0" borderId="5" xfId="3" applyNumberFormat="1" applyFont="1" applyBorder="1">
      <protection locked="0"/>
    </xf>
    <xf numFmtId="0" fontId="0" fillId="0" borderId="19" xfId="0" applyBorder="1"/>
    <xf numFmtId="0" fontId="40" fillId="0" borderId="20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39" fillId="0" borderId="0" xfId="0" applyFont="1"/>
    <xf numFmtId="0" fontId="39" fillId="0" borderId="19" xfId="0" applyFont="1" applyBorder="1"/>
    <xf numFmtId="2" fontId="38" fillId="0" borderId="6" xfId="3" applyNumberFormat="1" applyFont="1" applyBorder="1">
      <protection locked="0"/>
    </xf>
    <xf numFmtId="0" fontId="37" fillId="3" borderId="7" xfId="0" applyFont="1" applyFill="1" applyBorder="1" applyAlignment="1">
      <alignment horizontal="center" vertical="top"/>
    </xf>
    <xf numFmtId="0" fontId="40" fillId="0" borderId="20" xfId="0" applyFont="1" applyBorder="1" applyAlignment="1">
      <alignment horizontal="centerContinuous"/>
    </xf>
    <xf numFmtId="0" fontId="0" fillId="11" borderId="7" xfId="0" applyFill="1" applyBorder="1"/>
    <xf numFmtId="0" fontId="0" fillId="7" borderId="7" xfId="0" applyFill="1" applyBorder="1"/>
    <xf numFmtId="2" fontId="0" fillId="7" borderId="7" xfId="0" applyNumberFormat="1" applyFill="1" applyBorder="1"/>
    <xf numFmtId="11" fontId="0" fillId="7" borderId="7" xfId="0" applyNumberFormat="1" applyFill="1" applyBorder="1"/>
    <xf numFmtId="10" fontId="0" fillId="7" borderId="7" xfId="113" applyNumberFormat="1" applyFont="1" applyFill="1" applyBorder="1"/>
    <xf numFmtId="170" fontId="0" fillId="7" borderId="7" xfId="0" applyNumberFormat="1" applyFill="1" applyBorder="1"/>
    <xf numFmtId="0" fontId="40" fillId="0" borderId="0" xfId="0" applyFont="1" applyAlignment="1">
      <alignment horizontal="center"/>
    </xf>
    <xf numFmtId="10" fontId="39" fillId="7" borderId="7" xfId="113" applyNumberFormat="1" applyFont="1" applyFill="1" applyBorder="1"/>
    <xf numFmtId="2" fontId="39" fillId="7" borderId="7" xfId="0" applyNumberFormat="1" applyFont="1" applyFill="1" applyBorder="1"/>
    <xf numFmtId="49" fontId="0" fillId="0" borderId="0" xfId="0" applyNumberFormat="1"/>
    <xf numFmtId="0" fontId="3" fillId="5" borderId="21" xfId="0" applyFont="1" applyFill="1" applyBorder="1"/>
    <xf numFmtId="0" fontId="0" fillId="0" borderId="22" xfId="0" applyBorder="1"/>
    <xf numFmtId="0" fontId="3" fillId="0" borderId="23" xfId="0" applyFont="1" applyBorder="1"/>
    <xf numFmtId="0" fontId="0" fillId="0" borderId="24" xfId="0" applyBorder="1"/>
    <xf numFmtId="0" fontId="3" fillId="0" borderId="25" xfId="0" applyFont="1" applyBorder="1"/>
    <xf numFmtId="0" fontId="0" fillId="0" borderId="26" xfId="0" applyBorder="1"/>
    <xf numFmtId="0" fontId="3" fillId="6" borderId="21" xfId="0" applyFont="1" applyFill="1" applyBorder="1"/>
    <xf numFmtId="2" fontId="38" fillId="0" borderId="23" xfId="3" applyNumberFormat="1" applyFont="1" applyBorder="1">
      <protection locked="0"/>
    </xf>
    <xf numFmtId="0" fontId="3" fillId="8" borderId="21" xfId="0" applyFont="1" applyFill="1" applyBorder="1"/>
    <xf numFmtId="0" fontId="0" fillId="0" borderId="18" xfId="0" applyBorder="1"/>
    <xf numFmtId="0" fontId="40" fillId="0" borderId="21" xfId="0" applyFont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2" fillId="0" borderId="0" xfId="0" applyFont="1"/>
    <xf numFmtId="0" fontId="0" fillId="12" borderId="0" xfId="0" applyFill="1"/>
    <xf numFmtId="0" fontId="1" fillId="7" borderId="7" xfId="0" applyFont="1" applyFill="1" applyBorder="1"/>
    <xf numFmtId="0" fontId="0" fillId="8" borderId="0" xfId="0" applyFill="1"/>
  </cellXfs>
  <cellStyles count="114">
    <cellStyle name="Comma" xfId="95" xr:uid="{BB0EF978-059D-487B-89D1-DDB1B42472C7}"/>
    <cellStyle name="Comma [0]_Forma" xfId="96" xr:uid="{6561D050-696C-4D54-ABEC-2D4B19831753}"/>
    <cellStyle name="Comma_Forma" xfId="97" xr:uid="{E0FF4A39-3927-4813-A65A-D5FF358E38BB}"/>
    <cellStyle name="Currency" xfId="98" xr:uid="{69D1FF32-E132-4B6B-95E1-ECEB3A059016}"/>
    <cellStyle name="Currency [0]_Forma" xfId="99" xr:uid="{79B348B7-3E49-482B-AC6E-D4B929F6C6DB}"/>
    <cellStyle name="Currency_Forma" xfId="100" xr:uid="{3D4BBE27-F6E2-412E-B371-C90F7971A00F}"/>
    <cellStyle name="Date" xfId="73" xr:uid="{C20B521C-4730-4FEC-A18C-916183831D20}"/>
    <cellStyle name="F2" xfId="74" xr:uid="{43B39F08-438A-4FF9-BEEA-A3250259112A}"/>
    <cellStyle name="F3" xfId="75" xr:uid="{6B74870E-EAB5-4ECE-89F1-FA835C92D456}"/>
    <cellStyle name="F4" xfId="76" xr:uid="{221606EF-ADD6-40A0-8BF6-D26C9CEE67EF}"/>
    <cellStyle name="F5" xfId="77" xr:uid="{DC4A9BA7-BE99-4242-A549-9FCF1847B9E8}"/>
    <cellStyle name="F6" xfId="78" xr:uid="{383A29B3-B720-4912-A7B2-6E4A664DE6C3}"/>
    <cellStyle name="F7" xfId="79" xr:uid="{3EC298A0-D7BD-4E08-9371-EC32A74C5067}"/>
    <cellStyle name="F8" xfId="80" xr:uid="{1CAD1115-96AC-4B42-82EC-12BA1105B9CA}"/>
    <cellStyle name="Fixed" xfId="81" xr:uid="{CE59AC35-BD56-4DF3-B53F-85706B1F78E8}"/>
    <cellStyle name="HEADING1" xfId="82" xr:uid="{7D519C8E-3568-49C6-AB8D-28FE7A7533DE}"/>
    <cellStyle name="HEADING2" xfId="83" xr:uid="{12F50D02-E6F2-4361-8EEC-244DC4212BEC}"/>
    <cellStyle name="Îáű÷íűé_ÂŐÎÄ" xfId="67" xr:uid="{D20E3123-6446-4754-9718-AE9F1D664EE1}"/>
    <cellStyle name="m49048872" xfId="2" xr:uid="{EE6E57B4-CC3A-4132-A772-A54569EF163E}"/>
    <cellStyle name="Normal" xfId="3" xr:uid="{3A8214FA-C579-448E-8534-7616D69D31EC}"/>
    <cellStyle name="Percent" xfId="101" xr:uid="{F8AFF2AD-5055-4588-BD51-A947FD8848B6}"/>
    <cellStyle name="Total" xfId="84" xr:uid="{06CD3D2E-2A11-47AC-B47A-49915283BD3F}"/>
    <cellStyle name="Гиперссылка 2" xfId="26" xr:uid="{0A517E0A-D35D-48D5-AB73-BF87F9A5CFF7}"/>
    <cellStyle name="Гиперссылка 2 2" xfId="94" xr:uid="{DE53B670-7397-4D52-AED8-A33E9C46FE3E}"/>
    <cellStyle name="Гиперссылка 3" xfId="9" xr:uid="{BE03DA73-9F75-4159-9764-CB7AE8417839}"/>
    <cellStyle name="Гиперссылка 3 2" xfId="102" xr:uid="{9F6B0DAA-509E-40B7-832D-9EAC76BA7E2F}"/>
    <cellStyle name="Денежный 2" xfId="54" xr:uid="{5B839D6A-67E4-407E-8080-0C4900B68315}"/>
    <cellStyle name="Денежный 2 2" xfId="93" xr:uid="{B1C0FF38-3B11-4688-9898-3831F00F2067}"/>
    <cellStyle name="Денежный 2 3" xfId="86" xr:uid="{7B40A9BC-8DB9-4ED6-A742-B03B62F9682B}"/>
    <cellStyle name="Денежный 3" xfId="103" xr:uid="{1CE0FFB6-193F-49AC-9A2D-0DAA4444C64A}"/>
    <cellStyle name="Заголовок" xfId="55" xr:uid="{57287883-4317-47A3-81BF-DDE34E9313BA}"/>
    <cellStyle name="Месяцев" xfId="56" xr:uid="{3A236CD2-05C7-450B-88CE-7D34DC983641}"/>
    <cellStyle name="Миллион человек" xfId="57" xr:uid="{0A317689-FB5A-4674-A357-4AAAB0E53A17}"/>
    <cellStyle name="Обычный" xfId="0" builtinId="0"/>
    <cellStyle name="Обычный 10" xfId="17" xr:uid="{5654255C-E57F-4025-A483-B414B8612A78}"/>
    <cellStyle name="Обычный 10 2" xfId="85" xr:uid="{4F5DB9AA-1394-45B9-8DF2-DA7497890530}"/>
    <cellStyle name="Обычный 11" xfId="18" xr:uid="{DD8FF23C-7E1D-4E9E-A641-57EB12F9B216}"/>
    <cellStyle name="Обычный 11 2" xfId="104" xr:uid="{E2322215-8F7B-42FA-A29A-EEE7C4819BCA}"/>
    <cellStyle name="Обычный 12" xfId="19" xr:uid="{0179B17A-5069-4473-904A-2D127D1B3E6E}"/>
    <cellStyle name="Обычный 13" xfId="20" xr:uid="{DF8EA99D-C34F-41A4-BC3A-449CFEFC7AE8}"/>
    <cellStyle name="Обычный 14" xfId="21" xr:uid="{DD6143EB-A8AA-4222-8D35-820EAFB96EB5}"/>
    <cellStyle name="Обычный 15" xfId="22" xr:uid="{2D438EB0-6FF6-4A01-90B6-7E9C45784F2E}"/>
    <cellStyle name="Обычный 16" xfId="23" xr:uid="{3E1C8963-57C0-43A8-81D8-751D59201F1F}"/>
    <cellStyle name="Обычный 17" xfId="25" xr:uid="{36FFF8C0-C5EB-42C9-AC61-FBEBA2D74F5A}"/>
    <cellStyle name="Обычный 17 2" xfId="48" xr:uid="{1B28537D-F757-4A11-BCD8-52419E593672}"/>
    <cellStyle name="Обычный 17 2 2" xfId="50" xr:uid="{6220385B-C838-4B83-9230-D2D26E768749}"/>
    <cellStyle name="Обычный 17 2 3" xfId="52" xr:uid="{AE6734A5-B060-46DE-8C05-01A85F481413}"/>
    <cellStyle name="Обычный 18" xfId="28" xr:uid="{0E158E4A-5AEF-4D7D-A85D-8E344ED5A89A}"/>
    <cellStyle name="Обычный 19" xfId="29" xr:uid="{F6619FED-5E55-46B9-8265-A299922F378B}"/>
    <cellStyle name="Обычный 2" xfId="4" xr:uid="{41BBAE3B-DF28-47EA-AA6A-ECE3E037457D}"/>
    <cellStyle name="Обычный 2 2" xfId="5" xr:uid="{E9808C2C-F27C-4B12-8697-A90F44953A3B}"/>
    <cellStyle name="Обычный 2 2 2" xfId="49" xr:uid="{9EA57DD1-D473-47A3-8042-39401DE03775}"/>
    <cellStyle name="Обычный 2 2 2 2" xfId="89" xr:uid="{23C3A9FD-3310-45DA-87BA-B4F5949F6370}"/>
    <cellStyle name="Обычный 2 2 3" xfId="90" xr:uid="{2E76956D-77A7-44D2-96D7-4C24947E1D2B}"/>
    <cellStyle name="Обычный 2 3" xfId="10" xr:uid="{F51E0BF5-8079-401B-A802-0040F52B34FB}"/>
    <cellStyle name="Обычный 2 3 2" xfId="105" xr:uid="{9CFFAD7D-F89D-4175-9DCD-F06458EAA477}"/>
    <cellStyle name="Обычный 2 3 3" xfId="112" xr:uid="{64FE0906-96BA-4738-91CA-72722D7A5774}"/>
    <cellStyle name="Обычный 2 4" xfId="58" xr:uid="{9AC55CB1-0AB4-44EA-B261-C74AD561B571}"/>
    <cellStyle name="Обычный 2_УГСК-бнанк отчета" xfId="87" xr:uid="{E9A6F18A-D45C-4447-9E64-9FEF99E79EB8}"/>
    <cellStyle name="Обычный 20" xfId="30" xr:uid="{C2CEFC37-88AA-47AE-AB71-B40D67874B42}"/>
    <cellStyle name="Обычный 21" xfId="31" xr:uid="{2556E19C-A278-4C3E-9275-E531BC32279B}"/>
    <cellStyle name="Обычный 22" xfId="47" xr:uid="{414193F7-B997-436E-9035-8B2444D7F7CF}"/>
    <cellStyle name="Обычный 22 2" xfId="51" xr:uid="{D6572752-A15B-439D-B1C7-DEEB4DA02255}"/>
    <cellStyle name="Обычный 23" xfId="53" xr:uid="{4A20E33A-6429-4B30-86AC-84A38D8FB332}"/>
    <cellStyle name="Обычный 3" xfId="1" xr:uid="{9347BBE8-C377-4E0E-84C4-5784DD06B6BC}"/>
    <cellStyle name="Обычный 3 10" xfId="32" xr:uid="{7677BEDD-6C49-4661-BF80-575D36B22CD6}"/>
    <cellStyle name="Обычный 3 11" xfId="33" xr:uid="{080AE16E-D829-49AF-9C77-A178875FE885}"/>
    <cellStyle name="Обычный 3 12" xfId="34" xr:uid="{5F398AAD-1104-458A-B48E-039A31DF0954}"/>
    <cellStyle name="Обычный 3 13" xfId="35" xr:uid="{9A509A5F-B635-405E-881D-7F1A3C3A3845}"/>
    <cellStyle name="Обычный 3 14" xfId="36" xr:uid="{70DE9388-9CC3-435D-AA6F-82EC4CD35C1F}"/>
    <cellStyle name="Обычный 3 15" xfId="37" xr:uid="{01694747-9EC5-41B8-9102-011DED3912D8}"/>
    <cellStyle name="Обычный 3 16" xfId="38" xr:uid="{72D41695-8FFE-4489-A53E-2175D8DA40D9}"/>
    <cellStyle name="Обычный 3 17" xfId="39" xr:uid="{20D8319B-F415-41E2-8B64-4294AEA20B48}"/>
    <cellStyle name="Обычный 3 18" xfId="11" xr:uid="{34BE560F-14C6-4003-96AD-EB1D33FB77BF}"/>
    <cellStyle name="Обычный 3 19" xfId="111" xr:uid="{18E92335-E992-436B-95BD-48A591C93840}"/>
    <cellStyle name="Обычный 3 2" xfId="24" xr:uid="{1FA9FFD3-FC96-4E09-ACE2-07BD8BDBD719}"/>
    <cellStyle name="Обычный 3 2 2" xfId="88" xr:uid="{689528D7-C7EE-4083-8B1F-9570B3F854F4}"/>
    <cellStyle name="Обычный 3 3" xfId="40" xr:uid="{EF289B48-2E7A-49E7-AA43-E29C42AA78E9}"/>
    <cellStyle name="Обычный 3 4" xfId="41" xr:uid="{2C2D4A1C-5153-4BEE-9C61-FC45468A983D}"/>
    <cellStyle name="Обычный 3 5" xfId="42" xr:uid="{8BCFAE47-3FC5-4485-A9CC-9E095F1EAF96}"/>
    <cellStyle name="Обычный 3 6" xfId="43" xr:uid="{8D549D93-8BE0-45A6-9490-D30D005402B8}"/>
    <cellStyle name="Обычный 3 7" xfId="44" xr:uid="{16122CAF-714A-4344-9E4D-AC3D99ED633E}"/>
    <cellStyle name="Обычный 3 8" xfId="45" xr:uid="{68A08370-86A4-45F9-850D-3B64F1D9BD78}"/>
    <cellStyle name="Обычный 3 9" xfId="46" xr:uid="{57932D07-1039-48B3-9A3D-B8C76359B055}"/>
    <cellStyle name="Обычный 4" xfId="8" xr:uid="{886430C0-2CAE-407B-85A8-B7AF808DB778}"/>
    <cellStyle name="Обычный 4 2" xfId="27" xr:uid="{D8FAD028-D9FB-4AB5-A6F9-AD59AB0F4085}"/>
    <cellStyle name="Обычный 4 3" xfId="110" xr:uid="{7F711B5B-6AF4-4813-952F-D027363CA538}"/>
    <cellStyle name="Обычный 5" xfId="12" xr:uid="{E56CFF0A-7A95-4D62-9515-73B869969DD4}"/>
    <cellStyle name="Обычный 5 2" xfId="109" xr:uid="{9A3F7588-4F42-4CA7-95F2-D37D9EE40669}"/>
    <cellStyle name="Обычный 5 3" xfId="66" xr:uid="{179EB053-1D92-4CD4-B4EF-308D1D8A0502}"/>
    <cellStyle name="Обычный 6" xfId="13" xr:uid="{FD62F112-E2DB-4807-A604-AD48D5200E99}"/>
    <cellStyle name="Обычный 6 2" xfId="92" xr:uid="{C90CDCEA-BFC1-4976-9AA0-29EB02AA31E2}"/>
    <cellStyle name="Обычный 6 3" xfId="61" xr:uid="{1AD64885-E888-4C6F-A812-09DCB4FB434A}"/>
    <cellStyle name="Обычный 7" xfId="14" xr:uid="{C2F921D9-9743-4E06-811F-3A506E44F3FE}"/>
    <cellStyle name="Обычный 7 2" xfId="68" xr:uid="{F09C24BA-A247-47B1-B6FA-B2AB6A71645E}"/>
    <cellStyle name="Обычный 8" xfId="15" xr:uid="{3873357A-EB9D-4255-8406-99ECAC9D7433}"/>
    <cellStyle name="Обычный 8 2" xfId="69" xr:uid="{145A694F-67B6-4562-8FA1-57C8446A01B5}"/>
    <cellStyle name="Обычный 9" xfId="16" xr:uid="{3C0DC385-3479-4CBB-AC12-45399E1710FF}"/>
    <cellStyle name="Обычный 9 2" xfId="91" xr:uid="{B60626F4-80F7-486F-8570-513036DEB4A0}"/>
    <cellStyle name="Процентный" xfId="113" builtinId="5"/>
    <cellStyle name="Процентный 2" xfId="6" xr:uid="{0D3D1DDF-617F-4E92-9B1B-DBAFCC63DDB7}"/>
    <cellStyle name="Процентный 2 2" xfId="7" xr:uid="{7768464B-00C3-45D9-9EFF-9068A4C1CBBE}"/>
    <cellStyle name="Процентный 3" xfId="106" xr:uid="{3FFFE741-0086-4833-BB11-DAE5F42A6E3D}"/>
    <cellStyle name="Проценты" xfId="59" xr:uid="{D2CB0CDC-18DA-4BC4-82EB-84DB2B3990D1}"/>
    <cellStyle name="ТЕКСТ" xfId="63" xr:uid="{CBD9635B-9997-4CA1-910B-186E7202A619}"/>
    <cellStyle name="ТЕКСТ 2" xfId="70" xr:uid="{C8CC1880-3D9E-4025-8D9B-D90300CA570E}"/>
    <cellStyle name="ТЕКСТ 2 2" xfId="71" xr:uid="{EE5FD5C1-E886-4723-9213-A129EE2FDB55}"/>
    <cellStyle name="ТЕКСТ 3" xfId="72" xr:uid="{A6E59C39-8E73-4BB4-A0A8-6A4985701E5F}"/>
    <cellStyle name="Тысяч человек" xfId="60" xr:uid="{8D92168E-CE01-4F77-B96D-CD5F2F79280B}"/>
    <cellStyle name="Тысячи [0]_Гр1" xfId="64" xr:uid="{87B0658F-09C4-4EF1-9898-E5BD70D09166}"/>
    <cellStyle name="Тысячи_Гр1" xfId="65" xr:uid="{1E24FD59-4524-44BB-BEAA-BD899C6AD899}"/>
    <cellStyle name="Финансовый 2" xfId="62" xr:uid="{DC0B6F48-947E-4182-BAB3-24A8BA2C7FAD}"/>
    <cellStyle name="Финансовый 2 2" xfId="107" xr:uid="{FE325CB5-EC63-4DA0-9A76-CB7DB2B0CADF}"/>
    <cellStyle name="Финансовый 3" xfId="108" xr:uid="{26CDBD0E-E9EE-474A-A9A9-E17EB69ABB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'1x model'!$C$25:$C$109</c:f>
              <c:numCache>
                <c:formatCode>General</c:formatCode>
                <c:ptCount val="85"/>
                <c:pt idx="0">
                  <c:v>-0.32232290286574994</c:v>
                </c:pt>
                <c:pt idx="1">
                  <c:v>-0.5661486219505889</c:v>
                </c:pt>
                <c:pt idx="2">
                  <c:v>-1.158141086534215</c:v>
                </c:pt>
                <c:pt idx="3">
                  <c:v>2.5148937384358305E-3</c:v>
                </c:pt>
                <c:pt idx="4">
                  <c:v>-1.3925781130842267</c:v>
                </c:pt>
                <c:pt idx="5">
                  <c:v>0.40795307887016463</c:v>
                </c:pt>
                <c:pt idx="6">
                  <c:v>-0.78924119969221351</c:v>
                </c:pt>
                <c:pt idx="7">
                  <c:v>-0.29165486457769418</c:v>
                </c:pt>
                <c:pt idx="8">
                  <c:v>-0.97606059465987016</c:v>
                </c:pt>
                <c:pt idx="9">
                  <c:v>3.7552252465587799E-2</c:v>
                </c:pt>
                <c:pt idx="10">
                  <c:v>-1.1841452921166535</c:v>
                </c:pt>
                <c:pt idx="11">
                  <c:v>0.81503841113298847</c:v>
                </c:pt>
                <c:pt idx="12">
                  <c:v>-1.0960153570581497</c:v>
                </c:pt>
                <c:pt idx="13">
                  <c:v>0.44169755499541452</c:v>
                </c:pt>
                <c:pt idx="14">
                  <c:v>-1.6646121329762735</c:v>
                </c:pt>
                <c:pt idx="15">
                  <c:v>-0.69750696814323021</c:v>
                </c:pt>
                <c:pt idx="16">
                  <c:v>-0.39340768137809334</c:v>
                </c:pt>
                <c:pt idx="17">
                  <c:v>-1.2336717333853358</c:v>
                </c:pt>
                <c:pt idx="18">
                  <c:v>-1.7532385362238472</c:v>
                </c:pt>
                <c:pt idx="19">
                  <c:v>-0.95689037293823276</c:v>
                </c:pt>
                <c:pt idx="20">
                  <c:v>0.105468477069806</c:v>
                </c:pt>
                <c:pt idx="21">
                  <c:v>-3.4020297312252978E-2</c:v>
                </c:pt>
                <c:pt idx="22">
                  <c:v>0.47253584767132395</c:v>
                </c:pt>
                <c:pt idx="23">
                  <c:v>2.7374165262050099</c:v>
                </c:pt>
                <c:pt idx="24">
                  <c:v>-0.97538518524164886</c:v>
                </c:pt>
                <c:pt idx="25">
                  <c:v>-1.6358522705133822</c:v>
                </c:pt>
                <c:pt idx="26">
                  <c:v>-2.4776163943890879</c:v>
                </c:pt>
                <c:pt idx="27">
                  <c:v>-4.1404633459276425</c:v>
                </c:pt>
                <c:pt idx="28">
                  <c:v>1.9019573204542013</c:v>
                </c:pt>
                <c:pt idx="29">
                  <c:v>3.0150303504644569</c:v>
                </c:pt>
                <c:pt idx="30">
                  <c:v>-0.45099428615326076</c:v>
                </c:pt>
                <c:pt idx="31">
                  <c:v>0.61233329805941139</c:v>
                </c:pt>
                <c:pt idx="32">
                  <c:v>0.56168564591391146</c:v>
                </c:pt>
                <c:pt idx="33">
                  <c:v>1.7987548728861356</c:v>
                </c:pt>
                <c:pt idx="34">
                  <c:v>1.1490713997026205</c:v>
                </c:pt>
                <c:pt idx="35">
                  <c:v>0.31429291398457337</c:v>
                </c:pt>
                <c:pt idx="36">
                  <c:v>6.7853103385075997</c:v>
                </c:pt>
                <c:pt idx="37">
                  <c:v>4.1005120189765449</c:v>
                </c:pt>
                <c:pt idx="38">
                  <c:v>3.3619487349764086</c:v>
                </c:pt>
                <c:pt idx="39">
                  <c:v>3.585786934912079</c:v>
                </c:pt>
                <c:pt idx="40">
                  <c:v>2.1934753722378844</c:v>
                </c:pt>
                <c:pt idx="41">
                  <c:v>2.5335115768630345</c:v>
                </c:pt>
                <c:pt idx="42">
                  <c:v>2.4998815171863669</c:v>
                </c:pt>
                <c:pt idx="43">
                  <c:v>0.64664006640438743</c:v>
                </c:pt>
                <c:pt idx="44">
                  <c:v>-0.11877065470275738</c:v>
                </c:pt>
                <c:pt idx="45">
                  <c:v>1.3306207043338532</c:v>
                </c:pt>
                <c:pt idx="46">
                  <c:v>2.1507441246998127</c:v>
                </c:pt>
                <c:pt idx="47">
                  <c:v>2.0816692049351104E-2</c:v>
                </c:pt>
                <c:pt idx="48">
                  <c:v>6.5158440553432229E-3</c:v>
                </c:pt>
                <c:pt idx="49">
                  <c:v>-0.92713965264518095</c:v>
                </c:pt>
                <c:pt idx="50">
                  <c:v>0.23729737507933635</c:v>
                </c:pt>
                <c:pt idx="51">
                  <c:v>-0.38485987386664533</c:v>
                </c:pt>
                <c:pt idx="52">
                  <c:v>-0.8123232657475512</c:v>
                </c:pt>
                <c:pt idx="53">
                  <c:v>0.27615112953931487</c:v>
                </c:pt>
                <c:pt idx="54">
                  <c:v>-9.3035340494296292E-2</c:v>
                </c:pt>
                <c:pt idx="55">
                  <c:v>1.2747642817557221</c:v>
                </c:pt>
                <c:pt idx="56">
                  <c:v>-0.25339915893518139</c:v>
                </c:pt>
                <c:pt idx="57">
                  <c:v>-2.0400717261952082</c:v>
                </c:pt>
                <c:pt idx="58">
                  <c:v>3.5852370716639825E-2</c:v>
                </c:pt>
                <c:pt idx="59">
                  <c:v>4.0535108496160603</c:v>
                </c:pt>
                <c:pt idx="60">
                  <c:v>4.9508695341701667</c:v>
                </c:pt>
                <c:pt idx="61">
                  <c:v>3.9603486955937939</c:v>
                </c:pt>
                <c:pt idx="62">
                  <c:v>2.7204641325004815</c:v>
                </c:pt>
                <c:pt idx="63">
                  <c:v>0.18838379512733638</c:v>
                </c:pt>
                <c:pt idx="64">
                  <c:v>-2.119932411743477</c:v>
                </c:pt>
                <c:pt idx="65">
                  <c:v>-4.8179219006325269</c:v>
                </c:pt>
                <c:pt idx="66">
                  <c:v>-0.99466321357643039</c:v>
                </c:pt>
                <c:pt idx="67">
                  <c:v>-1.291894347561481</c:v>
                </c:pt>
                <c:pt idx="68">
                  <c:v>-4.9162267185877795E-2</c:v>
                </c:pt>
                <c:pt idx="69">
                  <c:v>-1.6277710690547167</c:v>
                </c:pt>
                <c:pt idx="70">
                  <c:v>-1.7103430139428895</c:v>
                </c:pt>
                <c:pt idx="71">
                  <c:v>0.45749873987217882</c:v>
                </c:pt>
                <c:pt idx="72">
                  <c:v>0.13481055039520129</c:v>
                </c:pt>
                <c:pt idx="73">
                  <c:v>1.6294638214831707</c:v>
                </c:pt>
                <c:pt idx="74">
                  <c:v>-1.8865258061358503</c:v>
                </c:pt>
                <c:pt idx="75">
                  <c:v>-4.2845390466222852</c:v>
                </c:pt>
                <c:pt idx="76">
                  <c:v>2.208792622948252</c:v>
                </c:pt>
                <c:pt idx="77">
                  <c:v>-0.91236314178759415</c:v>
                </c:pt>
                <c:pt idx="78">
                  <c:v>-1.6113541060034606</c:v>
                </c:pt>
                <c:pt idx="79">
                  <c:v>-1.043314056369411</c:v>
                </c:pt>
                <c:pt idx="80">
                  <c:v>-3.2131781756967541</c:v>
                </c:pt>
                <c:pt idx="81">
                  <c:v>-2.0466173604779101</c:v>
                </c:pt>
                <c:pt idx="82">
                  <c:v>-1.2285440778691452</c:v>
                </c:pt>
                <c:pt idx="83">
                  <c:v>-3.2885193829178547</c:v>
                </c:pt>
                <c:pt idx="84">
                  <c:v>-4.7710643803322057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8E-4F9A-A600-D98ADAF8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79487"/>
        <c:axId val="1144374687"/>
      </c:scatterChart>
      <c:valAx>
        <c:axId val="114437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74687"/>
        <c:crosses val="autoZero"/>
        <c:crossBetween val="midCat"/>
      </c:valAx>
      <c:valAx>
        <c:axId val="1144374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7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Обесп. Больн. Койками 2010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data_lr!$D$2:$D$86</c:f>
              <c:numCache>
                <c:formatCode>General</c:formatCode>
                <c:ptCount val="85"/>
                <c:pt idx="0">
                  <c:v>80.8</c:v>
                </c:pt>
                <c:pt idx="1">
                  <c:v>88.9</c:v>
                </c:pt>
                <c:pt idx="2">
                  <c:v>74.2</c:v>
                </c:pt>
                <c:pt idx="3">
                  <c:v>83.9</c:v>
                </c:pt>
                <c:pt idx="4">
                  <c:v>100.7</c:v>
                </c:pt>
                <c:pt idx="5">
                  <c:v>90.8</c:v>
                </c:pt>
                <c:pt idx="6">
                  <c:v>92.4</c:v>
                </c:pt>
                <c:pt idx="7">
                  <c:v>83.1</c:v>
                </c:pt>
                <c:pt idx="8">
                  <c:v>96.8</c:v>
                </c:pt>
                <c:pt idx="9">
                  <c:v>75.5</c:v>
                </c:pt>
                <c:pt idx="10">
                  <c:v>95.2</c:v>
                </c:pt>
                <c:pt idx="11">
                  <c:v>97.3</c:v>
                </c:pt>
                <c:pt idx="12">
                  <c:v>106.2</c:v>
                </c:pt>
                <c:pt idx="13">
                  <c:v>95</c:v>
                </c:pt>
                <c:pt idx="14">
                  <c:v>97.6</c:v>
                </c:pt>
                <c:pt idx="15">
                  <c:v>102.5</c:v>
                </c:pt>
                <c:pt idx="16">
                  <c:v>100.8</c:v>
                </c:pt>
                <c:pt idx="17">
                  <c:v>93.2</c:v>
                </c:pt>
                <c:pt idx="18">
                  <c:v>96.4</c:v>
                </c:pt>
                <c:pt idx="19">
                  <c:v>91.3</c:v>
                </c:pt>
                <c:pt idx="20">
                  <c:v>88.5</c:v>
                </c:pt>
                <c:pt idx="21">
                  <c:v>84.5</c:v>
                </c:pt>
                <c:pt idx="22">
                  <c:v>76.2</c:v>
                </c:pt>
                <c:pt idx="23">
                  <c:v>74.400000000000006</c:v>
                </c:pt>
                <c:pt idx="24">
                  <c:v>89.1</c:v>
                </c:pt>
                <c:pt idx="25">
                  <c:v>96.3</c:v>
                </c:pt>
                <c:pt idx="26">
                  <c:v>95.1</c:v>
                </c:pt>
                <c:pt idx="27">
                  <c:v>88.7</c:v>
                </c:pt>
                <c:pt idx="28">
                  <c:v>90.8</c:v>
                </c:pt>
                <c:pt idx="29">
                  <c:v>95.8</c:v>
                </c:pt>
                <c:pt idx="30">
                  <c:v>0</c:v>
                </c:pt>
                <c:pt idx="31">
                  <c:v>81.099999999999994</c:v>
                </c:pt>
                <c:pt idx="32">
                  <c:v>91.5</c:v>
                </c:pt>
                <c:pt idx="33">
                  <c:v>97.6</c:v>
                </c:pt>
                <c:pt idx="34">
                  <c:v>84.5</c:v>
                </c:pt>
                <c:pt idx="35">
                  <c:v>0</c:v>
                </c:pt>
                <c:pt idx="36">
                  <c:v>69.400000000000006</c:v>
                </c:pt>
                <c:pt idx="37">
                  <c:v>39.799999999999997</c:v>
                </c:pt>
                <c:pt idx="38">
                  <c:v>91.9</c:v>
                </c:pt>
                <c:pt idx="39">
                  <c:v>96.1</c:v>
                </c:pt>
                <c:pt idx="40">
                  <c:v>99.1</c:v>
                </c:pt>
                <c:pt idx="41">
                  <c:v>80.7</c:v>
                </c:pt>
                <c:pt idx="42">
                  <c:v>75.400000000000006</c:v>
                </c:pt>
                <c:pt idx="43">
                  <c:v>82.6</c:v>
                </c:pt>
                <c:pt idx="44">
                  <c:v>100.6</c:v>
                </c:pt>
                <c:pt idx="45">
                  <c:v>94.7</c:v>
                </c:pt>
                <c:pt idx="46">
                  <c:v>74.599999999999994</c:v>
                </c:pt>
                <c:pt idx="47">
                  <c:v>97.8</c:v>
                </c:pt>
                <c:pt idx="48">
                  <c:v>86.3</c:v>
                </c:pt>
                <c:pt idx="49">
                  <c:v>81.8</c:v>
                </c:pt>
                <c:pt idx="50">
                  <c:v>100.1</c:v>
                </c:pt>
                <c:pt idx="51">
                  <c:v>95</c:v>
                </c:pt>
                <c:pt idx="52">
                  <c:v>96.4</c:v>
                </c:pt>
                <c:pt idx="53">
                  <c:v>86.9</c:v>
                </c:pt>
                <c:pt idx="54">
                  <c:v>81.099999999999994</c:v>
                </c:pt>
                <c:pt idx="55">
                  <c:v>83.9</c:v>
                </c:pt>
                <c:pt idx="56">
                  <c:v>87</c:v>
                </c:pt>
                <c:pt idx="57">
                  <c:v>91.9</c:v>
                </c:pt>
                <c:pt idx="58">
                  <c:v>89</c:v>
                </c:pt>
                <c:pt idx="59">
                  <c:v>78.599999999999994</c:v>
                </c:pt>
                <c:pt idx="60">
                  <c:v>82.2</c:v>
                </c:pt>
                <c:pt idx="61">
                  <c:v>92.7</c:v>
                </c:pt>
                <c:pt idx="62">
                  <c:v>78.599999999999994</c:v>
                </c:pt>
                <c:pt idx="63">
                  <c:v>84.7</c:v>
                </c:pt>
                <c:pt idx="64">
                  <c:v>88.2</c:v>
                </c:pt>
                <c:pt idx="65">
                  <c:v>121.4</c:v>
                </c:pt>
                <c:pt idx="66">
                  <c:v>85.4</c:v>
                </c:pt>
                <c:pt idx="67">
                  <c:v>103.2</c:v>
                </c:pt>
                <c:pt idx="68">
                  <c:v>84.3</c:v>
                </c:pt>
                <c:pt idx="69">
                  <c:v>96.2</c:v>
                </c:pt>
                <c:pt idx="70">
                  <c:v>83.3</c:v>
                </c:pt>
                <c:pt idx="71">
                  <c:v>98.4</c:v>
                </c:pt>
                <c:pt idx="72">
                  <c:v>89.8</c:v>
                </c:pt>
                <c:pt idx="73">
                  <c:v>98.5</c:v>
                </c:pt>
                <c:pt idx="74">
                  <c:v>82.8</c:v>
                </c:pt>
                <c:pt idx="75">
                  <c:v>103.6</c:v>
                </c:pt>
                <c:pt idx="76">
                  <c:v>109.5</c:v>
                </c:pt>
                <c:pt idx="77">
                  <c:v>110.9</c:v>
                </c:pt>
                <c:pt idx="78">
                  <c:v>80.2</c:v>
                </c:pt>
                <c:pt idx="79">
                  <c:v>84.2</c:v>
                </c:pt>
                <c:pt idx="80">
                  <c:v>101.5</c:v>
                </c:pt>
                <c:pt idx="81">
                  <c:v>135.1</c:v>
                </c:pt>
                <c:pt idx="82">
                  <c:v>129.6</c:v>
                </c:pt>
                <c:pt idx="83">
                  <c:v>94.5</c:v>
                </c:pt>
                <c:pt idx="84">
                  <c:v>155.6</c:v>
                </c:pt>
              </c:numCache>
            </c:numRef>
          </c:xVal>
          <c:yVal>
            <c:numRef>
              <c:f>'4x model'!$C$28:$C$112</c:f>
              <c:numCache>
                <c:formatCode>General</c:formatCode>
                <c:ptCount val="85"/>
                <c:pt idx="0">
                  <c:v>-1.0925500988526125</c:v>
                </c:pt>
                <c:pt idx="1">
                  <c:v>-0.9944976380152184</c:v>
                </c:pt>
                <c:pt idx="2">
                  <c:v>-0.45256570743192981</c:v>
                </c:pt>
                <c:pt idx="3">
                  <c:v>-0.98905816967733529</c:v>
                </c:pt>
                <c:pt idx="4">
                  <c:v>-0.48868252472743734</c:v>
                </c:pt>
                <c:pt idx="5">
                  <c:v>1.016575930542075</c:v>
                </c:pt>
                <c:pt idx="6">
                  <c:v>0.47023887471281967</c:v>
                </c:pt>
                <c:pt idx="7">
                  <c:v>-1.2332577254473591</c:v>
                </c:pt>
                <c:pt idx="8">
                  <c:v>-1.3044028751119754</c:v>
                </c:pt>
                <c:pt idx="9">
                  <c:v>0.81417433899365221</c:v>
                </c:pt>
                <c:pt idx="10">
                  <c:v>-1.3772354324852927</c:v>
                </c:pt>
                <c:pt idx="11">
                  <c:v>0.96736226154928318</c:v>
                </c:pt>
                <c:pt idx="12">
                  <c:v>0.36659843260396485</c:v>
                </c:pt>
                <c:pt idx="13">
                  <c:v>-0.61002389332553264</c:v>
                </c:pt>
                <c:pt idx="14">
                  <c:v>-3.0217087471740456E-2</c:v>
                </c:pt>
                <c:pt idx="15">
                  <c:v>-0.51094667683605621</c:v>
                </c:pt>
                <c:pt idx="16">
                  <c:v>0.51277677961797963</c:v>
                </c:pt>
                <c:pt idx="17">
                  <c:v>1.6238267078590525</c:v>
                </c:pt>
                <c:pt idx="18">
                  <c:v>0.63045054237964848</c:v>
                </c:pt>
                <c:pt idx="19">
                  <c:v>0.61563573004515604</c:v>
                </c:pt>
                <c:pt idx="20">
                  <c:v>1.4296790411591047</c:v>
                </c:pt>
                <c:pt idx="21">
                  <c:v>1.0047652170523378</c:v>
                </c:pt>
                <c:pt idx="22">
                  <c:v>-0.76945055745814273</c:v>
                </c:pt>
                <c:pt idx="23">
                  <c:v>3.187912674632031</c:v>
                </c:pt>
                <c:pt idx="24">
                  <c:v>-1.2937567943730954</c:v>
                </c:pt>
                <c:pt idx="25">
                  <c:v>0.28351121062534901</c:v>
                </c:pt>
                <c:pt idx="26">
                  <c:v>-0.40880446103427914</c:v>
                </c:pt>
                <c:pt idx="27">
                  <c:v>-1.2298460987879167</c:v>
                </c:pt>
                <c:pt idx="28">
                  <c:v>0.95198561817483096</c:v>
                </c:pt>
                <c:pt idx="29">
                  <c:v>3.0068348005265335</c:v>
                </c:pt>
                <c:pt idx="30">
                  <c:v>-2.6638689121601686</c:v>
                </c:pt>
                <c:pt idx="31">
                  <c:v>0.58908974206420339</c:v>
                </c:pt>
                <c:pt idx="32">
                  <c:v>-0.51588226137560866</c:v>
                </c:pt>
                <c:pt idx="33">
                  <c:v>0.4363781867378691</c:v>
                </c:pt>
                <c:pt idx="34">
                  <c:v>-0.3475446155759272</c:v>
                </c:pt>
                <c:pt idx="35">
                  <c:v>-0.66087131172507441</c:v>
                </c:pt>
                <c:pt idx="36">
                  <c:v>5.1721152483426351</c:v>
                </c:pt>
                <c:pt idx="37">
                  <c:v>-2.3480683018419768E-3</c:v>
                </c:pt>
                <c:pt idx="38">
                  <c:v>0.76967298645119797</c:v>
                </c:pt>
                <c:pt idx="39">
                  <c:v>2.8792575243024316</c:v>
                </c:pt>
                <c:pt idx="40">
                  <c:v>-0.76023024008952689</c:v>
                </c:pt>
                <c:pt idx="41">
                  <c:v>-0.40269823312155495</c:v>
                </c:pt>
                <c:pt idx="42">
                  <c:v>-0.52337374448528351</c:v>
                </c:pt>
                <c:pt idx="43">
                  <c:v>7.3178008074819445E-2</c:v>
                </c:pt>
                <c:pt idx="44">
                  <c:v>0.12158702652638453</c:v>
                </c:pt>
                <c:pt idx="45">
                  <c:v>0.86903312375618214</c:v>
                </c:pt>
                <c:pt idx="46">
                  <c:v>0.81384835765197749</c:v>
                </c:pt>
                <c:pt idx="47">
                  <c:v>1.3328371350440023</c:v>
                </c:pt>
                <c:pt idx="48">
                  <c:v>0.49708592994075218</c:v>
                </c:pt>
                <c:pt idx="49">
                  <c:v>-1.3096105004083967</c:v>
                </c:pt>
                <c:pt idx="50">
                  <c:v>2.0271881287791871</c:v>
                </c:pt>
                <c:pt idx="51">
                  <c:v>-0.17550438580622085</c:v>
                </c:pt>
                <c:pt idx="52">
                  <c:v>-1.7232491473203595</c:v>
                </c:pt>
                <c:pt idx="53">
                  <c:v>-0.24254999718547765</c:v>
                </c:pt>
                <c:pt idx="54">
                  <c:v>-1.4698503889119792</c:v>
                </c:pt>
                <c:pt idx="55">
                  <c:v>0.69138029803033874</c:v>
                </c:pt>
                <c:pt idx="56">
                  <c:v>-1.0573844050862249</c:v>
                </c:pt>
                <c:pt idx="57">
                  <c:v>-1.2445460498053365</c:v>
                </c:pt>
                <c:pt idx="58">
                  <c:v>-9.2597432568624072E-3</c:v>
                </c:pt>
                <c:pt idx="59">
                  <c:v>2.4806040145255253</c:v>
                </c:pt>
                <c:pt idx="60">
                  <c:v>3.038490881925668</c:v>
                </c:pt>
                <c:pt idx="61">
                  <c:v>2.714215490141882</c:v>
                </c:pt>
                <c:pt idx="62">
                  <c:v>1.8327445068529471</c:v>
                </c:pt>
                <c:pt idx="63">
                  <c:v>-0.3508379344322492</c:v>
                </c:pt>
                <c:pt idx="64">
                  <c:v>-1.0863779299433105</c:v>
                </c:pt>
                <c:pt idx="65">
                  <c:v>-3.9594220174691941</c:v>
                </c:pt>
                <c:pt idx="66">
                  <c:v>-1.3638377029098336</c:v>
                </c:pt>
                <c:pt idx="67">
                  <c:v>-0.51863247027965542</c:v>
                </c:pt>
                <c:pt idx="68">
                  <c:v>-0.97786102693589783</c:v>
                </c:pt>
                <c:pt idx="69">
                  <c:v>-1.6089697298844641</c:v>
                </c:pt>
                <c:pt idx="70">
                  <c:v>-1.260502537103406</c:v>
                </c:pt>
                <c:pt idx="71">
                  <c:v>5.2958437313719742E-2</c:v>
                </c:pt>
                <c:pt idx="72">
                  <c:v>-0.59517176217762824</c:v>
                </c:pt>
                <c:pt idx="73">
                  <c:v>1.5858014615181588</c:v>
                </c:pt>
                <c:pt idx="74">
                  <c:v>-1.6473037110516771</c:v>
                </c:pt>
                <c:pt idx="75">
                  <c:v>-3.4124110624549644</c:v>
                </c:pt>
                <c:pt idx="76">
                  <c:v>3.2624821083553002</c:v>
                </c:pt>
                <c:pt idx="77">
                  <c:v>0.45425133289568009</c:v>
                </c:pt>
                <c:pt idx="78">
                  <c:v>-0.95124692470749039</c:v>
                </c:pt>
                <c:pt idx="79">
                  <c:v>-1.2395456712412027</c:v>
                </c:pt>
                <c:pt idx="80">
                  <c:v>-1.7892879351962563</c:v>
                </c:pt>
                <c:pt idx="81">
                  <c:v>0.6484377951341429</c:v>
                </c:pt>
                <c:pt idx="82">
                  <c:v>1.5727757955733068</c:v>
                </c:pt>
                <c:pt idx="83">
                  <c:v>-1.2053720733222804</c:v>
                </c:pt>
                <c:pt idx="84">
                  <c:v>-2.936893445655997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8-46F9-ABF7-CD8EE75E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27951"/>
        <c:axId val="1144504431"/>
      </c:scatterChart>
      <c:valAx>
        <c:axId val="114452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Обесп. Больн. Койками 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4431"/>
        <c:crosses val="autoZero"/>
        <c:crossBetween val="midCat"/>
      </c:valAx>
      <c:valAx>
        <c:axId val="1144504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27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'4x model (wo Койки) (лучш.)'!$C$28:$C$112</c:f>
              <c:numCache>
                <c:formatCode>General</c:formatCode>
                <c:ptCount val="85"/>
                <c:pt idx="0">
                  <c:v>9.3830829239522018E-2</c:v>
                </c:pt>
                <c:pt idx="1">
                  <c:v>-0.91310912918419262</c:v>
                </c:pt>
                <c:pt idx="2">
                  <c:v>0.2904644243156298</c:v>
                </c:pt>
                <c:pt idx="3">
                  <c:v>-1.0645743699912344</c:v>
                </c:pt>
                <c:pt idx="4">
                  <c:v>-0.91009456425568658</c:v>
                </c:pt>
                <c:pt idx="5">
                  <c:v>0.2127861363928929</c:v>
                </c:pt>
                <c:pt idx="6">
                  <c:v>0.43236713273094551</c:v>
                </c:pt>
                <c:pt idx="7">
                  <c:v>-1.0432991731248791</c:v>
                </c:pt>
                <c:pt idx="8">
                  <c:v>-1.3384745949147145</c:v>
                </c:pt>
                <c:pt idx="9">
                  <c:v>8.0097947354119015E-2</c:v>
                </c:pt>
                <c:pt idx="10">
                  <c:v>-1.2560378413408131</c:v>
                </c:pt>
                <c:pt idx="11">
                  <c:v>0.37393543245616456</c:v>
                </c:pt>
                <c:pt idx="12">
                  <c:v>0.47424170635801488</c:v>
                </c:pt>
                <c:pt idx="13">
                  <c:v>-0.62344802322880355</c:v>
                </c:pt>
                <c:pt idx="14">
                  <c:v>-0.18259398326731002</c:v>
                </c:pt>
                <c:pt idx="15">
                  <c:v>-1.1322422428436454</c:v>
                </c:pt>
                <c:pt idx="16">
                  <c:v>0.19257957852670415</c:v>
                </c:pt>
                <c:pt idx="17">
                  <c:v>0.92303864803498925</c:v>
                </c:pt>
                <c:pt idx="18">
                  <c:v>0.22350552827556669</c:v>
                </c:pt>
                <c:pt idx="19">
                  <c:v>1.318871669466148</c:v>
                </c:pt>
                <c:pt idx="20">
                  <c:v>1.751465512028517</c:v>
                </c:pt>
                <c:pt idx="21">
                  <c:v>1.3741470480749172</c:v>
                </c:pt>
                <c:pt idx="22">
                  <c:v>-1.3540443749188995</c:v>
                </c:pt>
                <c:pt idx="23">
                  <c:v>1.2872281780173154</c:v>
                </c:pt>
                <c:pt idx="24">
                  <c:v>-0.54772687385626284</c:v>
                </c:pt>
                <c:pt idx="25">
                  <c:v>-5.1873669206031536E-2</c:v>
                </c:pt>
                <c:pt idx="26">
                  <c:v>-6.8676873586539955E-2</c:v>
                </c:pt>
                <c:pt idx="27">
                  <c:v>-0.81061264336258887</c:v>
                </c:pt>
                <c:pt idx="28">
                  <c:v>0.2472789777265092</c:v>
                </c:pt>
                <c:pt idx="29">
                  <c:v>3.2839299824232029</c:v>
                </c:pt>
                <c:pt idx="30">
                  <c:v>0.19439971717319793</c:v>
                </c:pt>
                <c:pt idx="31">
                  <c:v>0.38156868973490532</c:v>
                </c:pt>
                <c:pt idx="32">
                  <c:v>-0.23974805328454352</c:v>
                </c:pt>
                <c:pt idx="33">
                  <c:v>0.1739683882605334</c:v>
                </c:pt>
                <c:pt idx="34">
                  <c:v>-0.52992508486947543</c:v>
                </c:pt>
                <c:pt idx="35">
                  <c:v>-1.2938029287680735</c:v>
                </c:pt>
                <c:pt idx="36">
                  <c:v>5.4270369585712928</c:v>
                </c:pt>
                <c:pt idx="37">
                  <c:v>0.71360767977587614</c:v>
                </c:pt>
                <c:pt idx="38">
                  <c:v>0.77534953934465989</c:v>
                </c:pt>
                <c:pt idx="39">
                  <c:v>2.3390536688821868</c:v>
                </c:pt>
                <c:pt idx="40">
                  <c:v>-0.51811613239523524</c:v>
                </c:pt>
                <c:pt idx="41">
                  <c:v>-8.7759156058936583E-2</c:v>
                </c:pt>
                <c:pt idx="42">
                  <c:v>-0.34664915495076798</c:v>
                </c:pt>
                <c:pt idx="43">
                  <c:v>0.1260862600445023</c:v>
                </c:pt>
                <c:pt idx="44">
                  <c:v>-0.19936956388205829</c:v>
                </c:pt>
                <c:pt idx="45">
                  <c:v>1.0913149328211915</c:v>
                </c:pt>
                <c:pt idx="46">
                  <c:v>0.80820804072705243</c:v>
                </c:pt>
                <c:pt idx="47">
                  <c:v>1.0682816497907197</c:v>
                </c:pt>
                <c:pt idx="48">
                  <c:v>1.0760255758797541</c:v>
                </c:pt>
                <c:pt idx="49">
                  <c:v>-0.98784462868086109</c:v>
                </c:pt>
                <c:pt idx="50">
                  <c:v>1.7096098007713039</c:v>
                </c:pt>
                <c:pt idx="51">
                  <c:v>-0.34470063253272087</c:v>
                </c:pt>
                <c:pt idx="52">
                  <c:v>-1.8426904513413689</c:v>
                </c:pt>
                <c:pt idx="53">
                  <c:v>-2.4188505694240803E-2</c:v>
                </c:pt>
                <c:pt idx="54">
                  <c:v>-1.3089927842197255</c:v>
                </c:pt>
                <c:pt idx="55">
                  <c:v>0.97215108559683472</c:v>
                </c:pt>
                <c:pt idx="56">
                  <c:v>-1.0521514183965763</c:v>
                </c:pt>
                <c:pt idx="57">
                  <c:v>-0.74478957248172151</c:v>
                </c:pt>
                <c:pt idx="58">
                  <c:v>3.7951561000525658E-2</c:v>
                </c:pt>
                <c:pt idx="59">
                  <c:v>2.1141419480941153</c:v>
                </c:pt>
                <c:pt idx="60">
                  <c:v>2.2452422652684447</c:v>
                </c:pt>
                <c:pt idx="61">
                  <c:v>3.2370987850271291</c:v>
                </c:pt>
                <c:pt idx="62">
                  <c:v>1.4381546950326509</c:v>
                </c:pt>
                <c:pt idx="63">
                  <c:v>-0.41350898840788375</c:v>
                </c:pt>
                <c:pt idx="64">
                  <c:v>-1.089203320825078</c:v>
                </c:pt>
                <c:pt idx="65">
                  <c:v>-4.6045926429162449</c:v>
                </c:pt>
                <c:pt idx="66">
                  <c:v>-1.2923751121311966</c:v>
                </c:pt>
                <c:pt idx="67">
                  <c:v>-0.7097731079564511</c:v>
                </c:pt>
                <c:pt idx="68">
                  <c:v>-1.194212905515684</c:v>
                </c:pt>
                <c:pt idx="69">
                  <c:v>-1.4393098055888629</c:v>
                </c:pt>
                <c:pt idx="70">
                  <c:v>-1.0303160337688979</c:v>
                </c:pt>
                <c:pt idx="71">
                  <c:v>-0.96194154939060184</c:v>
                </c:pt>
                <c:pt idx="72">
                  <c:v>-0.20620430669860923</c:v>
                </c:pt>
                <c:pt idx="73">
                  <c:v>1.9069418015045869</c:v>
                </c:pt>
                <c:pt idx="74">
                  <c:v>-1.4558838631938187</c:v>
                </c:pt>
                <c:pt idx="75">
                  <c:v>-3.4042784048514818</c:v>
                </c:pt>
                <c:pt idx="76">
                  <c:v>2.8501309298479498</c:v>
                </c:pt>
                <c:pt idx="77">
                  <c:v>1.2047389932733381</c:v>
                </c:pt>
                <c:pt idx="78">
                  <c:v>6.4018346011351923E-3</c:v>
                </c:pt>
                <c:pt idx="79">
                  <c:v>-0.86757489927870779</c:v>
                </c:pt>
                <c:pt idx="80">
                  <c:v>-1.7087346223454318</c:v>
                </c:pt>
                <c:pt idx="81">
                  <c:v>0.26857769847768509</c:v>
                </c:pt>
                <c:pt idx="82">
                  <c:v>1.5944123675826489</c:v>
                </c:pt>
                <c:pt idx="83">
                  <c:v>-0.1772522297464576</c:v>
                </c:pt>
                <c:pt idx="84">
                  <c:v>-4.9475253812569662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D-4B61-B8C4-0AEDE1AE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90735"/>
        <c:axId val="1149066255"/>
      </c:scatterChart>
      <c:valAx>
        <c:axId val="114909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66255"/>
        <c:crosses val="autoZero"/>
        <c:crossBetween val="midCat"/>
      </c:valAx>
      <c:valAx>
        <c:axId val="114906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90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'4x model (wo Койки) (лучш.)'!$C$28:$C$112</c:f>
              <c:numCache>
                <c:formatCode>General</c:formatCode>
                <c:ptCount val="85"/>
                <c:pt idx="0">
                  <c:v>9.3830829239522018E-2</c:v>
                </c:pt>
                <c:pt idx="1">
                  <c:v>-0.91310912918419262</c:v>
                </c:pt>
                <c:pt idx="2">
                  <c:v>0.2904644243156298</c:v>
                </c:pt>
                <c:pt idx="3">
                  <c:v>-1.0645743699912344</c:v>
                </c:pt>
                <c:pt idx="4">
                  <c:v>-0.91009456425568658</c:v>
                </c:pt>
                <c:pt idx="5">
                  <c:v>0.2127861363928929</c:v>
                </c:pt>
                <c:pt idx="6">
                  <c:v>0.43236713273094551</c:v>
                </c:pt>
                <c:pt idx="7">
                  <c:v>-1.0432991731248791</c:v>
                </c:pt>
                <c:pt idx="8">
                  <c:v>-1.3384745949147145</c:v>
                </c:pt>
                <c:pt idx="9">
                  <c:v>8.0097947354119015E-2</c:v>
                </c:pt>
                <c:pt idx="10">
                  <c:v>-1.2560378413408131</c:v>
                </c:pt>
                <c:pt idx="11">
                  <c:v>0.37393543245616456</c:v>
                </c:pt>
                <c:pt idx="12">
                  <c:v>0.47424170635801488</c:v>
                </c:pt>
                <c:pt idx="13">
                  <c:v>-0.62344802322880355</c:v>
                </c:pt>
                <c:pt idx="14">
                  <c:v>-0.18259398326731002</c:v>
                </c:pt>
                <c:pt idx="15">
                  <c:v>-1.1322422428436454</c:v>
                </c:pt>
                <c:pt idx="16">
                  <c:v>0.19257957852670415</c:v>
                </c:pt>
                <c:pt idx="17">
                  <c:v>0.92303864803498925</c:v>
                </c:pt>
                <c:pt idx="18">
                  <c:v>0.22350552827556669</c:v>
                </c:pt>
                <c:pt idx="19">
                  <c:v>1.318871669466148</c:v>
                </c:pt>
                <c:pt idx="20">
                  <c:v>1.751465512028517</c:v>
                </c:pt>
                <c:pt idx="21">
                  <c:v>1.3741470480749172</c:v>
                </c:pt>
                <c:pt idx="22">
                  <c:v>-1.3540443749188995</c:v>
                </c:pt>
                <c:pt idx="23">
                  <c:v>1.2872281780173154</c:v>
                </c:pt>
                <c:pt idx="24">
                  <c:v>-0.54772687385626284</c:v>
                </c:pt>
                <c:pt idx="25">
                  <c:v>-5.1873669206031536E-2</c:v>
                </c:pt>
                <c:pt idx="26">
                  <c:v>-6.8676873586539955E-2</c:v>
                </c:pt>
                <c:pt idx="27">
                  <c:v>-0.81061264336258887</c:v>
                </c:pt>
                <c:pt idx="28">
                  <c:v>0.2472789777265092</c:v>
                </c:pt>
                <c:pt idx="29">
                  <c:v>3.2839299824232029</c:v>
                </c:pt>
                <c:pt idx="30">
                  <c:v>0.19439971717319793</c:v>
                </c:pt>
                <c:pt idx="31">
                  <c:v>0.38156868973490532</c:v>
                </c:pt>
                <c:pt idx="32">
                  <c:v>-0.23974805328454352</c:v>
                </c:pt>
                <c:pt idx="33">
                  <c:v>0.1739683882605334</c:v>
                </c:pt>
                <c:pt idx="34">
                  <c:v>-0.52992508486947543</c:v>
                </c:pt>
                <c:pt idx="35">
                  <c:v>-1.2938029287680735</c:v>
                </c:pt>
                <c:pt idx="36">
                  <c:v>5.4270369585712928</c:v>
                </c:pt>
                <c:pt idx="37">
                  <c:v>0.71360767977587614</c:v>
                </c:pt>
                <c:pt idx="38">
                  <c:v>0.77534953934465989</c:v>
                </c:pt>
                <c:pt idx="39">
                  <c:v>2.3390536688821868</c:v>
                </c:pt>
                <c:pt idx="40">
                  <c:v>-0.51811613239523524</c:v>
                </c:pt>
                <c:pt idx="41">
                  <c:v>-8.7759156058936583E-2</c:v>
                </c:pt>
                <c:pt idx="42">
                  <c:v>-0.34664915495076798</c:v>
                </c:pt>
                <c:pt idx="43">
                  <c:v>0.1260862600445023</c:v>
                </c:pt>
                <c:pt idx="44">
                  <c:v>-0.19936956388205829</c:v>
                </c:pt>
                <c:pt idx="45">
                  <c:v>1.0913149328211915</c:v>
                </c:pt>
                <c:pt idx="46">
                  <c:v>0.80820804072705243</c:v>
                </c:pt>
                <c:pt idx="47">
                  <c:v>1.0682816497907197</c:v>
                </c:pt>
                <c:pt idx="48">
                  <c:v>1.0760255758797541</c:v>
                </c:pt>
                <c:pt idx="49">
                  <c:v>-0.98784462868086109</c:v>
                </c:pt>
                <c:pt idx="50">
                  <c:v>1.7096098007713039</c:v>
                </c:pt>
                <c:pt idx="51">
                  <c:v>-0.34470063253272087</c:v>
                </c:pt>
                <c:pt idx="52">
                  <c:v>-1.8426904513413689</c:v>
                </c:pt>
                <c:pt idx="53">
                  <c:v>-2.4188505694240803E-2</c:v>
                </c:pt>
                <c:pt idx="54">
                  <c:v>-1.3089927842197255</c:v>
                </c:pt>
                <c:pt idx="55">
                  <c:v>0.97215108559683472</c:v>
                </c:pt>
                <c:pt idx="56">
                  <c:v>-1.0521514183965763</c:v>
                </c:pt>
                <c:pt idx="57">
                  <c:v>-0.74478957248172151</c:v>
                </c:pt>
                <c:pt idx="58">
                  <c:v>3.7951561000525658E-2</c:v>
                </c:pt>
                <c:pt idx="59">
                  <c:v>2.1141419480941153</c:v>
                </c:pt>
                <c:pt idx="60">
                  <c:v>2.2452422652684447</c:v>
                </c:pt>
                <c:pt idx="61">
                  <c:v>3.2370987850271291</c:v>
                </c:pt>
                <c:pt idx="62">
                  <c:v>1.4381546950326509</c:v>
                </c:pt>
                <c:pt idx="63">
                  <c:v>-0.41350898840788375</c:v>
                </c:pt>
                <c:pt idx="64">
                  <c:v>-1.089203320825078</c:v>
                </c:pt>
                <c:pt idx="65">
                  <c:v>-4.6045926429162449</c:v>
                </c:pt>
                <c:pt idx="66">
                  <c:v>-1.2923751121311966</c:v>
                </c:pt>
                <c:pt idx="67">
                  <c:v>-0.7097731079564511</c:v>
                </c:pt>
                <c:pt idx="68">
                  <c:v>-1.194212905515684</c:v>
                </c:pt>
                <c:pt idx="69">
                  <c:v>-1.4393098055888629</c:v>
                </c:pt>
                <c:pt idx="70">
                  <c:v>-1.0303160337688979</c:v>
                </c:pt>
                <c:pt idx="71">
                  <c:v>-0.96194154939060184</c:v>
                </c:pt>
                <c:pt idx="72">
                  <c:v>-0.20620430669860923</c:v>
                </c:pt>
                <c:pt idx="73">
                  <c:v>1.9069418015045869</c:v>
                </c:pt>
                <c:pt idx="74">
                  <c:v>-1.4558838631938187</c:v>
                </c:pt>
                <c:pt idx="75">
                  <c:v>-3.4042784048514818</c:v>
                </c:pt>
                <c:pt idx="76">
                  <c:v>2.8501309298479498</c:v>
                </c:pt>
                <c:pt idx="77">
                  <c:v>1.2047389932733381</c:v>
                </c:pt>
                <c:pt idx="78">
                  <c:v>6.4018346011351923E-3</c:v>
                </c:pt>
                <c:pt idx="79">
                  <c:v>-0.86757489927870779</c:v>
                </c:pt>
                <c:pt idx="80">
                  <c:v>-1.7087346223454318</c:v>
                </c:pt>
                <c:pt idx="81">
                  <c:v>0.26857769847768509</c:v>
                </c:pt>
                <c:pt idx="82">
                  <c:v>1.5944123675826489</c:v>
                </c:pt>
                <c:pt idx="83">
                  <c:v>-0.1772522297464576</c:v>
                </c:pt>
                <c:pt idx="84">
                  <c:v>-4.9475253812569662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31-4BA3-9113-6F3215BEA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70575"/>
        <c:axId val="1149066735"/>
      </c:scatterChart>
      <c:valAx>
        <c:axId val="114907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66735"/>
        <c:crosses val="autoZero"/>
        <c:crossBetween val="midCat"/>
      </c:valAx>
      <c:valAx>
        <c:axId val="114906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70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Водопровод+Канализация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data_lr!$C$2:$C$86</c:f>
              <c:numCache>
                <c:formatCode>General</c:formatCode>
                <c:ptCount val="85"/>
                <c:pt idx="0">
                  <c:v>80.602993516115646</c:v>
                </c:pt>
                <c:pt idx="1">
                  <c:v>70.755226654436925</c:v>
                </c:pt>
                <c:pt idx="2">
                  <c:v>61.252440820800935</c:v>
                </c:pt>
                <c:pt idx="3">
                  <c:v>79.018022276376698</c:v>
                </c:pt>
                <c:pt idx="4">
                  <c:v>64.688752808805745</c:v>
                </c:pt>
                <c:pt idx="5">
                  <c:v>61.745796248773274</c:v>
                </c:pt>
                <c:pt idx="6">
                  <c:v>53.084309956300082</c:v>
                </c:pt>
                <c:pt idx="7">
                  <c:v>74.64615114752614</c:v>
                </c:pt>
                <c:pt idx="8">
                  <c:v>80.057706292961214</c:v>
                </c:pt>
                <c:pt idx="9">
                  <c:v>82.195535056517983</c:v>
                </c:pt>
                <c:pt idx="10">
                  <c:v>70.034287110642751</c:v>
                </c:pt>
                <c:pt idx="11">
                  <c:v>66.365343216970501</c:v>
                </c:pt>
                <c:pt idx="12">
                  <c:v>59.649627447218037</c:v>
                </c:pt>
                <c:pt idx="13">
                  <c:v>74.302941434947329</c:v>
                </c:pt>
                <c:pt idx="14">
                  <c:v>51.884630190023209</c:v>
                </c:pt>
                <c:pt idx="15">
                  <c:v>68.429025514672247</c:v>
                </c:pt>
                <c:pt idx="16">
                  <c:v>71.118961755790295</c:v>
                </c:pt>
                <c:pt idx="17">
                  <c:v>88.807059130282212</c:v>
                </c:pt>
                <c:pt idx="18">
                  <c:v>55.06672353212231</c:v>
                </c:pt>
                <c:pt idx="19">
                  <c:v>61.20939472971385</c:v>
                </c:pt>
                <c:pt idx="20">
                  <c:v>53.249050169060673</c:v>
                </c:pt>
                <c:pt idx="21">
                  <c:v>57.085862673410325</c:v>
                </c:pt>
                <c:pt idx="22">
                  <c:v>89.09982991681342</c:v>
                </c:pt>
                <c:pt idx="23">
                  <c:v>66.148720760648061</c:v>
                </c:pt>
                <c:pt idx="24">
                  <c:v>90.605943017947681</c:v>
                </c:pt>
                <c:pt idx="25">
                  <c:v>45.488330848863725</c:v>
                </c:pt>
                <c:pt idx="26">
                  <c:v>44.334533205396284</c:v>
                </c:pt>
                <c:pt idx="27">
                  <c:v>96.911380688003703</c:v>
                </c:pt>
                <c:pt idx="28">
                  <c:v>80.445118520883696</c:v>
                </c:pt>
                <c:pt idx="29">
                  <c:v>49.200721440412444</c:v>
                </c:pt>
                <c:pt idx="30">
                  <c:v>66.479796564491792</c:v>
                </c:pt>
                <c:pt idx="31">
                  <c:v>65.86501364932424</c:v>
                </c:pt>
                <c:pt idx="32">
                  <c:v>65.933738815088645</c:v>
                </c:pt>
                <c:pt idx="33">
                  <c:v>75.382433711464017</c:v>
                </c:pt>
                <c:pt idx="34">
                  <c:v>73.738681171344382</c:v>
                </c:pt>
                <c:pt idx="35">
                  <c:v>65.07584274576341</c:v>
                </c:pt>
                <c:pt idx="36">
                  <c:v>49.072282357667291</c:v>
                </c:pt>
                <c:pt idx="37">
                  <c:v>90.070528028440577</c:v>
                </c:pt>
                <c:pt idx="38">
                  <c:v>84.812252858672494</c:v>
                </c:pt>
                <c:pt idx="39">
                  <c:v>47.353776848675786</c:v>
                </c:pt>
                <c:pt idx="40">
                  <c:v>97.85629691887452</c:v>
                </c:pt>
                <c:pt idx="41">
                  <c:v>77.991048073010518</c:v>
                </c:pt>
                <c:pt idx="42">
                  <c:v>87.593798446666099</c:v>
                </c:pt>
                <c:pt idx="43">
                  <c:v>71.501488764471304</c:v>
                </c:pt>
                <c:pt idx="44">
                  <c:v>67.502326898951878</c:v>
                </c:pt>
                <c:pt idx="45">
                  <c:v>69.272012977926124</c:v>
                </c:pt>
                <c:pt idx="46">
                  <c:v>89.596331775337575</c:v>
                </c:pt>
                <c:pt idx="47">
                  <c:v>57.011298693142564</c:v>
                </c:pt>
                <c:pt idx="48">
                  <c:v>63.147478461806742</c:v>
                </c:pt>
                <c:pt idx="49">
                  <c:v>68.263526893635415</c:v>
                </c:pt>
                <c:pt idx="50">
                  <c:v>51.356318355637036</c:v>
                </c:pt>
                <c:pt idx="51">
                  <c:v>71.669993441949757</c:v>
                </c:pt>
                <c:pt idx="52">
                  <c:v>75.019857337036072</c:v>
                </c:pt>
                <c:pt idx="53">
                  <c:v>68.939044939330273</c:v>
                </c:pt>
                <c:pt idx="54">
                  <c:v>86.444589356976635</c:v>
                </c:pt>
                <c:pt idx="55">
                  <c:v>56.151519175178827</c:v>
                </c:pt>
                <c:pt idx="56">
                  <c:v>69.725185871696183</c:v>
                </c:pt>
                <c:pt idx="57">
                  <c:v>47.952704182176483</c:v>
                </c:pt>
                <c:pt idx="58">
                  <c:v>73.123878441495847</c:v>
                </c:pt>
                <c:pt idx="59">
                  <c:v>78.744177347316821</c:v>
                </c:pt>
                <c:pt idx="60">
                  <c:v>86.225932246655432</c:v>
                </c:pt>
                <c:pt idx="61">
                  <c:v>92.430141320470852</c:v>
                </c:pt>
                <c:pt idx="62">
                  <c:v>69.771036489267431</c:v>
                </c:pt>
                <c:pt idx="63">
                  <c:v>72.019269398516059</c:v>
                </c:pt>
                <c:pt idx="64">
                  <c:v>39.830611057528984</c:v>
                </c:pt>
                <c:pt idx="65">
                  <c:v>33.540306777079195</c:v>
                </c:pt>
                <c:pt idx="66">
                  <c:v>66.581630204512578</c:v>
                </c:pt>
                <c:pt idx="67">
                  <c:v>51.799068387489584</c:v>
                </c:pt>
                <c:pt idx="68">
                  <c:v>66.351263408065364</c:v>
                </c:pt>
                <c:pt idx="69">
                  <c:v>63.109683277330099</c:v>
                </c:pt>
                <c:pt idx="70">
                  <c:v>50.757197693136064</c:v>
                </c:pt>
                <c:pt idx="71">
                  <c:v>67.809720821938186</c:v>
                </c:pt>
                <c:pt idx="72">
                  <c:v>61.882298109137416</c:v>
                </c:pt>
                <c:pt idx="73">
                  <c:v>61.843171958177962</c:v>
                </c:pt>
                <c:pt idx="74">
                  <c:v>43.257055280529556</c:v>
                </c:pt>
                <c:pt idx="75">
                  <c:v>44.269284970205497</c:v>
                </c:pt>
                <c:pt idx="76">
                  <c:v>45.311168016410036</c:v>
                </c:pt>
                <c:pt idx="77">
                  <c:v>69.612921540940206</c:v>
                </c:pt>
                <c:pt idx="78">
                  <c:v>54.842142902124117</c:v>
                </c:pt>
                <c:pt idx="79">
                  <c:v>74.517574659485547</c:v>
                </c:pt>
                <c:pt idx="80">
                  <c:v>56.857396792783206</c:v>
                </c:pt>
                <c:pt idx="81">
                  <c:v>58.340652061918895</c:v>
                </c:pt>
                <c:pt idx="82">
                  <c:v>63.001172461778225</c:v>
                </c:pt>
                <c:pt idx="83">
                  <c:v>48.478446081573331</c:v>
                </c:pt>
                <c:pt idx="84">
                  <c:v>70.101023505797656</c:v>
                </c:pt>
              </c:numCache>
            </c:numRef>
          </c:xVal>
          <c:yVal>
            <c:numRef>
              <c:f>'4x model (wo Койки) (лучш.)'!$C$28:$C$112</c:f>
              <c:numCache>
                <c:formatCode>General</c:formatCode>
                <c:ptCount val="85"/>
                <c:pt idx="0">
                  <c:v>9.3830829239522018E-2</c:v>
                </c:pt>
                <c:pt idx="1">
                  <c:v>-0.91310912918419262</c:v>
                </c:pt>
                <c:pt idx="2">
                  <c:v>0.2904644243156298</c:v>
                </c:pt>
                <c:pt idx="3">
                  <c:v>-1.0645743699912344</c:v>
                </c:pt>
                <c:pt idx="4">
                  <c:v>-0.91009456425568658</c:v>
                </c:pt>
                <c:pt idx="5">
                  <c:v>0.2127861363928929</c:v>
                </c:pt>
                <c:pt idx="6">
                  <c:v>0.43236713273094551</c:v>
                </c:pt>
                <c:pt idx="7">
                  <c:v>-1.0432991731248791</c:v>
                </c:pt>
                <c:pt idx="8">
                  <c:v>-1.3384745949147145</c:v>
                </c:pt>
                <c:pt idx="9">
                  <c:v>8.0097947354119015E-2</c:v>
                </c:pt>
                <c:pt idx="10">
                  <c:v>-1.2560378413408131</c:v>
                </c:pt>
                <c:pt idx="11">
                  <c:v>0.37393543245616456</c:v>
                </c:pt>
                <c:pt idx="12">
                  <c:v>0.47424170635801488</c:v>
                </c:pt>
                <c:pt idx="13">
                  <c:v>-0.62344802322880355</c:v>
                </c:pt>
                <c:pt idx="14">
                  <c:v>-0.18259398326731002</c:v>
                </c:pt>
                <c:pt idx="15">
                  <c:v>-1.1322422428436454</c:v>
                </c:pt>
                <c:pt idx="16">
                  <c:v>0.19257957852670415</c:v>
                </c:pt>
                <c:pt idx="17">
                  <c:v>0.92303864803498925</c:v>
                </c:pt>
                <c:pt idx="18">
                  <c:v>0.22350552827556669</c:v>
                </c:pt>
                <c:pt idx="19">
                  <c:v>1.318871669466148</c:v>
                </c:pt>
                <c:pt idx="20">
                  <c:v>1.751465512028517</c:v>
                </c:pt>
                <c:pt idx="21">
                  <c:v>1.3741470480749172</c:v>
                </c:pt>
                <c:pt idx="22">
                  <c:v>-1.3540443749188995</c:v>
                </c:pt>
                <c:pt idx="23">
                  <c:v>1.2872281780173154</c:v>
                </c:pt>
                <c:pt idx="24">
                  <c:v>-0.54772687385626284</c:v>
                </c:pt>
                <c:pt idx="25">
                  <c:v>-5.1873669206031536E-2</c:v>
                </c:pt>
                <c:pt idx="26">
                  <c:v>-6.8676873586539955E-2</c:v>
                </c:pt>
                <c:pt idx="27">
                  <c:v>-0.81061264336258887</c:v>
                </c:pt>
                <c:pt idx="28">
                  <c:v>0.2472789777265092</c:v>
                </c:pt>
                <c:pt idx="29">
                  <c:v>3.2839299824232029</c:v>
                </c:pt>
                <c:pt idx="30">
                  <c:v>0.19439971717319793</c:v>
                </c:pt>
                <c:pt idx="31">
                  <c:v>0.38156868973490532</c:v>
                </c:pt>
                <c:pt idx="32">
                  <c:v>-0.23974805328454352</c:v>
                </c:pt>
                <c:pt idx="33">
                  <c:v>0.1739683882605334</c:v>
                </c:pt>
                <c:pt idx="34">
                  <c:v>-0.52992508486947543</c:v>
                </c:pt>
                <c:pt idx="35">
                  <c:v>-1.2938029287680735</c:v>
                </c:pt>
                <c:pt idx="36">
                  <c:v>5.4270369585712928</c:v>
                </c:pt>
                <c:pt idx="37">
                  <c:v>0.71360767977587614</c:v>
                </c:pt>
                <c:pt idx="38">
                  <c:v>0.77534953934465989</c:v>
                </c:pt>
                <c:pt idx="39">
                  <c:v>2.3390536688821868</c:v>
                </c:pt>
                <c:pt idx="40">
                  <c:v>-0.51811613239523524</c:v>
                </c:pt>
                <c:pt idx="41">
                  <c:v>-8.7759156058936583E-2</c:v>
                </c:pt>
                <c:pt idx="42">
                  <c:v>-0.34664915495076798</c:v>
                </c:pt>
                <c:pt idx="43">
                  <c:v>0.1260862600445023</c:v>
                </c:pt>
                <c:pt idx="44">
                  <c:v>-0.19936956388205829</c:v>
                </c:pt>
                <c:pt idx="45">
                  <c:v>1.0913149328211915</c:v>
                </c:pt>
                <c:pt idx="46">
                  <c:v>0.80820804072705243</c:v>
                </c:pt>
                <c:pt idx="47">
                  <c:v>1.0682816497907197</c:v>
                </c:pt>
                <c:pt idx="48">
                  <c:v>1.0760255758797541</c:v>
                </c:pt>
                <c:pt idx="49">
                  <c:v>-0.98784462868086109</c:v>
                </c:pt>
                <c:pt idx="50">
                  <c:v>1.7096098007713039</c:v>
                </c:pt>
                <c:pt idx="51">
                  <c:v>-0.34470063253272087</c:v>
                </c:pt>
                <c:pt idx="52">
                  <c:v>-1.8426904513413689</c:v>
                </c:pt>
                <c:pt idx="53">
                  <c:v>-2.4188505694240803E-2</c:v>
                </c:pt>
                <c:pt idx="54">
                  <c:v>-1.3089927842197255</c:v>
                </c:pt>
                <c:pt idx="55">
                  <c:v>0.97215108559683472</c:v>
                </c:pt>
                <c:pt idx="56">
                  <c:v>-1.0521514183965763</c:v>
                </c:pt>
                <c:pt idx="57">
                  <c:v>-0.74478957248172151</c:v>
                </c:pt>
                <c:pt idx="58">
                  <c:v>3.7951561000525658E-2</c:v>
                </c:pt>
                <c:pt idx="59">
                  <c:v>2.1141419480941153</c:v>
                </c:pt>
                <c:pt idx="60">
                  <c:v>2.2452422652684447</c:v>
                </c:pt>
                <c:pt idx="61">
                  <c:v>3.2370987850271291</c:v>
                </c:pt>
                <c:pt idx="62">
                  <c:v>1.4381546950326509</c:v>
                </c:pt>
                <c:pt idx="63">
                  <c:v>-0.41350898840788375</c:v>
                </c:pt>
                <c:pt idx="64">
                  <c:v>-1.089203320825078</c:v>
                </c:pt>
                <c:pt idx="65">
                  <c:v>-4.6045926429162449</c:v>
                </c:pt>
                <c:pt idx="66">
                  <c:v>-1.2923751121311966</c:v>
                </c:pt>
                <c:pt idx="67">
                  <c:v>-0.7097731079564511</c:v>
                </c:pt>
                <c:pt idx="68">
                  <c:v>-1.194212905515684</c:v>
                </c:pt>
                <c:pt idx="69">
                  <c:v>-1.4393098055888629</c:v>
                </c:pt>
                <c:pt idx="70">
                  <c:v>-1.0303160337688979</c:v>
                </c:pt>
                <c:pt idx="71">
                  <c:v>-0.96194154939060184</c:v>
                </c:pt>
                <c:pt idx="72">
                  <c:v>-0.20620430669860923</c:v>
                </c:pt>
                <c:pt idx="73">
                  <c:v>1.9069418015045869</c:v>
                </c:pt>
                <c:pt idx="74">
                  <c:v>-1.4558838631938187</c:v>
                </c:pt>
                <c:pt idx="75">
                  <c:v>-3.4042784048514818</c:v>
                </c:pt>
                <c:pt idx="76">
                  <c:v>2.8501309298479498</c:v>
                </c:pt>
                <c:pt idx="77">
                  <c:v>1.2047389932733381</c:v>
                </c:pt>
                <c:pt idx="78">
                  <c:v>6.4018346011351923E-3</c:v>
                </c:pt>
                <c:pt idx="79">
                  <c:v>-0.86757489927870779</c:v>
                </c:pt>
                <c:pt idx="80">
                  <c:v>-1.7087346223454318</c:v>
                </c:pt>
                <c:pt idx="81">
                  <c:v>0.26857769847768509</c:v>
                </c:pt>
                <c:pt idx="82">
                  <c:v>1.5944123675826489</c:v>
                </c:pt>
                <c:pt idx="83">
                  <c:v>-0.1772522297464576</c:v>
                </c:pt>
                <c:pt idx="84">
                  <c:v>-4.9475253812569662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CA-4E55-AF8A-00A9F240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82575"/>
        <c:axId val="1149087375"/>
      </c:scatterChart>
      <c:valAx>
        <c:axId val="114908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Водопровод+Канализация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87375"/>
        <c:crosses val="autoZero"/>
        <c:crossBetween val="midCat"/>
      </c:valAx>
      <c:valAx>
        <c:axId val="1149087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82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Мигр. Прирост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data_lr!$E$2:$E$86</c:f>
              <c:numCache>
                <c:formatCode>General</c:formatCode>
                <c:ptCount val="85"/>
                <c:pt idx="0">
                  <c:v>-7.2347842386359353</c:v>
                </c:pt>
                <c:pt idx="1">
                  <c:v>-1.9783022148570153</c:v>
                </c:pt>
                <c:pt idx="2">
                  <c:v>-2.2753094651830712</c:v>
                </c:pt>
                <c:pt idx="3">
                  <c:v>0.27143028997006446</c:v>
                </c:pt>
                <c:pt idx="4">
                  <c:v>-0.41769738365612902</c:v>
                </c:pt>
                <c:pt idx="5">
                  <c:v>4.1257784751391098</c:v>
                </c:pt>
                <c:pt idx="6">
                  <c:v>-1.3823625076990151</c:v>
                </c:pt>
                <c:pt idx="7">
                  <c:v>-1.5832588233984692</c:v>
                </c:pt>
                <c:pt idx="8">
                  <c:v>-2.4065580684274344</c:v>
                </c:pt>
                <c:pt idx="9">
                  <c:v>8.9805305553321553</c:v>
                </c:pt>
                <c:pt idx="10">
                  <c:v>-3.5970665738997187</c:v>
                </c:pt>
                <c:pt idx="11">
                  <c:v>0.89479227256301097</c:v>
                </c:pt>
                <c:pt idx="12">
                  <c:v>-5.1223362273086028</c:v>
                </c:pt>
                <c:pt idx="13">
                  <c:v>-3.2752195479645536</c:v>
                </c:pt>
                <c:pt idx="14">
                  <c:v>-1.5546010808800379</c:v>
                </c:pt>
                <c:pt idx="15">
                  <c:v>-2.0712371967474896E-2</c:v>
                </c:pt>
                <c:pt idx="16">
                  <c:v>-0.70585093191400061</c:v>
                </c:pt>
                <c:pt idx="17">
                  <c:v>7.1192549346045517</c:v>
                </c:pt>
                <c:pt idx="18">
                  <c:v>1.4970397307206829</c:v>
                </c:pt>
                <c:pt idx="19">
                  <c:v>-5.3011930067282806</c:v>
                </c:pt>
                <c:pt idx="20">
                  <c:v>-2.8001141698571894</c:v>
                </c:pt>
                <c:pt idx="21">
                  <c:v>-2.1889910964631807</c:v>
                </c:pt>
                <c:pt idx="22">
                  <c:v>6.0534695663054245</c:v>
                </c:pt>
                <c:pt idx="23">
                  <c:v>15.788959443116774</c:v>
                </c:pt>
                <c:pt idx="24">
                  <c:v>-5.1410017437315858</c:v>
                </c:pt>
                <c:pt idx="25">
                  <c:v>-0.10144812905577584</c:v>
                </c:pt>
                <c:pt idx="26">
                  <c:v>-4.3340665673757206</c:v>
                </c:pt>
                <c:pt idx="27">
                  <c:v>1.1717365238708997</c:v>
                </c:pt>
                <c:pt idx="28">
                  <c:v>3.0123322997882735</c:v>
                </c:pt>
                <c:pt idx="29">
                  <c:v>-6.0052846504924329</c:v>
                </c:pt>
                <c:pt idx="30">
                  <c:v>-1.2184821947800493</c:v>
                </c:pt>
                <c:pt idx="31">
                  <c:v>2.0390799654734999</c:v>
                </c:pt>
                <c:pt idx="32">
                  <c:v>-4.9803084658979389</c:v>
                </c:pt>
                <c:pt idx="33">
                  <c:v>-2.483544661281575</c:v>
                </c:pt>
                <c:pt idx="34">
                  <c:v>-4.7467727908304759E-2</c:v>
                </c:pt>
                <c:pt idx="35">
                  <c:v>23.907118797629746</c:v>
                </c:pt>
                <c:pt idx="36">
                  <c:v>-1.0678081723253492</c:v>
                </c:pt>
                <c:pt idx="37">
                  <c:v>3.1370033404000655</c:v>
                </c:pt>
                <c:pt idx="38">
                  <c:v>-3.5971063916367552</c:v>
                </c:pt>
                <c:pt idx="39">
                  <c:v>-1.3621945188191755</c:v>
                </c:pt>
                <c:pt idx="40">
                  <c:v>-6.5130516360686501</c:v>
                </c:pt>
                <c:pt idx="41">
                  <c:v>-3.7712852806973181</c:v>
                </c:pt>
                <c:pt idx="42">
                  <c:v>-0.98468365573281924</c:v>
                </c:pt>
                <c:pt idx="43">
                  <c:v>-0.33580822857248999</c:v>
                </c:pt>
                <c:pt idx="44">
                  <c:v>-1.6130677710242167</c:v>
                </c:pt>
                <c:pt idx="45">
                  <c:v>-4.5083435708435706</c:v>
                </c:pt>
                <c:pt idx="46">
                  <c:v>2.4206991653175285</c:v>
                </c:pt>
                <c:pt idx="47">
                  <c:v>-0.84475197833459625</c:v>
                </c:pt>
                <c:pt idx="48">
                  <c:v>-4.2452623007868855</c:v>
                </c:pt>
                <c:pt idx="49">
                  <c:v>-1.9895855650498249</c:v>
                </c:pt>
                <c:pt idx="50">
                  <c:v>-0.91369816285756056</c:v>
                </c:pt>
                <c:pt idx="51">
                  <c:v>-1.0218989371865066</c:v>
                </c:pt>
                <c:pt idx="52">
                  <c:v>-2.7002108546213157</c:v>
                </c:pt>
                <c:pt idx="53">
                  <c:v>-2.6405456176061746</c:v>
                </c:pt>
                <c:pt idx="54">
                  <c:v>-0.57799559092701769</c:v>
                </c:pt>
                <c:pt idx="55">
                  <c:v>-3.2488527411629398</c:v>
                </c:pt>
                <c:pt idx="56">
                  <c:v>-1.4651817924728594</c:v>
                </c:pt>
                <c:pt idx="57">
                  <c:v>-5.7760134242786778</c:v>
                </c:pt>
                <c:pt idx="58">
                  <c:v>-1.2034174146297185</c:v>
                </c:pt>
                <c:pt idx="59">
                  <c:v>2.9101186384751698</c:v>
                </c:pt>
                <c:pt idx="60">
                  <c:v>5.0683787664922164</c:v>
                </c:pt>
                <c:pt idx="61">
                  <c:v>-5.3868602858908856</c:v>
                </c:pt>
                <c:pt idx="62">
                  <c:v>3.2489492547445766</c:v>
                </c:pt>
                <c:pt idx="63">
                  <c:v>4.968499711827017E-3</c:v>
                </c:pt>
                <c:pt idx="64">
                  <c:v>-1.7124587302189669</c:v>
                </c:pt>
                <c:pt idx="65">
                  <c:v>-6.1263758323395319</c:v>
                </c:pt>
                <c:pt idx="66">
                  <c:v>-1.2664450231524911</c:v>
                </c:pt>
                <c:pt idx="67">
                  <c:v>-3.6103227387221497</c:v>
                </c:pt>
                <c:pt idx="68">
                  <c:v>0.34974999352314823</c:v>
                </c:pt>
                <c:pt idx="69">
                  <c:v>-4.4168538579456191</c:v>
                </c:pt>
                <c:pt idx="70">
                  <c:v>-1.9965177643784964</c:v>
                </c:pt>
                <c:pt idx="71">
                  <c:v>2.9930380497960316</c:v>
                </c:pt>
                <c:pt idx="72">
                  <c:v>-5.2248483287128478</c:v>
                </c:pt>
                <c:pt idx="73">
                  <c:v>-6.1718636788786565</c:v>
                </c:pt>
                <c:pt idx="74">
                  <c:v>-2.3385629750365817</c:v>
                </c:pt>
                <c:pt idx="75">
                  <c:v>-5.4691560388597935</c:v>
                </c:pt>
                <c:pt idx="76">
                  <c:v>-3.7872068773031158</c:v>
                </c:pt>
                <c:pt idx="77">
                  <c:v>-10.127352396316828</c:v>
                </c:pt>
                <c:pt idx="78">
                  <c:v>-5.7069612223060098</c:v>
                </c:pt>
                <c:pt idx="79">
                  <c:v>-2.312100275069541</c:v>
                </c:pt>
                <c:pt idx="80">
                  <c:v>-4.0127296776981813</c:v>
                </c:pt>
                <c:pt idx="81">
                  <c:v>-7.6890815042639451</c:v>
                </c:pt>
                <c:pt idx="82">
                  <c:v>-8.6500475312708538</c:v>
                </c:pt>
                <c:pt idx="83">
                  <c:v>-8.6040914560770165</c:v>
                </c:pt>
                <c:pt idx="84">
                  <c:v>-1.7534338078737526</c:v>
                </c:pt>
              </c:numCache>
            </c:numRef>
          </c:xVal>
          <c:yVal>
            <c:numRef>
              <c:f>'4x model (wo Койки) (лучш.)'!$C$28:$C$112</c:f>
              <c:numCache>
                <c:formatCode>General</c:formatCode>
                <c:ptCount val="85"/>
                <c:pt idx="0">
                  <c:v>9.3830829239522018E-2</c:v>
                </c:pt>
                <c:pt idx="1">
                  <c:v>-0.91310912918419262</c:v>
                </c:pt>
                <c:pt idx="2">
                  <c:v>0.2904644243156298</c:v>
                </c:pt>
                <c:pt idx="3">
                  <c:v>-1.0645743699912344</c:v>
                </c:pt>
                <c:pt idx="4">
                  <c:v>-0.91009456425568658</c:v>
                </c:pt>
                <c:pt idx="5">
                  <c:v>0.2127861363928929</c:v>
                </c:pt>
                <c:pt idx="6">
                  <c:v>0.43236713273094551</c:v>
                </c:pt>
                <c:pt idx="7">
                  <c:v>-1.0432991731248791</c:v>
                </c:pt>
                <c:pt idx="8">
                  <c:v>-1.3384745949147145</c:v>
                </c:pt>
                <c:pt idx="9">
                  <c:v>8.0097947354119015E-2</c:v>
                </c:pt>
                <c:pt idx="10">
                  <c:v>-1.2560378413408131</c:v>
                </c:pt>
                <c:pt idx="11">
                  <c:v>0.37393543245616456</c:v>
                </c:pt>
                <c:pt idx="12">
                  <c:v>0.47424170635801488</c:v>
                </c:pt>
                <c:pt idx="13">
                  <c:v>-0.62344802322880355</c:v>
                </c:pt>
                <c:pt idx="14">
                  <c:v>-0.18259398326731002</c:v>
                </c:pt>
                <c:pt idx="15">
                  <c:v>-1.1322422428436454</c:v>
                </c:pt>
                <c:pt idx="16">
                  <c:v>0.19257957852670415</c:v>
                </c:pt>
                <c:pt idx="17">
                  <c:v>0.92303864803498925</c:v>
                </c:pt>
                <c:pt idx="18">
                  <c:v>0.22350552827556669</c:v>
                </c:pt>
                <c:pt idx="19">
                  <c:v>1.318871669466148</c:v>
                </c:pt>
                <c:pt idx="20">
                  <c:v>1.751465512028517</c:v>
                </c:pt>
                <c:pt idx="21">
                  <c:v>1.3741470480749172</c:v>
                </c:pt>
                <c:pt idx="22">
                  <c:v>-1.3540443749188995</c:v>
                </c:pt>
                <c:pt idx="23">
                  <c:v>1.2872281780173154</c:v>
                </c:pt>
                <c:pt idx="24">
                  <c:v>-0.54772687385626284</c:v>
                </c:pt>
                <c:pt idx="25">
                  <c:v>-5.1873669206031536E-2</c:v>
                </c:pt>
                <c:pt idx="26">
                  <c:v>-6.8676873586539955E-2</c:v>
                </c:pt>
                <c:pt idx="27">
                  <c:v>-0.81061264336258887</c:v>
                </c:pt>
                <c:pt idx="28">
                  <c:v>0.2472789777265092</c:v>
                </c:pt>
                <c:pt idx="29">
                  <c:v>3.2839299824232029</c:v>
                </c:pt>
                <c:pt idx="30">
                  <c:v>0.19439971717319793</c:v>
                </c:pt>
                <c:pt idx="31">
                  <c:v>0.38156868973490532</c:v>
                </c:pt>
                <c:pt idx="32">
                  <c:v>-0.23974805328454352</c:v>
                </c:pt>
                <c:pt idx="33">
                  <c:v>0.1739683882605334</c:v>
                </c:pt>
                <c:pt idx="34">
                  <c:v>-0.52992508486947543</c:v>
                </c:pt>
                <c:pt idx="35">
                  <c:v>-1.2938029287680735</c:v>
                </c:pt>
                <c:pt idx="36">
                  <c:v>5.4270369585712928</c:v>
                </c:pt>
                <c:pt idx="37">
                  <c:v>0.71360767977587614</c:v>
                </c:pt>
                <c:pt idx="38">
                  <c:v>0.77534953934465989</c:v>
                </c:pt>
                <c:pt idx="39">
                  <c:v>2.3390536688821868</c:v>
                </c:pt>
                <c:pt idx="40">
                  <c:v>-0.51811613239523524</c:v>
                </c:pt>
                <c:pt idx="41">
                  <c:v>-8.7759156058936583E-2</c:v>
                </c:pt>
                <c:pt idx="42">
                  <c:v>-0.34664915495076798</c:v>
                </c:pt>
                <c:pt idx="43">
                  <c:v>0.1260862600445023</c:v>
                </c:pt>
                <c:pt idx="44">
                  <c:v>-0.19936956388205829</c:v>
                </c:pt>
                <c:pt idx="45">
                  <c:v>1.0913149328211915</c:v>
                </c:pt>
                <c:pt idx="46">
                  <c:v>0.80820804072705243</c:v>
                </c:pt>
                <c:pt idx="47">
                  <c:v>1.0682816497907197</c:v>
                </c:pt>
                <c:pt idx="48">
                  <c:v>1.0760255758797541</c:v>
                </c:pt>
                <c:pt idx="49">
                  <c:v>-0.98784462868086109</c:v>
                </c:pt>
                <c:pt idx="50">
                  <c:v>1.7096098007713039</c:v>
                </c:pt>
                <c:pt idx="51">
                  <c:v>-0.34470063253272087</c:v>
                </c:pt>
                <c:pt idx="52">
                  <c:v>-1.8426904513413689</c:v>
                </c:pt>
                <c:pt idx="53">
                  <c:v>-2.4188505694240803E-2</c:v>
                </c:pt>
                <c:pt idx="54">
                  <c:v>-1.3089927842197255</c:v>
                </c:pt>
                <c:pt idx="55">
                  <c:v>0.97215108559683472</c:v>
                </c:pt>
                <c:pt idx="56">
                  <c:v>-1.0521514183965763</c:v>
                </c:pt>
                <c:pt idx="57">
                  <c:v>-0.74478957248172151</c:v>
                </c:pt>
                <c:pt idx="58">
                  <c:v>3.7951561000525658E-2</c:v>
                </c:pt>
                <c:pt idx="59">
                  <c:v>2.1141419480941153</c:v>
                </c:pt>
                <c:pt idx="60">
                  <c:v>2.2452422652684447</c:v>
                </c:pt>
                <c:pt idx="61">
                  <c:v>3.2370987850271291</c:v>
                </c:pt>
                <c:pt idx="62">
                  <c:v>1.4381546950326509</c:v>
                </c:pt>
                <c:pt idx="63">
                  <c:v>-0.41350898840788375</c:v>
                </c:pt>
                <c:pt idx="64">
                  <c:v>-1.089203320825078</c:v>
                </c:pt>
                <c:pt idx="65">
                  <c:v>-4.6045926429162449</c:v>
                </c:pt>
                <c:pt idx="66">
                  <c:v>-1.2923751121311966</c:v>
                </c:pt>
                <c:pt idx="67">
                  <c:v>-0.7097731079564511</c:v>
                </c:pt>
                <c:pt idx="68">
                  <c:v>-1.194212905515684</c:v>
                </c:pt>
                <c:pt idx="69">
                  <c:v>-1.4393098055888629</c:v>
                </c:pt>
                <c:pt idx="70">
                  <c:v>-1.0303160337688979</c:v>
                </c:pt>
                <c:pt idx="71">
                  <c:v>-0.96194154939060184</c:v>
                </c:pt>
                <c:pt idx="72">
                  <c:v>-0.20620430669860923</c:v>
                </c:pt>
                <c:pt idx="73">
                  <c:v>1.9069418015045869</c:v>
                </c:pt>
                <c:pt idx="74">
                  <c:v>-1.4558838631938187</c:v>
                </c:pt>
                <c:pt idx="75">
                  <c:v>-3.4042784048514818</c:v>
                </c:pt>
                <c:pt idx="76">
                  <c:v>2.8501309298479498</c:v>
                </c:pt>
                <c:pt idx="77">
                  <c:v>1.2047389932733381</c:v>
                </c:pt>
                <c:pt idx="78">
                  <c:v>6.4018346011351923E-3</c:v>
                </c:pt>
                <c:pt idx="79">
                  <c:v>-0.86757489927870779</c:v>
                </c:pt>
                <c:pt idx="80">
                  <c:v>-1.7087346223454318</c:v>
                </c:pt>
                <c:pt idx="81">
                  <c:v>0.26857769847768509</c:v>
                </c:pt>
                <c:pt idx="82">
                  <c:v>1.5944123675826489</c:v>
                </c:pt>
                <c:pt idx="83">
                  <c:v>-0.1772522297464576</c:v>
                </c:pt>
                <c:pt idx="84">
                  <c:v>-4.9475253812569662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C6-4DAB-AA41-0D61CE4B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84975"/>
        <c:axId val="1149070575"/>
      </c:scatterChart>
      <c:valAx>
        <c:axId val="114908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Мигр. Прирост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70575"/>
        <c:crosses val="autoZero"/>
        <c:crossBetween val="midCat"/>
      </c:valAx>
      <c:valAx>
        <c:axId val="1149070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84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B8-43C0-85B2-FEAF6D86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2591"/>
        <c:axId val="1144515951"/>
      </c:scatterChart>
      <c:valAx>
        <c:axId val="114451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5951"/>
        <c:crosses val="autoZero"/>
        <c:crossBetween val="midCat"/>
      </c:valAx>
      <c:valAx>
        <c:axId val="114451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2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10-428F-8CBB-A53B4087B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31311"/>
        <c:axId val="1144532271"/>
      </c:scatterChart>
      <c:valAx>
        <c:axId val="114453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32271"/>
        <c:crosses val="autoZero"/>
        <c:crossBetween val="midCat"/>
      </c:valAx>
      <c:valAx>
        <c:axId val="114453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31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Водопровод+Канализация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data_lr!$C$2:$C$86</c:f>
              <c:numCache>
                <c:formatCode>General</c:formatCode>
                <c:ptCount val="85"/>
                <c:pt idx="0">
                  <c:v>80.602993516115646</c:v>
                </c:pt>
                <c:pt idx="1">
                  <c:v>70.755226654436925</c:v>
                </c:pt>
                <c:pt idx="2">
                  <c:v>61.252440820800935</c:v>
                </c:pt>
                <c:pt idx="3">
                  <c:v>79.018022276376698</c:v>
                </c:pt>
                <c:pt idx="4">
                  <c:v>64.688752808805745</c:v>
                </c:pt>
                <c:pt idx="5">
                  <c:v>61.745796248773274</c:v>
                </c:pt>
                <c:pt idx="6">
                  <c:v>53.084309956300082</c:v>
                </c:pt>
                <c:pt idx="7">
                  <c:v>74.64615114752614</c:v>
                </c:pt>
                <c:pt idx="8">
                  <c:v>80.057706292961214</c:v>
                </c:pt>
                <c:pt idx="9">
                  <c:v>82.195535056517983</c:v>
                </c:pt>
                <c:pt idx="10">
                  <c:v>70.034287110642751</c:v>
                </c:pt>
                <c:pt idx="11">
                  <c:v>66.365343216970501</c:v>
                </c:pt>
                <c:pt idx="12">
                  <c:v>59.649627447218037</c:v>
                </c:pt>
                <c:pt idx="13">
                  <c:v>74.302941434947329</c:v>
                </c:pt>
                <c:pt idx="14">
                  <c:v>51.884630190023209</c:v>
                </c:pt>
                <c:pt idx="15">
                  <c:v>68.429025514672247</c:v>
                </c:pt>
                <c:pt idx="16">
                  <c:v>71.118961755790295</c:v>
                </c:pt>
                <c:pt idx="17">
                  <c:v>88.807059130282212</c:v>
                </c:pt>
                <c:pt idx="18">
                  <c:v>55.06672353212231</c:v>
                </c:pt>
                <c:pt idx="19">
                  <c:v>61.20939472971385</c:v>
                </c:pt>
                <c:pt idx="20">
                  <c:v>53.249050169060673</c:v>
                </c:pt>
                <c:pt idx="21">
                  <c:v>57.085862673410325</c:v>
                </c:pt>
                <c:pt idx="22">
                  <c:v>89.09982991681342</c:v>
                </c:pt>
                <c:pt idx="23">
                  <c:v>66.148720760648061</c:v>
                </c:pt>
                <c:pt idx="24">
                  <c:v>90.605943017947681</c:v>
                </c:pt>
                <c:pt idx="25">
                  <c:v>45.488330848863725</c:v>
                </c:pt>
                <c:pt idx="26">
                  <c:v>44.334533205396284</c:v>
                </c:pt>
                <c:pt idx="27">
                  <c:v>96.911380688003703</c:v>
                </c:pt>
                <c:pt idx="28">
                  <c:v>80.445118520883696</c:v>
                </c:pt>
                <c:pt idx="29">
                  <c:v>49.200721440412444</c:v>
                </c:pt>
                <c:pt idx="30">
                  <c:v>66.479796564491792</c:v>
                </c:pt>
                <c:pt idx="31">
                  <c:v>65.86501364932424</c:v>
                </c:pt>
                <c:pt idx="32">
                  <c:v>65.933738815088645</c:v>
                </c:pt>
                <c:pt idx="33">
                  <c:v>75.382433711464017</c:v>
                </c:pt>
                <c:pt idx="34">
                  <c:v>73.738681171344382</c:v>
                </c:pt>
                <c:pt idx="35">
                  <c:v>65.07584274576341</c:v>
                </c:pt>
                <c:pt idx="36">
                  <c:v>49.072282357667291</c:v>
                </c:pt>
                <c:pt idx="37">
                  <c:v>90.070528028440577</c:v>
                </c:pt>
                <c:pt idx="38">
                  <c:v>84.812252858672494</c:v>
                </c:pt>
                <c:pt idx="39">
                  <c:v>47.353776848675786</c:v>
                </c:pt>
                <c:pt idx="40">
                  <c:v>97.85629691887452</c:v>
                </c:pt>
                <c:pt idx="41">
                  <c:v>77.991048073010518</c:v>
                </c:pt>
                <c:pt idx="42">
                  <c:v>87.593798446666099</c:v>
                </c:pt>
                <c:pt idx="43">
                  <c:v>71.501488764471304</c:v>
                </c:pt>
                <c:pt idx="44">
                  <c:v>67.502326898951878</c:v>
                </c:pt>
                <c:pt idx="45">
                  <c:v>69.272012977926124</c:v>
                </c:pt>
                <c:pt idx="46">
                  <c:v>89.596331775337575</c:v>
                </c:pt>
                <c:pt idx="47">
                  <c:v>57.011298693142564</c:v>
                </c:pt>
                <c:pt idx="48">
                  <c:v>63.147478461806742</c:v>
                </c:pt>
                <c:pt idx="49">
                  <c:v>68.263526893635415</c:v>
                </c:pt>
                <c:pt idx="50">
                  <c:v>51.356318355637036</c:v>
                </c:pt>
                <c:pt idx="51">
                  <c:v>71.669993441949757</c:v>
                </c:pt>
                <c:pt idx="52">
                  <c:v>75.019857337036072</c:v>
                </c:pt>
                <c:pt idx="53">
                  <c:v>68.939044939330273</c:v>
                </c:pt>
                <c:pt idx="54">
                  <c:v>86.444589356976635</c:v>
                </c:pt>
                <c:pt idx="55">
                  <c:v>56.151519175178827</c:v>
                </c:pt>
                <c:pt idx="56">
                  <c:v>69.725185871696183</c:v>
                </c:pt>
                <c:pt idx="57">
                  <c:v>47.952704182176483</c:v>
                </c:pt>
                <c:pt idx="58">
                  <c:v>73.123878441495847</c:v>
                </c:pt>
                <c:pt idx="59">
                  <c:v>78.744177347316821</c:v>
                </c:pt>
                <c:pt idx="60">
                  <c:v>86.225932246655432</c:v>
                </c:pt>
                <c:pt idx="61">
                  <c:v>92.430141320470852</c:v>
                </c:pt>
                <c:pt idx="62">
                  <c:v>69.771036489267431</c:v>
                </c:pt>
                <c:pt idx="63">
                  <c:v>72.019269398516059</c:v>
                </c:pt>
                <c:pt idx="64">
                  <c:v>39.830611057528984</c:v>
                </c:pt>
                <c:pt idx="65">
                  <c:v>33.540306777079195</c:v>
                </c:pt>
                <c:pt idx="66">
                  <c:v>66.581630204512578</c:v>
                </c:pt>
                <c:pt idx="67">
                  <c:v>51.799068387489584</c:v>
                </c:pt>
                <c:pt idx="68">
                  <c:v>66.351263408065364</c:v>
                </c:pt>
                <c:pt idx="69">
                  <c:v>63.109683277330099</c:v>
                </c:pt>
                <c:pt idx="70">
                  <c:v>50.757197693136064</c:v>
                </c:pt>
                <c:pt idx="71">
                  <c:v>67.809720821938186</c:v>
                </c:pt>
                <c:pt idx="72">
                  <c:v>61.882298109137416</c:v>
                </c:pt>
                <c:pt idx="73">
                  <c:v>61.843171958177962</c:v>
                </c:pt>
                <c:pt idx="74">
                  <c:v>43.257055280529556</c:v>
                </c:pt>
                <c:pt idx="75">
                  <c:v>44.269284970205497</c:v>
                </c:pt>
                <c:pt idx="76">
                  <c:v>45.311168016410036</c:v>
                </c:pt>
                <c:pt idx="77">
                  <c:v>69.612921540940206</c:v>
                </c:pt>
                <c:pt idx="78">
                  <c:v>54.842142902124117</c:v>
                </c:pt>
                <c:pt idx="79">
                  <c:v>74.517574659485547</c:v>
                </c:pt>
                <c:pt idx="80">
                  <c:v>56.857396792783206</c:v>
                </c:pt>
                <c:pt idx="81">
                  <c:v>58.340652061918895</c:v>
                </c:pt>
                <c:pt idx="82">
                  <c:v>63.001172461778225</c:v>
                </c:pt>
                <c:pt idx="83">
                  <c:v>48.478446081573331</c:v>
                </c:pt>
                <c:pt idx="84">
                  <c:v>70.101023505797656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4C-44B6-B7CF-733BA0C4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5391"/>
        <c:axId val="1144514991"/>
      </c:scatterChart>
      <c:valAx>
        <c:axId val="114450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Водопровод+Канализация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4991"/>
        <c:crosses val="autoZero"/>
        <c:crossBetween val="midCat"/>
      </c:valAx>
      <c:valAx>
        <c:axId val="114451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5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Обесп. Больн. Койками 2010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data_lr!$D$2:$D$86</c:f>
              <c:numCache>
                <c:formatCode>General</c:formatCode>
                <c:ptCount val="85"/>
                <c:pt idx="0">
                  <c:v>80.8</c:v>
                </c:pt>
                <c:pt idx="1">
                  <c:v>88.9</c:v>
                </c:pt>
                <c:pt idx="2">
                  <c:v>74.2</c:v>
                </c:pt>
                <c:pt idx="3">
                  <c:v>83.9</c:v>
                </c:pt>
                <c:pt idx="4">
                  <c:v>100.7</c:v>
                </c:pt>
                <c:pt idx="5">
                  <c:v>90.8</c:v>
                </c:pt>
                <c:pt idx="6">
                  <c:v>92.4</c:v>
                </c:pt>
                <c:pt idx="7">
                  <c:v>83.1</c:v>
                </c:pt>
                <c:pt idx="8">
                  <c:v>96.8</c:v>
                </c:pt>
                <c:pt idx="9">
                  <c:v>75.5</c:v>
                </c:pt>
                <c:pt idx="10">
                  <c:v>95.2</c:v>
                </c:pt>
                <c:pt idx="11">
                  <c:v>97.3</c:v>
                </c:pt>
                <c:pt idx="12">
                  <c:v>106.2</c:v>
                </c:pt>
                <c:pt idx="13">
                  <c:v>95</c:v>
                </c:pt>
                <c:pt idx="14">
                  <c:v>97.6</c:v>
                </c:pt>
                <c:pt idx="15">
                  <c:v>102.5</c:v>
                </c:pt>
                <c:pt idx="16">
                  <c:v>100.8</c:v>
                </c:pt>
                <c:pt idx="17">
                  <c:v>93.2</c:v>
                </c:pt>
                <c:pt idx="18">
                  <c:v>96.4</c:v>
                </c:pt>
                <c:pt idx="19">
                  <c:v>91.3</c:v>
                </c:pt>
                <c:pt idx="20">
                  <c:v>88.5</c:v>
                </c:pt>
                <c:pt idx="21">
                  <c:v>84.5</c:v>
                </c:pt>
                <c:pt idx="22">
                  <c:v>76.2</c:v>
                </c:pt>
                <c:pt idx="23">
                  <c:v>74.400000000000006</c:v>
                </c:pt>
                <c:pt idx="24">
                  <c:v>89.1</c:v>
                </c:pt>
                <c:pt idx="25">
                  <c:v>96.3</c:v>
                </c:pt>
                <c:pt idx="26">
                  <c:v>95.1</c:v>
                </c:pt>
                <c:pt idx="27">
                  <c:v>88.7</c:v>
                </c:pt>
                <c:pt idx="28">
                  <c:v>90.8</c:v>
                </c:pt>
                <c:pt idx="29">
                  <c:v>95.8</c:v>
                </c:pt>
                <c:pt idx="30">
                  <c:v>0</c:v>
                </c:pt>
                <c:pt idx="31">
                  <c:v>81.099999999999994</c:v>
                </c:pt>
                <c:pt idx="32">
                  <c:v>91.5</c:v>
                </c:pt>
                <c:pt idx="33">
                  <c:v>97.6</c:v>
                </c:pt>
                <c:pt idx="34">
                  <c:v>84.5</c:v>
                </c:pt>
                <c:pt idx="35">
                  <c:v>0</c:v>
                </c:pt>
                <c:pt idx="36">
                  <c:v>69.400000000000006</c:v>
                </c:pt>
                <c:pt idx="37">
                  <c:v>39.799999999999997</c:v>
                </c:pt>
                <c:pt idx="38">
                  <c:v>91.9</c:v>
                </c:pt>
                <c:pt idx="39">
                  <c:v>96.1</c:v>
                </c:pt>
                <c:pt idx="40">
                  <c:v>99.1</c:v>
                </c:pt>
                <c:pt idx="41">
                  <c:v>80.7</c:v>
                </c:pt>
                <c:pt idx="42">
                  <c:v>75.400000000000006</c:v>
                </c:pt>
                <c:pt idx="43">
                  <c:v>82.6</c:v>
                </c:pt>
                <c:pt idx="44">
                  <c:v>100.6</c:v>
                </c:pt>
                <c:pt idx="45">
                  <c:v>94.7</c:v>
                </c:pt>
                <c:pt idx="46">
                  <c:v>74.599999999999994</c:v>
                </c:pt>
                <c:pt idx="47">
                  <c:v>97.8</c:v>
                </c:pt>
                <c:pt idx="48">
                  <c:v>86.3</c:v>
                </c:pt>
                <c:pt idx="49">
                  <c:v>81.8</c:v>
                </c:pt>
                <c:pt idx="50">
                  <c:v>100.1</c:v>
                </c:pt>
                <c:pt idx="51">
                  <c:v>95</c:v>
                </c:pt>
                <c:pt idx="52">
                  <c:v>96.4</c:v>
                </c:pt>
                <c:pt idx="53">
                  <c:v>86.9</c:v>
                </c:pt>
                <c:pt idx="54">
                  <c:v>81.099999999999994</c:v>
                </c:pt>
                <c:pt idx="55">
                  <c:v>83.9</c:v>
                </c:pt>
                <c:pt idx="56">
                  <c:v>87</c:v>
                </c:pt>
                <c:pt idx="57">
                  <c:v>91.9</c:v>
                </c:pt>
                <c:pt idx="58">
                  <c:v>89</c:v>
                </c:pt>
                <c:pt idx="59">
                  <c:v>78.599999999999994</c:v>
                </c:pt>
                <c:pt idx="60">
                  <c:v>82.2</c:v>
                </c:pt>
                <c:pt idx="61">
                  <c:v>92.7</c:v>
                </c:pt>
                <c:pt idx="62">
                  <c:v>78.599999999999994</c:v>
                </c:pt>
                <c:pt idx="63">
                  <c:v>84.7</c:v>
                </c:pt>
                <c:pt idx="64">
                  <c:v>88.2</c:v>
                </c:pt>
                <c:pt idx="65">
                  <c:v>121.4</c:v>
                </c:pt>
                <c:pt idx="66">
                  <c:v>85.4</c:v>
                </c:pt>
                <c:pt idx="67">
                  <c:v>103.2</c:v>
                </c:pt>
                <c:pt idx="68">
                  <c:v>84.3</c:v>
                </c:pt>
                <c:pt idx="69">
                  <c:v>96.2</c:v>
                </c:pt>
                <c:pt idx="70">
                  <c:v>83.3</c:v>
                </c:pt>
                <c:pt idx="71">
                  <c:v>98.4</c:v>
                </c:pt>
                <c:pt idx="72">
                  <c:v>89.8</c:v>
                </c:pt>
                <c:pt idx="73">
                  <c:v>98.5</c:v>
                </c:pt>
                <c:pt idx="74">
                  <c:v>82.8</c:v>
                </c:pt>
                <c:pt idx="75">
                  <c:v>103.6</c:v>
                </c:pt>
                <c:pt idx="76">
                  <c:v>109.5</c:v>
                </c:pt>
                <c:pt idx="77">
                  <c:v>110.9</c:v>
                </c:pt>
                <c:pt idx="78">
                  <c:v>80.2</c:v>
                </c:pt>
                <c:pt idx="79">
                  <c:v>84.2</c:v>
                </c:pt>
                <c:pt idx="80">
                  <c:v>101.5</c:v>
                </c:pt>
                <c:pt idx="81">
                  <c:v>135.1</c:v>
                </c:pt>
                <c:pt idx="82">
                  <c:v>129.6</c:v>
                </c:pt>
                <c:pt idx="83">
                  <c:v>94.5</c:v>
                </c:pt>
                <c:pt idx="84">
                  <c:v>155.6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8-40AF-B69C-4FDB3801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3471"/>
        <c:axId val="1144515471"/>
      </c:scatterChart>
      <c:valAx>
        <c:axId val="114450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Обесп. Больн. Койками 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5471"/>
        <c:crosses val="autoZero"/>
        <c:crossBetween val="midCat"/>
      </c:valAx>
      <c:valAx>
        <c:axId val="1144515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3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Мигр. Прирост 2022 График остатков</a:t>
            </a:r>
          </a:p>
        </c:rich>
      </c:tx>
      <c:layout>
        <c:manualLayout>
          <c:xMode val="edge"/>
          <c:yMode val="edge"/>
          <c:x val="0.11347222222222222"/>
          <c:y val="6.17283950617283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data_lr!$E$2:$E$86</c:f>
              <c:numCache>
                <c:formatCode>General</c:formatCode>
                <c:ptCount val="85"/>
                <c:pt idx="0">
                  <c:v>-7.2347842386359353</c:v>
                </c:pt>
                <c:pt idx="1">
                  <c:v>-1.9783022148570153</c:v>
                </c:pt>
                <c:pt idx="2">
                  <c:v>-2.2753094651830712</c:v>
                </c:pt>
                <c:pt idx="3">
                  <c:v>0.27143028997006446</c:v>
                </c:pt>
                <c:pt idx="4">
                  <c:v>-0.41769738365612902</c:v>
                </c:pt>
                <c:pt idx="5">
                  <c:v>4.1257784751391098</c:v>
                </c:pt>
                <c:pt idx="6">
                  <c:v>-1.3823625076990151</c:v>
                </c:pt>
                <c:pt idx="7">
                  <c:v>-1.5832588233984692</c:v>
                </c:pt>
                <c:pt idx="8">
                  <c:v>-2.4065580684274344</c:v>
                </c:pt>
                <c:pt idx="9">
                  <c:v>8.9805305553321553</c:v>
                </c:pt>
                <c:pt idx="10">
                  <c:v>-3.5970665738997187</c:v>
                </c:pt>
                <c:pt idx="11">
                  <c:v>0.89479227256301097</c:v>
                </c:pt>
                <c:pt idx="12">
                  <c:v>-5.1223362273086028</c:v>
                </c:pt>
                <c:pt idx="13">
                  <c:v>-3.2752195479645536</c:v>
                </c:pt>
                <c:pt idx="14">
                  <c:v>-1.5546010808800379</c:v>
                </c:pt>
                <c:pt idx="15">
                  <c:v>-2.0712371967474896E-2</c:v>
                </c:pt>
                <c:pt idx="16">
                  <c:v>-0.70585093191400061</c:v>
                </c:pt>
                <c:pt idx="17">
                  <c:v>7.1192549346045517</c:v>
                </c:pt>
                <c:pt idx="18">
                  <c:v>1.4970397307206829</c:v>
                </c:pt>
                <c:pt idx="19">
                  <c:v>-5.3011930067282806</c:v>
                </c:pt>
                <c:pt idx="20">
                  <c:v>-2.8001141698571894</c:v>
                </c:pt>
                <c:pt idx="21">
                  <c:v>-2.1889910964631807</c:v>
                </c:pt>
                <c:pt idx="22">
                  <c:v>6.0534695663054245</c:v>
                </c:pt>
                <c:pt idx="23">
                  <c:v>15.788959443116774</c:v>
                </c:pt>
                <c:pt idx="24">
                  <c:v>-5.1410017437315858</c:v>
                </c:pt>
                <c:pt idx="25">
                  <c:v>-0.10144812905577584</c:v>
                </c:pt>
                <c:pt idx="26">
                  <c:v>-4.3340665673757206</c:v>
                </c:pt>
                <c:pt idx="27">
                  <c:v>1.1717365238708997</c:v>
                </c:pt>
                <c:pt idx="28">
                  <c:v>3.0123322997882735</c:v>
                </c:pt>
                <c:pt idx="29">
                  <c:v>-6.0052846504924329</c:v>
                </c:pt>
                <c:pt idx="30">
                  <c:v>-1.2184821947800493</c:v>
                </c:pt>
                <c:pt idx="31">
                  <c:v>2.0390799654734999</c:v>
                </c:pt>
                <c:pt idx="32">
                  <c:v>-4.9803084658979389</c:v>
                </c:pt>
                <c:pt idx="33">
                  <c:v>-2.483544661281575</c:v>
                </c:pt>
                <c:pt idx="34">
                  <c:v>-4.7467727908304759E-2</c:v>
                </c:pt>
                <c:pt idx="35">
                  <c:v>23.907118797629746</c:v>
                </c:pt>
                <c:pt idx="36">
                  <c:v>-1.0678081723253492</c:v>
                </c:pt>
                <c:pt idx="37">
                  <c:v>3.1370033404000655</c:v>
                </c:pt>
                <c:pt idx="38">
                  <c:v>-3.5971063916367552</c:v>
                </c:pt>
                <c:pt idx="39">
                  <c:v>-1.3621945188191755</c:v>
                </c:pt>
                <c:pt idx="40">
                  <c:v>-6.5130516360686501</c:v>
                </c:pt>
                <c:pt idx="41">
                  <c:v>-3.7712852806973181</c:v>
                </c:pt>
                <c:pt idx="42">
                  <c:v>-0.98468365573281924</c:v>
                </c:pt>
                <c:pt idx="43">
                  <c:v>-0.33580822857248999</c:v>
                </c:pt>
                <c:pt idx="44">
                  <c:v>-1.6130677710242167</c:v>
                </c:pt>
                <c:pt idx="45">
                  <c:v>-4.5083435708435706</c:v>
                </c:pt>
                <c:pt idx="46">
                  <c:v>2.4206991653175285</c:v>
                </c:pt>
                <c:pt idx="47">
                  <c:v>-0.84475197833459625</c:v>
                </c:pt>
                <c:pt idx="48">
                  <c:v>-4.2452623007868855</c:v>
                </c:pt>
                <c:pt idx="49">
                  <c:v>-1.9895855650498249</c:v>
                </c:pt>
                <c:pt idx="50">
                  <c:v>-0.91369816285756056</c:v>
                </c:pt>
                <c:pt idx="51">
                  <c:v>-1.0218989371865066</c:v>
                </c:pt>
                <c:pt idx="52">
                  <c:v>-2.7002108546213157</c:v>
                </c:pt>
                <c:pt idx="53">
                  <c:v>-2.6405456176061746</c:v>
                </c:pt>
                <c:pt idx="54">
                  <c:v>-0.57799559092701769</c:v>
                </c:pt>
                <c:pt idx="55">
                  <c:v>-3.2488527411629398</c:v>
                </c:pt>
                <c:pt idx="56">
                  <c:v>-1.4651817924728594</c:v>
                </c:pt>
                <c:pt idx="57">
                  <c:v>-5.7760134242786778</c:v>
                </c:pt>
                <c:pt idx="58">
                  <c:v>-1.2034174146297185</c:v>
                </c:pt>
                <c:pt idx="59">
                  <c:v>2.9101186384751698</c:v>
                </c:pt>
                <c:pt idx="60">
                  <c:v>5.0683787664922164</c:v>
                </c:pt>
                <c:pt idx="61">
                  <c:v>-5.3868602858908856</c:v>
                </c:pt>
                <c:pt idx="62">
                  <c:v>3.2489492547445766</c:v>
                </c:pt>
                <c:pt idx="63">
                  <c:v>4.968499711827017E-3</c:v>
                </c:pt>
                <c:pt idx="64">
                  <c:v>-1.7124587302189669</c:v>
                </c:pt>
                <c:pt idx="65">
                  <c:v>-6.1263758323395319</c:v>
                </c:pt>
                <c:pt idx="66">
                  <c:v>-1.2664450231524911</c:v>
                </c:pt>
                <c:pt idx="67">
                  <c:v>-3.6103227387221497</c:v>
                </c:pt>
                <c:pt idx="68">
                  <c:v>0.34974999352314823</c:v>
                </c:pt>
                <c:pt idx="69">
                  <c:v>-4.4168538579456191</c:v>
                </c:pt>
                <c:pt idx="70">
                  <c:v>-1.9965177643784964</c:v>
                </c:pt>
                <c:pt idx="71">
                  <c:v>2.9930380497960316</c:v>
                </c:pt>
                <c:pt idx="72">
                  <c:v>-5.2248483287128478</c:v>
                </c:pt>
                <c:pt idx="73">
                  <c:v>-6.1718636788786565</c:v>
                </c:pt>
                <c:pt idx="74">
                  <c:v>-2.3385629750365817</c:v>
                </c:pt>
                <c:pt idx="75">
                  <c:v>-5.4691560388597935</c:v>
                </c:pt>
                <c:pt idx="76">
                  <c:v>-3.7872068773031158</c:v>
                </c:pt>
                <c:pt idx="77">
                  <c:v>-10.127352396316828</c:v>
                </c:pt>
                <c:pt idx="78">
                  <c:v>-5.7069612223060098</c:v>
                </c:pt>
                <c:pt idx="79">
                  <c:v>-2.312100275069541</c:v>
                </c:pt>
                <c:pt idx="80">
                  <c:v>-4.0127296776981813</c:v>
                </c:pt>
                <c:pt idx="81">
                  <c:v>-7.6890815042639451</c:v>
                </c:pt>
                <c:pt idx="82">
                  <c:v>-8.6500475312708538</c:v>
                </c:pt>
                <c:pt idx="83">
                  <c:v>-8.6040914560770165</c:v>
                </c:pt>
                <c:pt idx="84">
                  <c:v>-1.7534338078737526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8-48FB-9916-7FA28257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3471"/>
        <c:axId val="1144533711"/>
      </c:scatterChart>
      <c:valAx>
        <c:axId val="114450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Мигр. Прирост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33711"/>
        <c:crosses val="autoZero"/>
        <c:crossBetween val="midCat"/>
      </c:valAx>
      <c:valAx>
        <c:axId val="1144533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3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'2x model'!$C$26:$C$110</c:f>
              <c:numCache>
                <c:formatCode>General</c:formatCode>
                <c:ptCount val="85"/>
                <c:pt idx="0">
                  <c:v>-0.61277122951868535</c:v>
                </c:pt>
                <c:pt idx="1">
                  <c:v>-0.78856931904732619</c:v>
                </c:pt>
                <c:pt idx="2">
                  <c:v>-0.31427557722865629</c:v>
                </c:pt>
                <c:pt idx="3">
                  <c:v>-0.28414506623833802</c:v>
                </c:pt>
                <c:pt idx="4">
                  <c:v>-0.9422876264628286</c:v>
                </c:pt>
                <c:pt idx="5">
                  <c:v>0.63803301659146427</c:v>
                </c:pt>
                <c:pt idx="6">
                  <c:v>-0.10673860326093632</c:v>
                </c:pt>
                <c:pt idx="7">
                  <c:v>-0.71284675296917044</c:v>
                </c:pt>
                <c:pt idx="8">
                  <c:v>-1.113463390876376</c:v>
                </c:pt>
                <c:pt idx="9">
                  <c:v>1.5959817517211263</c:v>
                </c:pt>
                <c:pt idx="10">
                  <c:v>-1.5307331976821672</c:v>
                </c:pt>
                <c:pt idx="11">
                  <c:v>0.73301456501127404</c:v>
                </c:pt>
                <c:pt idx="12">
                  <c:v>-0.53987692369705087</c:v>
                </c:pt>
                <c:pt idx="13">
                  <c:v>-0.41194883097288937</c:v>
                </c:pt>
                <c:pt idx="14">
                  <c:v>-1.0038959022534755</c:v>
                </c:pt>
                <c:pt idx="15">
                  <c:v>-0.98465367354422995</c:v>
                </c:pt>
                <c:pt idx="16">
                  <c:v>0.55844713676739843</c:v>
                </c:pt>
                <c:pt idx="17">
                  <c:v>-9.4648137533937415E-2</c:v>
                </c:pt>
                <c:pt idx="18">
                  <c:v>0.32300527944214252</c:v>
                </c:pt>
                <c:pt idx="19">
                  <c:v>0.83987230256420276</c:v>
                </c:pt>
                <c:pt idx="20">
                  <c:v>1.1897039973569008</c:v>
                </c:pt>
                <c:pt idx="21">
                  <c:v>0.98483095970222223</c:v>
                </c:pt>
                <c:pt idx="22">
                  <c:v>0.70058077591563972</c:v>
                </c:pt>
                <c:pt idx="23">
                  <c:v>3.8755438397286781</c:v>
                </c:pt>
                <c:pt idx="24">
                  <c:v>0.69830023464588464</c:v>
                </c:pt>
                <c:pt idx="25">
                  <c:v>-0.94354002194660325</c:v>
                </c:pt>
                <c:pt idx="26">
                  <c:v>-1.8232703054379726</c:v>
                </c:pt>
                <c:pt idx="27">
                  <c:v>-2.2823737549437482</c:v>
                </c:pt>
                <c:pt idx="28">
                  <c:v>1.284382172471183</c:v>
                </c:pt>
                <c:pt idx="29">
                  <c:v>2.0337867709097566</c:v>
                </c:pt>
                <c:pt idx="30">
                  <c:v>-0.12250958519159383</c:v>
                </c:pt>
                <c:pt idx="31">
                  <c:v>0.56599117630229046</c:v>
                </c:pt>
                <c:pt idx="32">
                  <c:v>-0.41973552138445314</c:v>
                </c:pt>
                <c:pt idx="33">
                  <c:v>0.80032528876823505</c:v>
                </c:pt>
                <c:pt idx="34">
                  <c:v>0.16699515438271817</c:v>
                </c:pt>
                <c:pt idx="35">
                  <c:v>0.86166441857724863</c:v>
                </c:pt>
                <c:pt idx="36">
                  <c:v>4.2620322427222987</c:v>
                </c:pt>
                <c:pt idx="37">
                  <c:v>1.6762976213652081</c:v>
                </c:pt>
                <c:pt idx="38">
                  <c:v>1.0147343414727459</c:v>
                </c:pt>
                <c:pt idx="39">
                  <c:v>1.2079682162785588</c:v>
                </c:pt>
                <c:pt idx="40">
                  <c:v>-3.1660709833374767E-2</c:v>
                </c:pt>
                <c:pt idx="41">
                  <c:v>-0.23540478427210587</c:v>
                </c:pt>
                <c:pt idx="42">
                  <c:v>1.021846834551269</c:v>
                </c:pt>
                <c:pt idx="43">
                  <c:v>0.54059950275866697</c:v>
                </c:pt>
                <c:pt idx="44">
                  <c:v>-5.236712809731614E-2</c:v>
                </c:pt>
                <c:pt idx="45">
                  <c:v>0.81034467157887491</c:v>
                </c:pt>
                <c:pt idx="46">
                  <c:v>2.4269801719775046</c:v>
                </c:pt>
                <c:pt idx="47">
                  <c:v>0.63138718923090664</c:v>
                </c:pt>
                <c:pt idx="48">
                  <c:v>0.19052229652211849</c:v>
                </c:pt>
                <c:pt idx="49">
                  <c:v>-0.72984003782158879</c:v>
                </c:pt>
                <c:pt idx="50">
                  <c:v>1.1682315134265195</c:v>
                </c:pt>
                <c:pt idx="51">
                  <c:v>-1.8725543785620857E-2</c:v>
                </c:pt>
                <c:pt idx="52">
                  <c:v>-1.3025365258139772</c:v>
                </c:pt>
                <c:pt idx="53">
                  <c:v>-1.7028363497090027E-2</c:v>
                </c:pt>
                <c:pt idx="54">
                  <c:v>-0.10649937205057824</c:v>
                </c:pt>
                <c:pt idx="55">
                  <c:v>0.32154160478269489</c:v>
                </c:pt>
                <c:pt idx="56">
                  <c:v>-0.79357955320685392</c:v>
                </c:pt>
                <c:pt idx="57">
                  <c:v>-2.195451818133094</c:v>
                </c:pt>
                <c:pt idx="58">
                  <c:v>0.70630667065967145</c:v>
                </c:pt>
                <c:pt idx="59">
                  <c:v>3.9164646085739321</c:v>
                </c:pt>
                <c:pt idx="60">
                  <c:v>4.8063059310142933</c:v>
                </c:pt>
                <c:pt idx="61">
                  <c:v>4.6173290948286478</c:v>
                </c:pt>
                <c:pt idx="62">
                  <c:v>2.6440417584422704</c:v>
                </c:pt>
                <c:pt idx="63">
                  <c:v>0.19896913725163756</c:v>
                </c:pt>
                <c:pt idx="64">
                  <c:v>-2.2795196811277521</c:v>
                </c:pt>
                <c:pt idx="65">
                  <c:v>-6.709189820308012</c:v>
                </c:pt>
                <c:pt idx="66">
                  <c:v>-0.93897598170232754</c:v>
                </c:pt>
                <c:pt idx="67">
                  <c:v>-1.7116922561045698</c:v>
                </c:pt>
                <c:pt idx="68">
                  <c:v>-0.47116845869284418</c:v>
                </c:pt>
                <c:pt idx="69">
                  <c:v>-1.648558025939721</c:v>
                </c:pt>
                <c:pt idx="70">
                  <c:v>-1.8391415012679317</c:v>
                </c:pt>
                <c:pt idx="71">
                  <c:v>7.0503304486521756E-2</c:v>
                </c:pt>
                <c:pt idx="72">
                  <c:v>-0.687121191118095</c:v>
                </c:pt>
                <c:pt idx="73">
                  <c:v>1.3858645352714376</c:v>
                </c:pt>
                <c:pt idx="74">
                  <c:v>-2.4888260584968833</c:v>
                </c:pt>
                <c:pt idx="75">
                  <c:v>-4.849619980286235</c:v>
                </c:pt>
                <c:pt idx="76">
                  <c:v>1.7569037984915923</c:v>
                </c:pt>
                <c:pt idx="77">
                  <c:v>0.5383618803868444</c:v>
                </c:pt>
                <c:pt idx="78">
                  <c:v>-0.98888838195919959</c:v>
                </c:pt>
                <c:pt idx="79">
                  <c:v>-0.1027728879140426</c:v>
                </c:pt>
                <c:pt idx="80">
                  <c:v>-2.2592947443599485</c:v>
                </c:pt>
                <c:pt idx="81">
                  <c:v>-0.69555141346023674</c:v>
                </c:pt>
                <c:pt idx="82">
                  <c:v>0.69902278363758796</c:v>
                </c:pt>
                <c:pt idx="83">
                  <c:v>-1.9528872753187443</c:v>
                </c:pt>
                <c:pt idx="84">
                  <c:v>-4.3244336358148274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3-4F4E-8315-FAAEE5DB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87167"/>
        <c:axId val="1144384287"/>
      </c:scatterChart>
      <c:valAx>
        <c:axId val="114438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4287"/>
        <c:crosses val="autoZero"/>
        <c:crossBetween val="midCat"/>
      </c:valAx>
      <c:valAx>
        <c:axId val="114438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Койки!$B$1</c:f>
              <c:strCache>
                <c:ptCount val="1"/>
                <c:pt idx="0">
                  <c:v>ОПЖ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Койки!$A$2:$A$86</c:f>
              <c:numCache>
                <c:formatCode>General</c:formatCode>
                <c:ptCount val="85"/>
                <c:pt idx="0">
                  <c:v>80.8</c:v>
                </c:pt>
                <c:pt idx="1">
                  <c:v>88.9</c:v>
                </c:pt>
                <c:pt idx="2">
                  <c:v>74.2</c:v>
                </c:pt>
                <c:pt idx="3">
                  <c:v>83.9</c:v>
                </c:pt>
                <c:pt idx="4">
                  <c:v>100.7</c:v>
                </c:pt>
                <c:pt idx="5">
                  <c:v>90.8</c:v>
                </c:pt>
                <c:pt idx="6">
                  <c:v>92.4</c:v>
                </c:pt>
                <c:pt idx="7">
                  <c:v>83.1</c:v>
                </c:pt>
                <c:pt idx="8">
                  <c:v>96.8</c:v>
                </c:pt>
                <c:pt idx="9">
                  <c:v>75.5</c:v>
                </c:pt>
                <c:pt idx="10">
                  <c:v>95.2</c:v>
                </c:pt>
                <c:pt idx="11">
                  <c:v>97.3</c:v>
                </c:pt>
                <c:pt idx="12">
                  <c:v>106.2</c:v>
                </c:pt>
                <c:pt idx="13">
                  <c:v>95</c:v>
                </c:pt>
                <c:pt idx="14">
                  <c:v>97.6</c:v>
                </c:pt>
                <c:pt idx="15">
                  <c:v>102.5</c:v>
                </c:pt>
                <c:pt idx="16">
                  <c:v>100.8</c:v>
                </c:pt>
                <c:pt idx="17">
                  <c:v>93.2</c:v>
                </c:pt>
                <c:pt idx="18">
                  <c:v>96.4</c:v>
                </c:pt>
                <c:pt idx="19">
                  <c:v>91.3</c:v>
                </c:pt>
                <c:pt idx="20">
                  <c:v>88.5</c:v>
                </c:pt>
                <c:pt idx="21">
                  <c:v>84.5</c:v>
                </c:pt>
                <c:pt idx="22">
                  <c:v>76.2</c:v>
                </c:pt>
                <c:pt idx="23">
                  <c:v>74.400000000000006</c:v>
                </c:pt>
                <c:pt idx="24">
                  <c:v>89.1</c:v>
                </c:pt>
                <c:pt idx="25">
                  <c:v>96.3</c:v>
                </c:pt>
                <c:pt idx="26">
                  <c:v>95.1</c:v>
                </c:pt>
                <c:pt idx="27">
                  <c:v>88.7</c:v>
                </c:pt>
                <c:pt idx="28">
                  <c:v>90.8</c:v>
                </c:pt>
                <c:pt idx="29">
                  <c:v>95.8</c:v>
                </c:pt>
                <c:pt idx="30">
                  <c:v>0</c:v>
                </c:pt>
                <c:pt idx="31">
                  <c:v>81.099999999999994</c:v>
                </c:pt>
                <c:pt idx="32">
                  <c:v>91.5</c:v>
                </c:pt>
                <c:pt idx="33">
                  <c:v>97.6</c:v>
                </c:pt>
                <c:pt idx="34">
                  <c:v>84.5</c:v>
                </c:pt>
                <c:pt idx="35">
                  <c:v>0</c:v>
                </c:pt>
                <c:pt idx="36">
                  <c:v>69.400000000000006</c:v>
                </c:pt>
                <c:pt idx="37">
                  <c:v>39.799999999999997</c:v>
                </c:pt>
                <c:pt idx="38">
                  <c:v>91.9</c:v>
                </c:pt>
                <c:pt idx="39">
                  <c:v>96.1</c:v>
                </c:pt>
                <c:pt idx="40">
                  <c:v>99.1</c:v>
                </c:pt>
                <c:pt idx="41">
                  <c:v>80.7</c:v>
                </c:pt>
                <c:pt idx="42">
                  <c:v>75.400000000000006</c:v>
                </c:pt>
                <c:pt idx="43">
                  <c:v>82.6</c:v>
                </c:pt>
                <c:pt idx="44">
                  <c:v>100.6</c:v>
                </c:pt>
                <c:pt idx="45">
                  <c:v>94.7</c:v>
                </c:pt>
                <c:pt idx="46">
                  <c:v>74.599999999999994</c:v>
                </c:pt>
                <c:pt idx="47">
                  <c:v>97.8</c:v>
                </c:pt>
                <c:pt idx="48">
                  <c:v>86.3</c:v>
                </c:pt>
                <c:pt idx="49">
                  <c:v>81.8</c:v>
                </c:pt>
                <c:pt idx="50">
                  <c:v>100.1</c:v>
                </c:pt>
                <c:pt idx="51">
                  <c:v>95</c:v>
                </c:pt>
                <c:pt idx="52">
                  <c:v>96.4</c:v>
                </c:pt>
                <c:pt idx="53">
                  <c:v>86.9</c:v>
                </c:pt>
                <c:pt idx="54">
                  <c:v>81.099999999999994</c:v>
                </c:pt>
                <c:pt idx="55">
                  <c:v>83.9</c:v>
                </c:pt>
                <c:pt idx="56">
                  <c:v>87</c:v>
                </c:pt>
                <c:pt idx="57">
                  <c:v>91.9</c:v>
                </c:pt>
                <c:pt idx="58">
                  <c:v>89</c:v>
                </c:pt>
                <c:pt idx="59">
                  <c:v>78.599999999999994</c:v>
                </c:pt>
                <c:pt idx="60">
                  <c:v>82.2</c:v>
                </c:pt>
                <c:pt idx="61">
                  <c:v>92.7</c:v>
                </c:pt>
                <c:pt idx="62">
                  <c:v>78.599999999999994</c:v>
                </c:pt>
                <c:pt idx="63">
                  <c:v>84.7</c:v>
                </c:pt>
                <c:pt idx="64">
                  <c:v>88.2</c:v>
                </c:pt>
                <c:pt idx="65">
                  <c:v>121.4</c:v>
                </c:pt>
                <c:pt idx="66">
                  <c:v>85.4</c:v>
                </c:pt>
                <c:pt idx="67">
                  <c:v>103.2</c:v>
                </c:pt>
                <c:pt idx="68">
                  <c:v>84.3</c:v>
                </c:pt>
                <c:pt idx="69">
                  <c:v>96.2</c:v>
                </c:pt>
                <c:pt idx="70">
                  <c:v>83.3</c:v>
                </c:pt>
                <c:pt idx="71">
                  <c:v>98.4</c:v>
                </c:pt>
                <c:pt idx="72">
                  <c:v>89.8</c:v>
                </c:pt>
                <c:pt idx="73">
                  <c:v>98.5</c:v>
                </c:pt>
                <c:pt idx="74">
                  <c:v>82.8</c:v>
                </c:pt>
                <c:pt idx="75">
                  <c:v>103.6</c:v>
                </c:pt>
                <c:pt idx="76">
                  <c:v>109.5</c:v>
                </c:pt>
                <c:pt idx="77">
                  <c:v>110.9</c:v>
                </c:pt>
                <c:pt idx="78">
                  <c:v>80.2</c:v>
                </c:pt>
                <c:pt idx="79">
                  <c:v>84.2</c:v>
                </c:pt>
                <c:pt idx="80">
                  <c:v>101.5</c:v>
                </c:pt>
                <c:pt idx="81">
                  <c:v>135.1</c:v>
                </c:pt>
                <c:pt idx="82">
                  <c:v>129.6</c:v>
                </c:pt>
                <c:pt idx="83">
                  <c:v>94.5</c:v>
                </c:pt>
                <c:pt idx="84">
                  <c:v>155.6</c:v>
                </c:pt>
              </c:numCache>
            </c:numRef>
          </c:xVal>
          <c:yVal>
            <c:numRef>
              <c:f>Койки!$B$2:$B$86</c:f>
              <c:numCache>
                <c:formatCode>General</c:formatCode>
                <c:ptCount val="85"/>
                <c:pt idx="0">
                  <c:v>73.7</c:v>
                </c:pt>
                <c:pt idx="1">
                  <c:v>71.98</c:v>
                </c:pt>
                <c:pt idx="2">
                  <c:v>71.62</c:v>
                </c:pt>
                <c:pt idx="3">
                  <c:v>72.91</c:v>
                </c:pt>
                <c:pt idx="4">
                  <c:v>71.180000000000007</c:v>
                </c:pt>
                <c:pt idx="5">
                  <c:v>73.08</c:v>
                </c:pt>
                <c:pt idx="6">
                  <c:v>71.05</c:v>
                </c:pt>
                <c:pt idx="7">
                  <c:v>72.45</c:v>
                </c:pt>
                <c:pt idx="8">
                  <c:v>72.44</c:v>
                </c:pt>
                <c:pt idx="9">
                  <c:v>74.489999999999995</c:v>
                </c:pt>
                <c:pt idx="10">
                  <c:v>71.650000000000006</c:v>
                </c:pt>
                <c:pt idx="11">
                  <c:v>73.19</c:v>
                </c:pt>
                <c:pt idx="12">
                  <c:v>71.47</c:v>
                </c:pt>
                <c:pt idx="13">
                  <c:v>72.87</c:v>
                </c:pt>
                <c:pt idx="14">
                  <c:v>70.61</c:v>
                </c:pt>
                <c:pt idx="15">
                  <c:v>72.150000000000006</c:v>
                </c:pt>
                <c:pt idx="16">
                  <c:v>71.989999999999995</c:v>
                </c:pt>
                <c:pt idx="17">
                  <c:v>79.38</c:v>
                </c:pt>
                <c:pt idx="18">
                  <c:v>69.75</c:v>
                </c:pt>
                <c:pt idx="19">
                  <c:v>70.430000000000007</c:v>
                </c:pt>
                <c:pt idx="20">
                  <c:v>71.510000000000005</c:v>
                </c:pt>
                <c:pt idx="21">
                  <c:v>71.7</c:v>
                </c:pt>
                <c:pt idx="22">
                  <c:v>73.709999999999994</c:v>
                </c:pt>
                <c:pt idx="23">
                  <c:v>74.88</c:v>
                </c:pt>
                <c:pt idx="24">
                  <c:v>70.44</c:v>
                </c:pt>
                <c:pt idx="25">
                  <c:v>70.430000000000007</c:v>
                </c:pt>
                <c:pt idx="26">
                  <c:v>70</c:v>
                </c:pt>
                <c:pt idx="27">
                  <c:v>76.55</c:v>
                </c:pt>
                <c:pt idx="28">
                  <c:v>75.36</c:v>
                </c:pt>
                <c:pt idx="29">
                  <c:v>74.53</c:v>
                </c:pt>
                <c:pt idx="30">
                  <c:v>72.760000000000005</c:v>
                </c:pt>
                <c:pt idx="31">
                  <c:v>73.709999999999994</c:v>
                </c:pt>
                <c:pt idx="32">
                  <c:v>72.2</c:v>
                </c:pt>
                <c:pt idx="33">
                  <c:v>73.69</c:v>
                </c:pt>
                <c:pt idx="34">
                  <c:v>73.48</c:v>
                </c:pt>
                <c:pt idx="35">
                  <c:v>76.11</c:v>
                </c:pt>
                <c:pt idx="36">
                  <c:v>79.87</c:v>
                </c:pt>
                <c:pt idx="37">
                  <c:v>79.2</c:v>
                </c:pt>
                <c:pt idx="38">
                  <c:v>77.14</c:v>
                </c:pt>
                <c:pt idx="39">
                  <c:v>76.25</c:v>
                </c:pt>
                <c:pt idx="40">
                  <c:v>76.16</c:v>
                </c:pt>
                <c:pt idx="41">
                  <c:v>76.260000000000005</c:v>
                </c:pt>
                <c:pt idx="42">
                  <c:v>74.86</c:v>
                </c:pt>
                <c:pt idx="43">
                  <c:v>73.17</c:v>
                </c:pt>
                <c:pt idx="44">
                  <c:v>72.040000000000006</c:v>
                </c:pt>
                <c:pt idx="45">
                  <c:v>73.78</c:v>
                </c:pt>
                <c:pt idx="46">
                  <c:v>75.23</c:v>
                </c:pt>
                <c:pt idx="47">
                  <c:v>72.34</c:v>
                </c:pt>
                <c:pt idx="48">
                  <c:v>73.069999999999993</c:v>
                </c:pt>
                <c:pt idx="49">
                  <c:v>70.94</c:v>
                </c:pt>
                <c:pt idx="50">
                  <c:v>71.989999999999995</c:v>
                </c:pt>
                <c:pt idx="51">
                  <c:v>72.099999999999994</c:v>
                </c:pt>
                <c:pt idx="52">
                  <c:v>71.12</c:v>
                </c:pt>
                <c:pt idx="53">
                  <c:v>72.63</c:v>
                </c:pt>
                <c:pt idx="54">
                  <c:v>72.53</c:v>
                </c:pt>
                <c:pt idx="55">
                  <c:v>73.27</c:v>
                </c:pt>
                <c:pt idx="56">
                  <c:v>72.040000000000006</c:v>
                </c:pt>
                <c:pt idx="57">
                  <c:v>69.790000000000006</c:v>
                </c:pt>
                <c:pt idx="58">
                  <c:v>71.84</c:v>
                </c:pt>
                <c:pt idx="59">
                  <c:v>75.44</c:v>
                </c:pt>
                <c:pt idx="60">
                  <c:v>76.319999999999993</c:v>
                </c:pt>
                <c:pt idx="61">
                  <c:v>75.3</c:v>
                </c:pt>
                <c:pt idx="62">
                  <c:v>74.39</c:v>
                </c:pt>
                <c:pt idx="63">
                  <c:v>72.430000000000007</c:v>
                </c:pt>
                <c:pt idx="64">
                  <c:v>69.39</c:v>
                </c:pt>
                <c:pt idx="65">
                  <c:v>66.59</c:v>
                </c:pt>
                <c:pt idx="66">
                  <c:v>70.680000000000007</c:v>
                </c:pt>
                <c:pt idx="67">
                  <c:v>70.77</c:v>
                </c:pt>
                <c:pt idx="68">
                  <c:v>71.319999999999993</c:v>
                </c:pt>
                <c:pt idx="69">
                  <c:v>69.819999999999993</c:v>
                </c:pt>
                <c:pt idx="70">
                  <c:v>70.290000000000006</c:v>
                </c:pt>
                <c:pt idx="71">
                  <c:v>72.2</c:v>
                </c:pt>
                <c:pt idx="72">
                  <c:v>71.83</c:v>
                </c:pt>
                <c:pt idx="73">
                  <c:v>73.05</c:v>
                </c:pt>
                <c:pt idx="74">
                  <c:v>69.540000000000006</c:v>
                </c:pt>
                <c:pt idx="75">
                  <c:v>67.17</c:v>
                </c:pt>
                <c:pt idx="76">
                  <c:v>73.55</c:v>
                </c:pt>
                <c:pt idx="77">
                  <c:v>70.430000000000007</c:v>
                </c:pt>
                <c:pt idx="78">
                  <c:v>70.06</c:v>
                </c:pt>
                <c:pt idx="79">
                  <c:v>70.33</c:v>
                </c:pt>
                <c:pt idx="80">
                  <c:v>68.25</c:v>
                </c:pt>
                <c:pt idx="81">
                  <c:v>69.3</c:v>
                </c:pt>
                <c:pt idx="82">
                  <c:v>70.22</c:v>
                </c:pt>
                <c:pt idx="83">
                  <c:v>68.3</c:v>
                </c:pt>
                <c:pt idx="84">
                  <c:v>66.56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5-4C8F-A909-2A8203A6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13775"/>
        <c:axId val="2066714735"/>
      </c:scatterChart>
      <c:valAx>
        <c:axId val="20667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714735"/>
        <c:crosses val="autoZero"/>
        <c:crossBetween val="midCat"/>
      </c:valAx>
      <c:valAx>
        <c:axId val="20667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71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'2x model'!$C$26:$C$110</c:f>
              <c:numCache>
                <c:formatCode>General</c:formatCode>
                <c:ptCount val="85"/>
                <c:pt idx="0">
                  <c:v>-0.61277122951868535</c:v>
                </c:pt>
                <c:pt idx="1">
                  <c:v>-0.78856931904732619</c:v>
                </c:pt>
                <c:pt idx="2">
                  <c:v>-0.31427557722865629</c:v>
                </c:pt>
                <c:pt idx="3">
                  <c:v>-0.28414506623833802</c:v>
                </c:pt>
                <c:pt idx="4">
                  <c:v>-0.9422876264628286</c:v>
                </c:pt>
                <c:pt idx="5">
                  <c:v>0.63803301659146427</c:v>
                </c:pt>
                <c:pt idx="6">
                  <c:v>-0.10673860326093632</c:v>
                </c:pt>
                <c:pt idx="7">
                  <c:v>-0.71284675296917044</c:v>
                </c:pt>
                <c:pt idx="8">
                  <c:v>-1.113463390876376</c:v>
                </c:pt>
                <c:pt idx="9">
                  <c:v>1.5959817517211263</c:v>
                </c:pt>
                <c:pt idx="10">
                  <c:v>-1.5307331976821672</c:v>
                </c:pt>
                <c:pt idx="11">
                  <c:v>0.73301456501127404</c:v>
                </c:pt>
                <c:pt idx="12">
                  <c:v>-0.53987692369705087</c:v>
                </c:pt>
                <c:pt idx="13">
                  <c:v>-0.41194883097288937</c:v>
                </c:pt>
                <c:pt idx="14">
                  <c:v>-1.0038959022534755</c:v>
                </c:pt>
                <c:pt idx="15">
                  <c:v>-0.98465367354422995</c:v>
                </c:pt>
                <c:pt idx="16">
                  <c:v>0.55844713676739843</c:v>
                </c:pt>
                <c:pt idx="17">
                  <c:v>-9.4648137533937415E-2</c:v>
                </c:pt>
                <c:pt idx="18">
                  <c:v>0.32300527944214252</c:v>
                </c:pt>
                <c:pt idx="19">
                  <c:v>0.83987230256420276</c:v>
                </c:pt>
                <c:pt idx="20">
                  <c:v>1.1897039973569008</c:v>
                </c:pt>
                <c:pt idx="21">
                  <c:v>0.98483095970222223</c:v>
                </c:pt>
                <c:pt idx="22">
                  <c:v>0.70058077591563972</c:v>
                </c:pt>
                <c:pt idx="23">
                  <c:v>3.8755438397286781</c:v>
                </c:pt>
                <c:pt idx="24">
                  <c:v>0.69830023464588464</c:v>
                </c:pt>
                <c:pt idx="25">
                  <c:v>-0.94354002194660325</c:v>
                </c:pt>
                <c:pt idx="26">
                  <c:v>-1.8232703054379726</c:v>
                </c:pt>
                <c:pt idx="27">
                  <c:v>-2.2823737549437482</c:v>
                </c:pt>
                <c:pt idx="28">
                  <c:v>1.284382172471183</c:v>
                </c:pt>
                <c:pt idx="29">
                  <c:v>2.0337867709097566</c:v>
                </c:pt>
                <c:pt idx="30">
                  <c:v>-0.12250958519159383</c:v>
                </c:pt>
                <c:pt idx="31">
                  <c:v>0.56599117630229046</c:v>
                </c:pt>
                <c:pt idx="32">
                  <c:v>-0.41973552138445314</c:v>
                </c:pt>
                <c:pt idx="33">
                  <c:v>0.80032528876823505</c:v>
                </c:pt>
                <c:pt idx="34">
                  <c:v>0.16699515438271817</c:v>
                </c:pt>
                <c:pt idx="35">
                  <c:v>0.86166441857724863</c:v>
                </c:pt>
                <c:pt idx="36">
                  <c:v>4.2620322427222987</c:v>
                </c:pt>
                <c:pt idx="37">
                  <c:v>1.6762976213652081</c:v>
                </c:pt>
                <c:pt idx="38">
                  <c:v>1.0147343414727459</c:v>
                </c:pt>
                <c:pt idx="39">
                  <c:v>1.2079682162785588</c:v>
                </c:pt>
                <c:pt idx="40">
                  <c:v>-3.1660709833374767E-2</c:v>
                </c:pt>
                <c:pt idx="41">
                  <c:v>-0.23540478427210587</c:v>
                </c:pt>
                <c:pt idx="42">
                  <c:v>1.021846834551269</c:v>
                </c:pt>
                <c:pt idx="43">
                  <c:v>0.54059950275866697</c:v>
                </c:pt>
                <c:pt idx="44">
                  <c:v>-5.236712809731614E-2</c:v>
                </c:pt>
                <c:pt idx="45">
                  <c:v>0.81034467157887491</c:v>
                </c:pt>
                <c:pt idx="46">
                  <c:v>2.4269801719775046</c:v>
                </c:pt>
                <c:pt idx="47">
                  <c:v>0.63138718923090664</c:v>
                </c:pt>
                <c:pt idx="48">
                  <c:v>0.19052229652211849</c:v>
                </c:pt>
                <c:pt idx="49">
                  <c:v>-0.72984003782158879</c:v>
                </c:pt>
                <c:pt idx="50">
                  <c:v>1.1682315134265195</c:v>
                </c:pt>
                <c:pt idx="51">
                  <c:v>-1.8725543785620857E-2</c:v>
                </c:pt>
                <c:pt idx="52">
                  <c:v>-1.3025365258139772</c:v>
                </c:pt>
                <c:pt idx="53">
                  <c:v>-1.7028363497090027E-2</c:v>
                </c:pt>
                <c:pt idx="54">
                  <c:v>-0.10649937205057824</c:v>
                </c:pt>
                <c:pt idx="55">
                  <c:v>0.32154160478269489</c:v>
                </c:pt>
                <c:pt idx="56">
                  <c:v>-0.79357955320685392</c:v>
                </c:pt>
                <c:pt idx="57">
                  <c:v>-2.195451818133094</c:v>
                </c:pt>
                <c:pt idx="58">
                  <c:v>0.70630667065967145</c:v>
                </c:pt>
                <c:pt idx="59">
                  <c:v>3.9164646085739321</c:v>
                </c:pt>
                <c:pt idx="60">
                  <c:v>4.8063059310142933</c:v>
                </c:pt>
                <c:pt idx="61">
                  <c:v>4.6173290948286478</c:v>
                </c:pt>
                <c:pt idx="62">
                  <c:v>2.6440417584422704</c:v>
                </c:pt>
                <c:pt idx="63">
                  <c:v>0.19896913725163756</c:v>
                </c:pt>
                <c:pt idx="64">
                  <c:v>-2.2795196811277521</c:v>
                </c:pt>
                <c:pt idx="65">
                  <c:v>-6.709189820308012</c:v>
                </c:pt>
                <c:pt idx="66">
                  <c:v>-0.93897598170232754</c:v>
                </c:pt>
                <c:pt idx="67">
                  <c:v>-1.7116922561045698</c:v>
                </c:pt>
                <c:pt idx="68">
                  <c:v>-0.47116845869284418</c:v>
                </c:pt>
                <c:pt idx="69">
                  <c:v>-1.648558025939721</c:v>
                </c:pt>
                <c:pt idx="70">
                  <c:v>-1.8391415012679317</c:v>
                </c:pt>
                <c:pt idx="71">
                  <c:v>7.0503304486521756E-2</c:v>
                </c:pt>
                <c:pt idx="72">
                  <c:v>-0.687121191118095</c:v>
                </c:pt>
                <c:pt idx="73">
                  <c:v>1.3858645352714376</c:v>
                </c:pt>
                <c:pt idx="74">
                  <c:v>-2.4888260584968833</c:v>
                </c:pt>
                <c:pt idx="75">
                  <c:v>-4.849619980286235</c:v>
                </c:pt>
                <c:pt idx="76">
                  <c:v>1.7569037984915923</c:v>
                </c:pt>
                <c:pt idx="77">
                  <c:v>0.5383618803868444</c:v>
                </c:pt>
                <c:pt idx="78">
                  <c:v>-0.98888838195919959</c:v>
                </c:pt>
                <c:pt idx="79">
                  <c:v>-0.1027728879140426</c:v>
                </c:pt>
                <c:pt idx="80">
                  <c:v>-2.2592947443599485</c:v>
                </c:pt>
                <c:pt idx="81">
                  <c:v>-0.69555141346023674</c:v>
                </c:pt>
                <c:pt idx="82">
                  <c:v>0.69902278363758796</c:v>
                </c:pt>
                <c:pt idx="83">
                  <c:v>-1.9528872753187443</c:v>
                </c:pt>
                <c:pt idx="84">
                  <c:v>-4.3244336358148274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0C-4125-A46E-C8192B27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85727"/>
        <c:axId val="1144387167"/>
      </c:scatterChart>
      <c:valAx>
        <c:axId val="114438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7167"/>
        <c:crosses val="autoZero"/>
        <c:crossBetween val="midCat"/>
      </c:valAx>
      <c:valAx>
        <c:axId val="1144387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5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'3x model'!$C$27:$C$111</c:f>
              <c:numCache>
                <c:formatCode>General</c:formatCode>
                <c:ptCount val="85"/>
                <c:pt idx="0">
                  <c:v>-1.0580414500331727</c:v>
                </c:pt>
                <c:pt idx="1">
                  <c:v>-1.0116274119310873</c:v>
                </c:pt>
                <c:pt idx="2">
                  <c:v>7.3597227264713183E-2</c:v>
                </c:pt>
                <c:pt idx="3">
                  <c:v>-0.9225570945524737</c:v>
                </c:pt>
                <c:pt idx="4">
                  <c:v>-0.80682933891090158</c:v>
                </c:pt>
                <c:pt idx="5">
                  <c:v>0.98982945648059228</c:v>
                </c:pt>
                <c:pt idx="6">
                  <c:v>0.54790870976944461</c:v>
                </c:pt>
                <c:pt idx="7">
                  <c:v>-1.1187715038670092</c:v>
                </c:pt>
                <c:pt idx="8">
                  <c:v>-1.6888539015680379</c:v>
                </c:pt>
                <c:pt idx="9">
                  <c:v>1.0974660647996188</c:v>
                </c:pt>
                <c:pt idx="10">
                  <c:v>-1.6293850059110753</c:v>
                </c:pt>
                <c:pt idx="11">
                  <c:v>0.73221072609098314</c:v>
                </c:pt>
                <c:pt idx="12">
                  <c:v>-9.7673501762841397E-2</c:v>
                </c:pt>
                <c:pt idx="13">
                  <c:v>-0.86281025304762693</c:v>
                </c:pt>
                <c:pt idx="14">
                  <c:v>-0.16037980658022377</c:v>
                </c:pt>
                <c:pt idx="15">
                  <c:v>-0.98248317799657059</c:v>
                </c:pt>
                <c:pt idx="16">
                  <c:v>0.22783607318710608</c:v>
                </c:pt>
                <c:pt idx="17">
                  <c:v>0.62178147549478524</c:v>
                </c:pt>
                <c:pt idx="18">
                  <c:v>0.7165810537121331</c:v>
                </c:pt>
                <c:pt idx="19">
                  <c:v>0.83248857582124458</c:v>
                </c:pt>
                <c:pt idx="20">
                  <c:v>1.7060430534804567</c:v>
                </c:pt>
                <c:pt idx="21">
                  <c:v>1.3518298462300748</c:v>
                </c:pt>
                <c:pt idx="22">
                  <c:v>-0.49505911378307133</c:v>
                </c:pt>
                <c:pt idx="23">
                  <c:v>3.7833019130039531</c:v>
                </c:pt>
                <c:pt idx="24">
                  <c:v>-1.1189810002236413</c:v>
                </c:pt>
                <c:pt idx="25">
                  <c:v>0.24069657879518047</c:v>
                </c:pt>
                <c:pt idx="26">
                  <c:v>-0.45858965003306196</c:v>
                </c:pt>
                <c:pt idx="27">
                  <c:v>-2.074157499972145</c:v>
                </c:pt>
                <c:pt idx="28">
                  <c:v>0.71332745479146809</c:v>
                </c:pt>
                <c:pt idx="29">
                  <c:v>2.904614933483046</c:v>
                </c:pt>
                <c:pt idx="30">
                  <c:v>7.3134578135281458E-2</c:v>
                </c:pt>
                <c:pt idx="31">
                  <c:v>0.78369600959733532</c:v>
                </c:pt>
                <c:pt idx="32">
                  <c:v>-0.55367658847282542</c:v>
                </c:pt>
                <c:pt idx="33">
                  <c:v>0.14750814644168031</c:v>
                </c:pt>
                <c:pt idx="34">
                  <c:v>-0.26968637809137874</c:v>
                </c:pt>
                <c:pt idx="35">
                  <c:v>1.8116015984164875</c:v>
                </c:pt>
                <c:pt idx="36">
                  <c:v>5.6066875942588439</c:v>
                </c:pt>
                <c:pt idx="37">
                  <c:v>1.0029069398699733</c:v>
                </c:pt>
                <c:pt idx="38">
                  <c:v>0.31922825815099998</c:v>
                </c:pt>
                <c:pt idx="39">
                  <c:v>2.5440188192943083</c:v>
                </c:pt>
                <c:pt idx="40">
                  <c:v>-1.4907298030928757</c:v>
                </c:pt>
                <c:pt idx="41">
                  <c:v>-0.50638760252473958</c:v>
                </c:pt>
                <c:pt idx="42">
                  <c:v>-0.24790488067280592</c:v>
                </c:pt>
                <c:pt idx="43">
                  <c:v>0.26112820086950705</c:v>
                </c:pt>
                <c:pt idx="44">
                  <c:v>-0.18548090881195378</c:v>
                </c:pt>
                <c:pt idx="45">
                  <c:v>0.66470646229808494</c:v>
                </c:pt>
                <c:pt idx="46">
                  <c:v>1.1574975123842535</c:v>
                </c:pt>
                <c:pt idx="47">
                  <c:v>1.1706458930952692</c:v>
                </c:pt>
                <c:pt idx="48">
                  <c:v>0.55937515292767159</c:v>
                </c:pt>
                <c:pt idx="49">
                  <c:v>-0.99104809380281722</c:v>
                </c:pt>
                <c:pt idx="50">
                  <c:v>1.8983702927151285</c:v>
                </c:pt>
                <c:pt idx="51">
                  <c:v>-0.33578548922022833</c:v>
                </c:pt>
                <c:pt idx="52">
                  <c:v>-1.9405456417660361</c:v>
                </c:pt>
                <c:pt idx="53">
                  <c:v>-0.17520587174689695</c:v>
                </c:pt>
                <c:pt idx="54">
                  <c:v>-1.2893532126807798</c:v>
                </c:pt>
                <c:pt idx="55">
                  <c:v>0.88605354156709382</c:v>
                </c:pt>
                <c:pt idx="56">
                  <c:v>-1.0073288000196357</c:v>
                </c:pt>
                <c:pt idx="57">
                  <c:v>-1.1948544917699309</c:v>
                </c:pt>
                <c:pt idx="58">
                  <c:v>0.11030810601519647</c:v>
                </c:pt>
                <c:pt idx="59">
                  <c:v>2.8922774934517292</c:v>
                </c:pt>
                <c:pt idx="60">
                  <c:v>3.3141886277631869</c:v>
                </c:pt>
                <c:pt idx="61">
                  <c:v>2.7040081231272524</c:v>
                </c:pt>
                <c:pt idx="62">
                  <c:v>2.2476946575053063</c:v>
                </c:pt>
                <c:pt idx="63">
                  <c:v>-0.19041166991627279</c:v>
                </c:pt>
                <c:pt idx="64">
                  <c:v>-0.8590490651320124</c:v>
                </c:pt>
                <c:pt idx="65">
                  <c:v>-4.8628665833981586</c:v>
                </c:pt>
                <c:pt idx="66">
                  <c:v>-1.1411074093523865</c:v>
                </c:pt>
                <c:pt idx="67">
                  <c:v>-0.87933726502897969</c:v>
                </c:pt>
                <c:pt idx="68">
                  <c:v>-0.72154149401742984</c:v>
                </c:pt>
                <c:pt idx="69">
                  <c:v>-1.6920257121664974</c:v>
                </c:pt>
                <c:pt idx="70">
                  <c:v>-0.96882921927259247</c:v>
                </c:pt>
                <c:pt idx="71">
                  <c:v>-0.17399419176850017</c:v>
                </c:pt>
                <c:pt idx="72">
                  <c:v>-0.56089641191549333</c:v>
                </c:pt>
                <c:pt idx="73">
                  <c:v>1.4218356906124825</c:v>
                </c:pt>
                <c:pt idx="74">
                  <c:v>-1.2864690305026159</c:v>
                </c:pt>
                <c:pt idx="75">
                  <c:v>-3.7040230484178807</c:v>
                </c:pt>
                <c:pt idx="76">
                  <c:v>2.8042297079390153</c:v>
                </c:pt>
                <c:pt idx="77">
                  <c:v>1.1077004875417629E-2</c:v>
                </c:pt>
                <c:pt idx="78">
                  <c:v>-0.48486398015531051</c:v>
                </c:pt>
                <c:pt idx="79">
                  <c:v>-0.9074649768529639</c:v>
                </c:pt>
                <c:pt idx="80">
                  <c:v>-1.9465382518994971</c:v>
                </c:pt>
                <c:pt idx="81">
                  <c:v>-0.51954059698060462</c:v>
                </c:pt>
                <c:pt idx="82">
                  <c:v>0.59196895149105444</c:v>
                </c:pt>
                <c:pt idx="83">
                  <c:v>-1.1019339847281486</c:v>
                </c:pt>
                <c:pt idx="84">
                  <c:v>-4.8485801408604061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3-4D61-B5C7-ED2401F5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94847"/>
        <c:axId val="1144373247"/>
      </c:scatterChart>
      <c:valAx>
        <c:axId val="114439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73247"/>
        <c:crosses val="autoZero"/>
        <c:crossBetween val="midCat"/>
      </c:valAx>
      <c:valAx>
        <c:axId val="1144373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94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'3x model'!$C$27:$C$111</c:f>
              <c:numCache>
                <c:formatCode>General</c:formatCode>
                <c:ptCount val="85"/>
                <c:pt idx="0">
                  <c:v>-1.0580414500331727</c:v>
                </c:pt>
                <c:pt idx="1">
                  <c:v>-1.0116274119310873</c:v>
                </c:pt>
                <c:pt idx="2">
                  <c:v>7.3597227264713183E-2</c:v>
                </c:pt>
                <c:pt idx="3">
                  <c:v>-0.9225570945524737</c:v>
                </c:pt>
                <c:pt idx="4">
                  <c:v>-0.80682933891090158</c:v>
                </c:pt>
                <c:pt idx="5">
                  <c:v>0.98982945648059228</c:v>
                </c:pt>
                <c:pt idx="6">
                  <c:v>0.54790870976944461</c:v>
                </c:pt>
                <c:pt idx="7">
                  <c:v>-1.1187715038670092</c:v>
                </c:pt>
                <c:pt idx="8">
                  <c:v>-1.6888539015680379</c:v>
                </c:pt>
                <c:pt idx="9">
                  <c:v>1.0974660647996188</c:v>
                </c:pt>
                <c:pt idx="10">
                  <c:v>-1.6293850059110753</c:v>
                </c:pt>
                <c:pt idx="11">
                  <c:v>0.73221072609098314</c:v>
                </c:pt>
                <c:pt idx="12">
                  <c:v>-9.7673501762841397E-2</c:v>
                </c:pt>
                <c:pt idx="13">
                  <c:v>-0.86281025304762693</c:v>
                </c:pt>
                <c:pt idx="14">
                  <c:v>-0.16037980658022377</c:v>
                </c:pt>
                <c:pt idx="15">
                  <c:v>-0.98248317799657059</c:v>
                </c:pt>
                <c:pt idx="16">
                  <c:v>0.22783607318710608</c:v>
                </c:pt>
                <c:pt idx="17">
                  <c:v>0.62178147549478524</c:v>
                </c:pt>
                <c:pt idx="18">
                  <c:v>0.7165810537121331</c:v>
                </c:pt>
                <c:pt idx="19">
                  <c:v>0.83248857582124458</c:v>
                </c:pt>
                <c:pt idx="20">
                  <c:v>1.7060430534804567</c:v>
                </c:pt>
                <c:pt idx="21">
                  <c:v>1.3518298462300748</c:v>
                </c:pt>
                <c:pt idx="22">
                  <c:v>-0.49505911378307133</c:v>
                </c:pt>
                <c:pt idx="23">
                  <c:v>3.7833019130039531</c:v>
                </c:pt>
                <c:pt idx="24">
                  <c:v>-1.1189810002236413</c:v>
                </c:pt>
                <c:pt idx="25">
                  <c:v>0.24069657879518047</c:v>
                </c:pt>
                <c:pt idx="26">
                  <c:v>-0.45858965003306196</c:v>
                </c:pt>
                <c:pt idx="27">
                  <c:v>-2.074157499972145</c:v>
                </c:pt>
                <c:pt idx="28">
                  <c:v>0.71332745479146809</c:v>
                </c:pt>
                <c:pt idx="29">
                  <c:v>2.904614933483046</c:v>
                </c:pt>
                <c:pt idx="30">
                  <c:v>7.3134578135281458E-2</c:v>
                </c:pt>
                <c:pt idx="31">
                  <c:v>0.78369600959733532</c:v>
                </c:pt>
                <c:pt idx="32">
                  <c:v>-0.55367658847282542</c:v>
                </c:pt>
                <c:pt idx="33">
                  <c:v>0.14750814644168031</c:v>
                </c:pt>
                <c:pt idx="34">
                  <c:v>-0.26968637809137874</c:v>
                </c:pt>
                <c:pt idx="35">
                  <c:v>1.8116015984164875</c:v>
                </c:pt>
                <c:pt idx="36">
                  <c:v>5.6066875942588439</c:v>
                </c:pt>
                <c:pt idx="37">
                  <c:v>1.0029069398699733</c:v>
                </c:pt>
                <c:pt idx="38">
                  <c:v>0.31922825815099998</c:v>
                </c:pt>
                <c:pt idx="39">
                  <c:v>2.5440188192943083</c:v>
                </c:pt>
                <c:pt idx="40">
                  <c:v>-1.4907298030928757</c:v>
                </c:pt>
                <c:pt idx="41">
                  <c:v>-0.50638760252473958</c:v>
                </c:pt>
                <c:pt idx="42">
                  <c:v>-0.24790488067280592</c:v>
                </c:pt>
                <c:pt idx="43">
                  <c:v>0.26112820086950705</c:v>
                </c:pt>
                <c:pt idx="44">
                  <c:v>-0.18548090881195378</c:v>
                </c:pt>
                <c:pt idx="45">
                  <c:v>0.66470646229808494</c:v>
                </c:pt>
                <c:pt idx="46">
                  <c:v>1.1574975123842535</c:v>
                </c:pt>
                <c:pt idx="47">
                  <c:v>1.1706458930952692</c:v>
                </c:pt>
                <c:pt idx="48">
                  <c:v>0.55937515292767159</c:v>
                </c:pt>
                <c:pt idx="49">
                  <c:v>-0.99104809380281722</c:v>
                </c:pt>
                <c:pt idx="50">
                  <c:v>1.8983702927151285</c:v>
                </c:pt>
                <c:pt idx="51">
                  <c:v>-0.33578548922022833</c:v>
                </c:pt>
                <c:pt idx="52">
                  <c:v>-1.9405456417660361</c:v>
                </c:pt>
                <c:pt idx="53">
                  <c:v>-0.17520587174689695</c:v>
                </c:pt>
                <c:pt idx="54">
                  <c:v>-1.2893532126807798</c:v>
                </c:pt>
                <c:pt idx="55">
                  <c:v>0.88605354156709382</c:v>
                </c:pt>
                <c:pt idx="56">
                  <c:v>-1.0073288000196357</c:v>
                </c:pt>
                <c:pt idx="57">
                  <c:v>-1.1948544917699309</c:v>
                </c:pt>
                <c:pt idx="58">
                  <c:v>0.11030810601519647</c:v>
                </c:pt>
                <c:pt idx="59">
                  <c:v>2.8922774934517292</c:v>
                </c:pt>
                <c:pt idx="60">
                  <c:v>3.3141886277631869</c:v>
                </c:pt>
                <c:pt idx="61">
                  <c:v>2.7040081231272524</c:v>
                </c:pt>
                <c:pt idx="62">
                  <c:v>2.2476946575053063</c:v>
                </c:pt>
                <c:pt idx="63">
                  <c:v>-0.19041166991627279</c:v>
                </c:pt>
                <c:pt idx="64">
                  <c:v>-0.8590490651320124</c:v>
                </c:pt>
                <c:pt idx="65">
                  <c:v>-4.8628665833981586</c:v>
                </c:pt>
                <c:pt idx="66">
                  <c:v>-1.1411074093523865</c:v>
                </c:pt>
                <c:pt idx="67">
                  <c:v>-0.87933726502897969</c:v>
                </c:pt>
                <c:pt idx="68">
                  <c:v>-0.72154149401742984</c:v>
                </c:pt>
                <c:pt idx="69">
                  <c:v>-1.6920257121664974</c:v>
                </c:pt>
                <c:pt idx="70">
                  <c:v>-0.96882921927259247</c:v>
                </c:pt>
                <c:pt idx="71">
                  <c:v>-0.17399419176850017</c:v>
                </c:pt>
                <c:pt idx="72">
                  <c:v>-0.56089641191549333</c:v>
                </c:pt>
                <c:pt idx="73">
                  <c:v>1.4218356906124825</c:v>
                </c:pt>
                <c:pt idx="74">
                  <c:v>-1.2864690305026159</c:v>
                </c:pt>
                <c:pt idx="75">
                  <c:v>-3.7040230484178807</c:v>
                </c:pt>
                <c:pt idx="76">
                  <c:v>2.8042297079390153</c:v>
                </c:pt>
                <c:pt idx="77">
                  <c:v>1.1077004875417629E-2</c:v>
                </c:pt>
                <c:pt idx="78">
                  <c:v>-0.48486398015531051</c:v>
                </c:pt>
                <c:pt idx="79">
                  <c:v>-0.9074649768529639</c:v>
                </c:pt>
                <c:pt idx="80">
                  <c:v>-1.9465382518994971</c:v>
                </c:pt>
                <c:pt idx="81">
                  <c:v>-0.51954059698060462</c:v>
                </c:pt>
                <c:pt idx="82">
                  <c:v>0.59196895149105444</c:v>
                </c:pt>
                <c:pt idx="83">
                  <c:v>-1.1019339847281486</c:v>
                </c:pt>
                <c:pt idx="84">
                  <c:v>-4.8485801408604061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7-435B-9FE6-8A62E075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400607"/>
        <c:axId val="1144401087"/>
      </c:scatterChart>
      <c:valAx>
        <c:axId val="114440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01087"/>
        <c:crosses val="autoZero"/>
        <c:crossBetween val="midCat"/>
      </c:valAx>
      <c:valAx>
        <c:axId val="114440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00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Водопровод+Канализация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data_lr!$C$2:$C$86</c:f>
              <c:numCache>
                <c:formatCode>General</c:formatCode>
                <c:ptCount val="85"/>
                <c:pt idx="0">
                  <c:v>80.602993516115646</c:v>
                </c:pt>
                <c:pt idx="1">
                  <c:v>70.755226654436925</c:v>
                </c:pt>
                <c:pt idx="2">
                  <c:v>61.252440820800935</c:v>
                </c:pt>
                <c:pt idx="3">
                  <c:v>79.018022276376698</c:v>
                </c:pt>
                <c:pt idx="4">
                  <c:v>64.688752808805745</c:v>
                </c:pt>
                <c:pt idx="5">
                  <c:v>61.745796248773274</c:v>
                </c:pt>
                <c:pt idx="6">
                  <c:v>53.084309956300082</c:v>
                </c:pt>
                <c:pt idx="7">
                  <c:v>74.64615114752614</c:v>
                </c:pt>
                <c:pt idx="8">
                  <c:v>80.057706292961214</c:v>
                </c:pt>
                <c:pt idx="9">
                  <c:v>82.195535056517983</c:v>
                </c:pt>
                <c:pt idx="10">
                  <c:v>70.034287110642751</c:v>
                </c:pt>
                <c:pt idx="11">
                  <c:v>66.365343216970501</c:v>
                </c:pt>
                <c:pt idx="12">
                  <c:v>59.649627447218037</c:v>
                </c:pt>
                <c:pt idx="13">
                  <c:v>74.302941434947329</c:v>
                </c:pt>
                <c:pt idx="14">
                  <c:v>51.884630190023209</c:v>
                </c:pt>
                <c:pt idx="15">
                  <c:v>68.429025514672247</c:v>
                </c:pt>
                <c:pt idx="16">
                  <c:v>71.118961755790295</c:v>
                </c:pt>
                <c:pt idx="17">
                  <c:v>88.807059130282212</c:v>
                </c:pt>
                <c:pt idx="18">
                  <c:v>55.06672353212231</c:v>
                </c:pt>
                <c:pt idx="19">
                  <c:v>61.20939472971385</c:v>
                </c:pt>
                <c:pt idx="20">
                  <c:v>53.249050169060673</c:v>
                </c:pt>
                <c:pt idx="21">
                  <c:v>57.085862673410325</c:v>
                </c:pt>
                <c:pt idx="22">
                  <c:v>89.09982991681342</c:v>
                </c:pt>
                <c:pt idx="23">
                  <c:v>66.148720760648061</c:v>
                </c:pt>
                <c:pt idx="24">
                  <c:v>90.605943017947681</c:v>
                </c:pt>
                <c:pt idx="25">
                  <c:v>45.488330848863725</c:v>
                </c:pt>
                <c:pt idx="26">
                  <c:v>44.334533205396284</c:v>
                </c:pt>
                <c:pt idx="27">
                  <c:v>96.911380688003703</c:v>
                </c:pt>
                <c:pt idx="28">
                  <c:v>80.445118520883696</c:v>
                </c:pt>
                <c:pt idx="29">
                  <c:v>49.200721440412444</c:v>
                </c:pt>
                <c:pt idx="30">
                  <c:v>66.479796564491792</c:v>
                </c:pt>
                <c:pt idx="31">
                  <c:v>65.86501364932424</c:v>
                </c:pt>
                <c:pt idx="32">
                  <c:v>65.933738815088645</c:v>
                </c:pt>
                <c:pt idx="33">
                  <c:v>75.382433711464017</c:v>
                </c:pt>
                <c:pt idx="34">
                  <c:v>73.738681171344382</c:v>
                </c:pt>
                <c:pt idx="35">
                  <c:v>65.07584274576341</c:v>
                </c:pt>
                <c:pt idx="36">
                  <c:v>49.072282357667291</c:v>
                </c:pt>
                <c:pt idx="37">
                  <c:v>90.070528028440577</c:v>
                </c:pt>
                <c:pt idx="38">
                  <c:v>84.812252858672494</c:v>
                </c:pt>
                <c:pt idx="39">
                  <c:v>47.353776848675786</c:v>
                </c:pt>
                <c:pt idx="40">
                  <c:v>97.85629691887452</c:v>
                </c:pt>
                <c:pt idx="41">
                  <c:v>77.991048073010518</c:v>
                </c:pt>
                <c:pt idx="42">
                  <c:v>87.593798446666099</c:v>
                </c:pt>
                <c:pt idx="43">
                  <c:v>71.501488764471304</c:v>
                </c:pt>
                <c:pt idx="44">
                  <c:v>67.502326898951878</c:v>
                </c:pt>
                <c:pt idx="45">
                  <c:v>69.272012977926124</c:v>
                </c:pt>
                <c:pt idx="46">
                  <c:v>89.596331775337575</c:v>
                </c:pt>
                <c:pt idx="47">
                  <c:v>57.011298693142564</c:v>
                </c:pt>
                <c:pt idx="48">
                  <c:v>63.147478461806742</c:v>
                </c:pt>
                <c:pt idx="49">
                  <c:v>68.263526893635415</c:v>
                </c:pt>
                <c:pt idx="50">
                  <c:v>51.356318355637036</c:v>
                </c:pt>
                <c:pt idx="51">
                  <c:v>71.669993441949757</c:v>
                </c:pt>
                <c:pt idx="52">
                  <c:v>75.019857337036072</c:v>
                </c:pt>
                <c:pt idx="53">
                  <c:v>68.939044939330273</c:v>
                </c:pt>
                <c:pt idx="54">
                  <c:v>86.444589356976635</c:v>
                </c:pt>
                <c:pt idx="55">
                  <c:v>56.151519175178827</c:v>
                </c:pt>
                <c:pt idx="56">
                  <c:v>69.725185871696183</c:v>
                </c:pt>
                <c:pt idx="57">
                  <c:v>47.952704182176483</c:v>
                </c:pt>
                <c:pt idx="58">
                  <c:v>73.123878441495847</c:v>
                </c:pt>
                <c:pt idx="59">
                  <c:v>78.744177347316821</c:v>
                </c:pt>
                <c:pt idx="60">
                  <c:v>86.225932246655432</c:v>
                </c:pt>
                <c:pt idx="61">
                  <c:v>92.430141320470852</c:v>
                </c:pt>
                <c:pt idx="62">
                  <c:v>69.771036489267431</c:v>
                </c:pt>
                <c:pt idx="63">
                  <c:v>72.019269398516059</c:v>
                </c:pt>
                <c:pt idx="64">
                  <c:v>39.830611057528984</c:v>
                </c:pt>
                <c:pt idx="65">
                  <c:v>33.540306777079195</c:v>
                </c:pt>
                <c:pt idx="66">
                  <c:v>66.581630204512578</c:v>
                </c:pt>
                <c:pt idx="67">
                  <c:v>51.799068387489584</c:v>
                </c:pt>
                <c:pt idx="68">
                  <c:v>66.351263408065364</c:v>
                </c:pt>
                <c:pt idx="69">
                  <c:v>63.109683277330099</c:v>
                </c:pt>
                <c:pt idx="70">
                  <c:v>50.757197693136064</c:v>
                </c:pt>
                <c:pt idx="71">
                  <c:v>67.809720821938186</c:v>
                </c:pt>
                <c:pt idx="72">
                  <c:v>61.882298109137416</c:v>
                </c:pt>
                <c:pt idx="73">
                  <c:v>61.843171958177962</c:v>
                </c:pt>
                <c:pt idx="74">
                  <c:v>43.257055280529556</c:v>
                </c:pt>
                <c:pt idx="75">
                  <c:v>44.269284970205497</c:v>
                </c:pt>
                <c:pt idx="76">
                  <c:v>45.311168016410036</c:v>
                </c:pt>
                <c:pt idx="77">
                  <c:v>69.612921540940206</c:v>
                </c:pt>
                <c:pt idx="78">
                  <c:v>54.842142902124117</c:v>
                </c:pt>
                <c:pt idx="79">
                  <c:v>74.517574659485547</c:v>
                </c:pt>
                <c:pt idx="80">
                  <c:v>56.857396792783206</c:v>
                </c:pt>
                <c:pt idx="81">
                  <c:v>58.340652061918895</c:v>
                </c:pt>
                <c:pt idx="82">
                  <c:v>63.001172461778225</c:v>
                </c:pt>
                <c:pt idx="83">
                  <c:v>48.478446081573331</c:v>
                </c:pt>
                <c:pt idx="84">
                  <c:v>70.101023505797656</c:v>
                </c:pt>
              </c:numCache>
            </c:numRef>
          </c:xVal>
          <c:yVal>
            <c:numRef>
              <c:f>'3x model'!$C$27:$C$111</c:f>
              <c:numCache>
                <c:formatCode>General</c:formatCode>
                <c:ptCount val="85"/>
                <c:pt idx="0">
                  <c:v>-1.0580414500331727</c:v>
                </c:pt>
                <c:pt idx="1">
                  <c:v>-1.0116274119310873</c:v>
                </c:pt>
                <c:pt idx="2">
                  <c:v>7.3597227264713183E-2</c:v>
                </c:pt>
                <c:pt idx="3">
                  <c:v>-0.9225570945524737</c:v>
                </c:pt>
                <c:pt idx="4">
                  <c:v>-0.80682933891090158</c:v>
                </c:pt>
                <c:pt idx="5">
                  <c:v>0.98982945648059228</c:v>
                </c:pt>
                <c:pt idx="6">
                  <c:v>0.54790870976944461</c:v>
                </c:pt>
                <c:pt idx="7">
                  <c:v>-1.1187715038670092</c:v>
                </c:pt>
                <c:pt idx="8">
                  <c:v>-1.6888539015680379</c:v>
                </c:pt>
                <c:pt idx="9">
                  <c:v>1.0974660647996188</c:v>
                </c:pt>
                <c:pt idx="10">
                  <c:v>-1.6293850059110753</c:v>
                </c:pt>
                <c:pt idx="11">
                  <c:v>0.73221072609098314</c:v>
                </c:pt>
                <c:pt idx="12">
                  <c:v>-9.7673501762841397E-2</c:v>
                </c:pt>
                <c:pt idx="13">
                  <c:v>-0.86281025304762693</c:v>
                </c:pt>
                <c:pt idx="14">
                  <c:v>-0.16037980658022377</c:v>
                </c:pt>
                <c:pt idx="15">
                  <c:v>-0.98248317799657059</c:v>
                </c:pt>
                <c:pt idx="16">
                  <c:v>0.22783607318710608</c:v>
                </c:pt>
                <c:pt idx="17">
                  <c:v>0.62178147549478524</c:v>
                </c:pt>
                <c:pt idx="18">
                  <c:v>0.7165810537121331</c:v>
                </c:pt>
                <c:pt idx="19">
                  <c:v>0.83248857582124458</c:v>
                </c:pt>
                <c:pt idx="20">
                  <c:v>1.7060430534804567</c:v>
                </c:pt>
                <c:pt idx="21">
                  <c:v>1.3518298462300748</c:v>
                </c:pt>
                <c:pt idx="22">
                  <c:v>-0.49505911378307133</c:v>
                </c:pt>
                <c:pt idx="23">
                  <c:v>3.7833019130039531</c:v>
                </c:pt>
                <c:pt idx="24">
                  <c:v>-1.1189810002236413</c:v>
                </c:pt>
                <c:pt idx="25">
                  <c:v>0.24069657879518047</c:v>
                </c:pt>
                <c:pt idx="26">
                  <c:v>-0.45858965003306196</c:v>
                </c:pt>
                <c:pt idx="27">
                  <c:v>-2.074157499972145</c:v>
                </c:pt>
                <c:pt idx="28">
                  <c:v>0.71332745479146809</c:v>
                </c:pt>
                <c:pt idx="29">
                  <c:v>2.904614933483046</c:v>
                </c:pt>
                <c:pt idx="30">
                  <c:v>7.3134578135281458E-2</c:v>
                </c:pt>
                <c:pt idx="31">
                  <c:v>0.78369600959733532</c:v>
                </c:pt>
                <c:pt idx="32">
                  <c:v>-0.55367658847282542</c:v>
                </c:pt>
                <c:pt idx="33">
                  <c:v>0.14750814644168031</c:v>
                </c:pt>
                <c:pt idx="34">
                  <c:v>-0.26968637809137874</c:v>
                </c:pt>
                <c:pt idx="35">
                  <c:v>1.8116015984164875</c:v>
                </c:pt>
                <c:pt idx="36">
                  <c:v>5.6066875942588439</c:v>
                </c:pt>
                <c:pt idx="37">
                  <c:v>1.0029069398699733</c:v>
                </c:pt>
                <c:pt idx="38">
                  <c:v>0.31922825815099998</c:v>
                </c:pt>
                <c:pt idx="39">
                  <c:v>2.5440188192943083</c:v>
                </c:pt>
                <c:pt idx="40">
                  <c:v>-1.4907298030928757</c:v>
                </c:pt>
                <c:pt idx="41">
                  <c:v>-0.50638760252473958</c:v>
                </c:pt>
                <c:pt idx="42">
                  <c:v>-0.24790488067280592</c:v>
                </c:pt>
                <c:pt idx="43">
                  <c:v>0.26112820086950705</c:v>
                </c:pt>
                <c:pt idx="44">
                  <c:v>-0.18548090881195378</c:v>
                </c:pt>
                <c:pt idx="45">
                  <c:v>0.66470646229808494</c:v>
                </c:pt>
                <c:pt idx="46">
                  <c:v>1.1574975123842535</c:v>
                </c:pt>
                <c:pt idx="47">
                  <c:v>1.1706458930952692</c:v>
                </c:pt>
                <c:pt idx="48">
                  <c:v>0.55937515292767159</c:v>
                </c:pt>
                <c:pt idx="49">
                  <c:v>-0.99104809380281722</c:v>
                </c:pt>
                <c:pt idx="50">
                  <c:v>1.8983702927151285</c:v>
                </c:pt>
                <c:pt idx="51">
                  <c:v>-0.33578548922022833</c:v>
                </c:pt>
                <c:pt idx="52">
                  <c:v>-1.9405456417660361</c:v>
                </c:pt>
                <c:pt idx="53">
                  <c:v>-0.17520587174689695</c:v>
                </c:pt>
                <c:pt idx="54">
                  <c:v>-1.2893532126807798</c:v>
                </c:pt>
                <c:pt idx="55">
                  <c:v>0.88605354156709382</c:v>
                </c:pt>
                <c:pt idx="56">
                  <c:v>-1.0073288000196357</c:v>
                </c:pt>
                <c:pt idx="57">
                  <c:v>-1.1948544917699309</c:v>
                </c:pt>
                <c:pt idx="58">
                  <c:v>0.11030810601519647</c:v>
                </c:pt>
                <c:pt idx="59">
                  <c:v>2.8922774934517292</c:v>
                </c:pt>
                <c:pt idx="60">
                  <c:v>3.3141886277631869</c:v>
                </c:pt>
                <c:pt idx="61">
                  <c:v>2.7040081231272524</c:v>
                </c:pt>
                <c:pt idx="62">
                  <c:v>2.2476946575053063</c:v>
                </c:pt>
                <c:pt idx="63">
                  <c:v>-0.19041166991627279</c:v>
                </c:pt>
                <c:pt idx="64">
                  <c:v>-0.8590490651320124</c:v>
                </c:pt>
                <c:pt idx="65">
                  <c:v>-4.8628665833981586</c:v>
                </c:pt>
                <c:pt idx="66">
                  <c:v>-1.1411074093523865</c:v>
                </c:pt>
                <c:pt idx="67">
                  <c:v>-0.87933726502897969</c:v>
                </c:pt>
                <c:pt idx="68">
                  <c:v>-0.72154149401742984</c:v>
                </c:pt>
                <c:pt idx="69">
                  <c:v>-1.6920257121664974</c:v>
                </c:pt>
                <c:pt idx="70">
                  <c:v>-0.96882921927259247</c:v>
                </c:pt>
                <c:pt idx="71">
                  <c:v>-0.17399419176850017</c:v>
                </c:pt>
                <c:pt idx="72">
                  <c:v>-0.56089641191549333</c:v>
                </c:pt>
                <c:pt idx="73">
                  <c:v>1.4218356906124825</c:v>
                </c:pt>
                <c:pt idx="74">
                  <c:v>-1.2864690305026159</c:v>
                </c:pt>
                <c:pt idx="75">
                  <c:v>-3.7040230484178807</c:v>
                </c:pt>
                <c:pt idx="76">
                  <c:v>2.8042297079390153</c:v>
                </c:pt>
                <c:pt idx="77">
                  <c:v>1.1077004875417629E-2</c:v>
                </c:pt>
                <c:pt idx="78">
                  <c:v>-0.48486398015531051</c:v>
                </c:pt>
                <c:pt idx="79">
                  <c:v>-0.9074649768529639</c:v>
                </c:pt>
                <c:pt idx="80">
                  <c:v>-1.9465382518994971</c:v>
                </c:pt>
                <c:pt idx="81">
                  <c:v>-0.51954059698060462</c:v>
                </c:pt>
                <c:pt idx="82">
                  <c:v>0.59196895149105444</c:v>
                </c:pt>
                <c:pt idx="83">
                  <c:v>-1.1019339847281486</c:v>
                </c:pt>
                <c:pt idx="84">
                  <c:v>-4.8485801408604061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F7-48FB-B113-08E50073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400607"/>
        <c:axId val="1144380927"/>
      </c:scatterChart>
      <c:valAx>
        <c:axId val="114440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Водопровод+Канализация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0927"/>
        <c:crosses val="autoZero"/>
        <c:crossBetween val="midCat"/>
      </c:valAx>
      <c:valAx>
        <c:axId val="114438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00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'4x model'!$C$28:$C$112</c:f>
              <c:numCache>
                <c:formatCode>General</c:formatCode>
                <c:ptCount val="85"/>
                <c:pt idx="0">
                  <c:v>-1.0925500988526125</c:v>
                </c:pt>
                <c:pt idx="1">
                  <c:v>-0.9944976380152184</c:v>
                </c:pt>
                <c:pt idx="2">
                  <c:v>-0.45256570743192981</c:v>
                </c:pt>
                <c:pt idx="3">
                  <c:v>-0.98905816967733529</c:v>
                </c:pt>
                <c:pt idx="4">
                  <c:v>-0.48868252472743734</c:v>
                </c:pt>
                <c:pt idx="5">
                  <c:v>1.016575930542075</c:v>
                </c:pt>
                <c:pt idx="6">
                  <c:v>0.47023887471281967</c:v>
                </c:pt>
                <c:pt idx="7">
                  <c:v>-1.2332577254473591</c:v>
                </c:pt>
                <c:pt idx="8">
                  <c:v>-1.3044028751119754</c:v>
                </c:pt>
                <c:pt idx="9">
                  <c:v>0.81417433899365221</c:v>
                </c:pt>
                <c:pt idx="10">
                  <c:v>-1.3772354324852927</c:v>
                </c:pt>
                <c:pt idx="11">
                  <c:v>0.96736226154928318</c:v>
                </c:pt>
                <c:pt idx="12">
                  <c:v>0.36659843260396485</c:v>
                </c:pt>
                <c:pt idx="13">
                  <c:v>-0.61002389332553264</c:v>
                </c:pt>
                <c:pt idx="14">
                  <c:v>-3.0217087471740456E-2</c:v>
                </c:pt>
                <c:pt idx="15">
                  <c:v>-0.51094667683605621</c:v>
                </c:pt>
                <c:pt idx="16">
                  <c:v>0.51277677961797963</c:v>
                </c:pt>
                <c:pt idx="17">
                  <c:v>1.6238267078590525</c:v>
                </c:pt>
                <c:pt idx="18">
                  <c:v>0.63045054237964848</c:v>
                </c:pt>
                <c:pt idx="19">
                  <c:v>0.61563573004515604</c:v>
                </c:pt>
                <c:pt idx="20">
                  <c:v>1.4296790411591047</c:v>
                </c:pt>
                <c:pt idx="21">
                  <c:v>1.0047652170523378</c:v>
                </c:pt>
                <c:pt idx="22">
                  <c:v>-0.76945055745814273</c:v>
                </c:pt>
                <c:pt idx="23">
                  <c:v>3.187912674632031</c:v>
                </c:pt>
                <c:pt idx="24">
                  <c:v>-1.2937567943730954</c:v>
                </c:pt>
                <c:pt idx="25">
                  <c:v>0.28351121062534901</c:v>
                </c:pt>
                <c:pt idx="26">
                  <c:v>-0.40880446103427914</c:v>
                </c:pt>
                <c:pt idx="27">
                  <c:v>-1.2298460987879167</c:v>
                </c:pt>
                <c:pt idx="28">
                  <c:v>0.95198561817483096</c:v>
                </c:pt>
                <c:pt idx="29">
                  <c:v>3.0068348005265335</c:v>
                </c:pt>
                <c:pt idx="30">
                  <c:v>-2.6638689121601686</c:v>
                </c:pt>
                <c:pt idx="31">
                  <c:v>0.58908974206420339</c:v>
                </c:pt>
                <c:pt idx="32">
                  <c:v>-0.51588226137560866</c:v>
                </c:pt>
                <c:pt idx="33">
                  <c:v>0.4363781867378691</c:v>
                </c:pt>
                <c:pt idx="34">
                  <c:v>-0.3475446155759272</c:v>
                </c:pt>
                <c:pt idx="35">
                  <c:v>-0.66087131172507441</c:v>
                </c:pt>
                <c:pt idx="36">
                  <c:v>5.1721152483426351</c:v>
                </c:pt>
                <c:pt idx="37">
                  <c:v>-2.3480683018419768E-3</c:v>
                </c:pt>
                <c:pt idx="38">
                  <c:v>0.76967298645119797</c:v>
                </c:pt>
                <c:pt idx="39">
                  <c:v>2.8792575243024316</c:v>
                </c:pt>
                <c:pt idx="40">
                  <c:v>-0.76023024008952689</c:v>
                </c:pt>
                <c:pt idx="41">
                  <c:v>-0.40269823312155495</c:v>
                </c:pt>
                <c:pt idx="42">
                  <c:v>-0.52337374448528351</c:v>
                </c:pt>
                <c:pt idx="43">
                  <c:v>7.3178008074819445E-2</c:v>
                </c:pt>
                <c:pt idx="44">
                  <c:v>0.12158702652638453</c:v>
                </c:pt>
                <c:pt idx="45">
                  <c:v>0.86903312375618214</c:v>
                </c:pt>
                <c:pt idx="46">
                  <c:v>0.81384835765197749</c:v>
                </c:pt>
                <c:pt idx="47">
                  <c:v>1.3328371350440023</c:v>
                </c:pt>
                <c:pt idx="48">
                  <c:v>0.49708592994075218</c:v>
                </c:pt>
                <c:pt idx="49">
                  <c:v>-1.3096105004083967</c:v>
                </c:pt>
                <c:pt idx="50">
                  <c:v>2.0271881287791871</c:v>
                </c:pt>
                <c:pt idx="51">
                  <c:v>-0.17550438580622085</c:v>
                </c:pt>
                <c:pt idx="52">
                  <c:v>-1.7232491473203595</c:v>
                </c:pt>
                <c:pt idx="53">
                  <c:v>-0.24254999718547765</c:v>
                </c:pt>
                <c:pt idx="54">
                  <c:v>-1.4698503889119792</c:v>
                </c:pt>
                <c:pt idx="55">
                  <c:v>0.69138029803033874</c:v>
                </c:pt>
                <c:pt idx="56">
                  <c:v>-1.0573844050862249</c:v>
                </c:pt>
                <c:pt idx="57">
                  <c:v>-1.2445460498053365</c:v>
                </c:pt>
                <c:pt idx="58">
                  <c:v>-9.2597432568624072E-3</c:v>
                </c:pt>
                <c:pt idx="59">
                  <c:v>2.4806040145255253</c:v>
                </c:pt>
                <c:pt idx="60">
                  <c:v>3.038490881925668</c:v>
                </c:pt>
                <c:pt idx="61">
                  <c:v>2.714215490141882</c:v>
                </c:pt>
                <c:pt idx="62">
                  <c:v>1.8327445068529471</c:v>
                </c:pt>
                <c:pt idx="63">
                  <c:v>-0.3508379344322492</c:v>
                </c:pt>
                <c:pt idx="64">
                  <c:v>-1.0863779299433105</c:v>
                </c:pt>
                <c:pt idx="65">
                  <c:v>-3.9594220174691941</c:v>
                </c:pt>
                <c:pt idx="66">
                  <c:v>-1.3638377029098336</c:v>
                </c:pt>
                <c:pt idx="67">
                  <c:v>-0.51863247027965542</c:v>
                </c:pt>
                <c:pt idx="68">
                  <c:v>-0.97786102693589783</c:v>
                </c:pt>
                <c:pt idx="69">
                  <c:v>-1.6089697298844641</c:v>
                </c:pt>
                <c:pt idx="70">
                  <c:v>-1.260502537103406</c:v>
                </c:pt>
                <c:pt idx="71">
                  <c:v>5.2958437313719742E-2</c:v>
                </c:pt>
                <c:pt idx="72">
                  <c:v>-0.59517176217762824</c:v>
                </c:pt>
                <c:pt idx="73">
                  <c:v>1.5858014615181588</c:v>
                </c:pt>
                <c:pt idx="74">
                  <c:v>-1.6473037110516771</c:v>
                </c:pt>
                <c:pt idx="75">
                  <c:v>-3.4124110624549644</c:v>
                </c:pt>
                <c:pt idx="76">
                  <c:v>3.2624821083553002</c:v>
                </c:pt>
                <c:pt idx="77">
                  <c:v>0.45425133289568009</c:v>
                </c:pt>
                <c:pt idx="78">
                  <c:v>-0.95124692470749039</c:v>
                </c:pt>
                <c:pt idx="79">
                  <c:v>-1.2395456712412027</c:v>
                </c:pt>
                <c:pt idx="80">
                  <c:v>-1.7892879351962563</c:v>
                </c:pt>
                <c:pt idx="81">
                  <c:v>0.6484377951341429</c:v>
                </c:pt>
                <c:pt idx="82">
                  <c:v>1.5727757955733068</c:v>
                </c:pt>
                <c:pt idx="83">
                  <c:v>-1.2053720733222804</c:v>
                </c:pt>
                <c:pt idx="84">
                  <c:v>-2.936893445655997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A7-456C-825A-D127A52D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0191"/>
        <c:axId val="1144510671"/>
      </c:scatterChart>
      <c:valAx>
        <c:axId val="114451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0671"/>
        <c:crosses val="autoZero"/>
        <c:crossBetween val="midCat"/>
      </c:valAx>
      <c:valAx>
        <c:axId val="114451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0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'4x model'!$C$28:$C$112</c:f>
              <c:numCache>
                <c:formatCode>General</c:formatCode>
                <c:ptCount val="85"/>
                <c:pt idx="0">
                  <c:v>-1.0925500988526125</c:v>
                </c:pt>
                <c:pt idx="1">
                  <c:v>-0.9944976380152184</c:v>
                </c:pt>
                <c:pt idx="2">
                  <c:v>-0.45256570743192981</c:v>
                </c:pt>
                <c:pt idx="3">
                  <c:v>-0.98905816967733529</c:v>
                </c:pt>
                <c:pt idx="4">
                  <c:v>-0.48868252472743734</c:v>
                </c:pt>
                <c:pt idx="5">
                  <c:v>1.016575930542075</c:v>
                </c:pt>
                <c:pt idx="6">
                  <c:v>0.47023887471281967</c:v>
                </c:pt>
                <c:pt idx="7">
                  <c:v>-1.2332577254473591</c:v>
                </c:pt>
                <c:pt idx="8">
                  <c:v>-1.3044028751119754</c:v>
                </c:pt>
                <c:pt idx="9">
                  <c:v>0.81417433899365221</c:v>
                </c:pt>
                <c:pt idx="10">
                  <c:v>-1.3772354324852927</c:v>
                </c:pt>
                <c:pt idx="11">
                  <c:v>0.96736226154928318</c:v>
                </c:pt>
                <c:pt idx="12">
                  <c:v>0.36659843260396485</c:v>
                </c:pt>
                <c:pt idx="13">
                  <c:v>-0.61002389332553264</c:v>
                </c:pt>
                <c:pt idx="14">
                  <c:v>-3.0217087471740456E-2</c:v>
                </c:pt>
                <c:pt idx="15">
                  <c:v>-0.51094667683605621</c:v>
                </c:pt>
                <c:pt idx="16">
                  <c:v>0.51277677961797963</c:v>
                </c:pt>
                <c:pt idx="17">
                  <c:v>1.6238267078590525</c:v>
                </c:pt>
                <c:pt idx="18">
                  <c:v>0.63045054237964848</c:v>
                </c:pt>
                <c:pt idx="19">
                  <c:v>0.61563573004515604</c:v>
                </c:pt>
                <c:pt idx="20">
                  <c:v>1.4296790411591047</c:v>
                </c:pt>
                <c:pt idx="21">
                  <c:v>1.0047652170523378</c:v>
                </c:pt>
                <c:pt idx="22">
                  <c:v>-0.76945055745814273</c:v>
                </c:pt>
                <c:pt idx="23">
                  <c:v>3.187912674632031</c:v>
                </c:pt>
                <c:pt idx="24">
                  <c:v>-1.2937567943730954</c:v>
                </c:pt>
                <c:pt idx="25">
                  <c:v>0.28351121062534901</c:v>
                </c:pt>
                <c:pt idx="26">
                  <c:v>-0.40880446103427914</c:v>
                </c:pt>
                <c:pt idx="27">
                  <c:v>-1.2298460987879167</c:v>
                </c:pt>
                <c:pt idx="28">
                  <c:v>0.95198561817483096</c:v>
                </c:pt>
                <c:pt idx="29">
                  <c:v>3.0068348005265335</c:v>
                </c:pt>
                <c:pt idx="30">
                  <c:v>-2.6638689121601686</c:v>
                </c:pt>
                <c:pt idx="31">
                  <c:v>0.58908974206420339</c:v>
                </c:pt>
                <c:pt idx="32">
                  <c:v>-0.51588226137560866</c:v>
                </c:pt>
                <c:pt idx="33">
                  <c:v>0.4363781867378691</c:v>
                </c:pt>
                <c:pt idx="34">
                  <c:v>-0.3475446155759272</c:v>
                </c:pt>
                <c:pt idx="35">
                  <c:v>-0.66087131172507441</c:v>
                </c:pt>
                <c:pt idx="36">
                  <c:v>5.1721152483426351</c:v>
                </c:pt>
                <c:pt idx="37">
                  <c:v>-2.3480683018419768E-3</c:v>
                </c:pt>
                <c:pt idx="38">
                  <c:v>0.76967298645119797</c:v>
                </c:pt>
                <c:pt idx="39">
                  <c:v>2.8792575243024316</c:v>
                </c:pt>
                <c:pt idx="40">
                  <c:v>-0.76023024008952689</c:v>
                </c:pt>
                <c:pt idx="41">
                  <c:v>-0.40269823312155495</c:v>
                </c:pt>
                <c:pt idx="42">
                  <c:v>-0.52337374448528351</c:v>
                </c:pt>
                <c:pt idx="43">
                  <c:v>7.3178008074819445E-2</c:v>
                </c:pt>
                <c:pt idx="44">
                  <c:v>0.12158702652638453</c:v>
                </c:pt>
                <c:pt idx="45">
                  <c:v>0.86903312375618214</c:v>
                </c:pt>
                <c:pt idx="46">
                  <c:v>0.81384835765197749</c:v>
                </c:pt>
                <c:pt idx="47">
                  <c:v>1.3328371350440023</c:v>
                </c:pt>
                <c:pt idx="48">
                  <c:v>0.49708592994075218</c:v>
                </c:pt>
                <c:pt idx="49">
                  <c:v>-1.3096105004083967</c:v>
                </c:pt>
                <c:pt idx="50">
                  <c:v>2.0271881287791871</c:v>
                </c:pt>
                <c:pt idx="51">
                  <c:v>-0.17550438580622085</c:v>
                </c:pt>
                <c:pt idx="52">
                  <c:v>-1.7232491473203595</c:v>
                </c:pt>
                <c:pt idx="53">
                  <c:v>-0.24254999718547765</c:v>
                </c:pt>
                <c:pt idx="54">
                  <c:v>-1.4698503889119792</c:v>
                </c:pt>
                <c:pt idx="55">
                  <c:v>0.69138029803033874</c:v>
                </c:pt>
                <c:pt idx="56">
                  <c:v>-1.0573844050862249</c:v>
                </c:pt>
                <c:pt idx="57">
                  <c:v>-1.2445460498053365</c:v>
                </c:pt>
                <c:pt idx="58">
                  <c:v>-9.2597432568624072E-3</c:v>
                </c:pt>
                <c:pt idx="59">
                  <c:v>2.4806040145255253</c:v>
                </c:pt>
                <c:pt idx="60">
                  <c:v>3.038490881925668</c:v>
                </c:pt>
                <c:pt idx="61">
                  <c:v>2.714215490141882</c:v>
                </c:pt>
                <c:pt idx="62">
                  <c:v>1.8327445068529471</c:v>
                </c:pt>
                <c:pt idx="63">
                  <c:v>-0.3508379344322492</c:v>
                </c:pt>
                <c:pt idx="64">
                  <c:v>-1.0863779299433105</c:v>
                </c:pt>
                <c:pt idx="65">
                  <c:v>-3.9594220174691941</c:v>
                </c:pt>
                <c:pt idx="66">
                  <c:v>-1.3638377029098336</c:v>
                </c:pt>
                <c:pt idx="67">
                  <c:v>-0.51863247027965542</c:v>
                </c:pt>
                <c:pt idx="68">
                  <c:v>-0.97786102693589783</c:v>
                </c:pt>
                <c:pt idx="69">
                  <c:v>-1.6089697298844641</c:v>
                </c:pt>
                <c:pt idx="70">
                  <c:v>-1.260502537103406</c:v>
                </c:pt>
                <c:pt idx="71">
                  <c:v>5.2958437313719742E-2</c:v>
                </c:pt>
                <c:pt idx="72">
                  <c:v>-0.59517176217762824</c:v>
                </c:pt>
                <c:pt idx="73">
                  <c:v>1.5858014615181588</c:v>
                </c:pt>
                <c:pt idx="74">
                  <c:v>-1.6473037110516771</c:v>
                </c:pt>
                <c:pt idx="75">
                  <c:v>-3.4124110624549644</c:v>
                </c:pt>
                <c:pt idx="76">
                  <c:v>3.2624821083553002</c:v>
                </c:pt>
                <c:pt idx="77">
                  <c:v>0.45425133289568009</c:v>
                </c:pt>
                <c:pt idx="78">
                  <c:v>-0.95124692470749039</c:v>
                </c:pt>
                <c:pt idx="79">
                  <c:v>-1.2395456712412027</c:v>
                </c:pt>
                <c:pt idx="80">
                  <c:v>-1.7892879351962563</c:v>
                </c:pt>
                <c:pt idx="81">
                  <c:v>0.6484377951341429</c:v>
                </c:pt>
                <c:pt idx="82">
                  <c:v>1.5727757955733068</c:v>
                </c:pt>
                <c:pt idx="83">
                  <c:v>-1.2053720733222804</c:v>
                </c:pt>
                <c:pt idx="84">
                  <c:v>-2.936893445655997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11-42B4-91E4-03B634E5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23631"/>
        <c:axId val="1144522191"/>
      </c:scatterChart>
      <c:valAx>
        <c:axId val="114452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22191"/>
        <c:crosses val="autoZero"/>
        <c:crossBetween val="midCat"/>
      </c:valAx>
      <c:valAx>
        <c:axId val="114452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23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Водопровод+Канализация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data_lr!$C$2:$C$86</c:f>
              <c:numCache>
                <c:formatCode>General</c:formatCode>
                <c:ptCount val="85"/>
                <c:pt idx="0">
                  <c:v>80.602993516115646</c:v>
                </c:pt>
                <c:pt idx="1">
                  <c:v>70.755226654436925</c:v>
                </c:pt>
                <c:pt idx="2">
                  <c:v>61.252440820800935</c:v>
                </c:pt>
                <c:pt idx="3">
                  <c:v>79.018022276376698</c:v>
                </c:pt>
                <c:pt idx="4">
                  <c:v>64.688752808805745</c:v>
                </c:pt>
                <c:pt idx="5">
                  <c:v>61.745796248773274</c:v>
                </c:pt>
                <c:pt idx="6">
                  <c:v>53.084309956300082</c:v>
                </c:pt>
                <c:pt idx="7">
                  <c:v>74.64615114752614</c:v>
                </c:pt>
                <c:pt idx="8">
                  <c:v>80.057706292961214</c:v>
                </c:pt>
                <c:pt idx="9">
                  <c:v>82.195535056517983</c:v>
                </c:pt>
                <c:pt idx="10">
                  <c:v>70.034287110642751</c:v>
                </c:pt>
                <c:pt idx="11">
                  <c:v>66.365343216970501</c:v>
                </c:pt>
                <c:pt idx="12">
                  <c:v>59.649627447218037</c:v>
                </c:pt>
                <c:pt idx="13">
                  <c:v>74.302941434947329</c:v>
                </c:pt>
                <c:pt idx="14">
                  <c:v>51.884630190023209</c:v>
                </c:pt>
                <c:pt idx="15">
                  <c:v>68.429025514672247</c:v>
                </c:pt>
                <c:pt idx="16">
                  <c:v>71.118961755790295</c:v>
                </c:pt>
                <c:pt idx="17">
                  <c:v>88.807059130282212</c:v>
                </c:pt>
                <c:pt idx="18">
                  <c:v>55.06672353212231</c:v>
                </c:pt>
                <c:pt idx="19">
                  <c:v>61.20939472971385</c:v>
                </c:pt>
                <c:pt idx="20">
                  <c:v>53.249050169060673</c:v>
                </c:pt>
                <c:pt idx="21">
                  <c:v>57.085862673410325</c:v>
                </c:pt>
                <c:pt idx="22">
                  <c:v>89.09982991681342</c:v>
                </c:pt>
                <c:pt idx="23">
                  <c:v>66.148720760648061</c:v>
                </c:pt>
                <c:pt idx="24">
                  <c:v>90.605943017947681</c:v>
                </c:pt>
                <c:pt idx="25">
                  <c:v>45.488330848863725</c:v>
                </c:pt>
                <c:pt idx="26">
                  <c:v>44.334533205396284</c:v>
                </c:pt>
                <c:pt idx="27">
                  <c:v>96.911380688003703</c:v>
                </c:pt>
                <c:pt idx="28">
                  <c:v>80.445118520883696</c:v>
                </c:pt>
                <c:pt idx="29">
                  <c:v>49.200721440412444</c:v>
                </c:pt>
                <c:pt idx="30">
                  <c:v>66.479796564491792</c:v>
                </c:pt>
                <c:pt idx="31">
                  <c:v>65.86501364932424</c:v>
                </c:pt>
                <c:pt idx="32">
                  <c:v>65.933738815088645</c:v>
                </c:pt>
                <c:pt idx="33">
                  <c:v>75.382433711464017</c:v>
                </c:pt>
                <c:pt idx="34">
                  <c:v>73.738681171344382</c:v>
                </c:pt>
                <c:pt idx="35">
                  <c:v>65.07584274576341</c:v>
                </c:pt>
                <c:pt idx="36">
                  <c:v>49.072282357667291</c:v>
                </c:pt>
                <c:pt idx="37">
                  <c:v>90.070528028440577</c:v>
                </c:pt>
                <c:pt idx="38">
                  <c:v>84.812252858672494</c:v>
                </c:pt>
                <c:pt idx="39">
                  <c:v>47.353776848675786</c:v>
                </c:pt>
                <c:pt idx="40">
                  <c:v>97.85629691887452</c:v>
                </c:pt>
                <c:pt idx="41">
                  <c:v>77.991048073010518</c:v>
                </c:pt>
                <c:pt idx="42">
                  <c:v>87.593798446666099</c:v>
                </c:pt>
                <c:pt idx="43">
                  <c:v>71.501488764471304</c:v>
                </c:pt>
                <c:pt idx="44">
                  <c:v>67.502326898951878</c:v>
                </c:pt>
                <c:pt idx="45">
                  <c:v>69.272012977926124</c:v>
                </c:pt>
                <c:pt idx="46">
                  <c:v>89.596331775337575</c:v>
                </c:pt>
                <c:pt idx="47">
                  <c:v>57.011298693142564</c:v>
                </c:pt>
                <c:pt idx="48">
                  <c:v>63.147478461806742</c:v>
                </c:pt>
                <c:pt idx="49">
                  <c:v>68.263526893635415</c:v>
                </c:pt>
                <c:pt idx="50">
                  <c:v>51.356318355637036</c:v>
                </c:pt>
                <c:pt idx="51">
                  <c:v>71.669993441949757</c:v>
                </c:pt>
                <c:pt idx="52">
                  <c:v>75.019857337036072</c:v>
                </c:pt>
                <c:pt idx="53">
                  <c:v>68.939044939330273</c:v>
                </c:pt>
                <c:pt idx="54">
                  <c:v>86.444589356976635</c:v>
                </c:pt>
                <c:pt idx="55">
                  <c:v>56.151519175178827</c:v>
                </c:pt>
                <c:pt idx="56">
                  <c:v>69.725185871696183</c:v>
                </c:pt>
                <c:pt idx="57">
                  <c:v>47.952704182176483</c:v>
                </c:pt>
                <c:pt idx="58">
                  <c:v>73.123878441495847</c:v>
                </c:pt>
                <c:pt idx="59">
                  <c:v>78.744177347316821</c:v>
                </c:pt>
                <c:pt idx="60">
                  <c:v>86.225932246655432</c:v>
                </c:pt>
                <c:pt idx="61">
                  <c:v>92.430141320470852</c:v>
                </c:pt>
                <c:pt idx="62">
                  <c:v>69.771036489267431</c:v>
                </c:pt>
                <c:pt idx="63">
                  <c:v>72.019269398516059</c:v>
                </c:pt>
                <c:pt idx="64">
                  <c:v>39.830611057528984</c:v>
                </c:pt>
                <c:pt idx="65">
                  <c:v>33.540306777079195</c:v>
                </c:pt>
                <c:pt idx="66">
                  <c:v>66.581630204512578</c:v>
                </c:pt>
                <c:pt idx="67">
                  <c:v>51.799068387489584</c:v>
                </c:pt>
                <c:pt idx="68">
                  <c:v>66.351263408065364</c:v>
                </c:pt>
                <c:pt idx="69">
                  <c:v>63.109683277330099</c:v>
                </c:pt>
                <c:pt idx="70">
                  <c:v>50.757197693136064</c:v>
                </c:pt>
                <c:pt idx="71">
                  <c:v>67.809720821938186</c:v>
                </c:pt>
                <c:pt idx="72">
                  <c:v>61.882298109137416</c:v>
                </c:pt>
                <c:pt idx="73">
                  <c:v>61.843171958177962</c:v>
                </c:pt>
                <c:pt idx="74">
                  <c:v>43.257055280529556</c:v>
                </c:pt>
                <c:pt idx="75">
                  <c:v>44.269284970205497</c:v>
                </c:pt>
                <c:pt idx="76">
                  <c:v>45.311168016410036</c:v>
                </c:pt>
                <c:pt idx="77">
                  <c:v>69.612921540940206</c:v>
                </c:pt>
                <c:pt idx="78">
                  <c:v>54.842142902124117</c:v>
                </c:pt>
                <c:pt idx="79">
                  <c:v>74.517574659485547</c:v>
                </c:pt>
                <c:pt idx="80">
                  <c:v>56.857396792783206</c:v>
                </c:pt>
                <c:pt idx="81">
                  <c:v>58.340652061918895</c:v>
                </c:pt>
                <c:pt idx="82">
                  <c:v>63.001172461778225</c:v>
                </c:pt>
                <c:pt idx="83">
                  <c:v>48.478446081573331</c:v>
                </c:pt>
                <c:pt idx="84">
                  <c:v>70.101023505797656</c:v>
                </c:pt>
              </c:numCache>
            </c:numRef>
          </c:xVal>
          <c:yVal>
            <c:numRef>
              <c:f>'4x model'!$C$28:$C$112</c:f>
              <c:numCache>
                <c:formatCode>General</c:formatCode>
                <c:ptCount val="85"/>
                <c:pt idx="0">
                  <c:v>-1.0925500988526125</c:v>
                </c:pt>
                <c:pt idx="1">
                  <c:v>-0.9944976380152184</c:v>
                </c:pt>
                <c:pt idx="2">
                  <c:v>-0.45256570743192981</c:v>
                </c:pt>
                <c:pt idx="3">
                  <c:v>-0.98905816967733529</c:v>
                </c:pt>
                <c:pt idx="4">
                  <c:v>-0.48868252472743734</c:v>
                </c:pt>
                <c:pt idx="5">
                  <c:v>1.016575930542075</c:v>
                </c:pt>
                <c:pt idx="6">
                  <c:v>0.47023887471281967</c:v>
                </c:pt>
                <c:pt idx="7">
                  <c:v>-1.2332577254473591</c:v>
                </c:pt>
                <c:pt idx="8">
                  <c:v>-1.3044028751119754</c:v>
                </c:pt>
                <c:pt idx="9">
                  <c:v>0.81417433899365221</c:v>
                </c:pt>
                <c:pt idx="10">
                  <c:v>-1.3772354324852927</c:v>
                </c:pt>
                <c:pt idx="11">
                  <c:v>0.96736226154928318</c:v>
                </c:pt>
                <c:pt idx="12">
                  <c:v>0.36659843260396485</c:v>
                </c:pt>
                <c:pt idx="13">
                  <c:v>-0.61002389332553264</c:v>
                </c:pt>
                <c:pt idx="14">
                  <c:v>-3.0217087471740456E-2</c:v>
                </c:pt>
                <c:pt idx="15">
                  <c:v>-0.51094667683605621</c:v>
                </c:pt>
                <c:pt idx="16">
                  <c:v>0.51277677961797963</c:v>
                </c:pt>
                <c:pt idx="17">
                  <c:v>1.6238267078590525</c:v>
                </c:pt>
                <c:pt idx="18">
                  <c:v>0.63045054237964848</c:v>
                </c:pt>
                <c:pt idx="19">
                  <c:v>0.61563573004515604</c:v>
                </c:pt>
                <c:pt idx="20">
                  <c:v>1.4296790411591047</c:v>
                </c:pt>
                <c:pt idx="21">
                  <c:v>1.0047652170523378</c:v>
                </c:pt>
                <c:pt idx="22">
                  <c:v>-0.76945055745814273</c:v>
                </c:pt>
                <c:pt idx="23">
                  <c:v>3.187912674632031</c:v>
                </c:pt>
                <c:pt idx="24">
                  <c:v>-1.2937567943730954</c:v>
                </c:pt>
                <c:pt idx="25">
                  <c:v>0.28351121062534901</c:v>
                </c:pt>
                <c:pt idx="26">
                  <c:v>-0.40880446103427914</c:v>
                </c:pt>
                <c:pt idx="27">
                  <c:v>-1.2298460987879167</c:v>
                </c:pt>
                <c:pt idx="28">
                  <c:v>0.95198561817483096</c:v>
                </c:pt>
                <c:pt idx="29">
                  <c:v>3.0068348005265335</c:v>
                </c:pt>
                <c:pt idx="30">
                  <c:v>-2.6638689121601686</c:v>
                </c:pt>
                <c:pt idx="31">
                  <c:v>0.58908974206420339</c:v>
                </c:pt>
                <c:pt idx="32">
                  <c:v>-0.51588226137560866</c:v>
                </c:pt>
                <c:pt idx="33">
                  <c:v>0.4363781867378691</c:v>
                </c:pt>
                <c:pt idx="34">
                  <c:v>-0.3475446155759272</c:v>
                </c:pt>
                <c:pt idx="35">
                  <c:v>-0.66087131172507441</c:v>
                </c:pt>
                <c:pt idx="36">
                  <c:v>5.1721152483426351</c:v>
                </c:pt>
                <c:pt idx="37">
                  <c:v>-2.3480683018419768E-3</c:v>
                </c:pt>
                <c:pt idx="38">
                  <c:v>0.76967298645119797</c:v>
                </c:pt>
                <c:pt idx="39">
                  <c:v>2.8792575243024316</c:v>
                </c:pt>
                <c:pt idx="40">
                  <c:v>-0.76023024008952689</c:v>
                </c:pt>
                <c:pt idx="41">
                  <c:v>-0.40269823312155495</c:v>
                </c:pt>
                <c:pt idx="42">
                  <c:v>-0.52337374448528351</c:v>
                </c:pt>
                <c:pt idx="43">
                  <c:v>7.3178008074819445E-2</c:v>
                </c:pt>
                <c:pt idx="44">
                  <c:v>0.12158702652638453</c:v>
                </c:pt>
                <c:pt idx="45">
                  <c:v>0.86903312375618214</c:v>
                </c:pt>
                <c:pt idx="46">
                  <c:v>0.81384835765197749</c:v>
                </c:pt>
                <c:pt idx="47">
                  <c:v>1.3328371350440023</c:v>
                </c:pt>
                <c:pt idx="48">
                  <c:v>0.49708592994075218</c:v>
                </c:pt>
                <c:pt idx="49">
                  <c:v>-1.3096105004083967</c:v>
                </c:pt>
                <c:pt idx="50">
                  <c:v>2.0271881287791871</c:v>
                </c:pt>
                <c:pt idx="51">
                  <c:v>-0.17550438580622085</c:v>
                </c:pt>
                <c:pt idx="52">
                  <c:v>-1.7232491473203595</c:v>
                </c:pt>
                <c:pt idx="53">
                  <c:v>-0.24254999718547765</c:v>
                </c:pt>
                <c:pt idx="54">
                  <c:v>-1.4698503889119792</c:v>
                </c:pt>
                <c:pt idx="55">
                  <c:v>0.69138029803033874</c:v>
                </c:pt>
                <c:pt idx="56">
                  <c:v>-1.0573844050862249</c:v>
                </c:pt>
                <c:pt idx="57">
                  <c:v>-1.2445460498053365</c:v>
                </c:pt>
                <c:pt idx="58">
                  <c:v>-9.2597432568624072E-3</c:v>
                </c:pt>
                <c:pt idx="59">
                  <c:v>2.4806040145255253</c:v>
                </c:pt>
                <c:pt idx="60">
                  <c:v>3.038490881925668</c:v>
                </c:pt>
                <c:pt idx="61">
                  <c:v>2.714215490141882</c:v>
                </c:pt>
                <c:pt idx="62">
                  <c:v>1.8327445068529471</c:v>
                </c:pt>
                <c:pt idx="63">
                  <c:v>-0.3508379344322492</c:v>
                </c:pt>
                <c:pt idx="64">
                  <c:v>-1.0863779299433105</c:v>
                </c:pt>
                <c:pt idx="65">
                  <c:v>-3.9594220174691941</c:v>
                </c:pt>
                <c:pt idx="66">
                  <c:v>-1.3638377029098336</c:v>
                </c:pt>
                <c:pt idx="67">
                  <c:v>-0.51863247027965542</c:v>
                </c:pt>
                <c:pt idx="68">
                  <c:v>-0.97786102693589783</c:v>
                </c:pt>
                <c:pt idx="69">
                  <c:v>-1.6089697298844641</c:v>
                </c:pt>
                <c:pt idx="70">
                  <c:v>-1.260502537103406</c:v>
                </c:pt>
                <c:pt idx="71">
                  <c:v>5.2958437313719742E-2</c:v>
                </c:pt>
                <c:pt idx="72">
                  <c:v>-0.59517176217762824</c:v>
                </c:pt>
                <c:pt idx="73">
                  <c:v>1.5858014615181588</c:v>
                </c:pt>
                <c:pt idx="74">
                  <c:v>-1.6473037110516771</c:v>
                </c:pt>
                <c:pt idx="75">
                  <c:v>-3.4124110624549644</c:v>
                </c:pt>
                <c:pt idx="76">
                  <c:v>3.2624821083553002</c:v>
                </c:pt>
                <c:pt idx="77">
                  <c:v>0.45425133289568009</c:v>
                </c:pt>
                <c:pt idx="78">
                  <c:v>-0.95124692470749039</c:v>
                </c:pt>
                <c:pt idx="79">
                  <c:v>-1.2395456712412027</c:v>
                </c:pt>
                <c:pt idx="80">
                  <c:v>-1.7892879351962563</c:v>
                </c:pt>
                <c:pt idx="81">
                  <c:v>0.6484377951341429</c:v>
                </c:pt>
                <c:pt idx="82">
                  <c:v>1.5727757955733068</c:v>
                </c:pt>
                <c:pt idx="83">
                  <c:v>-1.2053720733222804</c:v>
                </c:pt>
                <c:pt idx="84">
                  <c:v>-2.936893445655997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2A-4511-8224-AEDFF5DC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9311"/>
        <c:axId val="1144513071"/>
      </c:scatterChart>
      <c:valAx>
        <c:axId val="114451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Водопровод+Канализация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3071"/>
        <c:crosses val="autoZero"/>
        <c:crossBetween val="midCat"/>
      </c:valAx>
      <c:valAx>
        <c:axId val="1144513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9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91440</xdr:colOff>
      <xdr:row>18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3FC7E2-C056-3361-BF14-DA4E692C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16</xdr:col>
      <xdr:colOff>53340</xdr:colOff>
      <xdr:row>13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F5BCEF-9D0C-7FEE-66DE-B318C6D15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14</xdr:row>
      <xdr:rowOff>167640</xdr:rowOff>
    </xdr:from>
    <xdr:to>
      <xdr:col>16</xdr:col>
      <xdr:colOff>60960</xdr:colOff>
      <xdr:row>26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AD9E3F-4D97-2351-352D-6937F56C6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16</xdr:col>
      <xdr:colOff>281940</xdr:colOff>
      <xdr:row>15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FDE8D5-D035-581E-AABE-89907F15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16</xdr:row>
      <xdr:rowOff>167640</xdr:rowOff>
    </xdr:from>
    <xdr:to>
      <xdr:col>16</xdr:col>
      <xdr:colOff>350520</xdr:colOff>
      <xdr:row>28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9C5902-34B4-AE19-5703-C1F24E42D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28</xdr:row>
      <xdr:rowOff>114300</xdr:rowOff>
    </xdr:from>
    <xdr:to>
      <xdr:col>16</xdr:col>
      <xdr:colOff>396240</xdr:colOff>
      <xdr:row>41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E1065C-BFE2-41E0-DB3E-BEB0DD0A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60960</xdr:rowOff>
    </xdr:from>
    <xdr:to>
      <xdr:col>18</xdr:col>
      <xdr:colOff>15240</xdr:colOff>
      <xdr:row>6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0B8F2B-6473-593D-1121-1386E7D8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6</xdr:row>
      <xdr:rowOff>99060</xdr:rowOff>
    </xdr:from>
    <xdr:to>
      <xdr:col>18</xdr:col>
      <xdr:colOff>91440</xdr:colOff>
      <xdr:row>16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43E293-6D1A-1FD2-FCBC-686824B3F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403860</xdr:colOff>
      <xdr:row>16</xdr:row>
      <xdr:rowOff>7620</xdr:rowOff>
    </xdr:from>
    <xdr:to>
      <xdr:col>17</xdr:col>
      <xdr:colOff>579120</xdr:colOff>
      <xdr:row>27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87BC35-1BC3-1FC7-912F-11BA51169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327660</xdr:colOff>
      <xdr:row>27</xdr:row>
      <xdr:rowOff>68580</xdr:rowOff>
    </xdr:from>
    <xdr:to>
      <xdr:col>17</xdr:col>
      <xdr:colOff>541020</xdr:colOff>
      <xdr:row>39</xdr:row>
      <xdr:rowOff>160020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ABA1833-6829-5544-4369-D6BC137CF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920BF1-599B-DF62-BE5A-9F4130B8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301705-D30C-F323-4F2E-3498FB027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CEEDA1B-ACF2-6ADD-CBE6-47F37B6D4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41D4EB-86C0-A474-B5CB-9CF0AF674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339644-8D3B-F036-B3D3-06C90842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11</xdr:row>
      <xdr:rowOff>144780</xdr:rowOff>
    </xdr:from>
    <xdr:to>
      <xdr:col>15</xdr:col>
      <xdr:colOff>388620</xdr:colOff>
      <xdr:row>21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9C2577-7D43-7E3F-2852-9A0D1A93D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396240</xdr:colOff>
      <xdr:row>22</xdr:row>
      <xdr:rowOff>15240</xdr:rowOff>
    </xdr:from>
    <xdr:to>
      <xdr:col>15</xdr:col>
      <xdr:colOff>396240</xdr:colOff>
      <xdr:row>32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3DBD73A-8B08-A743-D2CE-04A36414D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403860</xdr:colOff>
      <xdr:row>32</xdr:row>
      <xdr:rowOff>53340</xdr:rowOff>
    </xdr:from>
    <xdr:to>
      <xdr:col>15</xdr:col>
      <xdr:colOff>403860</xdr:colOff>
      <xdr:row>42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159401-B639-08CB-6C53-843A8157B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388620</xdr:colOff>
      <xdr:row>43</xdr:row>
      <xdr:rowOff>68580</xdr:rowOff>
    </xdr:from>
    <xdr:to>
      <xdr:col>15</xdr:col>
      <xdr:colOff>388620</xdr:colOff>
      <xdr:row>53</xdr:row>
      <xdr:rowOff>91440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9B242A-FF80-11A7-E602-58827294A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</xdr:row>
      <xdr:rowOff>87630</xdr:rowOff>
    </xdr:from>
    <xdr:to>
      <xdr:col>10</xdr:col>
      <xdr:colOff>129540</xdr:colOff>
      <xdr:row>16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A94AFD-EB8A-E2FD-24AC-F800B56C4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86"/>
  <sheetViews>
    <sheetView topLeftCell="BK61" zoomScale="95" workbookViewId="0">
      <selection activeCell="BT1" sqref="BT1:BT86"/>
    </sheetView>
  </sheetViews>
  <sheetFormatPr defaultRowHeight="14.4" x14ac:dyDescent="0.3"/>
  <cols>
    <col min="1" max="1" width="41" bestFit="1" customWidth="1"/>
    <col min="2" max="2" width="9.21875" bestFit="1" customWidth="1"/>
    <col min="3" max="3" width="22.33203125" bestFit="1" customWidth="1"/>
    <col min="4" max="10" width="10.88671875" bestFit="1" customWidth="1"/>
    <col min="11" max="13" width="17.44140625" bestFit="1" customWidth="1"/>
    <col min="14" max="15" width="13.77734375" bestFit="1" customWidth="1"/>
    <col min="16" max="28" width="22" bestFit="1" customWidth="1"/>
    <col min="29" max="52" width="17.33203125" bestFit="1" customWidth="1"/>
    <col min="53" max="53" width="20" bestFit="1" customWidth="1"/>
    <col min="54" max="57" width="21.6640625" bestFit="1" customWidth="1"/>
    <col min="58" max="59" width="16.5546875" bestFit="1" customWidth="1"/>
    <col min="60" max="65" width="13" bestFit="1" customWidth="1"/>
    <col min="66" max="66" width="18.77734375" bestFit="1" customWidth="1"/>
    <col min="67" max="67" width="26.21875" bestFit="1" customWidth="1"/>
    <col min="68" max="71" width="29.5546875" bestFit="1" customWidth="1"/>
    <col min="72" max="72" width="6.5546875" bestFit="1" customWidth="1"/>
  </cols>
  <sheetData>
    <row r="1" spans="1:72" x14ac:dyDescent="0.3">
      <c r="A1" s="2" t="s">
        <v>0</v>
      </c>
      <c r="B1" s="2" t="s">
        <v>1</v>
      </c>
      <c r="C1" s="2" t="s">
        <v>2</v>
      </c>
      <c r="D1" s="7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9" t="s">
        <v>97</v>
      </c>
      <c r="K1" s="10" t="s">
        <v>98</v>
      </c>
      <c r="L1" s="11" t="s">
        <v>99</v>
      </c>
      <c r="M1" s="12" t="s">
        <v>100</v>
      </c>
      <c r="N1" s="13" t="s">
        <v>101</v>
      </c>
      <c r="O1" s="14" t="s">
        <v>102</v>
      </c>
      <c r="P1" s="15" t="s">
        <v>103</v>
      </c>
      <c r="Q1" s="16" t="s">
        <v>104</v>
      </c>
      <c r="R1" s="16" t="s">
        <v>105</v>
      </c>
      <c r="S1" s="16" t="s">
        <v>106</v>
      </c>
      <c r="T1" s="16" t="s">
        <v>107</v>
      </c>
      <c r="U1" s="16" t="s">
        <v>108</v>
      </c>
      <c r="V1" s="16" t="s">
        <v>109</v>
      </c>
      <c r="W1" s="16" t="s">
        <v>110</v>
      </c>
      <c r="X1" s="16" t="s">
        <v>111</v>
      </c>
      <c r="Y1" s="16" t="s">
        <v>112</v>
      </c>
      <c r="Z1" s="16" t="s">
        <v>113</v>
      </c>
      <c r="AA1" s="16" t="s">
        <v>114</v>
      </c>
      <c r="AB1" s="17" t="s">
        <v>115</v>
      </c>
      <c r="AC1" s="27" t="s">
        <v>116</v>
      </c>
      <c r="AD1" s="28" t="s">
        <v>117</v>
      </c>
      <c r="AE1" s="19" t="s">
        <v>118</v>
      </c>
      <c r="AF1" s="19" t="s">
        <v>119</v>
      </c>
      <c r="AG1" s="19" t="s">
        <v>120</v>
      </c>
      <c r="AH1" s="19" t="s">
        <v>121</v>
      </c>
      <c r="AI1" s="19" t="s">
        <v>122</v>
      </c>
      <c r="AJ1" s="19" t="s">
        <v>123</v>
      </c>
      <c r="AK1" s="19" t="s">
        <v>124</v>
      </c>
      <c r="AL1" s="19" t="s">
        <v>125</v>
      </c>
      <c r="AM1" s="19" t="s">
        <v>126</v>
      </c>
      <c r="AN1" s="19" t="s">
        <v>127</v>
      </c>
      <c r="AO1" s="19" t="s">
        <v>128</v>
      </c>
      <c r="AP1" s="19" t="s">
        <v>129</v>
      </c>
      <c r="AQ1" s="19" t="s">
        <v>130</v>
      </c>
      <c r="AR1" s="19" t="s">
        <v>131</v>
      </c>
      <c r="AS1" s="19" t="s">
        <v>132</v>
      </c>
      <c r="AT1" s="19" t="s">
        <v>133</v>
      </c>
      <c r="AU1" s="19" t="s">
        <v>134</v>
      </c>
      <c r="AV1" s="19" t="s">
        <v>135</v>
      </c>
      <c r="AW1" s="19" t="s">
        <v>136</v>
      </c>
      <c r="AX1" s="19" t="s">
        <v>137</v>
      </c>
      <c r="AY1" s="19" t="s">
        <v>138</v>
      </c>
      <c r="AZ1" s="20" t="s">
        <v>139</v>
      </c>
      <c r="BA1" s="5" t="s">
        <v>140</v>
      </c>
      <c r="BB1" s="24" t="s">
        <v>141</v>
      </c>
      <c r="BC1" s="25" t="s">
        <v>142</v>
      </c>
      <c r="BD1" s="25" t="s">
        <v>143</v>
      </c>
      <c r="BE1" s="26" t="s">
        <v>144</v>
      </c>
      <c r="BF1" s="7" t="s">
        <v>145</v>
      </c>
      <c r="BG1" s="9" t="s">
        <v>146</v>
      </c>
      <c r="BH1" s="21" t="s">
        <v>147</v>
      </c>
      <c r="BI1" s="22" t="s">
        <v>148</v>
      </c>
      <c r="BJ1" s="22" t="s">
        <v>149</v>
      </c>
      <c r="BK1" s="22" t="s">
        <v>150</v>
      </c>
      <c r="BL1" s="22" t="s">
        <v>151</v>
      </c>
      <c r="BM1" s="23" t="s">
        <v>152</v>
      </c>
      <c r="BN1" s="3" t="s">
        <v>153</v>
      </c>
      <c r="BO1" s="4" t="s">
        <v>154</v>
      </c>
      <c r="BP1" s="18" t="s">
        <v>155</v>
      </c>
      <c r="BQ1" s="19" t="s">
        <v>156</v>
      </c>
      <c r="BR1" s="19" t="s">
        <v>157</v>
      </c>
      <c r="BS1" s="20" t="s">
        <v>158</v>
      </c>
      <c r="BT1" s="6" t="s">
        <v>3</v>
      </c>
    </row>
    <row r="2" spans="1:72" x14ac:dyDescent="0.3">
      <c r="A2" s="29" t="s">
        <v>6</v>
      </c>
      <c r="B2" s="29" t="s">
        <v>4</v>
      </c>
      <c r="C2" s="29" t="s">
        <v>5</v>
      </c>
      <c r="D2" s="37">
        <v>500672.6</v>
      </c>
      <c r="E2" s="38">
        <v>538729.80000000005</v>
      </c>
      <c r="F2" s="38">
        <v>587403.9</v>
      </c>
      <c r="G2" s="38">
        <v>615578.9</v>
      </c>
      <c r="H2" s="38">
        <v>643774.4</v>
      </c>
      <c r="I2" s="38">
        <v>882551.8</v>
      </c>
      <c r="J2" s="39">
        <v>859545.1</v>
      </c>
      <c r="K2" s="37">
        <v>0.67718942997564491</v>
      </c>
      <c r="L2" s="38">
        <v>0.65354793938965761</v>
      </c>
      <c r="M2" s="39">
        <v>0.65320835712843495</v>
      </c>
      <c r="N2" s="37">
        <v>5.3803000000000001</v>
      </c>
      <c r="O2" s="39">
        <v>5.4146000000000001</v>
      </c>
      <c r="P2" s="37">
        <v>18796.425668316304</v>
      </c>
      <c r="Q2" s="38">
        <v>21649.068463539246</v>
      </c>
      <c r="R2" s="38">
        <v>23229.01202178713</v>
      </c>
      <c r="S2" s="38">
        <v>24723.984256221815</v>
      </c>
      <c r="T2" s="38">
        <v>28005.831699015627</v>
      </c>
      <c r="U2" s="38">
        <v>29751.331754576197</v>
      </c>
      <c r="V2" s="38">
        <v>30286.418281191556</v>
      </c>
      <c r="W2" s="38">
        <v>30712.962414057514</v>
      </c>
      <c r="X2" s="38">
        <v>32322.342539134319</v>
      </c>
      <c r="Y2" s="38">
        <v>32798.920523997549</v>
      </c>
      <c r="Z2" s="38">
        <v>35510.927695761115</v>
      </c>
      <c r="AA2" s="38">
        <v>41855</v>
      </c>
      <c r="AB2" s="39">
        <v>47184</v>
      </c>
      <c r="AC2" s="37">
        <v>6.1</v>
      </c>
      <c r="AD2" s="38">
        <v>6.4</v>
      </c>
      <c r="AE2" s="38">
        <v>8.1</v>
      </c>
      <c r="AF2" s="38">
        <v>8.3000000000000007</v>
      </c>
      <c r="AG2" s="38">
        <v>6.2</v>
      </c>
      <c r="AH2" s="38">
        <v>5.9</v>
      </c>
      <c r="AI2" s="38">
        <v>5.6</v>
      </c>
      <c r="AJ2" s="38">
        <v>4.3</v>
      </c>
      <c r="AK2" s="38">
        <v>3.9</v>
      </c>
      <c r="AL2" s="38">
        <v>4.7</v>
      </c>
      <c r="AM2" s="38">
        <v>5.2</v>
      </c>
      <c r="AN2" s="38">
        <v>4.3</v>
      </c>
      <c r="AO2" s="38">
        <v>3.7</v>
      </c>
      <c r="AP2" s="38">
        <v>4</v>
      </c>
      <c r="AQ2" s="38">
        <v>4</v>
      </c>
      <c r="AR2" s="38">
        <v>4.0999999999999996</v>
      </c>
      <c r="AS2" s="38">
        <v>4</v>
      </c>
      <c r="AT2" s="38">
        <v>3.9</v>
      </c>
      <c r="AU2" s="38">
        <v>4</v>
      </c>
      <c r="AV2" s="38">
        <v>3.9</v>
      </c>
      <c r="AW2" s="38">
        <v>4.9000000000000004</v>
      </c>
      <c r="AX2" s="38">
        <v>4.2</v>
      </c>
      <c r="AY2" s="38">
        <v>3.7</v>
      </c>
      <c r="AZ2" s="39">
        <v>3.6</v>
      </c>
      <c r="BA2" s="29">
        <v>37</v>
      </c>
      <c r="BB2" s="37">
        <v>2</v>
      </c>
      <c r="BC2" s="38">
        <v>5</v>
      </c>
      <c r="BD2" s="38">
        <v>2.2000000000000002</v>
      </c>
      <c r="BE2" s="39">
        <v>1.8</v>
      </c>
      <c r="BF2" s="37">
        <v>387811.16</v>
      </c>
      <c r="BG2" s="39">
        <v>440915.37</v>
      </c>
      <c r="BH2" s="37">
        <v>730.77476014760146</v>
      </c>
      <c r="BI2" s="38">
        <v>734.50944649446501</v>
      </c>
      <c r="BJ2" s="38">
        <v>737.64450184501845</v>
      </c>
      <c r="BK2" s="38">
        <v>743.45933579335792</v>
      </c>
      <c r="BL2" s="38">
        <v>744.4284501845018</v>
      </c>
      <c r="BM2" s="39">
        <v>732.0170110701107</v>
      </c>
      <c r="BN2" s="29">
        <v>-7.2347842386359353</v>
      </c>
      <c r="BO2" s="29">
        <v>80.8</v>
      </c>
      <c r="BP2" s="37">
        <v>79.682690110097965</v>
      </c>
      <c r="BQ2" s="38">
        <v>79.961187914065789</v>
      </c>
      <c r="BR2" s="38">
        <v>80.602993516115646</v>
      </c>
      <c r="BS2" s="39">
        <v>81.053236925969429</v>
      </c>
      <c r="BT2" s="34">
        <v>73.7</v>
      </c>
    </row>
    <row r="3" spans="1:72" x14ac:dyDescent="0.3">
      <c r="A3" s="30" t="s">
        <v>7</v>
      </c>
      <c r="B3" s="30" t="s">
        <v>4</v>
      </c>
      <c r="C3" s="30" t="s">
        <v>5</v>
      </c>
      <c r="D3" s="40">
        <v>259301.1</v>
      </c>
      <c r="E3" s="1">
        <v>281250.40000000002</v>
      </c>
      <c r="F3" s="1">
        <v>305284.8</v>
      </c>
      <c r="G3" s="1">
        <v>334495.90000000002</v>
      </c>
      <c r="H3" s="1">
        <v>349774.4</v>
      </c>
      <c r="I3" s="1">
        <v>411888.4</v>
      </c>
      <c r="J3" s="41">
        <v>474159.6</v>
      </c>
      <c r="K3" s="40">
        <v>0.70591672791333804</v>
      </c>
      <c r="L3" s="1">
        <v>0.69620175183621757</v>
      </c>
      <c r="M3" s="41">
        <v>0.69698372904856776</v>
      </c>
      <c r="N3" s="40">
        <v>6.1292</v>
      </c>
      <c r="O3" s="41">
        <v>6.2538999999999998</v>
      </c>
      <c r="P3" s="40">
        <v>15352.12455819603</v>
      </c>
      <c r="Q3" s="1">
        <v>17484.358558955308</v>
      </c>
      <c r="R3" s="1">
        <v>18733.267009518</v>
      </c>
      <c r="S3" s="1">
        <v>20633.97193994702</v>
      </c>
      <c r="T3" s="1">
        <v>23478.732537696294</v>
      </c>
      <c r="U3" s="1">
        <v>24056.509316580206</v>
      </c>
      <c r="V3" s="1">
        <v>25162.093646312056</v>
      </c>
      <c r="W3" s="1">
        <v>26722.337613528554</v>
      </c>
      <c r="X3" s="1">
        <v>28497.011417668193</v>
      </c>
      <c r="Y3" s="1">
        <v>28719.904070460554</v>
      </c>
      <c r="Z3" s="1">
        <v>31713.154043410177</v>
      </c>
      <c r="AA3" s="1">
        <v>37428</v>
      </c>
      <c r="AB3" s="41">
        <v>40549</v>
      </c>
      <c r="AC3" s="40">
        <v>13.4</v>
      </c>
      <c r="AD3" s="1">
        <v>9.8000000000000007</v>
      </c>
      <c r="AE3" s="1">
        <v>8.6</v>
      </c>
      <c r="AF3" s="1">
        <v>7.4</v>
      </c>
      <c r="AG3" s="1">
        <v>8.9</v>
      </c>
      <c r="AH3" s="1">
        <v>6.8</v>
      </c>
      <c r="AI3" s="1">
        <v>6.8</v>
      </c>
      <c r="AJ3" s="1">
        <v>6.4</v>
      </c>
      <c r="AK3" s="1">
        <v>6.5</v>
      </c>
      <c r="AL3" s="1">
        <v>10.7</v>
      </c>
      <c r="AM3" s="1">
        <v>8</v>
      </c>
      <c r="AN3" s="1">
        <v>7.1</v>
      </c>
      <c r="AO3" s="1">
        <v>5.0999999999999996</v>
      </c>
      <c r="AP3" s="1">
        <v>5.2</v>
      </c>
      <c r="AQ3" s="1">
        <v>5</v>
      </c>
      <c r="AR3" s="1">
        <v>4.7</v>
      </c>
      <c r="AS3" s="1">
        <v>4.5999999999999996</v>
      </c>
      <c r="AT3" s="1">
        <v>4.4000000000000004</v>
      </c>
      <c r="AU3" s="1">
        <v>4</v>
      </c>
      <c r="AV3" s="1">
        <v>3.8</v>
      </c>
      <c r="AW3" s="1">
        <v>4</v>
      </c>
      <c r="AX3" s="1">
        <v>3.4</v>
      </c>
      <c r="AY3" s="1">
        <v>3.2</v>
      </c>
      <c r="AZ3" s="41">
        <v>2.6</v>
      </c>
      <c r="BA3" s="30">
        <v>34.1</v>
      </c>
      <c r="BB3" s="40">
        <v>2.6</v>
      </c>
      <c r="BC3" s="1">
        <v>2.7</v>
      </c>
      <c r="BD3" s="1">
        <v>5.8</v>
      </c>
      <c r="BE3" s="41">
        <v>2.6</v>
      </c>
      <c r="BF3" s="40">
        <v>272096.43</v>
      </c>
      <c r="BG3" s="41">
        <v>337860.26</v>
      </c>
      <c r="BH3" s="40">
        <v>320.02077363896848</v>
      </c>
      <c r="BI3" s="1">
        <v>322.47558739255021</v>
      </c>
      <c r="BJ3" s="1">
        <v>324.81097421203441</v>
      </c>
      <c r="BK3" s="1">
        <v>328.42275071633236</v>
      </c>
      <c r="BL3" s="1">
        <v>328.65352435530087</v>
      </c>
      <c r="BM3" s="41">
        <v>331.23822349570202</v>
      </c>
      <c r="BN3" s="30">
        <v>-1.9783022148570153</v>
      </c>
      <c r="BO3" s="30">
        <v>88.9</v>
      </c>
      <c r="BP3" s="40">
        <v>69.532713027324291</v>
      </c>
      <c r="BQ3" s="1">
        <v>70.228487088371779</v>
      </c>
      <c r="BR3" s="1">
        <v>70.755226654436925</v>
      </c>
      <c r="BS3" s="41">
        <v>71.272422719094592</v>
      </c>
      <c r="BT3" s="35">
        <v>71.98</v>
      </c>
    </row>
    <row r="4" spans="1:72" x14ac:dyDescent="0.3">
      <c r="A4" s="30" t="s">
        <v>8</v>
      </c>
      <c r="B4" s="30" t="s">
        <v>4</v>
      </c>
      <c r="C4" s="30" t="s">
        <v>5</v>
      </c>
      <c r="D4" s="40">
        <v>307666.2</v>
      </c>
      <c r="E4" s="1">
        <v>322473.5</v>
      </c>
      <c r="F4" s="1">
        <v>346635.8</v>
      </c>
      <c r="G4" s="1">
        <v>389002.2</v>
      </c>
      <c r="H4" s="1">
        <v>404785.5</v>
      </c>
      <c r="I4" s="1">
        <v>540728.4</v>
      </c>
      <c r="J4" s="41">
        <v>585131.4</v>
      </c>
      <c r="K4" s="40">
        <v>0.78168924171557785</v>
      </c>
      <c r="L4" s="1">
        <v>0.77644152062225102</v>
      </c>
      <c r="M4" s="41">
        <v>0.77592366684937197</v>
      </c>
      <c r="N4" s="40">
        <v>8.2322000000000006</v>
      </c>
      <c r="O4" s="41">
        <v>8.4747000000000003</v>
      </c>
      <c r="P4" s="40">
        <v>14304.247551819606</v>
      </c>
      <c r="Q4" s="1">
        <v>16201.396050784819</v>
      </c>
      <c r="R4" s="1">
        <v>18006.500135178892</v>
      </c>
      <c r="S4" s="1">
        <v>19451.165148091146</v>
      </c>
      <c r="T4" s="1">
        <v>22592.691342794267</v>
      </c>
      <c r="U4" s="1">
        <v>22217.435172986108</v>
      </c>
      <c r="V4" s="1">
        <v>23367.775128626414</v>
      </c>
      <c r="W4" s="1">
        <v>23343.519682596307</v>
      </c>
      <c r="X4" s="1">
        <v>25124.528663506178</v>
      </c>
      <c r="Y4" s="1">
        <v>25648.916836945788</v>
      </c>
      <c r="Z4" s="1">
        <v>28148.356999908934</v>
      </c>
      <c r="AA4" s="1">
        <v>34667</v>
      </c>
      <c r="AB4" s="41">
        <v>38619</v>
      </c>
      <c r="AC4" s="40">
        <v>12</v>
      </c>
      <c r="AD4" s="1">
        <v>10.199999999999999</v>
      </c>
      <c r="AE4" s="1">
        <v>10.4</v>
      </c>
      <c r="AF4" s="1">
        <v>10.199999999999999</v>
      </c>
      <c r="AG4" s="1">
        <v>9.1</v>
      </c>
      <c r="AH4" s="1">
        <v>9</v>
      </c>
      <c r="AI4" s="1">
        <v>10.8</v>
      </c>
      <c r="AJ4" s="1">
        <v>6.7</v>
      </c>
      <c r="AK4" s="1">
        <v>5.7</v>
      </c>
      <c r="AL4" s="1">
        <v>8.6999999999999993</v>
      </c>
      <c r="AM4" s="1">
        <v>6.1</v>
      </c>
      <c r="AN4" s="1">
        <v>5.7</v>
      </c>
      <c r="AO4" s="1">
        <v>4.4000000000000004</v>
      </c>
      <c r="AP4" s="1">
        <v>3.8</v>
      </c>
      <c r="AQ4" s="1">
        <v>4.3</v>
      </c>
      <c r="AR4" s="1">
        <v>5.6</v>
      </c>
      <c r="AS4" s="1">
        <v>5.6</v>
      </c>
      <c r="AT4" s="1">
        <v>4.8</v>
      </c>
      <c r="AU4" s="1">
        <v>4.7</v>
      </c>
      <c r="AV4" s="1">
        <v>4</v>
      </c>
      <c r="AW4" s="1">
        <v>5.6</v>
      </c>
      <c r="AX4" s="1">
        <v>3.9</v>
      </c>
      <c r="AY4" s="1">
        <v>2.6</v>
      </c>
      <c r="AZ4" s="41">
        <v>2</v>
      </c>
      <c r="BA4" s="30">
        <v>27.8</v>
      </c>
      <c r="BB4" s="40">
        <v>10.8</v>
      </c>
      <c r="BC4" s="1">
        <v>1.2</v>
      </c>
      <c r="BD4" s="1">
        <v>5.5</v>
      </c>
      <c r="BE4" s="41">
        <v>0</v>
      </c>
      <c r="BF4" s="40">
        <v>355752.19</v>
      </c>
      <c r="BG4" s="41">
        <v>427147.6</v>
      </c>
      <c r="BH4" s="40">
        <v>347.29329896907217</v>
      </c>
      <c r="BI4" s="1">
        <v>356.63164948453607</v>
      </c>
      <c r="BJ4" s="1">
        <v>357.27223367697593</v>
      </c>
      <c r="BK4" s="1">
        <v>364.61082474226799</v>
      </c>
      <c r="BL4" s="1">
        <v>378.39089347079033</v>
      </c>
      <c r="BM4" s="41">
        <v>394.2237800687285</v>
      </c>
      <c r="BN4" s="30">
        <v>-2.2753094651830712</v>
      </c>
      <c r="BO4" s="30">
        <v>74.2</v>
      </c>
      <c r="BP4" s="40">
        <v>59.012669884038637</v>
      </c>
      <c r="BQ4" s="1">
        <v>58.573988605879016</v>
      </c>
      <c r="BR4" s="1">
        <v>61.252440820800935</v>
      </c>
      <c r="BS4" s="41">
        <v>62.760057771727155</v>
      </c>
      <c r="BT4" s="35">
        <v>71.62</v>
      </c>
    </row>
    <row r="5" spans="1:72" x14ac:dyDescent="0.3">
      <c r="A5" s="30" t="s">
        <v>9</v>
      </c>
      <c r="B5" s="30" t="s">
        <v>4</v>
      </c>
      <c r="C5" s="30" t="s">
        <v>5</v>
      </c>
      <c r="D5" s="40">
        <v>353549.7</v>
      </c>
      <c r="E5" s="1">
        <v>372738</v>
      </c>
      <c r="F5" s="1">
        <v>406385.7</v>
      </c>
      <c r="G5" s="1">
        <v>428581.3</v>
      </c>
      <c r="H5" s="1">
        <v>456565.5</v>
      </c>
      <c r="I5" s="1">
        <v>551241.69999999995</v>
      </c>
      <c r="J5" s="41">
        <v>600596</v>
      </c>
      <c r="K5" s="40">
        <v>0.68109104515583052</v>
      </c>
      <c r="L5" s="1">
        <v>0.68514651583480723</v>
      </c>
      <c r="M5" s="41">
        <v>0.68470016719326021</v>
      </c>
      <c r="N5" s="40">
        <v>5.5621</v>
      </c>
      <c r="O5" s="41">
        <v>5.9444999999999997</v>
      </c>
      <c r="P5" s="40">
        <v>15904.465748717086</v>
      </c>
      <c r="Q5" s="1">
        <v>18932.572683180966</v>
      </c>
      <c r="R5" s="1">
        <v>21652.969236856105</v>
      </c>
      <c r="S5" s="1">
        <v>24924.356850815602</v>
      </c>
      <c r="T5" s="1">
        <v>29291.112282924132</v>
      </c>
      <c r="U5" s="1">
        <v>29192.449162168621</v>
      </c>
      <c r="V5" s="1">
        <v>29388.315025662032</v>
      </c>
      <c r="W5" s="1">
        <v>30158.281326116048</v>
      </c>
      <c r="X5" s="1">
        <v>31865.424939724384</v>
      </c>
      <c r="Y5" s="1">
        <v>31925.40461652559</v>
      </c>
      <c r="Z5" s="1">
        <v>34981.531470519636</v>
      </c>
      <c r="AA5" s="1">
        <v>41156</v>
      </c>
      <c r="AB5" s="41">
        <v>44971</v>
      </c>
      <c r="AC5" s="40">
        <v>10.1</v>
      </c>
      <c r="AD5" s="1">
        <v>9.6</v>
      </c>
      <c r="AE5" s="1">
        <v>8.9</v>
      </c>
      <c r="AF5" s="1">
        <v>8.3000000000000007</v>
      </c>
      <c r="AG5" s="1">
        <v>8.6999999999999993</v>
      </c>
      <c r="AH5" s="1">
        <v>7.6</v>
      </c>
      <c r="AI5" s="1">
        <v>5.4</v>
      </c>
      <c r="AJ5" s="1">
        <v>5.2</v>
      </c>
      <c r="AK5" s="1">
        <v>5.2</v>
      </c>
      <c r="AL5" s="1">
        <v>8.6</v>
      </c>
      <c r="AM5" s="1">
        <v>7.5</v>
      </c>
      <c r="AN5" s="1">
        <v>6.4</v>
      </c>
      <c r="AO5" s="1">
        <v>5.5</v>
      </c>
      <c r="AP5" s="1">
        <v>4.7</v>
      </c>
      <c r="AQ5" s="1">
        <v>4.5</v>
      </c>
      <c r="AR5" s="1">
        <v>4.5</v>
      </c>
      <c r="AS5" s="1">
        <v>4.5</v>
      </c>
      <c r="AT5" s="1">
        <v>4.3</v>
      </c>
      <c r="AU5" s="1">
        <v>3.7</v>
      </c>
      <c r="AV5" s="1">
        <v>3.5</v>
      </c>
      <c r="AW5" s="1">
        <v>4.3</v>
      </c>
      <c r="AX5" s="1">
        <v>3.8</v>
      </c>
      <c r="AY5" s="1">
        <v>3.5</v>
      </c>
      <c r="AZ5" s="41">
        <v>3.2</v>
      </c>
      <c r="BA5" s="30">
        <v>41.5</v>
      </c>
      <c r="BB5" s="40">
        <v>7</v>
      </c>
      <c r="BC5" s="1">
        <v>3.9</v>
      </c>
      <c r="BD5" s="1">
        <v>6.3</v>
      </c>
      <c r="BE5" s="41">
        <v>2.1</v>
      </c>
      <c r="BF5" s="40">
        <v>411770.52</v>
      </c>
      <c r="BG5" s="41">
        <v>471208.8</v>
      </c>
      <c r="BH5" s="40">
        <v>358.63521072796937</v>
      </c>
      <c r="BI5" s="1">
        <v>367.87344827586202</v>
      </c>
      <c r="BJ5" s="1">
        <v>376.52607279693484</v>
      </c>
      <c r="BK5" s="1">
        <v>396.48733716475101</v>
      </c>
      <c r="BL5" s="1">
        <v>419.06413793103445</v>
      </c>
      <c r="BM5" s="41">
        <v>429.34045977011493</v>
      </c>
      <c r="BN5" s="30">
        <v>0.27143028997006446</v>
      </c>
      <c r="BO5" s="30">
        <v>83.9</v>
      </c>
      <c r="BP5" s="40">
        <v>75.288749904509842</v>
      </c>
      <c r="BQ5" s="1">
        <v>77.250063800072695</v>
      </c>
      <c r="BR5" s="1">
        <v>79.018022276376698</v>
      </c>
      <c r="BS5" s="41">
        <v>81.302417917618087</v>
      </c>
      <c r="BT5" s="35">
        <v>72.91</v>
      </c>
    </row>
    <row r="6" spans="1:72" x14ac:dyDescent="0.3">
      <c r="A6" s="30" t="s">
        <v>10</v>
      </c>
      <c r="B6" s="30" t="s">
        <v>4</v>
      </c>
      <c r="C6" s="30" t="s">
        <v>5</v>
      </c>
      <c r="D6" s="40">
        <v>205911</v>
      </c>
      <c r="E6" s="1">
        <v>215218.9</v>
      </c>
      <c r="F6" s="1">
        <v>238961.1</v>
      </c>
      <c r="G6" s="1">
        <v>265742.3</v>
      </c>
      <c r="H6" s="1">
        <v>284826.2</v>
      </c>
      <c r="I6" s="1">
        <v>331080.09999999998</v>
      </c>
      <c r="J6" s="41">
        <v>395919.8</v>
      </c>
      <c r="K6" s="40">
        <v>0.81886299566596177</v>
      </c>
      <c r="L6" s="1">
        <v>0.82071114269315915</v>
      </c>
      <c r="M6" s="41">
        <v>0.82119770394083236</v>
      </c>
      <c r="N6" s="40">
        <v>7.5547000000000004</v>
      </c>
      <c r="O6" s="41">
        <v>7.7111000000000001</v>
      </c>
      <c r="P6" s="40">
        <v>13036.011802884059</v>
      </c>
      <c r="Q6" s="1">
        <v>16127.807526152605</v>
      </c>
      <c r="R6" s="1">
        <v>17963.653687919388</v>
      </c>
      <c r="S6" s="1">
        <v>20162.978866573143</v>
      </c>
      <c r="T6" s="1">
        <v>22782.925893111998</v>
      </c>
      <c r="U6" s="1">
        <v>24314.23917672368</v>
      </c>
      <c r="V6" s="1">
        <v>25657.919900972749</v>
      </c>
      <c r="W6" s="1">
        <v>25421.329962090651</v>
      </c>
      <c r="X6" s="1">
        <v>26901.599060859648</v>
      </c>
      <c r="Y6" s="1">
        <v>27557.659390009252</v>
      </c>
      <c r="Z6" s="1">
        <v>30234.953043906444</v>
      </c>
      <c r="AA6" s="1">
        <v>36509</v>
      </c>
      <c r="AB6" s="41">
        <v>40326</v>
      </c>
      <c r="AC6" s="40">
        <v>10.4</v>
      </c>
      <c r="AD6" s="1">
        <v>5.9</v>
      </c>
      <c r="AE6" s="1">
        <v>6.9</v>
      </c>
      <c r="AF6" s="1">
        <v>6.5</v>
      </c>
      <c r="AG6" s="1">
        <v>4.7</v>
      </c>
      <c r="AH6" s="1">
        <v>6.9</v>
      </c>
      <c r="AI6" s="1">
        <v>4.2</v>
      </c>
      <c r="AJ6" s="1">
        <v>4.3</v>
      </c>
      <c r="AK6" s="1">
        <v>5.2</v>
      </c>
      <c r="AL6" s="1">
        <v>10.8</v>
      </c>
      <c r="AM6" s="1">
        <v>7.6</v>
      </c>
      <c r="AN6" s="1">
        <v>6.6</v>
      </c>
      <c r="AO6" s="1">
        <v>6.3</v>
      </c>
      <c r="AP6" s="1">
        <v>5.2</v>
      </c>
      <c r="AQ6" s="1">
        <v>4.3</v>
      </c>
      <c r="AR6" s="1">
        <v>5.6</v>
      </c>
      <c r="AS6" s="1">
        <v>5.5</v>
      </c>
      <c r="AT6" s="1">
        <v>4.7</v>
      </c>
      <c r="AU6" s="1">
        <v>4.2</v>
      </c>
      <c r="AV6" s="1">
        <v>3.8</v>
      </c>
      <c r="AW6" s="1">
        <v>5.4</v>
      </c>
      <c r="AX6" s="1">
        <v>4.5</v>
      </c>
      <c r="AY6" s="1">
        <v>3.2</v>
      </c>
      <c r="AZ6" s="41">
        <v>3.1</v>
      </c>
      <c r="BA6" s="30">
        <v>38.700000000000003</v>
      </c>
      <c r="BB6" s="40">
        <v>1.6</v>
      </c>
      <c r="BC6" s="1">
        <v>1.6</v>
      </c>
      <c r="BD6" s="1">
        <v>5.3</v>
      </c>
      <c r="BE6" s="41">
        <v>6.8</v>
      </c>
      <c r="BF6" s="40">
        <v>327332.17</v>
      </c>
      <c r="BG6" s="41">
        <v>423973.43</v>
      </c>
      <c r="BH6" s="40">
        <v>334.46359813084115</v>
      </c>
      <c r="BI6" s="1">
        <v>336.50168224299068</v>
      </c>
      <c r="BJ6" s="1">
        <v>338.12588785046734</v>
      </c>
      <c r="BK6" s="1">
        <v>340.59476635514022</v>
      </c>
      <c r="BL6" s="1">
        <v>335.99411214953273</v>
      </c>
      <c r="BM6" s="41">
        <v>338.413785046729</v>
      </c>
      <c r="BN6" s="30">
        <v>-0.41769738365612902</v>
      </c>
      <c r="BO6" s="30">
        <v>100.7</v>
      </c>
      <c r="BP6" s="40">
        <v>64.550525399585084</v>
      </c>
      <c r="BQ6" s="1">
        <v>64.977833208219934</v>
      </c>
      <c r="BR6" s="1">
        <v>64.688752808805745</v>
      </c>
      <c r="BS6" s="41">
        <v>65.103583480211526</v>
      </c>
      <c r="BT6" s="35">
        <v>71.180000000000007</v>
      </c>
    </row>
    <row r="7" spans="1:72" x14ac:dyDescent="0.3">
      <c r="A7" s="30" t="s">
        <v>11</v>
      </c>
      <c r="B7" s="30" t="s">
        <v>4</v>
      </c>
      <c r="C7" s="30" t="s">
        <v>5</v>
      </c>
      <c r="D7" s="40">
        <v>392893.2</v>
      </c>
      <c r="E7" s="1">
        <v>435720.9</v>
      </c>
      <c r="F7" s="1">
        <v>482561.6</v>
      </c>
      <c r="G7" s="1">
        <v>522193.9</v>
      </c>
      <c r="H7" s="1">
        <v>533059.9</v>
      </c>
      <c r="I7" s="1">
        <v>630411.9</v>
      </c>
      <c r="J7" s="41">
        <v>647307.19999999995</v>
      </c>
      <c r="K7" s="40">
        <v>0.75892536264222332</v>
      </c>
      <c r="L7" s="1">
        <v>0.74854064937017495</v>
      </c>
      <c r="M7" s="41">
        <v>0.74828015462228925</v>
      </c>
      <c r="N7" s="40">
        <v>7.1485000000000003</v>
      </c>
      <c r="O7" s="41">
        <v>7.1835000000000004</v>
      </c>
      <c r="P7" s="40">
        <v>17508.898950083229</v>
      </c>
      <c r="Q7" s="1">
        <v>20572.664122696333</v>
      </c>
      <c r="R7" s="1">
        <v>21943.234346432557</v>
      </c>
      <c r="S7" s="1">
        <v>23868.03442117227</v>
      </c>
      <c r="T7" s="1">
        <v>26787.29438512004</v>
      </c>
      <c r="U7" s="1">
        <v>27970.944415445178</v>
      </c>
      <c r="V7" s="1">
        <v>27741.055321301697</v>
      </c>
      <c r="W7" s="1">
        <v>28035.531055094671</v>
      </c>
      <c r="X7" s="1">
        <v>30020.596955428846</v>
      </c>
      <c r="Y7" s="1">
        <v>30943.335515299856</v>
      </c>
      <c r="Z7" s="1">
        <v>33174.094051454493</v>
      </c>
      <c r="AA7" s="1">
        <v>39423</v>
      </c>
      <c r="AB7" s="41">
        <v>44538</v>
      </c>
      <c r="AC7" s="40">
        <v>8.8000000000000007</v>
      </c>
      <c r="AD7" s="1">
        <v>6.1</v>
      </c>
      <c r="AE7" s="1">
        <v>6.6</v>
      </c>
      <c r="AF7" s="1">
        <v>6.1</v>
      </c>
      <c r="AG7" s="1">
        <v>6.3</v>
      </c>
      <c r="AH7" s="1">
        <v>5.6</v>
      </c>
      <c r="AI7" s="1">
        <v>5.6</v>
      </c>
      <c r="AJ7" s="1">
        <v>5</v>
      </c>
      <c r="AK7" s="1">
        <v>4.5999999999999996</v>
      </c>
      <c r="AL7" s="1">
        <v>6.1</v>
      </c>
      <c r="AM7" s="1">
        <v>6.7</v>
      </c>
      <c r="AN7" s="1">
        <v>5.6</v>
      </c>
      <c r="AO7" s="1">
        <v>4.3</v>
      </c>
      <c r="AP7" s="1">
        <v>4.5</v>
      </c>
      <c r="AQ7" s="1">
        <v>4.2</v>
      </c>
      <c r="AR7" s="1">
        <v>4.3</v>
      </c>
      <c r="AS7" s="1">
        <v>4.2</v>
      </c>
      <c r="AT7" s="1">
        <v>4</v>
      </c>
      <c r="AU7" s="1">
        <v>3.9</v>
      </c>
      <c r="AV7" s="1">
        <v>3.7</v>
      </c>
      <c r="AW7" s="1">
        <v>4.7</v>
      </c>
      <c r="AX7" s="1">
        <v>4</v>
      </c>
      <c r="AY7" s="1">
        <v>3.9</v>
      </c>
      <c r="AZ7" s="41">
        <v>2.4</v>
      </c>
      <c r="BA7" s="30">
        <v>31.6</v>
      </c>
      <c r="BB7" s="40">
        <v>6.8</v>
      </c>
      <c r="BC7" s="1">
        <v>1.4</v>
      </c>
      <c r="BD7" s="1">
        <v>1.4</v>
      </c>
      <c r="BE7" s="41">
        <v>7.4</v>
      </c>
      <c r="BF7" s="40">
        <v>393841.85</v>
      </c>
      <c r="BG7" s="41">
        <v>440288.32</v>
      </c>
      <c r="BH7" s="40">
        <v>330.37194630872477</v>
      </c>
      <c r="BI7" s="1">
        <v>333.88889261744964</v>
      </c>
      <c r="BJ7" s="1">
        <v>341.31285234899326</v>
      </c>
      <c r="BK7" s="1">
        <v>348.049932885906</v>
      </c>
      <c r="BL7" s="1">
        <v>361.18593959731544</v>
      </c>
      <c r="BM7" s="41">
        <v>365.41939597315434</v>
      </c>
      <c r="BN7" s="30">
        <v>4.1257784751391098</v>
      </c>
      <c r="BO7" s="30">
        <v>90.8</v>
      </c>
      <c r="BP7" s="40">
        <v>61.324826534229977</v>
      </c>
      <c r="BQ7" s="1">
        <v>61.158740122193969</v>
      </c>
      <c r="BR7" s="1">
        <v>61.745796248773274</v>
      </c>
      <c r="BS7" s="41">
        <v>62.827244597633445</v>
      </c>
      <c r="BT7" s="35">
        <v>73.08</v>
      </c>
    </row>
    <row r="8" spans="1:72" x14ac:dyDescent="0.3">
      <c r="A8" s="30" t="s">
        <v>12</v>
      </c>
      <c r="B8" s="30" t="s">
        <v>4</v>
      </c>
      <c r="C8" s="30" t="s">
        <v>5</v>
      </c>
      <c r="D8" s="40">
        <v>271006.09999999998</v>
      </c>
      <c r="E8" s="1">
        <v>287837.40000000002</v>
      </c>
      <c r="F8" s="1">
        <v>314092.09999999998</v>
      </c>
      <c r="G8" s="1">
        <v>338677.9</v>
      </c>
      <c r="H8" s="1">
        <v>343868.4</v>
      </c>
      <c r="I8" s="1">
        <v>424108.4</v>
      </c>
      <c r="J8" s="41">
        <v>480119.7</v>
      </c>
      <c r="K8" s="40">
        <v>0.7338331378790417</v>
      </c>
      <c r="L8" s="1">
        <v>0.74094247246022027</v>
      </c>
      <c r="M8" s="41">
        <v>0.74498204024257153</v>
      </c>
      <c r="N8" s="40">
        <v>8.5670999999999999</v>
      </c>
      <c r="O8" s="41">
        <v>8.5615000000000006</v>
      </c>
      <c r="P8" s="40">
        <v>14618.569643400175</v>
      </c>
      <c r="Q8" s="1">
        <v>16010.910292555833</v>
      </c>
      <c r="R8" s="1">
        <v>17224.891152115368</v>
      </c>
      <c r="S8" s="1">
        <v>19520.328988447927</v>
      </c>
      <c r="T8" s="1">
        <v>22549.524649836574</v>
      </c>
      <c r="U8" s="1">
        <v>23974.272952908901</v>
      </c>
      <c r="V8" s="1">
        <v>25089.739775173148</v>
      </c>
      <c r="W8" s="1">
        <v>24865.828407211509</v>
      </c>
      <c r="X8" s="1">
        <v>26727.350597775061</v>
      </c>
      <c r="Y8" s="1">
        <v>27407.525834678276</v>
      </c>
      <c r="Z8" s="1">
        <v>30566.620001964828</v>
      </c>
      <c r="AA8" s="1">
        <v>37285</v>
      </c>
      <c r="AB8" s="41">
        <v>43636</v>
      </c>
      <c r="AC8" s="40">
        <v>8.8000000000000007</v>
      </c>
      <c r="AD8" s="1">
        <v>5.9</v>
      </c>
      <c r="AE8" s="1">
        <v>5</v>
      </c>
      <c r="AF8" s="1">
        <v>6.1</v>
      </c>
      <c r="AG8" s="1">
        <v>5.9</v>
      </c>
      <c r="AH8" s="1">
        <v>4.9000000000000004</v>
      </c>
      <c r="AI8" s="1">
        <v>4.9000000000000004</v>
      </c>
      <c r="AJ8" s="1">
        <v>3.3</v>
      </c>
      <c r="AK8" s="1">
        <v>4.9000000000000004</v>
      </c>
      <c r="AL8" s="1">
        <v>8.1999999999999993</v>
      </c>
      <c r="AM8" s="1">
        <v>6</v>
      </c>
      <c r="AN8" s="1">
        <v>5.0999999999999996</v>
      </c>
      <c r="AO8" s="1">
        <v>4.8</v>
      </c>
      <c r="AP8" s="1">
        <v>4.9000000000000004</v>
      </c>
      <c r="AQ8" s="1">
        <v>4.3</v>
      </c>
      <c r="AR8" s="1">
        <v>5.3</v>
      </c>
      <c r="AS8" s="1">
        <v>5.5</v>
      </c>
      <c r="AT8" s="1">
        <v>5.3</v>
      </c>
      <c r="AU8" s="1">
        <v>4.5</v>
      </c>
      <c r="AV8" s="1">
        <v>4</v>
      </c>
      <c r="AW8" s="1">
        <v>5.5</v>
      </c>
      <c r="AX8" s="1">
        <v>4.3</v>
      </c>
      <c r="AY8" s="1">
        <v>3.3</v>
      </c>
      <c r="AZ8" s="41">
        <v>3.1</v>
      </c>
      <c r="BA8" s="30">
        <v>27.4</v>
      </c>
      <c r="BB8" s="40">
        <v>6.8</v>
      </c>
      <c r="BC8" s="1">
        <v>4.9000000000000004</v>
      </c>
      <c r="BD8" s="1">
        <v>5.3</v>
      </c>
      <c r="BE8" s="41">
        <v>5.0999999999999996</v>
      </c>
      <c r="BF8" s="40">
        <v>324466.18</v>
      </c>
      <c r="BG8" s="41">
        <v>429711.51</v>
      </c>
      <c r="BH8" s="40">
        <v>136.93715946843852</v>
      </c>
      <c r="BI8" s="1">
        <v>138.08200996677741</v>
      </c>
      <c r="BJ8" s="1">
        <v>138.38101328903653</v>
      </c>
      <c r="BK8" s="1">
        <v>138.92303986710965</v>
      </c>
      <c r="BL8" s="1">
        <v>138.88682724252493</v>
      </c>
      <c r="BM8" s="41">
        <v>139.31406976744185</v>
      </c>
      <c r="BN8" s="30">
        <v>-1.3823625076990151</v>
      </c>
      <c r="BO8" s="30">
        <v>92.4</v>
      </c>
      <c r="BP8" s="40">
        <v>50.727407356328634</v>
      </c>
      <c r="BQ8" s="1">
        <v>51.068264805564745</v>
      </c>
      <c r="BR8" s="1">
        <v>53.084309956300082</v>
      </c>
      <c r="BS8" s="41">
        <v>54.014941625299969</v>
      </c>
      <c r="BT8" s="35">
        <v>71.05</v>
      </c>
    </row>
    <row r="9" spans="1:72" x14ac:dyDescent="0.3">
      <c r="A9" s="30" t="s">
        <v>13</v>
      </c>
      <c r="B9" s="30" t="s">
        <v>4</v>
      </c>
      <c r="C9" s="30" t="s">
        <v>5</v>
      </c>
      <c r="D9" s="40">
        <v>338778.3</v>
      </c>
      <c r="E9" s="1">
        <v>362712.1</v>
      </c>
      <c r="F9" s="1">
        <v>407221</v>
      </c>
      <c r="G9" s="1">
        <v>450211.6</v>
      </c>
      <c r="H9" s="1">
        <v>477362.7</v>
      </c>
      <c r="I9" s="1">
        <v>634611</v>
      </c>
      <c r="J9" s="41">
        <v>620432.19999999995</v>
      </c>
      <c r="K9" s="40">
        <v>0.68786083958419464</v>
      </c>
      <c r="L9" s="1">
        <v>0.68486008880691707</v>
      </c>
      <c r="M9" s="41">
        <v>0.68762607315353497</v>
      </c>
      <c r="N9" s="40">
        <v>5.5163000000000002</v>
      </c>
      <c r="O9" s="41">
        <v>5.7282000000000002</v>
      </c>
      <c r="P9" s="40">
        <v>16390.877518143214</v>
      </c>
      <c r="Q9" s="1">
        <v>18879.350560960775</v>
      </c>
      <c r="R9" s="1">
        <v>19458.997543265723</v>
      </c>
      <c r="S9" s="1">
        <v>21896.75948156005</v>
      </c>
      <c r="T9" s="1">
        <v>25383.042733741207</v>
      </c>
      <c r="U9" s="1">
        <v>25415.998292155269</v>
      </c>
      <c r="V9" s="1">
        <v>26185.241150996273</v>
      </c>
      <c r="W9" s="1">
        <v>27368.54240932496</v>
      </c>
      <c r="X9" s="1">
        <v>29257.642373711831</v>
      </c>
      <c r="Y9" s="1">
        <v>29917.494596587818</v>
      </c>
      <c r="Z9" s="1">
        <v>32870.64125159313</v>
      </c>
      <c r="AA9" s="1">
        <v>39401</v>
      </c>
      <c r="AB9" s="41">
        <v>42670</v>
      </c>
      <c r="AC9" s="40">
        <v>10.5</v>
      </c>
      <c r="AD9" s="1">
        <v>10.5</v>
      </c>
      <c r="AE9" s="1">
        <v>7.1</v>
      </c>
      <c r="AF9" s="1">
        <v>8.5</v>
      </c>
      <c r="AG9" s="1">
        <v>7.5</v>
      </c>
      <c r="AH9" s="1">
        <v>7.2</v>
      </c>
      <c r="AI9" s="1">
        <v>7.2</v>
      </c>
      <c r="AJ9" s="1">
        <v>4.9000000000000004</v>
      </c>
      <c r="AK9" s="1">
        <v>6.3</v>
      </c>
      <c r="AL9" s="1">
        <v>8.8000000000000007</v>
      </c>
      <c r="AM9" s="1">
        <v>8.1999999999999993</v>
      </c>
      <c r="AN9" s="1">
        <v>6.3</v>
      </c>
      <c r="AO9" s="1">
        <v>5.0999999999999996</v>
      </c>
      <c r="AP9" s="1">
        <v>4.5999999999999996</v>
      </c>
      <c r="AQ9" s="1">
        <v>3.9</v>
      </c>
      <c r="AR9" s="1">
        <v>4.2</v>
      </c>
      <c r="AS9" s="1">
        <v>4.3</v>
      </c>
      <c r="AT9" s="1">
        <v>4.0999999999999996</v>
      </c>
      <c r="AU9" s="1">
        <v>4</v>
      </c>
      <c r="AV9" s="1">
        <v>3.9</v>
      </c>
      <c r="AW9" s="1">
        <v>4.8</v>
      </c>
      <c r="AX9" s="1">
        <v>3.9</v>
      </c>
      <c r="AY9" s="1">
        <v>2.9</v>
      </c>
      <c r="AZ9" s="41">
        <v>2.4</v>
      </c>
      <c r="BA9" s="30">
        <v>44.3</v>
      </c>
      <c r="BB9" s="40">
        <v>1.3</v>
      </c>
      <c r="BC9" s="1">
        <v>5.6</v>
      </c>
      <c r="BD9" s="1">
        <v>6</v>
      </c>
      <c r="BE9" s="41">
        <v>3.1</v>
      </c>
      <c r="BF9" s="40">
        <v>292722.15000000002</v>
      </c>
      <c r="BG9" s="41">
        <v>375789.72</v>
      </c>
      <c r="BH9" s="40">
        <v>371.39953333333335</v>
      </c>
      <c r="BI9" s="1">
        <v>375.7876</v>
      </c>
      <c r="BJ9" s="1">
        <v>379.74023333333332</v>
      </c>
      <c r="BK9" s="1">
        <v>383.2561</v>
      </c>
      <c r="BL9" s="1">
        <v>386.62280000000004</v>
      </c>
      <c r="BM9" s="41">
        <v>384.31783333333334</v>
      </c>
      <c r="BN9" s="30">
        <v>-1.5832588233984692</v>
      </c>
      <c r="BO9" s="30">
        <v>83.1</v>
      </c>
      <c r="BP9" s="40">
        <v>71.705970773790241</v>
      </c>
      <c r="BQ9" s="1">
        <v>74.27154445116355</v>
      </c>
      <c r="BR9" s="1">
        <v>74.64615114752614</v>
      </c>
      <c r="BS9" s="41">
        <v>75.028014287007068</v>
      </c>
      <c r="BT9" s="35">
        <v>72.45</v>
      </c>
    </row>
    <row r="10" spans="1:72" x14ac:dyDescent="0.3">
      <c r="A10" s="30" t="s">
        <v>14</v>
      </c>
      <c r="B10" s="30" t="s">
        <v>4</v>
      </c>
      <c r="C10" s="30" t="s">
        <v>5</v>
      </c>
      <c r="D10" s="40">
        <v>429064.8</v>
      </c>
      <c r="E10" s="1">
        <v>447280.1</v>
      </c>
      <c r="F10" s="1">
        <v>519293.4</v>
      </c>
      <c r="G10" s="1">
        <v>491045.2</v>
      </c>
      <c r="H10" s="1">
        <v>535237.5</v>
      </c>
      <c r="I10" s="1">
        <v>745419.3</v>
      </c>
      <c r="J10" s="41">
        <v>700248.9</v>
      </c>
      <c r="K10" s="40">
        <v>0.64554988865742402</v>
      </c>
      <c r="L10" s="1">
        <v>0.62983779099553128</v>
      </c>
      <c r="M10" s="41">
        <v>0.62857654768356974</v>
      </c>
      <c r="N10" s="40">
        <v>5.6364999999999998</v>
      </c>
      <c r="O10" s="41">
        <v>6.0326000000000004</v>
      </c>
      <c r="P10" s="40">
        <v>16795.900845154847</v>
      </c>
      <c r="Q10" s="1">
        <v>19774.939252479235</v>
      </c>
      <c r="R10" s="1">
        <v>21857.784740900661</v>
      </c>
      <c r="S10" s="1">
        <v>24267.41162131539</v>
      </c>
      <c r="T10" s="1">
        <v>26864.020135608913</v>
      </c>
      <c r="U10" s="1">
        <v>27644.555696314492</v>
      </c>
      <c r="V10" s="1">
        <v>28598.32685164806</v>
      </c>
      <c r="W10" s="1">
        <v>29592.750954707317</v>
      </c>
      <c r="X10" s="1">
        <v>31998.578036288789</v>
      </c>
      <c r="Y10" s="1">
        <v>31932.129393486612</v>
      </c>
      <c r="Z10" s="1">
        <v>34509.286299758642</v>
      </c>
      <c r="AA10" s="1">
        <v>41177</v>
      </c>
      <c r="AB10" s="41">
        <v>44075</v>
      </c>
      <c r="AC10" s="40">
        <v>8.6999999999999993</v>
      </c>
      <c r="AD10" s="1">
        <v>6.4</v>
      </c>
      <c r="AE10" s="1">
        <v>4.9000000000000004</v>
      </c>
      <c r="AF10" s="1">
        <v>4.5</v>
      </c>
      <c r="AG10" s="1">
        <v>4.3</v>
      </c>
      <c r="AH10" s="1">
        <v>8.1999999999999993</v>
      </c>
      <c r="AI10" s="1">
        <v>4.9000000000000004</v>
      </c>
      <c r="AJ10" s="1">
        <v>2.7</v>
      </c>
      <c r="AK10" s="1">
        <v>5</v>
      </c>
      <c r="AL10" s="1">
        <v>5.6</v>
      </c>
      <c r="AM10" s="1">
        <v>4.5</v>
      </c>
      <c r="AN10" s="1">
        <v>4.9000000000000004</v>
      </c>
      <c r="AO10" s="1">
        <v>3.6</v>
      </c>
      <c r="AP10" s="1">
        <v>3.7</v>
      </c>
      <c r="AQ10" s="1">
        <v>3.7</v>
      </c>
      <c r="AR10" s="1">
        <v>4.0999999999999996</v>
      </c>
      <c r="AS10" s="1">
        <v>4</v>
      </c>
      <c r="AT10" s="1">
        <v>3.9</v>
      </c>
      <c r="AU10" s="1">
        <v>3.8</v>
      </c>
      <c r="AV10" s="1">
        <v>3.8</v>
      </c>
      <c r="AW10" s="1">
        <v>4.3</v>
      </c>
      <c r="AX10" s="1">
        <v>4.3</v>
      </c>
      <c r="AY10" s="1">
        <v>3.7</v>
      </c>
      <c r="AZ10" s="41">
        <v>2.9</v>
      </c>
      <c r="BA10" s="30">
        <v>37.700000000000003</v>
      </c>
      <c r="BB10" s="40">
        <v>5.0999999999999996</v>
      </c>
      <c r="BC10" s="1">
        <v>0</v>
      </c>
      <c r="BD10" s="1">
        <v>5.9</v>
      </c>
      <c r="BE10" s="41">
        <v>3</v>
      </c>
      <c r="BF10" s="40">
        <v>318351.64</v>
      </c>
      <c r="BG10" s="41">
        <v>368957.97</v>
      </c>
      <c r="BH10" s="40">
        <v>541.15766666666661</v>
      </c>
      <c r="BI10" s="1">
        <v>545.47016666666661</v>
      </c>
      <c r="BJ10" s="1">
        <v>548.92533333333324</v>
      </c>
      <c r="BK10" s="1">
        <v>559.06687499999998</v>
      </c>
      <c r="BL10" s="1">
        <v>564.38887499999998</v>
      </c>
      <c r="BM10" s="41">
        <v>567.41783333333331</v>
      </c>
      <c r="BN10" s="30">
        <v>-2.4065580684274344</v>
      </c>
      <c r="BO10" s="30">
        <v>96.8</v>
      </c>
      <c r="BP10" s="40">
        <v>79.442402842339533</v>
      </c>
      <c r="BQ10" s="1">
        <v>79.37019820178827</v>
      </c>
      <c r="BR10" s="1">
        <v>80.057706292961214</v>
      </c>
      <c r="BS10" s="41">
        <v>80.533479297698264</v>
      </c>
      <c r="BT10" s="35">
        <v>72.44</v>
      </c>
    </row>
    <row r="11" spans="1:72" x14ac:dyDescent="0.3">
      <c r="A11" s="30" t="s">
        <v>15</v>
      </c>
      <c r="B11" s="30" t="s">
        <v>4</v>
      </c>
      <c r="C11" s="30" t="s">
        <v>5</v>
      </c>
      <c r="D11" s="40">
        <v>533624.19999999995</v>
      </c>
      <c r="E11" s="1">
        <v>534666.5</v>
      </c>
      <c r="F11" s="1">
        <v>569142.69999999995</v>
      </c>
      <c r="G11" s="1">
        <v>625811.9</v>
      </c>
      <c r="H11" s="1">
        <v>643208.1</v>
      </c>
      <c r="I11" s="1">
        <v>802156.1</v>
      </c>
      <c r="J11" s="41">
        <v>901231</v>
      </c>
      <c r="K11" s="40">
        <v>0.81531348542221926</v>
      </c>
      <c r="L11" s="1">
        <v>0.78293676621348696</v>
      </c>
      <c r="M11" s="41">
        <v>0.77982594442890396</v>
      </c>
      <c r="N11" s="40">
        <v>9.3118999999999996</v>
      </c>
      <c r="O11" s="41">
        <v>9.2523</v>
      </c>
      <c r="P11" s="40">
        <v>25524.120822171866</v>
      </c>
      <c r="Q11" s="1">
        <v>29263.902013292649</v>
      </c>
      <c r="R11" s="1">
        <v>31368.203020632227</v>
      </c>
      <c r="S11" s="1">
        <v>32718.494976385726</v>
      </c>
      <c r="T11" s="1">
        <v>36169.964368408779</v>
      </c>
      <c r="U11" s="1">
        <v>38595.885303955649</v>
      </c>
      <c r="V11" s="1">
        <v>39386.042298974113</v>
      </c>
      <c r="W11" s="1">
        <v>41402.120640687303</v>
      </c>
      <c r="X11" s="1">
        <v>43748.977873384087</v>
      </c>
      <c r="Y11" s="1">
        <v>43332.17997340588</v>
      </c>
      <c r="Z11" s="1">
        <v>49213.461937594395</v>
      </c>
      <c r="AA11" s="1">
        <v>55746</v>
      </c>
      <c r="AB11" s="41">
        <v>64868</v>
      </c>
      <c r="AC11" s="40">
        <v>7.8</v>
      </c>
      <c r="AD11" s="1">
        <v>5.6</v>
      </c>
      <c r="AE11" s="1">
        <v>4.4000000000000004</v>
      </c>
      <c r="AF11" s="1">
        <v>4.4000000000000004</v>
      </c>
      <c r="AG11" s="1">
        <v>3.8</v>
      </c>
      <c r="AH11" s="1">
        <v>3.2</v>
      </c>
      <c r="AI11" s="1">
        <v>3</v>
      </c>
      <c r="AJ11" s="1">
        <v>2</v>
      </c>
      <c r="AK11" s="1">
        <v>2.7</v>
      </c>
      <c r="AL11" s="1">
        <v>4.8</v>
      </c>
      <c r="AM11" s="1">
        <v>3.3</v>
      </c>
      <c r="AN11" s="1">
        <v>3.7</v>
      </c>
      <c r="AO11" s="1">
        <v>2.9</v>
      </c>
      <c r="AP11" s="1">
        <v>2.8</v>
      </c>
      <c r="AQ11" s="1">
        <v>2.7</v>
      </c>
      <c r="AR11" s="1">
        <v>3.3</v>
      </c>
      <c r="AS11" s="1">
        <v>3.3</v>
      </c>
      <c r="AT11" s="1">
        <v>3.2</v>
      </c>
      <c r="AU11" s="1">
        <v>2.7</v>
      </c>
      <c r="AV11" s="1">
        <v>2.8</v>
      </c>
      <c r="AW11" s="1">
        <v>3.6</v>
      </c>
      <c r="AX11" s="1">
        <v>3.4</v>
      </c>
      <c r="AY11" s="1">
        <v>3.1</v>
      </c>
      <c r="AZ11" s="41">
        <v>2.6</v>
      </c>
      <c r="BA11" s="30">
        <v>37.799999999999997</v>
      </c>
      <c r="BB11" s="40">
        <v>4.9000000000000004</v>
      </c>
      <c r="BC11" s="1">
        <v>3.6</v>
      </c>
      <c r="BD11" s="1">
        <v>2.8</v>
      </c>
      <c r="BE11" s="41">
        <v>3</v>
      </c>
      <c r="BF11" s="40">
        <v>518422.44</v>
      </c>
      <c r="BG11" s="41">
        <v>546861.51</v>
      </c>
      <c r="BH11" s="40">
        <v>775.77851015801355</v>
      </c>
      <c r="BI11" s="1">
        <v>798.9061625282169</v>
      </c>
      <c r="BJ11" s="1">
        <v>798.26720090293463</v>
      </c>
      <c r="BK11" s="1">
        <v>811.19386004514672</v>
      </c>
      <c r="BL11" s="1">
        <v>820.30142212189628</v>
      </c>
      <c r="BM11" s="41">
        <v>848.79516930022589</v>
      </c>
      <c r="BN11" s="30">
        <v>8.9805305553321553</v>
      </c>
      <c r="BO11" s="30">
        <v>75.5</v>
      </c>
      <c r="BP11" s="40">
        <v>74.472269553685052</v>
      </c>
      <c r="BQ11" s="1">
        <v>79.028684511488734</v>
      </c>
      <c r="BR11" s="1">
        <v>82.195535056517983</v>
      </c>
      <c r="BS11" s="41">
        <v>83.139767853282621</v>
      </c>
      <c r="BT11" s="35">
        <v>74.489999999999995</v>
      </c>
    </row>
    <row r="12" spans="1:72" x14ac:dyDescent="0.3">
      <c r="A12" s="30" t="s">
        <v>16</v>
      </c>
      <c r="B12" s="30" t="s">
        <v>4</v>
      </c>
      <c r="C12" s="30" t="s">
        <v>5</v>
      </c>
      <c r="D12" s="40">
        <v>302660</v>
      </c>
      <c r="E12" s="1">
        <v>308718.90000000002</v>
      </c>
      <c r="F12" s="1">
        <v>333661.2</v>
      </c>
      <c r="G12" s="1">
        <v>363618</v>
      </c>
      <c r="H12" s="1">
        <v>389873.7</v>
      </c>
      <c r="I12" s="1">
        <v>472765.6</v>
      </c>
      <c r="J12" s="41">
        <v>524570.9</v>
      </c>
      <c r="K12" s="40">
        <v>0.66662232143107214</v>
      </c>
      <c r="L12" s="1">
        <v>0.66611735944113459</v>
      </c>
      <c r="M12" s="41">
        <v>0.66543872367094781</v>
      </c>
      <c r="N12" s="40">
        <v>5.6928999999999998</v>
      </c>
      <c r="O12" s="41">
        <v>5.8479000000000001</v>
      </c>
      <c r="P12" s="40">
        <v>14827.60028002443</v>
      </c>
      <c r="Q12" s="1">
        <v>16838.416831186012</v>
      </c>
      <c r="R12" s="1">
        <v>17272.313982322132</v>
      </c>
      <c r="S12" s="1">
        <v>19038.198780593368</v>
      </c>
      <c r="T12" s="1">
        <v>22152.375219278645</v>
      </c>
      <c r="U12" s="1">
        <v>23067.473621212663</v>
      </c>
      <c r="V12" s="1">
        <v>24056.125665709817</v>
      </c>
      <c r="W12" s="1">
        <v>24988.501366481771</v>
      </c>
      <c r="X12" s="1">
        <v>26296.499236370579</v>
      </c>
      <c r="Y12" s="1">
        <v>27120.985729078518</v>
      </c>
      <c r="Z12" s="1">
        <v>30008.026149363039</v>
      </c>
      <c r="AA12" s="1">
        <v>35923</v>
      </c>
      <c r="AB12" s="41">
        <v>47085</v>
      </c>
      <c r="AC12" s="40">
        <v>8.6</v>
      </c>
      <c r="AD12" s="1">
        <v>7.9</v>
      </c>
      <c r="AE12" s="1">
        <v>6.7</v>
      </c>
      <c r="AF12" s="1">
        <v>8</v>
      </c>
      <c r="AG12" s="1">
        <v>6.2</v>
      </c>
      <c r="AH12" s="1">
        <v>6.3</v>
      </c>
      <c r="AI12" s="1">
        <v>5.9</v>
      </c>
      <c r="AJ12" s="1">
        <v>5.5</v>
      </c>
      <c r="AK12" s="1">
        <v>6</v>
      </c>
      <c r="AL12" s="1">
        <v>9.8000000000000007</v>
      </c>
      <c r="AM12" s="1">
        <v>8.9</v>
      </c>
      <c r="AN12" s="1">
        <v>6.3</v>
      </c>
      <c r="AO12" s="1">
        <v>5.3</v>
      </c>
      <c r="AP12" s="1">
        <v>5.8</v>
      </c>
      <c r="AQ12" s="1">
        <v>5.0999999999999996</v>
      </c>
      <c r="AR12" s="1">
        <v>6.2</v>
      </c>
      <c r="AS12" s="1">
        <v>6.4</v>
      </c>
      <c r="AT12" s="1">
        <v>6.5</v>
      </c>
      <c r="AU12" s="1">
        <v>4.9000000000000004</v>
      </c>
      <c r="AV12" s="1">
        <v>5.3</v>
      </c>
      <c r="AW12" s="1">
        <v>6.1</v>
      </c>
      <c r="AX12" s="1">
        <v>4.7</v>
      </c>
      <c r="AY12" s="1">
        <v>4</v>
      </c>
      <c r="AZ12" s="41">
        <v>3.3</v>
      </c>
      <c r="BA12" s="30">
        <v>38.299999999999997</v>
      </c>
      <c r="BB12" s="40">
        <v>6.4</v>
      </c>
      <c r="BC12" s="1">
        <v>9</v>
      </c>
      <c r="BD12" s="1">
        <v>2.4</v>
      </c>
      <c r="BE12" s="41">
        <v>2.5</v>
      </c>
      <c r="BF12" s="40">
        <v>332531.43</v>
      </c>
      <c r="BG12" s="41">
        <v>400238.36</v>
      </c>
      <c r="BH12" s="40">
        <v>378.12133603238874</v>
      </c>
      <c r="BI12" s="1">
        <v>384.54275303643726</v>
      </c>
      <c r="BJ12" s="1">
        <v>394.40825910931176</v>
      </c>
      <c r="BK12" s="1">
        <v>397.20441295546561</v>
      </c>
      <c r="BL12" s="1">
        <v>404.5754655870445</v>
      </c>
      <c r="BM12" s="41">
        <v>409.42882591093115</v>
      </c>
      <c r="BN12" s="30">
        <v>-3.5970665738997187</v>
      </c>
      <c r="BO12" s="30">
        <v>95.2</v>
      </c>
      <c r="BP12" s="40">
        <v>69.30636977078909</v>
      </c>
      <c r="BQ12" s="1">
        <v>69.64607222518751</v>
      </c>
      <c r="BR12" s="1">
        <v>70.034287110642751</v>
      </c>
      <c r="BS12" s="41">
        <v>70.377020546772926</v>
      </c>
      <c r="BT12" s="35">
        <v>71.650000000000006</v>
      </c>
    </row>
    <row r="13" spans="1:72" x14ac:dyDescent="0.3">
      <c r="A13" s="30" t="s">
        <v>17</v>
      </c>
      <c r="B13" s="30" t="s">
        <v>4</v>
      </c>
      <c r="C13" s="30" t="s">
        <v>5</v>
      </c>
      <c r="D13" s="40">
        <v>322643.7</v>
      </c>
      <c r="E13" s="1">
        <v>349203.7</v>
      </c>
      <c r="F13" s="1">
        <v>369330.9</v>
      </c>
      <c r="G13" s="1">
        <v>389032.4</v>
      </c>
      <c r="H13" s="1">
        <v>413598.3</v>
      </c>
      <c r="I13" s="1">
        <v>492573.8</v>
      </c>
      <c r="J13" s="41">
        <v>566113</v>
      </c>
      <c r="K13" s="40">
        <v>0.72203156792781098</v>
      </c>
      <c r="L13" s="1">
        <v>0.7137681625246346</v>
      </c>
      <c r="M13" s="41">
        <v>0.71360920173234732</v>
      </c>
      <c r="N13" s="40">
        <v>6.5628000000000002</v>
      </c>
      <c r="O13" s="41">
        <v>6.6406999999999998</v>
      </c>
      <c r="P13" s="40">
        <v>14780.712110257153</v>
      </c>
      <c r="Q13" s="1">
        <v>17625.443736053647</v>
      </c>
      <c r="R13" s="1">
        <v>18882.716771347204</v>
      </c>
      <c r="S13" s="1">
        <v>21262.22689303679</v>
      </c>
      <c r="T13" s="1">
        <v>23577.754026074745</v>
      </c>
      <c r="U13" s="1">
        <v>23660.442104620161</v>
      </c>
      <c r="V13" s="1">
        <v>24104.310115336117</v>
      </c>
      <c r="W13" s="1">
        <v>25239.482915755947</v>
      </c>
      <c r="X13" s="1">
        <v>26639.075889438696</v>
      </c>
      <c r="Y13" s="1">
        <v>27044.275823889719</v>
      </c>
      <c r="Z13" s="1">
        <v>30142.042292584116</v>
      </c>
      <c r="AA13" s="1">
        <v>36431</v>
      </c>
      <c r="AB13" s="41">
        <v>39491</v>
      </c>
      <c r="AC13" s="40">
        <v>9.5</v>
      </c>
      <c r="AD13" s="1">
        <v>10.9</v>
      </c>
      <c r="AE13" s="1">
        <v>8.1</v>
      </c>
      <c r="AF13" s="1">
        <v>8.4</v>
      </c>
      <c r="AG13" s="1">
        <v>5.8</v>
      </c>
      <c r="AH13" s="1">
        <v>5.2</v>
      </c>
      <c r="AI13" s="1">
        <v>4.9000000000000004</v>
      </c>
      <c r="AJ13" s="1">
        <v>3.7</v>
      </c>
      <c r="AK13" s="1">
        <v>5.4</v>
      </c>
      <c r="AL13" s="1">
        <v>9</v>
      </c>
      <c r="AM13" s="1">
        <v>8.4</v>
      </c>
      <c r="AN13" s="1">
        <v>7.2</v>
      </c>
      <c r="AO13" s="1">
        <v>4.5999999999999996</v>
      </c>
      <c r="AP13" s="1">
        <v>4.7</v>
      </c>
      <c r="AQ13" s="1">
        <v>4.4000000000000004</v>
      </c>
      <c r="AR13" s="1">
        <v>4.7</v>
      </c>
      <c r="AS13" s="1">
        <v>4.4000000000000004</v>
      </c>
      <c r="AT13" s="1">
        <v>4.0999999999999996</v>
      </c>
      <c r="AU13" s="1">
        <v>4.2</v>
      </c>
      <c r="AV13" s="1">
        <v>3.9</v>
      </c>
      <c r="AW13" s="1">
        <v>5.4</v>
      </c>
      <c r="AX13" s="1">
        <v>4</v>
      </c>
      <c r="AY13" s="1">
        <v>2.9</v>
      </c>
      <c r="AZ13" s="41">
        <v>2.9</v>
      </c>
      <c r="BA13" s="30">
        <v>43.8</v>
      </c>
      <c r="BB13" s="40">
        <v>4.2</v>
      </c>
      <c r="BC13" s="1">
        <v>10.6</v>
      </c>
      <c r="BD13" s="1">
        <v>5.2</v>
      </c>
      <c r="BE13" s="41">
        <v>3.3</v>
      </c>
      <c r="BF13" s="40">
        <v>405525.65</v>
      </c>
      <c r="BG13" s="41">
        <v>486409.8</v>
      </c>
      <c r="BH13" s="40">
        <v>269.15388888888884</v>
      </c>
      <c r="BI13" s="1">
        <v>270.10376262626261</v>
      </c>
      <c r="BJ13" s="1">
        <v>274.27224747474747</v>
      </c>
      <c r="BK13" s="1">
        <v>279.60434343434338</v>
      </c>
      <c r="BL13" s="1">
        <v>281.20861111111111</v>
      </c>
      <c r="BM13" s="41">
        <v>284.76123737373734</v>
      </c>
      <c r="BN13" s="30">
        <v>0.89479227256301097</v>
      </c>
      <c r="BO13" s="30">
        <v>97.3</v>
      </c>
      <c r="BP13" s="40">
        <v>61.344232022304588</v>
      </c>
      <c r="BQ13" s="1">
        <v>63.031138792600323</v>
      </c>
      <c r="BR13" s="1">
        <v>66.365343216970501</v>
      </c>
      <c r="BS13" s="41">
        <v>69.511407493243382</v>
      </c>
      <c r="BT13" s="35">
        <v>73.19</v>
      </c>
    </row>
    <row r="14" spans="1:72" x14ac:dyDescent="0.3">
      <c r="A14" s="30" t="s">
        <v>18</v>
      </c>
      <c r="B14" s="30" t="s">
        <v>4</v>
      </c>
      <c r="C14" s="30" t="s">
        <v>5</v>
      </c>
      <c r="D14" s="40">
        <v>300467.90000000002</v>
      </c>
      <c r="E14" s="1">
        <v>334461</v>
      </c>
      <c r="F14" s="1">
        <v>360185.4</v>
      </c>
      <c r="G14" s="1">
        <v>379207.5</v>
      </c>
      <c r="H14" s="1">
        <v>401921.6</v>
      </c>
      <c r="I14" s="1">
        <v>479884.3</v>
      </c>
      <c r="J14" s="41">
        <v>549222.40000000002</v>
      </c>
      <c r="K14" s="40">
        <v>0.72177355537579568</v>
      </c>
      <c r="L14" s="1">
        <v>0.72661650483768803</v>
      </c>
      <c r="M14" s="41">
        <v>0.72678292613199036</v>
      </c>
      <c r="N14" s="40">
        <v>7.9103000000000003</v>
      </c>
      <c r="O14" s="41">
        <v>7.9454000000000002</v>
      </c>
      <c r="P14" s="40">
        <v>15987.069185301822</v>
      </c>
      <c r="Q14" s="1">
        <v>18366.564261373605</v>
      </c>
      <c r="R14" s="1">
        <v>18573.198701745885</v>
      </c>
      <c r="S14" s="1">
        <v>20643.636773567297</v>
      </c>
      <c r="T14" s="1">
        <v>23892.700764172343</v>
      </c>
      <c r="U14" s="1">
        <v>23905.27199411756</v>
      </c>
      <c r="V14" s="1">
        <v>25125.136907777214</v>
      </c>
      <c r="W14" s="1">
        <v>26421.490137523204</v>
      </c>
      <c r="X14" s="1">
        <v>28012.362639848478</v>
      </c>
      <c r="Y14" s="1">
        <v>28870.240930338736</v>
      </c>
      <c r="Z14" s="1">
        <v>31483.733975973006</v>
      </c>
      <c r="AA14" s="1">
        <v>35653</v>
      </c>
      <c r="AB14" s="41">
        <v>43716</v>
      </c>
      <c r="AC14" s="40">
        <v>12.3</v>
      </c>
      <c r="AD14" s="1">
        <v>9.9</v>
      </c>
      <c r="AE14" s="1">
        <v>11.1</v>
      </c>
      <c r="AF14" s="1">
        <v>10.8</v>
      </c>
      <c r="AG14" s="1">
        <v>9.1</v>
      </c>
      <c r="AH14" s="1">
        <v>7.7</v>
      </c>
      <c r="AI14" s="1">
        <v>8.1</v>
      </c>
      <c r="AJ14" s="1">
        <v>6.7</v>
      </c>
      <c r="AK14" s="1">
        <v>7</v>
      </c>
      <c r="AL14" s="1">
        <v>7.8</v>
      </c>
      <c r="AM14" s="1">
        <v>7.4</v>
      </c>
      <c r="AN14" s="1">
        <v>7.6</v>
      </c>
      <c r="AO14" s="1">
        <v>5.7</v>
      </c>
      <c r="AP14" s="1">
        <v>5.2</v>
      </c>
      <c r="AQ14" s="1">
        <v>5.0999999999999996</v>
      </c>
      <c r="AR14" s="1">
        <v>6.2</v>
      </c>
      <c r="AS14" s="1">
        <v>6</v>
      </c>
      <c r="AT14" s="1">
        <v>5.7</v>
      </c>
      <c r="AU14" s="1">
        <v>5.0999999999999996</v>
      </c>
      <c r="AV14" s="1">
        <v>5.2</v>
      </c>
      <c r="AW14" s="1">
        <v>5.3</v>
      </c>
      <c r="AX14" s="1">
        <v>5.0999999999999996</v>
      </c>
      <c r="AY14" s="1">
        <v>3.4</v>
      </c>
      <c r="AZ14" s="41">
        <v>3</v>
      </c>
      <c r="BA14" s="30">
        <v>39.9</v>
      </c>
      <c r="BB14" s="40">
        <v>3.7</v>
      </c>
      <c r="BC14" s="1">
        <v>2</v>
      </c>
      <c r="BD14" s="1">
        <v>2.2000000000000002</v>
      </c>
      <c r="BE14" s="41">
        <v>2.2999999999999998</v>
      </c>
      <c r="BF14" s="40">
        <v>296580.69</v>
      </c>
      <c r="BG14" s="41">
        <v>377056.45</v>
      </c>
      <c r="BH14" s="40">
        <v>311.41251004016067</v>
      </c>
      <c r="BI14" s="1">
        <v>321.07710843373496</v>
      </c>
      <c r="BJ14" s="1">
        <v>326.18660642570285</v>
      </c>
      <c r="BK14" s="1">
        <v>330.35172690763051</v>
      </c>
      <c r="BL14" s="1">
        <v>332.96359437751005</v>
      </c>
      <c r="BM14" s="41">
        <v>336.63200803212857</v>
      </c>
      <c r="BN14" s="30">
        <v>-5.1223362273086028</v>
      </c>
      <c r="BO14" s="30">
        <v>106.2</v>
      </c>
      <c r="BP14" s="40">
        <v>58.08806047276714</v>
      </c>
      <c r="BQ14" s="1">
        <v>58.941456489799677</v>
      </c>
      <c r="BR14" s="1">
        <v>59.649627447218037</v>
      </c>
      <c r="BS14" s="41">
        <v>60.420546921692356</v>
      </c>
      <c r="BT14" s="35">
        <v>71.47</v>
      </c>
    </row>
    <row r="15" spans="1:72" x14ac:dyDescent="0.3">
      <c r="A15" s="30" t="s">
        <v>19</v>
      </c>
      <c r="B15" s="30" t="s">
        <v>4</v>
      </c>
      <c r="C15" s="30" t="s">
        <v>5</v>
      </c>
      <c r="D15" s="40">
        <v>306886.8</v>
      </c>
      <c r="E15" s="1">
        <v>309326.8</v>
      </c>
      <c r="F15" s="1">
        <v>343885.1</v>
      </c>
      <c r="G15" s="1">
        <v>350037.9</v>
      </c>
      <c r="H15" s="1">
        <v>376475.5</v>
      </c>
      <c r="I15" s="1">
        <v>449246.4</v>
      </c>
      <c r="J15" s="41">
        <v>487060.1</v>
      </c>
      <c r="K15" s="40">
        <v>0.6171293313652414</v>
      </c>
      <c r="L15" s="1">
        <v>0.60363260025873222</v>
      </c>
      <c r="M15" s="41">
        <v>0.60498676136577534</v>
      </c>
      <c r="N15" s="40">
        <v>4.6829000000000001</v>
      </c>
      <c r="O15" s="41">
        <v>4.9301000000000004</v>
      </c>
      <c r="P15" s="40">
        <v>15151.927198048419</v>
      </c>
      <c r="Q15" s="1">
        <v>17452.977507989825</v>
      </c>
      <c r="R15" s="1">
        <v>19690.35771209529</v>
      </c>
      <c r="S15" s="1">
        <v>21750.089802559531</v>
      </c>
      <c r="T15" s="1">
        <v>24876.086520048415</v>
      </c>
      <c r="U15" s="1">
        <v>25782.306830621234</v>
      </c>
      <c r="V15" s="1">
        <v>26072.499047141184</v>
      </c>
      <c r="W15" s="1">
        <v>26842.69441680735</v>
      </c>
      <c r="X15" s="1">
        <v>28175.733959237095</v>
      </c>
      <c r="Y15" s="1">
        <v>27924.145140934514</v>
      </c>
      <c r="Z15" s="1">
        <v>30290.147491757842</v>
      </c>
      <c r="AA15" s="1">
        <v>34783</v>
      </c>
      <c r="AB15" s="41">
        <v>38945</v>
      </c>
      <c r="AC15" s="40">
        <v>8.3000000000000007</v>
      </c>
      <c r="AD15" s="1">
        <v>12</v>
      </c>
      <c r="AE15" s="1">
        <v>9.5</v>
      </c>
      <c r="AF15" s="1">
        <v>9.1</v>
      </c>
      <c r="AG15" s="1">
        <v>9.5</v>
      </c>
      <c r="AH15" s="1">
        <v>8.6</v>
      </c>
      <c r="AI15" s="1">
        <v>8.6999999999999993</v>
      </c>
      <c r="AJ15" s="1">
        <v>9.1999999999999993</v>
      </c>
      <c r="AK15" s="1">
        <v>9.1</v>
      </c>
      <c r="AL15" s="1">
        <v>9.1</v>
      </c>
      <c r="AM15" s="1">
        <v>7.8</v>
      </c>
      <c r="AN15" s="1">
        <v>6.6</v>
      </c>
      <c r="AO15" s="1">
        <v>4.9000000000000004</v>
      </c>
      <c r="AP15" s="1">
        <v>4.5999999999999996</v>
      </c>
      <c r="AQ15" s="1">
        <v>4.3</v>
      </c>
      <c r="AR15" s="1">
        <v>4.5999999999999996</v>
      </c>
      <c r="AS15" s="1">
        <v>4.5</v>
      </c>
      <c r="AT15" s="1">
        <v>4.4000000000000004</v>
      </c>
      <c r="AU15" s="1">
        <v>4.0999999999999996</v>
      </c>
      <c r="AV15" s="1">
        <v>3.9</v>
      </c>
      <c r="AW15" s="1">
        <v>4.5999999999999996</v>
      </c>
      <c r="AX15" s="1">
        <v>4</v>
      </c>
      <c r="AY15" s="1">
        <v>3.3</v>
      </c>
      <c r="AZ15" s="41">
        <v>3.1</v>
      </c>
      <c r="BA15" s="30">
        <v>38.200000000000003</v>
      </c>
      <c r="BB15" s="40">
        <v>8.1999999999999993</v>
      </c>
      <c r="BC15" s="1">
        <v>6.8</v>
      </c>
      <c r="BD15" s="1">
        <v>3.7</v>
      </c>
      <c r="BE15" s="41">
        <v>1.7</v>
      </c>
      <c r="BF15" s="40">
        <v>262051.46</v>
      </c>
      <c r="BG15" s="41">
        <v>317029.93</v>
      </c>
      <c r="BH15" s="40">
        <v>290.1401449275362</v>
      </c>
      <c r="BI15" s="1">
        <v>292.41550724637676</v>
      </c>
      <c r="BJ15" s="1">
        <v>293.50942028985509</v>
      </c>
      <c r="BK15" s="1">
        <v>295.3092173913044</v>
      </c>
      <c r="BL15" s="1">
        <v>297.03449275362323</v>
      </c>
      <c r="BM15" s="41">
        <v>299.24318840579707</v>
      </c>
      <c r="BN15" s="30">
        <v>-3.2752195479645536</v>
      </c>
      <c r="BO15" s="30">
        <v>95</v>
      </c>
      <c r="BP15" s="40">
        <v>72.564012528177429</v>
      </c>
      <c r="BQ15" s="1">
        <v>72.887969245391503</v>
      </c>
      <c r="BR15" s="1">
        <v>74.302941434947329</v>
      </c>
      <c r="BS15" s="41">
        <v>75.112123386198363</v>
      </c>
      <c r="BT15" s="35">
        <v>72.87</v>
      </c>
    </row>
    <row r="16" spans="1:72" x14ac:dyDescent="0.3">
      <c r="A16" s="30" t="s">
        <v>20</v>
      </c>
      <c r="B16" s="30" t="s">
        <v>4</v>
      </c>
      <c r="C16" s="30" t="s">
        <v>5</v>
      </c>
      <c r="D16" s="40">
        <v>306032.3</v>
      </c>
      <c r="E16" s="1">
        <v>326641</v>
      </c>
      <c r="F16" s="1">
        <v>369778.1</v>
      </c>
      <c r="G16" s="1">
        <v>387043.4</v>
      </c>
      <c r="H16" s="1">
        <v>389464.4</v>
      </c>
      <c r="I16" s="1">
        <v>457517.7</v>
      </c>
      <c r="J16" s="41">
        <v>516488.8</v>
      </c>
      <c r="K16" s="40">
        <v>0.76325201798096232</v>
      </c>
      <c r="L16" s="1">
        <v>0.76340899764940562</v>
      </c>
      <c r="M16" s="41">
        <v>0.76282166156698039</v>
      </c>
      <c r="N16" s="40">
        <v>8.1974</v>
      </c>
      <c r="O16" s="41">
        <v>8.3102</v>
      </c>
      <c r="P16" s="40">
        <v>14945.547490177285</v>
      </c>
      <c r="Q16" s="1">
        <v>17289.632157199329</v>
      </c>
      <c r="R16" s="1">
        <v>19281.750287625797</v>
      </c>
      <c r="S16" s="1">
        <v>20901.599064721599</v>
      </c>
      <c r="T16" s="1">
        <v>23702.958465672167</v>
      </c>
      <c r="U16" s="1">
        <v>24101.371222487189</v>
      </c>
      <c r="V16" s="1">
        <v>24399.164654948618</v>
      </c>
      <c r="W16" s="1">
        <v>25180.602196589931</v>
      </c>
      <c r="X16" s="1">
        <v>27281.121264235728</v>
      </c>
      <c r="Y16" s="1">
        <v>27771.298254263762</v>
      </c>
      <c r="Z16" s="1">
        <v>30773.1103588673</v>
      </c>
      <c r="AA16" s="1">
        <v>36265</v>
      </c>
      <c r="AB16" s="41">
        <v>41192</v>
      </c>
      <c r="AC16" s="40">
        <v>9.1</v>
      </c>
      <c r="AD16" s="1">
        <v>7.5</v>
      </c>
      <c r="AE16" s="1">
        <v>4.7</v>
      </c>
      <c r="AF16" s="1">
        <v>6.6</v>
      </c>
      <c r="AG16" s="1">
        <v>5.4</v>
      </c>
      <c r="AH16" s="1">
        <v>5.8</v>
      </c>
      <c r="AI16" s="1">
        <v>4.5</v>
      </c>
      <c r="AJ16" s="1">
        <v>4.0999999999999996</v>
      </c>
      <c r="AK16" s="1">
        <v>5.0999999999999996</v>
      </c>
      <c r="AL16" s="1">
        <v>7.7</v>
      </c>
      <c r="AM16" s="1">
        <v>6.6</v>
      </c>
      <c r="AN16" s="1">
        <v>6</v>
      </c>
      <c r="AO16" s="1">
        <v>5</v>
      </c>
      <c r="AP16" s="1">
        <v>5.3</v>
      </c>
      <c r="AQ16" s="1">
        <v>5.3</v>
      </c>
      <c r="AR16" s="1">
        <v>5.6</v>
      </c>
      <c r="AS16" s="1">
        <v>5.8</v>
      </c>
      <c r="AT16" s="1">
        <v>4.5</v>
      </c>
      <c r="AU16" s="1">
        <v>4.0999999999999996</v>
      </c>
      <c r="AV16" s="1">
        <v>3.9</v>
      </c>
      <c r="AW16" s="1">
        <v>4.4000000000000004</v>
      </c>
      <c r="AX16" s="1">
        <v>3.9</v>
      </c>
      <c r="AY16" s="1">
        <v>3.7</v>
      </c>
      <c r="AZ16" s="41">
        <v>3.2</v>
      </c>
      <c r="BA16" s="30">
        <v>38.1</v>
      </c>
      <c r="BB16" s="40">
        <v>3.6</v>
      </c>
      <c r="BC16" s="1">
        <v>9</v>
      </c>
      <c r="BD16" s="1">
        <v>8.1999999999999993</v>
      </c>
      <c r="BE16" s="41">
        <v>4.5999999999999996</v>
      </c>
      <c r="BF16" s="40">
        <v>340770.19</v>
      </c>
      <c r="BG16" s="41">
        <v>410054.73</v>
      </c>
      <c r="BH16" s="40">
        <v>249.43786223277905</v>
      </c>
      <c r="BI16" s="1">
        <v>252.25230403800475</v>
      </c>
      <c r="BJ16" s="1">
        <v>257.48292161520186</v>
      </c>
      <c r="BK16" s="1">
        <v>256.24470308788597</v>
      </c>
      <c r="BL16" s="1">
        <v>256.90845605700713</v>
      </c>
      <c r="BM16" s="41">
        <v>257.51653206650832</v>
      </c>
      <c r="BN16" s="30">
        <v>-1.5546010808800379</v>
      </c>
      <c r="BO16" s="30">
        <v>97.6</v>
      </c>
      <c r="BP16" s="40">
        <v>50.721188448327183</v>
      </c>
      <c r="BQ16" s="1">
        <v>50.7280996753558</v>
      </c>
      <c r="BR16" s="1">
        <v>51.884630190023209</v>
      </c>
      <c r="BS16" s="41">
        <v>52.708856298211018</v>
      </c>
      <c r="BT16" s="35">
        <v>70.61</v>
      </c>
    </row>
    <row r="17" spans="1:72" x14ac:dyDescent="0.3">
      <c r="A17" s="30" t="s">
        <v>21</v>
      </c>
      <c r="B17" s="30" t="s">
        <v>4</v>
      </c>
      <c r="C17" s="30" t="s">
        <v>5</v>
      </c>
      <c r="D17" s="40">
        <v>359839.8</v>
      </c>
      <c r="E17" s="1">
        <v>387564.9</v>
      </c>
      <c r="F17" s="1">
        <v>435984.3</v>
      </c>
      <c r="G17" s="1">
        <v>444585.1</v>
      </c>
      <c r="H17" s="1">
        <v>471229</v>
      </c>
      <c r="I17" s="1">
        <v>590846.4</v>
      </c>
      <c r="J17" s="41">
        <v>674432</v>
      </c>
      <c r="K17" s="40">
        <v>0.74598169722945473</v>
      </c>
      <c r="L17" s="1">
        <v>0.73162282623149555</v>
      </c>
      <c r="M17" s="41">
        <v>0.73030846826270779</v>
      </c>
      <c r="N17" s="40">
        <v>5.8094000000000001</v>
      </c>
      <c r="O17" s="41">
        <v>5.9714999999999998</v>
      </c>
      <c r="P17" s="40">
        <v>16944.3617152119</v>
      </c>
      <c r="Q17" s="1">
        <v>19234.746520929373</v>
      </c>
      <c r="R17" s="1">
        <v>19495.977433305667</v>
      </c>
      <c r="S17" s="1">
        <v>21655.91111394465</v>
      </c>
      <c r="T17" s="1">
        <v>25035.415677650526</v>
      </c>
      <c r="U17" s="1">
        <v>26256.995041283546</v>
      </c>
      <c r="V17" s="1">
        <v>26550.103953538008</v>
      </c>
      <c r="W17" s="1">
        <v>26428.964987672149</v>
      </c>
      <c r="X17" s="1">
        <v>27624.770888879986</v>
      </c>
      <c r="Y17" s="1">
        <v>28314.610001063902</v>
      </c>
      <c r="Z17" s="1">
        <v>30935.440399284937</v>
      </c>
      <c r="AA17" s="1">
        <v>37146</v>
      </c>
      <c r="AB17" s="41">
        <v>42341</v>
      </c>
      <c r="AC17" s="40">
        <v>10</v>
      </c>
      <c r="AD17" s="1">
        <v>5.3</v>
      </c>
      <c r="AE17" s="1">
        <v>6.1</v>
      </c>
      <c r="AF17" s="1">
        <v>5.3</v>
      </c>
      <c r="AG17" s="1">
        <v>4.7</v>
      </c>
      <c r="AH17" s="1">
        <v>5</v>
      </c>
      <c r="AI17" s="1">
        <v>2.8</v>
      </c>
      <c r="AJ17" s="1">
        <v>2.6</v>
      </c>
      <c r="AK17" s="1">
        <v>3.4</v>
      </c>
      <c r="AL17" s="1">
        <v>6</v>
      </c>
      <c r="AM17" s="1">
        <v>5.8</v>
      </c>
      <c r="AN17" s="1">
        <v>5.3</v>
      </c>
      <c r="AO17" s="1">
        <v>4.5999999999999996</v>
      </c>
      <c r="AP17" s="1">
        <v>4.2</v>
      </c>
      <c r="AQ17" s="1">
        <v>4.0999999999999996</v>
      </c>
      <c r="AR17" s="1">
        <v>4.0999999999999996</v>
      </c>
      <c r="AS17" s="1">
        <v>4.0999999999999996</v>
      </c>
      <c r="AT17" s="1">
        <v>3.8</v>
      </c>
      <c r="AU17" s="1">
        <v>3.9</v>
      </c>
      <c r="AV17" s="1">
        <v>3.8</v>
      </c>
      <c r="AW17" s="1">
        <v>4.4000000000000004</v>
      </c>
      <c r="AX17" s="1">
        <v>3.8</v>
      </c>
      <c r="AY17" s="1">
        <v>3.6</v>
      </c>
      <c r="AZ17" s="41">
        <v>2.7</v>
      </c>
      <c r="BA17" s="30">
        <v>33.6</v>
      </c>
      <c r="BB17" s="40">
        <v>3.4</v>
      </c>
      <c r="BC17" s="1">
        <v>3.6</v>
      </c>
      <c r="BD17" s="1">
        <v>18.899999999999999</v>
      </c>
      <c r="BE17" s="41">
        <v>1.1000000000000001</v>
      </c>
      <c r="BF17" s="40">
        <v>348185.88</v>
      </c>
      <c r="BG17" s="41">
        <v>404668.33</v>
      </c>
      <c r="BH17" s="40">
        <v>398.84346303501945</v>
      </c>
      <c r="BI17" s="1">
        <v>404.63385214007786</v>
      </c>
      <c r="BJ17" s="1">
        <v>414.02408560311284</v>
      </c>
      <c r="BK17" s="1">
        <v>417.3631906614786</v>
      </c>
      <c r="BL17" s="1">
        <v>419.65852140077823</v>
      </c>
      <c r="BM17" s="41">
        <v>413.05649805447473</v>
      </c>
      <c r="BN17" s="30">
        <v>-2.0712371967474896E-2</v>
      </c>
      <c r="BO17" s="30">
        <v>102.5</v>
      </c>
      <c r="BP17" s="40">
        <v>75.79782158692133</v>
      </c>
      <c r="BQ17" s="1">
        <v>73.005895785786819</v>
      </c>
      <c r="BR17" s="1">
        <v>68.429025514672247</v>
      </c>
      <c r="BS17" s="41">
        <v>75.824606654413444</v>
      </c>
      <c r="BT17" s="35">
        <v>72.150000000000006</v>
      </c>
    </row>
    <row r="18" spans="1:72" x14ac:dyDescent="0.3">
      <c r="A18" s="30" t="s">
        <v>22</v>
      </c>
      <c r="B18" s="30" t="s">
        <v>4</v>
      </c>
      <c r="C18" s="30" t="s">
        <v>5</v>
      </c>
      <c r="D18" s="40">
        <v>395781</v>
      </c>
      <c r="E18" s="1">
        <v>425801.3</v>
      </c>
      <c r="F18" s="1">
        <v>467688.6</v>
      </c>
      <c r="G18" s="1">
        <v>491362.8</v>
      </c>
      <c r="H18" s="1">
        <v>497907.8</v>
      </c>
      <c r="I18" s="1">
        <v>572665.4</v>
      </c>
      <c r="J18" s="41">
        <v>623525.1</v>
      </c>
      <c r="K18" s="40">
        <v>0.81420387931069604</v>
      </c>
      <c r="L18" s="1">
        <v>0.80991290007994277</v>
      </c>
      <c r="M18" s="41">
        <v>0.80849693236035625</v>
      </c>
      <c r="N18" s="40">
        <v>8.7825000000000006</v>
      </c>
      <c r="O18" s="41">
        <v>8.8953000000000007</v>
      </c>
      <c r="P18" s="40">
        <v>15520.444476813615</v>
      </c>
      <c r="Q18" s="1">
        <v>18647.768598689912</v>
      </c>
      <c r="R18" s="1">
        <v>20743.983018180334</v>
      </c>
      <c r="S18" s="1">
        <v>22972.131894520437</v>
      </c>
      <c r="T18" s="1">
        <v>26798.993858446822</v>
      </c>
      <c r="U18" s="1">
        <v>26997.464688503573</v>
      </c>
      <c r="V18" s="1">
        <v>27477.471801084972</v>
      </c>
      <c r="W18" s="1">
        <v>27392.765489976096</v>
      </c>
      <c r="X18" s="1">
        <v>29055.5516568163</v>
      </c>
      <c r="Y18" s="1">
        <v>29978.239522137523</v>
      </c>
      <c r="Z18" s="1">
        <v>33697.17250992186</v>
      </c>
      <c r="AA18" s="1">
        <v>40667</v>
      </c>
      <c r="AB18" s="41">
        <v>43482</v>
      </c>
      <c r="AC18" s="40">
        <v>7.4</v>
      </c>
      <c r="AD18" s="1">
        <v>6.7</v>
      </c>
      <c r="AE18" s="1">
        <v>3.8</v>
      </c>
      <c r="AF18" s="1">
        <v>5.7</v>
      </c>
      <c r="AG18" s="1">
        <v>4.5999999999999996</v>
      </c>
      <c r="AH18" s="1">
        <v>3.9</v>
      </c>
      <c r="AI18" s="1">
        <v>2.9</v>
      </c>
      <c r="AJ18" s="1">
        <v>3.4</v>
      </c>
      <c r="AK18" s="1">
        <v>5.8</v>
      </c>
      <c r="AL18" s="1">
        <v>7.9</v>
      </c>
      <c r="AM18" s="1">
        <v>7.5</v>
      </c>
      <c r="AN18" s="1">
        <v>5.0999999999999996</v>
      </c>
      <c r="AO18" s="1">
        <v>3.4</v>
      </c>
      <c r="AP18" s="1">
        <v>4.5</v>
      </c>
      <c r="AQ18" s="1">
        <v>3.8</v>
      </c>
      <c r="AR18" s="1">
        <v>5.3</v>
      </c>
      <c r="AS18" s="1">
        <v>6.7</v>
      </c>
      <c r="AT18" s="1">
        <v>6.6</v>
      </c>
      <c r="AU18" s="1">
        <v>5.5</v>
      </c>
      <c r="AV18" s="1">
        <v>5.4</v>
      </c>
      <c r="AW18" s="1">
        <v>7.3</v>
      </c>
      <c r="AX18" s="1">
        <v>5.9</v>
      </c>
      <c r="AY18" s="1">
        <v>5</v>
      </c>
      <c r="AZ18" s="41">
        <v>3.8</v>
      </c>
      <c r="BA18" s="30">
        <v>45.7</v>
      </c>
      <c r="BB18" s="40">
        <v>6.9</v>
      </c>
      <c r="BC18" s="1">
        <v>3.5</v>
      </c>
      <c r="BD18" s="1">
        <v>3.8</v>
      </c>
      <c r="BE18" s="41">
        <v>4.3</v>
      </c>
      <c r="BF18" s="40">
        <v>461468.27</v>
      </c>
      <c r="BG18" s="41">
        <v>534629.1</v>
      </c>
      <c r="BH18" s="40">
        <v>272.62091160220996</v>
      </c>
      <c r="BI18" s="1">
        <v>275.74171270718233</v>
      </c>
      <c r="BJ18" s="1">
        <v>276.26256906077344</v>
      </c>
      <c r="BK18" s="1">
        <v>282.25127071823198</v>
      </c>
      <c r="BL18" s="1">
        <v>284.75709944751378</v>
      </c>
      <c r="BM18" s="41">
        <v>287.05433701657455</v>
      </c>
      <c r="BN18" s="30">
        <v>-0.70585093191400061</v>
      </c>
      <c r="BO18" s="30">
        <v>100.8</v>
      </c>
      <c r="BP18" s="40">
        <v>70.487359933879844</v>
      </c>
      <c r="BQ18" s="1">
        <v>70.903023464944766</v>
      </c>
      <c r="BR18" s="1">
        <v>71.118961755790295</v>
      </c>
      <c r="BS18" s="41">
        <v>70.848376603497314</v>
      </c>
      <c r="BT18" s="35">
        <v>71.989999999999995</v>
      </c>
    </row>
    <row r="19" spans="1:72" x14ac:dyDescent="0.3">
      <c r="A19" s="31" t="s">
        <v>83</v>
      </c>
      <c r="B19" s="30" t="s">
        <v>4</v>
      </c>
      <c r="C19" s="30" t="s">
        <v>5</v>
      </c>
      <c r="D19" s="40">
        <v>1216874.1000000001</v>
      </c>
      <c r="E19" s="1">
        <v>1315542.6000000001</v>
      </c>
      <c r="F19" s="1">
        <v>1473322.5</v>
      </c>
      <c r="G19" s="1">
        <v>1536186</v>
      </c>
      <c r="H19" s="1">
        <v>1562963.6</v>
      </c>
      <c r="I19" s="1">
        <v>1866988.7</v>
      </c>
      <c r="J19" s="41">
        <v>2182863</v>
      </c>
      <c r="K19" s="40">
        <v>0.98252767250531159</v>
      </c>
      <c r="L19" s="1">
        <v>1</v>
      </c>
      <c r="M19" s="41">
        <v>1</v>
      </c>
      <c r="N19" s="40">
        <v>5.5186000000000002</v>
      </c>
      <c r="O19" s="41">
        <v>5.4532999999999996</v>
      </c>
      <c r="P19" s="40">
        <v>47205.189764504852</v>
      </c>
      <c r="Q19" s="1">
        <v>49596.059111205897</v>
      </c>
      <c r="R19" s="1">
        <v>56409.301928181587</v>
      </c>
      <c r="S19" s="1">
        <v>55670.48830544814</v>
      </c>
      <c r="T19" s="1">
        <v>60465.183065534358</v>
      </c>
      <c r="U19" s="1">
        <v>61649.020745114889</v>
      </c>
      <c r="V19" s="1">
        <v>64805.020404941395</v>
      </c>
      <c r="W19" s="1">
        <v>68914.964981077399</v>
      </c>
      <c r="X19" s="1">
        <v>74475.224971463191</v>
      </c>
      <c r="Y19" s="1">
        <v>76319.79930771752</v>
      </c>
      <c r="Z19" s="1">
        <v>86453.442069740981</v>
      </c>
      <c r="AA19" s="1">
        <v>102039</v>
      </c>
      <c r="AB19" s="41">
        <v>115843</v>
      </c>
      <c r="AC19" s="40">
        <v>3.9</v>
      </c>
      <c r="AD19" s="1">
        <v>2.1</v>
      </c>
      <c r="AE19" s="1">
        <v>1.4</v>
      </c>
      <c r="AF19" s="1">
        <v>1.3</v>
      </c>
      <c r="AG19" s="1">
        <v>1.6</v>
      </c>
      <c r="AH19" s="1">
        <v>0.8</v>
      </c>
      <c r="AI19" s="1">
        <v>1.6</v>
      </c>
      <c r="AJ19" s="1">
        <v>0.8</v>
      </c>
      <c r="AK19" s="1">
        <v>0.9</v>
      </c>
      <c r="AL19" s="1">
        <v>2.8</v>
      </c>
      <c r="AM19" s="1">
        <v>1.8</v>
      </c>
      <c r="AN19" s="1">
        <v>1.4</v>
      </c>
      <c r="AO19" s="1">
        <v>0.8</v>
      </c>
      <c r="AP19" s="1">
        <v>1.7</v>
      </c>
      <c r="AQ19" s="1">
        <v>1.5</v>
      </c>
      <c r="AR19" s="1">
        <v>1.8</v>
      </c>
      <c r="AS19" s="1">
        <v>1.8</v>
      </c>
      <c r="AT19" s="1">
        <v>1.4</v>
      </c>
      <c r="AU19" s="1">
        <v>1.3</v>
      </c>
      <c r="AV19" s="1">
        <v>1.5</v>
      </c>
      <c r="AW19" s="1">
        <v>2.8</v>
      </c>
      <c r="AX19" s="1">
        <v>2.7</v>
      </c>
      <c r="AY19" s="1">
        <v>2.2999999999999998</v>
      </c>
      <c r="AZ19" s="41">
        <v>1.8</v>
      </c>
      <c r="BA19" s="30">
        <v>47.7</v>
      </c>
      <c r="BB19" s="40">
        <v>3.1</v>
      </c>
      <c r="BC19" s="1">
        <v>2.9</v>
      </c>
      <c r="BD19" s="1">
        <v>3.3</v>
      </c>
      <c r="BE19" s="41">
        <v>2.9</v>
      </c>
      <c r="BF19" s="40">
        <v>1768709.89</v>
      </c>
      <c r="BG19" s="41">
        <v>2153183.5099999998</v>
      </c>
      <c r="BH19" s="40">
        <v>2524.2034615384614</v>
      </c>
      <c r="BI19" s="1">
        <v>2547.9419230769231</v>
      </c>
      <c r="BJ19" s="1">
        <v>2584.9446153846152</v>
      </c>
      <c r="BK19" s="1">
        <v>2622.811923076923</v>
      </c>
      <c r="BL19" s="1">
        <v>2651.5146153846154</v>
      </c>
      <c r="BM19" s="41">
        <v>2521.5569230769233</v>
      </c>
      <c r="BN19" s="30">
        <v>7.1192549346045517</v>
      </c>
      <c r="BO19" s="30">
        <v>93.2</v>
      </c>
      <c r="BP19" s="40">
        <v>89.66917795832957</v>
      </c>
      <c r="BQ19" s="1">
        <v>89.669169017601462</v>
      </c>
      <c r="BR19" s="1">
        <v>88.807059130282212</v>
      </c>
      <c r="BS19" s="41">
        <v>88.880128105010414</v>
      </c>
      <c r="BT19" s="35">
        <v>79.38</v>
      </c>
    </row>
    <row r="20" spans="1:72" x14ac:dyDescent="0.3">
      <c r="A20" s="30" t="s">
        <v>23</v>
      </c>
      <c r="B20" s="30" t="s">
        <v>4</v>
      </c>
      <c r="C20" s="30" t="s">
        <v>5</v>
      </c>
      <c r="D20" s="40">
        <v>419854.6</v>
      </c>
      <c r="E20" s="1">
        <v>467853.6</v>
      </c>
      <c r="F20" s="1">
        <v>532104.80000000005</v>
      </c>
      <c r="G20" s="1">
        <v>574794.5</v>
      </c>
      <c r="H20" s="1">
        <v>591114.69999999995</v>
      </c>
      <c r="I20" s="1">
        <v>833570.6</v>
      </c>
      <c r="J20" s="41">
        <v>738326.4</v>
      </c>
      <c r="K20" s="40">
        <v>0.81484478507363201</v>
      </c>
      <c r="L20" s="1">
        <v>0.7973156778055619</v>
      </c>
      <c r="M20" s="41">
        <v>0.79938952689288656</v>
      </c>
      <c r="N20" s="40">
        <v>11.966699999999999</v>
      </c>
      <c r="O20" s="41">
        <v>11.763400000000001</v>
      </c>
      <c r="P20" s="40">
        <v>17606.463877830985</v>
      </c>
      <c r="Q20" s="1">
        <v>20310.203450327186</v>
      </c>
      <c r="R20" s="1">
        <v>22594.88548655128</v>
      </c>
      <c r="S20" s="1">
        <v>23821.976118121253</v>
      </c>
      <c r="T20" s="1">
        <v>27118.292963880431</v>
      </c>
      <c r="U20" s="1">
        <v>27910.784413255165</v>
      </c>
      <c r="V20" s="1">
        <v>29654.403765828931</v>
      </c>
      <c r="W20" s="1">
        <v>31965.178663507977</v>
      </c>
      <c r="X20" s="1">
        <v>34244.488813382624</v>
      </c>
      <c r="Y20" s="1">
        <v>36504.254311994482</v>
      </c>
      <c r="Z20" s="1">
        <v>39928.609076889843</v>
      </c>
      <c r="AA20" s="1">
        <v>46019</v>
      </c>
      <c r="AB20" s="41">
        <v>52984</v>
      </c>
      <c r="AC20" s="40">
        <v>11.3</v>
      </c>
      <c r="AD20" s="1">
        <v>8.6</v>
      </c>
      <c r="AE20" s="1">
        <v>7.8</v>
      </c>
      <c r="AF20" s="1">
        <v>8.1999999999999993</v>
      </c>
      <c r="AG20" s="1">
        <v>7.3</v>
      </c>
      <c r="AH20" s="1">
        <v>8.8000000000000007</v>
      </c>
      <c r="AI20" s="1">
        <v>3.3</v>
      </c>
      <c r="AJ20" s="1">
        <v>5.9</v>
      </c>
      <c r="AK20" s="1">
        <v>8.1999999999999993</v>
      </c>
      <c r="AL20" s="1">
        <v>9.6</v>
      </c>
      <c r="AM20" s="1">
        <v>9.3000000000000007</v>
      </c>
      <c r="AN20" s="1">
        <v>8.4</v>
      </c>
      <c r="AO20" s="1">
        <v>7</v>
      </c>
      <c r="AP20" s="1">
        <v>8.1999999999999993</v>
      </c>
      <c r="AQ20" s="1">
        <v>8.1</v>
      </c>
      <c r="AR20" s="1">
        <v>8.8000000000000007</v>
      </c>
      <c r="AS20" s="1">
        <v>9.1999999999999993</v>
      </c>
      <c r="AT20" s="1">
        <v>8.6</v>
      </c>
      <c r="AU20" s="1">
        <v>8.6999999999999993</v>
      </c>
      <c r="AV20" s="1">
        <v>7.4</v>
      </c>
      <c r="AW20" s="1">
        <v>8.6999999999999993</v>
      </c>
      <c r="AX20" s="1">
        <v>6.7</v>
      </c>
      <c r="AY20" s="1">
        <v>5.8</v>
      </c>
      <c r="AZ20" s="41">
        <v>5.3</v>
      </c>
      <c r="BA20" s="30">
        <v>45.9</v>
      </c>
      <c r="BB20" s="40">
        <v>2.2999999999999998</v>
      </c>
      <c r="BC20" s="1">
        <v>4.7</v>
      </c>
      <c r="BD20" s="1">
        <v>0</v>
      </c>
      <c r="BE20" s="41">
        <v>0</v>
      </c>
      <c r="BF20" s="40">
        <v>408888.36</v>
      </c>
      <c r="BG20" s="41">
        <v>527244.48</v>
      </c>
      <c r="BH20" s="40">
        <v>48.016387811634345</v>
      </c>
      <c r="BI20" s="1">
        <v>46.932803324099716</v>
      </c>
      <c r="BJ20" s="1">
        <v>46.895706371191132</v>
      </c>
      <c r="BK20" s="1">
        <v>46.596493074792242</v>
      </c>
      <c r="BL20" s="1">
        <v>47.219024930747921</v>
      </c>
      <c r="BM20" s="41">
        <v>48.089922437673131</v>
      </c>
      <c r="BN20" s="30">
        <v>1.4970397307206829</v>
      </c>
      <c r="BO20" s="30">
        <v>96.4</v>
      </c>
      <c r="BP20" s="40">
        <v>54.572616493536025</v>
      </c>
      <c r="BQ20" s="1">
        <v>54.563813698756896</v>
      </c>
      <c r="BR20" s="1">
        <v>55.06672353212231</v>
      </c>
      <c r="BS20" s="41">
        <v>54.862214520246027</v>
      </c>
      <c r="BT20" s="35">
        <v>69.75</v>
      </c>
    </row>
    <row r="21" spans="1:72" x14ac:dyDescent="0.3">
      <c r="A21" s="30" t="s">
        <v>24</v>
      </c>
      <c r="B21" s="30" t="s">
        <v>4</v>
      </c>
      <c r="C21" s="30" t="s">
        <v>5</v>
      </c>
      <c r="D21" s="40">
        <v>707578.4</v>
      </c>
      <c r="E21" s="1">
        <v>757260.3</v>
      </c>
      <c r="F21" s="1">
        <v>884160.8</v>
      </c>
      <c r="G21" s="1">
        <v>931130</v>
      </c>
      <c r="H21" s="1">
        <v>810217.9</v>
      </c>
      <c r="I21" s="1">
        <v>1171877.3</v>
      </c>
      <c r="J21" s="41">
        <v>1335846.2</v>
      </c>
      <c r="K21" s="40">
        <v>0.78469949979899856</v>
      </c>
      <c r="L21" s="1">
        <v>0.77688957289994687</v>
      </c>
      <c r="M21" s="41">
        <v>0.77864864489807251</v>
      </c>
      <c r="N21" s="40">
        <v>11.1944</v>
      </c>
      <c r="O21" s="41">
        <v>11.2073</v>
      </c>
      <c r="P21" s="40">
        <v>24015.682165453807</v>
      </c>
      <c r="Q21" s="1">
        <v>27352.347885109379</v>
      </c>
      <c r="R21" s="1">
        <v>29282.588780937225</v>
      </c>
      <c r="S21" s="1">
        <v>30370.636691843563</v>
      </c>
      <c r="T21" s="1">
        <v>32331.327901018278</v>
      </c>
      <c r="U21" s="1">
        <v>33117.825870926616</v>
      </c>
      <c r="V21" s="1">
        <v>34001.042323822177</v>
      </c>
      <c r="W21" s="1">
        <v>36242.752551131634</v>
      </c>
      <c r="X21" s="1">
        <v>37913.189649769964</v>
      </c>
      <c r="Y21" s="1">
        <v>39601.203546144265</v>
      </c>
      <c r="Z21" s="1">
        <v>42602.639318242538</v>
      </c>
      <c r="AA21" s="1">
        <v>50840</v>
      </c>
      <c r="AB21" s="41">
        <v>54576</v>
      </c>
      <c r="AC21" s="40">
        <v>12</v>
      </c>
      <c r="AD21" s="1">
        <v>13.8</v>
      </c>
      <c r="AE21" s="1">
        <v>9.1999999999999993</v>
      </c>
      <c r="AF21" s="1">
        <v>12.2</v>
      </c>
      <c r="AG21" s="1">
        <v>12.4</v>
      </c>
      <c r="AH21" s="1">
        <v>11.1</v>
      </c>
      <c r="AI21" s="1">
        <v>12.1</v>
      </c>
      <c r="AJ21" s="1">
        <v>10.199999999999999</v>
      </c>
      <c r="AK21" s="1">
        <v>7.1</v>
      </c>
      <c r="AL21" s="1">
        <v>11.4</v>
      </c>
      <c r="AM21" s="1">
        <v>10.1</v>
      </c>
      <c r="AN21" s="1">
        <v>8.1999999999999993</v>
      </c>
      <c r="AO21" s="1">
        <v>6.4</v>
      </c>
      <c r="AP21" s="1">
        <v>7.1</v>
      </c>
      <c r="AQ21" s="1">
        <v>6</v>
      </c>
      <c r="AR21" s="1">
        <v>7</v>
      </c>
      <c r="AS21" s="1">
        <v>8.6999999999999993</v>
      </c>
      <c r="AT21" s="1">
        <v>7.8</v>
      </c>
      <c r="AU21" s="1">
        <v>7.4</v>
      </c>
      <c r="AV21" s="1">
        <v>6.8</v>
      </c>
      <c r="AW21" s="1">
        <v>7.7</v>
      </c>
      <c r="AX21" s="1">
        <v>7</v>
      </c>
      <c r="AY21" s="1">
        <v>6.6</v>
      </c>
      <c r="AZ21" s="41">
        <v>4.7</v>
      </c>
      <c r="BA21" s="30">
        <v>41.7</v>
      </c>
      <c r="BB21" s="40">
        <v>8</v>
      </c>
      <c r="BC21" s="1">
        <v>5.0999999999999996</v>
      </c>
      <c r="BD21" s="1">
        <v>7.5</v>
      </c>
      <c r="BE21" s="41">
        <v>1.9</v>
      </c>
      <c r="BF21" s="40">
        <v>444084.61</v>
      </c>
      <c r="BG21" s="41">
        <v>574059.31999999995</v>
      </c>
      <c r="BH21" s="40">
        <v>15.777547984644912</v>
      </c>
      <c r="BI21" s="1">
        <v>15.76993282149712</v>
      </c>
      <c r="BJ21" s="1">
        <v>16.18212811900192</v>
      </c>
      <c r="BK21" s="1">
        <v>16.511979366602688</v>
      </c>
      <c r="BL21" s="1">
        <v>16.183051823416505</v>
      </c>
      <c r="BM21" s="41">
        <v>16.501595489443378</v>
      </c>
      <c r="BN21" s="30">
        <v>-5.3011930067282806</v>
      </c>
      <c r="BO21" s="30">
        <v>91.3</v>
      </c>
      <c r="BP21" s="40">
        <v>59.316163308370527</v>
      </c>
      <c r="BQ21" s="1">
        <v>61.21018825197617</v>
      </c>
      <c r="BR21" s="1">
        <v>61.20939472971385</v>
      </c>
      <c r="BS21" s="41">
        <v>62.605829254655859</v>
      </c>
      <c r="BT21" s="35">
        <v>70.430000000000007</v>
      </c>
    </row>
    <row r="22" spans="1:72" x14ac:dyDescent="0.3">
      <c r="A22" s="30" t="s">
        <v>25</v>
      </c>
      <c r="B22" s="30" t="s">
        <v>4</v>
      </c>
      <c r="C22" s="30" t="s">
        <v>5</v>
      </c>
      <c r="D22" s="40">
        <v>637107.69999999995</v>
      </c>
      <c r="E22" s="1">
        <v>689646</v>
      </c>
      <c r="F22" s="1">
        <v>800588.3</v>
      </c>
      <c r="G22" s="1">
        <v>836816.4</v>
      </c>
      <c r="H22" s="1">
        <v>747171.9</v>
      </c>
      <c r="I22" s="1">
        <v>1052441</v>
      </c>
      <c r="J22" s="41">
        <v>1175423.2</v>
      </c>
      <c r="K22" s="40">
        <v>0.78580518019028611</v>
      </c>
      <c r="L22" s="1">
        <v>0.77702505849235404</v>
      </c>
      <c r="M22" s="41">
        <v>0.77963012688463362</v>
      </c>
      <c r="N22" s="40">
        <v>9.5512999999999995</v>
      </c>
      <c r="O22" s="41">
        <v>9.6425000000000001</v>
      </c>
      <c r="P22" s="40">
        <v>21537.880896234183</v>
      </c>
      <c r="Q22" s="1">
        <v>23414.51444521506</v>
      </c>
      <c r="R22" s="1">
        <v>25848.544356484406</v>
      </c>
      <c r="S22" s="1">
        <v>28905.297343102673</v>
      </c>
      <c r="T22" s="1">
        <v>32434.491370681601</v>
      </c>
      <c r="U22" s="1">
        <v>32817.201414000076</v>
      </c>
      <c r="V22" s="1">
        <v>34056.800007388134</v>
      </c>
      <c r="W22" s="1">
        <v>36002.463643742121</v>
      </c>
      <c r="X22" s="1">
        <v>38304.197961995531</v>
      </c>
      <c r="Y22" s="1">
        <v>39788.132188933618</v>
      </c>
      <c r="Z22" s="1">
        <v>43381.033017226153</v>
      </c>
      <c r="AA22" s="1">
        <v>52050</v>
      </c>
      <c r="AB22" s="41">
        <v>56616</v>
      </c>
      <c r="AC22" s="40">
        <v>12.4</v>
      </c>
      <c r="AD22" s="1">
        <v>8.6</v>
      </c>
      <c r="AE22" s="1">
        <v>8.1</v>
      </c>
      <c r="AF22" s="1">
        <v>10</v>
      </c>
      <c r="AG22" s="1">
        <v>7.1</v>
      </c>
      <c r="AH22" s="1">
        <v>5.5</v>
      </c>
      <c r="AI22" s="1">
        <v>5.8</v>
      </c>
      <c r="AJ22" s="1">
        <v>5.4</v>
      </c>
      <c r="AK22" s="1">
        <v>6.8</v>
      </c>
      <c r="AL22" s="1">
        <v>7.2</v>
      </c>
      <c r="AM22" s="1">
        <v>6.9</v>
      </c>
      <c r="AN22" s="1">
        <v>5.9</v>
      </c>
      <c r="AO22" s="1">
        <v>5.4</v>
      </c>
      <c r="AP22" s="1">
        <v>6.1</v>
      </c>
      <c r="AQ22" s="1">
        <v>7.2</v>
      </c>
      <c r="AR22" s="1">
        <v>6.8</v>
      </c>
      <c r="AS22" s="1">
        <v>7.1</v>
      </c>
      <c r="AT22" s="1">
        <v>6.4</v>
      </c>
      <c r="AU22" s="1">
        <v>6.4</v>
      </c>
      <c r="AV22" s="1">
        <v>6.3</v>
      </c>
      <c r="AW22" s="1">
        <v>7.3</v>
      </c>
      <c r="AX22" s="1">
        <v>6.4</v>
      </c>
      <c r="AY22" s="1">
        <v>5.5</v>
      </c>
      <c r="AZ22" s="41">
        <v>5.5</v>
      </c>
      <c r="BA22" s="30">
        <v>46.2</v>
      </c>
      <c r="BB22" s="40">
        <v>2.6</v>
      </c>
      <c r="BC22" s="1">
        <v>8</v>
      </c>
      <c r="BD22" s="1">
        <v>5.9</v>
      </c>
      <c r="BE22" s="41">
        <v>4.5999999999999996</v>
      </c>
      <c r="BF22" s="40">
        <v>468794.26</v>
      </c>
      <c r="BG22" s="41">
        <v>615721.18000000005</v>
      </c>
      <c r="BH22" s="40">
        <v>20.964585522969994</v>
      </c>
      <c r="BI22" s="1">
        <v>21.085287336836753</v>
      </c>
      <c r="BJ22" s="1">
        <v>21.040084760128838</v>
      </c>
      <c r="BK22" s="1">
        <v>21.285400915409394</v>
      </c>
      <c r="BL22" s="1">
        <v>21.223436175622989</v>
      </c>
      <c r="BM22" s="41">
        <v>21.29113748092897</v>
      </c>
      <c r="BN22" s="30">
        <v>-2.8001141698571894</v>
      </c>
      <c r="BO22" s="30">
        <v>88.5</v>
      </c>
      <c r="BP22" s="40">
        <v>54.276077090533413</v>
      </c>
      <c r="BQ22" s="1">
        <v>52.290734034510322</v>
      </c>
      <c r="BR22" s="1">
        <v>53.249050169060673</v>
      </c>
      <c r="BS22" s="41">
        <v>54.410827104243729</v>
      </c>
      <c r="BT22" s="35">
        <v>71.510000000000005</v>
      </c>
    </row>
    <row r="23" spans="1:72" x14ac:dyDescent="0.3">
      <c r="A23" s="30" t="s">
        <v>26</v>
      </c>
      <c r="B23" s="30" t="s">
        <v>4</v>
      </c>
      <c r="C23" s="30" t="s">
        <v>5</v>
      </c>
      <c r="D23" s="40">
        <v>430233.8</v>
      </c>
      <c r="E23" s="1">
        <v>460014.4</v>
      </c>
      <c r="F23" s="1">
        <v>525527.1</v>
      </c>
      <c r="G23" s="1">
        <v>543954.1</v>
      </c>
      <c r="H23" s="1">
        <v>540722.5</v>
      </c>
      <c r="I23" s="1">
        <v>897094.3</v>
      </c>
      <c r="J23" s="41">
        <v>903488.3</v>
      </c>
      <c r="K23" s="40">
        <v>0.7287360497903026</v>
      </c>
      <c r="L23" s="1">
        <v>0.72523746835084191</v>
      </c>
      <c r="M23" s="41">
        <v>0.72665455618842767</v>
      </c>
      <c r="N23" s="40">
        <v>9.4334000000000007</v>
      </c>
      <c r="O23" s="41">
        <v>9.3454999999999995</v>
      </c>
      <c r="P23" s="40">
        <v>15638.966680474672</v>
      </c>
      <c r="Q23" s="1">
        <v>18251.637702163323</v>
      </c>
      <c r="R23" s="1">
        <v>18997.715149861051</v>
      </c>
      <c r="S23" s="1">
        <v>21799.961807251224</v>
      </c>
      <c r="T23" s="1">
        <v>25001.607008424075</v>
      </c>
      <c r="U23" s="1">
        <v>26613.91503683211</v>
      </c>
      <c r="V23" s="1">
        <v>25933.094692339469</v>
      </c>
      <c r="W23" s="1">
        <v>27028.047141266161</v>
      </c>
      <c r="X23" s="1">
        <v>28438.210020296425</v>
      </c>
      <c r="Y23" s="1">
        <v>29706.167339210151</v>
      </c>
      <c r="Z23" s="1">
        <v>31886.857298751023</v>
      </c>
      <c r="AA23" s="1">
        <v>37178</v>
      </c>
      <c r="AB23" s="41">
        <v>42704</v>
      </c>
      <c r="AC23" s="40">
        <v>8.3000000000000007</v>
      </c>
      <c r="AD23" s="1">
        <v>8.9</v>
      </c>
      <c r="AE23" s="1">
        <v>6</v>
      </c>
      <c r="AF23" s="1">
        <v>4.9000000000000004</v>
      </c>
      <c r="AG23" s="1">
        <v>6.4</v>
      </c>
      <c r="AH23" s="1">
        <v>5.2</v>
      </c>
      <c r="AI23" s="1">
        <v>5.4</v>
      </c>
      <c r="AJ23" s="1">
        <v>4</v>
      </c>
      <c r="AK23" s="1">
        <v>5.6</v>
      </c>
      <c r="AL23" s="1">
        <v>7.8</v>
      </c>
      <c r="AM23" s="1">
        <v>7.8</v>
      </c>
      <c r="AN23" s="1">
        <v>7.3</v>
      </c>
      <c r="AO23" s="1">
        <v>5.8</v>
      </c>
      <c r="AP23" s="1">
        <v>6.1</v>
      </c>
      <c r="AQ23" s="1">
        <v>5.6</v>
      </c>
      <c r="AR23" s="1">
        <v>6.8</v>
      </c>
      <c r="AS23" s="1">
        <v>6.6</v>
      </c>
      <c r="AT23" s="1">
        <v>5.3</v>
      </c>
      <c r="AU23" s="1">
        <v>5.0999999999999996</v>
      </c>
      <c r="AV23" s="1">
        <v>4.5</v>
      </c>
      <c r="AW23" s="1">
        <v>6.1</v>
      </c>
      <c r="AX23" s="1">
        <v>4.5999999999999996</v>
      </c>
      <c r="AY23" s="1">
        <v>3.4</v>
      </c>
      <c r="AZ23" s="41">
        <v>3.1</v>
      </c>
      <c r="BA23" s="30">
        <v>29.1</v>
      </c>
      <c r="BB23" s="40">
        <v>5.7</v>
      </c>
      <c r="BC23" s="1">
        <v>4.7</v>
      </c>
      <c r="BD23" s="1">
        <v>2.6</v>
      </c>
      <c r="BE23" s="41">
        <v>1.3</v>
      </c>
      <c r="BF23" s="40">
        <v>387899.92</v>
      </c>
      <c r="BG23" s="41">
        <v>461808.66</v>
      </c>
      <c r="BH23" s="40">
        <v>115.99417993079585</v>
      </c>
      <c r="BI23" s="1">
        <v>116.7092802768166</v>
      </c>
      <c r="BJ23" s="1">
        <v>115.83537024221452</v>
      </c>
      <c r="BK23" s="1">
        <v>116.53605536332179</v>
      </c>
      <c r="BL23" s="1">
        <v>115.20974394463666</v>
      </c>
      <c r="BM23" s="41">
        <v>110.74677508650518</v>
      </c>
      <c r="BN23" s="30">
        <v>-2.1889910964631807</v>
      </c>
      <c r="BO23" s="30">
        <v>84.5</v>
      </c>
      <c r="BP23" s="40">
        <v>56.440778604592346</v>
      </c>
      <c r="BQ23" s="1">
        <v>56.785308839745426</v>
      </c>
      <c r="BR23" s="1">
        <v>57.085862673410325</v>
      </c>
      <c r="BS23" s="41">
        <v>57.560024099496033</v>
      </c>
      <c r="BT23" s="35">
        <v>71.7</v>
      </c>
    </row>
    <row r="24" spans="1:72" x14ac:dyDescent="0.3">
      <c r="A24" s="30" t="s">
        <v>27</v>
      </c>
      <c r="B24" s="30" t="s">
        <v>4</v>
      </c>
      <c r="C24" s="30" t="s">
        <v>5</v>
      </c>
      <c r="D24" s="40">
        <v>424365.1</v>
      </c>
      <c r="E24" s="1">
        <v>450182.7</v>
      </c>
      <c r="F24" s="1">
        <v>493056.8</v>
      </c>
      <c r="G24" s="1">
        <v>515852.5</v>
      </c>
      <c r="H24" s="1">
        <v>539350.5</v>
      </c>
      <c r="I24" s="1">
        <v>666279.80000000005</v>
      </c>
      <c r="J24" s="41">
        <v>715358.6</v>
      </c>
      <c r="K24" s="40">
        <v>0.77754121427139633</v>
      </c>
      <c r="L24" s="1">
        <v>0.7661503976875903</v>
      </c>
      <c r="M24" s="41">
        <v>0.76527544844155315</v>
      </c>
      <c r="N24" s="40">
        <v>7.2119999999999997</v>
      </c>
      <c r="O24" s="41">
        <v>6.9145000000000003</v>
      </c>
      <c r="P24" s="40">
        <v>16878.268936670644</v>
      </c>
      <c r="Q24" s="1">
        <v>19448.508833350155</v>
      </c>
      <c r="R24" s="1">
        <v>20063.837292303844</v>
      </c>
      <c r="S24" s="1">
        <v>22595.805995177801</v>
      </c>
      <c r="T24" s="1">
        <v>25476.235113898758</v>
      </c>
      <c r="U24" s="1">
        <v>25623.402973067932</v>
      </c>
      <c r="V24" s="1">
        <v>26415.317495352141</v>
      </c>
      <c r="W24" s="1">
        <v>27490.589103293227</v>
      </c>
      <c r="X24" s="1">
        <v>29024.893948215835</v>
      </c>
      <c r="Y24" s="1">
        <v>29536.433152538913</v>
      </c>
      <c r="Z24" s="1">
        <v>31933.91156823828</v>
      </c>
      <c r="AA24" s="1">
        <v>38327</v>
      </c>
      <c r="AB24" s="41">
        <v>43287</v>
      </c>
      <c r="AC24" s="40">
        <v>15.6</v>
      </c>
      <c r="AD24" s="1">
        <v>8.8000000000000007</v>
      </c>
      <c r="AE24" s="1">
        <v>7.2</v>
      </c>
      <c r="AF24" s="1">
        <v>7.5</v>
      </c>
      <c r="AG24" s="1">
        <v>6.6</v>
      </c>
      <c r="AH24" s="1">
        <v>6.5</v>
      </c>
      <c r="AI24" s="1">
        <v>4.4000000000000004</v>
      </c>
      <c r="AJ24" s="1">
        <v>3.4</v>
      </c>
      <c r="AK24" s="1">
        <v>8.6</v>
      </c>
      <c r="AL24" s="1">
        <v>10.9</v>
      </c>
      <c r="AM24" s="1">
        <v>10.3</v>
      </c>
      <c r="AN24" s="1">
        <v>9.1</v>
      </c>
      <c r="AO24" s="1">
        <v>7.4</v>
      </c>
      <c r="AP24" s="1">
        <v>5.6</v>
      </c>
      <c r="AQ24" s="1">
        <v>5.4</v>
      </c>
      <c r="AR24" s="1">
        <v>5.7</v>
      </c>
      <c r="AS24" s="1">
        <v>5.9</v>
      </c>
      <c r="AT24" s="1">
        <v>5.2</v>
      </c>
      <c r="AU24" s="1">
        <v>4.5999999999999996</v>
      </c>
      <c r="AV24" s="1">
        <v>4.5</v>
      </c>
      <c r="AW24" s="1">
        <v>5.9</v>
      </c>
      <c r="AX24" s="1">
        <v>5</v>
      </c>
      <c r="AY24" s="1">
        <v>3.1</v>
      </c>
      <c r="AZ24" s="41">
        <v>3</v>
      </c>
      <c r="BA24" s="30">
        <v>31.7</v>
      </c>
      <c r="BB24" s="40">
        <v>2.6</v>
      </c>
      <c r="BC24" s="1">
        <v>4.0999999999999996</v>
      </c>
      <c r="BD24" s="1">
        <v>5.9</v>
      </c>
      <c r="BE24" s="41">
        <v>3.1</v>
      </c>
      <c r="BF24" s="40">
        <v>461274.09</v>
      </c>
      <c r="BG24" s="41">
        <v>559826.42000000004</v>
      </c>
      <c r="BH24" s="40">
        <v>521.47417218543046</v>
      </c>
      <c r="BI24" s="1">
        <v>524.26887417218541</v>
      </c>
      <c r="BJ24" s="1">
        <v>527.11655629139079</v>
      </c>
      <c r="BK24" s="1">
        <v>526.23403973509937</v>
      </c>
      <c r="BL24" s="1">
        <v>524.08278145695363</v>
      </c>
      <c r="BM24" s="41">
        <v>518.92920529801324</v>
      </c>
      <c r="BN24" s="30">
        <v>6.0534695663054245</v>
      </c>
      <c r="BO24" s="30">
        <v>76.2</v>
      </c>
      <c r="BP24" s="40">
        <v>84.934654701521652</v>
      </c>
      <c r="BQ24" s="1">
        <v>86.245571548348437</v>
      </c>
      <c r="BR24" s="1">
        <v>89.09982991681342</v>
      </c>
      <c r="BS24" s="41">
        <v>90.176987198440656</v>
      </c>
      <c r="BT24" s="35">
        <v>73.709999999999994</v>
      </c>
    </row>
    <row r="25" spans="1:72" x14ac:dyDescent="0.3">
      <c r="A25" s="30" t="s">
        <v>28</v>
      </c>
      <c r="B25" s="30" t="s">
        <v>4</v>
      </c>
      <c r="C25" s="30" t="s">
        <v>5</v>
      </c>
      <c r="D25" s="40">
        <v>520669.6</v>
      </c>
      <c r="E25" s="1">
        <v>539983.30000000005</v>
      </c>
      <c r="F25" s="1">
        <v>606440.80000000005</v>
      </c>
      <c r="G25" s="1">
        <v>633301.4</v>
      </c>
      <c r="H25" s="1">
        <v>630638.4</v>
      </c>
      <c r="I25" s="1">
        <v>739732.7</v>
      </c>
      <c r="J25" s="41">
        <v>822793.9</v>
      </c>
      <c r="K25" s="40">
        <v>0.67160671819107276</v>
      </c>
      <c r="L25" s="1">
        <v>0.67065625637733983</v>
      </c>
      <c r="M25" s="41">
        <v>0.67470215084081542</v>
      </c>
      <c r="N25" s="40">
        <v>9.1969999999999992</v>
      </c>
      <c r="O25" s="41">
        <v>9.4148999999999994</v>
      </c>
      <c r="P25" s="40">
        <v>15891.920936242112</v>
      </c>
      <c r="Q25" s="1">
        <v>17834.031733066146</v>
      </c>
      <c r="R25" s="1">
        <v>19632.562079710104</v>
      </c>
      <c r="S25" s="1">
        <v>21224.913427817486</v>
      </c>
      <c r="T25" s="1">
        <v>25007.657008197755</v>
      </c>
      <c r="U25" s="1">
        <v>27804.440770706136</v>
      </c>
      <c r="V25" s="1">
        <v>28808.792398081318</v>
      </c>
      <c r="W25" s="1">
        <v>30320.784009520055</v>
      </c>
      <c r="X25" s="1">
        <v>31191.883131501905</v>
      </c>
      <c r="Y25" s="1">
        <v>31884.347568640613</v>
      </c>
      <c r="Z25" s="1">
        <v>35198.630397205394</v>
      </c>
      <c r="AA25" s="1">
        <v>40790</v>
      </c>
      <c r="AB25" s="41">
        <v>44494</v>
      </c>
      <c r="AC25" s="40">
        <v>9.6</v>
      </c>
      <c r="AD25" s="1">
        <v>7</v>
      </c>
      <c r="AE25" s="1">
        <v>7</v>
      </c>
      <c r="AF25" s="1">
        <v>8.6</v>
      </c>
      <c r="AG25" s="1">
        <v>6.9</v>
      </c>
      <c r="AH25" s="1">
        <v>7.2</v>
      </c>
      <c r="AI25" s="1">
        <v>5.8</v>
      </c>
      <c r="AJ25" s="1">
        <v>3.9</v>
      </c>
      <c r="AK25" s="1">
        <v>6</v>
      </c>
      <c r="AL25" s="1">
        <v>6.9</v>
      </c>
      <c r="AM25" s="1">
        <v>5.2</v>
      </c>
      <c r="AN25" s="1">
        <v>4.3</v>
      </c>
      <c r="AO25" s="1">
        <v>3.2</v>
      </c>
      <c r="AP25" s="1">
        <v>4.3</v>
      </c>
      <c r="AQ25" s="1">
        <v>4.5</v>
      </c>
      <c r="AR25" s="1">
        <v>5.0999999999999996</v>
      </c>
      <c r="AS25" s="1">
        <v>4.5999999999999996</v>
      </c>
      <c r="AT25" s="1">
        <v>4.5999999999999996</v>
      </c>
      <c r="AU25" s="1">
        <v>4.2</v>
      </c>
      <c r="AV25" s="1">
        <v>3.9</v>
      </c>
      <c r="AW25" s="1">
        <v>5.3</v>
      </c>
      <c r="AX25" s="1">
        <v>3.7</v>
      </c>
      <c r="AY25" s="1">
        <v>3.4</v>
      </c>
      <c r="AZ25" s="41">
        <v>2.8</v>
      </c>
      <c r="BA25" s="30">
        <v>31.9</v>
      </c>
      <c r="BB25" s="40">
        <v>4.5</v>
      </c>
      <c r="BC25" s="1">
        <v>2.8</v>
      </c>
      <c r="BD25" s="1">
        <v>4</v>
      </c>
      <c r="BE25" s="41">
        <v>10.5</v>
      </c>
      <c r="BF25" s="40">
        <v>223434.72</v>
      </c>
      <c r="BG25" s="41">
        <v>256202.63</v>
      </c>
      <c r="BH25" s="40">
        <v>211.97605482717518</v>
      </c>
      <c r="BI25" s="1">
        <v>215.77135876042902</v>
      </c>
      <c r="BJ25" s="1">
        <v>216.92585220500592</v>
      </c>
      <c r="BK25" s="1">
        <v>218.00603098927292</v>
      </c>
      <c r="BL25" s="1">
        <v>220.41691299165672</v>
      </c>
      <c r="BM25" s="41">
        <v>221.67097735399284</v>
      </c>
      <c r="BN25" s="30">
        <v>15.788959443116774</v>
      </c>
      <c r="BO25" s="30">
        <v>74.400000000000006</v>
      </c>
      <c r="BP25" s="40">
        <v>66.659004874973391</v>
      </c>
      <c r="BQ25" s="1">
        <v>64.822482080668919</v>
      </c>
      <c r="BR25" s="1">
        <v>66.148720760648061</v>
      </c>
      <c r="BS25" s="41">
        <v>66.847567358670275</v>
      </c>
      <c r="BT25" s="35">
        <v>74.88</v>
      </c>
    </row>
    <row r="26" spans="1:72" x14ac:dyDescent="0.3">
      <c r="A26" s="30" t="s">
        <v>29</v>
      </c>
      <c r="B26" s="30" t="s">
        <v>4</v>
      </c>
      <c r="C26" s="30" t="s">
        <v>5</v>
      </c>
      <c r="D26" s="40">
        <v>640507.9</v>
      </c>
      <c r="E26" s="1">
        <v>666306.4</v>
      </c>
      <c r="F26" s="1">
        <v>734566.5</v>
      </c>
      <c r="G26" s="1">
        <v>883121</v>
      </c>
      <c r="H26" s="1">
        <v>1164918.2</v>
      </c>
      <c r="I26" s="1">
        <v>1646950.9</v>
      </c>
      <c r="J26" s="41">
        <v>1735233.4</v>
      </c>
      <c r="K26" s="40">
        <v>0.92051923384848133</v>
      </c>
      <c r="L26" s="1">
        <v>0.93040816884217048</v>
      </c>
      <c r="M26" s="41">
        <v>0.93022494127396649</v>
      </c>
      <c r="N26" s="40">
        <v>11.0076</v>
      </c>
      <c r="O26" s="41">
        <v>10.9251</v>
      </c>
      <c r="P26" s="40">
        <v>25395.185803130942</v>
      </c>
      <c r="Q26" s="1">
        <v>29248.407145852889</v>
      </c>
      <c r="R26" s="1">
        <v>32497.001633761669</v>
      </c>
      <c r="S26" s="1">
        <v>34669.938606621763</v>
      </c>
      <c r="T26" s="1">
        <v>38001.267927918911</v>
      </c>
      <c r="U26" s="1">
        <v>38935.708940058707</v>
      </c>
      <c r="V26" s="1">
        <v>41247.493344156894</v>
      </c>
      <c r="W26" s="1">
        <v>44019.256732625443</v>
      </c>
      <c r="X26" s="1">
        <v>47217.939627301072</v>
      </c>
      <c r="Y26" s="1">
        <v>50139.122324788121</v>
      </c>
      <c r="Z26" s="1">
        <v>55505.636642442296</v>
      </c>
      <c r="AA26" s="1">
        <v>65707</v>
      </c>
      <c r="AB26" s="41">
        <v>73313</v>
      </c>
      <c r="AC26" s="40">
        <v>13.4</v>
      </c>
      <c r="AD26" s="1">
        <v>13.1</v>
      </c>
      <c r="AE26" s="1">
        <v>10.3</v>
      </c>
      <c r="AF26" s="1">
        <v>10.1</v>
      </c>
      <c r="AG26" s="1">
        <v>10.9</v>
      </c>
      <c r="AH26" s="1">
        <v>8.6999999999999993</v>
      </c>
      <c r="AI26" s="1">
        <v>6.7</v>
      </c>
      <c r="AJ26" s="1">
        <v>6.3</v>
      </c>
      <c r="AK26" s="1">
        <v>6.6</v>
      </c>
      <c r="AL26" s="1">
        <v>7.5</v>
      </c>
      <c r="AM26" s="1">
        <v>8.6</v>
      </c>
      <c r="AN26" s="1">
        <v>8.6</v>
      </c>
      <c r="AO26" s="1">
        <v>7.7</v>
      </c>
      <c r="AP26" s="1">
        <v>7.2</v>
      </c>
      <c r="AQ26" s="1">
        <v>6.7</v>
      </c>
      <c r="AR26" s="1">
        <v>7.7</v>
      </c>
      <c r="AS26" s="1">
        <v>7.6</v>
      </c>
      <c r="AT26" s="1">
        <v>6.9</v>
      </c>
      <c r="AU26" s="1">
        <v>6.7</v>
      </c>
      <c r="AV26" s="1">
        <v>5.4</v>
      </c>
      <c r="AW26" s="1">
        <v>7.5</v>
      </c>
      <c r="AX26" s="1">
        <v>5.7</v>
      </c>
      <c r="AY26" s="1">
        <v>4.7</v>
      </c>
      <c r="AZ26" s="41">
        <v>3.4</v>
      </c>
      <c r="BA26" s="30">
        <v>41.7</v>
      </c>
      <c r="BB26" s="40">
        <v>0</v>
      </c>
      <c r="BC26" s="1">
        <v>6</v>
      </c>
      <c r="BD26" s="1">
        <v>4.2</v>
      </c>
      <c r="BE26" s="41">
        <v>1.9</v>
      </c>
      <c r="BF26" s="40">
        <v>630211.13</v>
      </c>
      <c r="BG26" s="41">
        <v>798558.3</v>
      </c>
      <c r="BH26" s="40">
        <v>23.431766735679776</v>
      </c>
      <c r="BI26" s="1">
        <v>23.562325741890959</v>
      </c>
      <c r="BJ26" s="1">
        <v>23.628847481021396</v>
      </c>
      <c r="BK26" s="1">
        <v>23.859820565907519</v>
      </c>
      <c r="BL26" s="1">
        <v>23.829440993788815</v>
      </c>
      <c r="BM26" s="41">
        <v>24.237888198757762</v>
      </c>
      <c r="BN26" s="30">
        <v>-5.1410017437315858</v>
      </c>
      <c r="BO26" s="30">
        <v>89.1</v>
      </c>
      <c r="BP26" s="40">
        <v>90.995271881290506</v>
      </c>
      <c r="BQ26" s="1">
        <v>90.83369982770823</v>
      </c>
      <c r="BR26" s="1">
        <v>90.605943017947681</v>
      </c>
      <c r="BS26" s="41">
        <v>90.621081509865576</v>
      </c>
      <c r="BT26" s="35">
        <v>70.44</v>
      </c>
    </row>
    <row r="27" spans="1:72" x14ac:dyDescent="0.3">
      <c r="A27" s="30" t="s">
        <v>30</v>
      </c>
      <c r="B27" s="30" t="s">
        <v>4</v>
      </c>
      <c r="C27" s="30" t="s">
        <v>5</v>
      </c>
      <c r="D27" s="40">
        <v>413626</v>
      </c>
      <c r="E27" s="1">
        <v>422137.59999999998</v>
      </c>
      <c r="F27" s="1">
        <v>431838.2</v>
      </c>
      <c r="G27" s="1">
        <v>460231.8</v>
      </c>
      <c r="H27" s="1">
        <v>473600.1</v>
      </c>
      <c r="I27" s="1">
        <v>590942.9</v>
      </c>
      <c r="J27" s="41">
        <v>657673.6</v>
      </c>
      <c r="K27" s="40">
        <v>0.71855854257339258</v>
      </c>
      <c r="L27" s="1">
        <v>0.73121373231977715</v>
      </c>
      <c r="M27" s="41">
        <v>0.73216588765012325</v>
      </c>
      <c r="N27" s="40">
        <v>8.2230000000000008</v>
      </c>
      <c r="O27" s="41">
        <v>8.4769000000000005</v>
      </c>
      <c r="P27" s="40">
        <v>16987.765820046621</v>
      </c>
      <c r="Q27" s="1">
        <v>19569.171816236758</v>
      </c>
      <c r="R27" s="1">
        <v>20646.282384667244</v>
      </c>
      <c r="S27" s="1">
        <v>22174</v>
      </c>
      <c r="T27" s="1">
        <v>25712.436779927779</v>
      </c>
      <c r="U27" s="1">
        <v>25379.834428733087</v>
      </c>
      <c r="V27" s="1">
        <v>25869.938725288244</v>
      </c>
      <c r="W27" s="1">
        <v>25745.458374003782</v>
      </c>
      <c r="X27" s="1">
        <v>26345.956981294876</v>
      </c>
      <c r="Y27" s="1">
        <v>26605.841207215752</v>
      </c>
      <c r="Z27" s="1">
        <v>29517.420537026494</v>
      </c>
      <c r="AA27" s="1">
        <v>34201</v>
      </c>
      <c r="AB27" s="41">
        <v>38889</v>
      </c>
      <c r="AC27" s="40">
        <v>7.6</v>
      </c>
      <c r="AD27" s="1">
        <v>6.4</v>
      </c>
      <c r="AE27" s="1">
        <v>6.3</v>
      </c>
      <c r="AF27" s="1">
        <v>4.9000000000000004</v>
      </c>
      <c r="AG27" s="1">
        <v>6.1</v>
      </c>
      <c r="AH27" s="1">
        <v>5.8</v>
      </c>
      <c r="AI27" s="1">
        <v>5.5</v>
      </c>
      <c r="AJ27" s="1">
        <v>5.3</v>
      </c>
      <c r="AK27" s="1">
        <v>4.9000000000000004</v>
      </c>
      <c r="AL27" s="1">
        <v>6.1</v>
      </c>
      <c r="AM27" s="1">
        <v>5.6</v>
      </c>
      <c r="AN27" s="1">
        <v>4.9000000000000004</v>
      </c>
      <c r="AO27" s="1">
        <v>4.0999999999999996</v>
      </c>
      <c r="AP27" s="1">
        <v>4.5999999999999996</v>
      </c>
      <c r="AQ27" s="1">
        <v>3.7</v>
      </c>
      <c r="AR27" s="1">
        <v>4.5</v>
      </c>
      <c r="AS27" s="1">
        <v>4.9000000000000004</v>
      </c>
      <c r="AT27" s="1">
        <v>4.7</v>
      </c>
      <c r="AU27" s="1">
        <v>4.2</v>
      </c>
      <c r="AV27" s="1">
        <v>3.6</v>
      </c>
      <c r="AW27" s="1">
        <v>5.8</v>
      </c>
      <c r="AX27" s="1">
        <v>4.0999999999999996</v>
      </c>
      <c r="AY27" s="1">
        <v>3.1</v>
      </c>
      <c r="AZ27" s="41">
        <v>2.2999999999999998</v>
      </c>
      <c r="BA27" s="30">
        <v>31.1</v>
      </c>
      <c r="BB27" s="40">
        <v>5</v>
      </c>
      <c r="BC27" s="1">
        <v>0</v>
      </c>
      <c r="BD27" s="1">
        <v>0</v>
      </c>
      <c r="BE27" s="41">
        <v>6.7</v>
      </c>
      <c r="BF27" s="40">
        <v>315639.32</v>
      </c>
      <c r="BG27" s="41">
        <v>370813.96</v>
      </c>
      <c r="BH27" s="40">
        <v>201.91737614678897</v>
      </c>
      <c r="BI27" s="1">
        <v>203.33772477064218</v>
      </c>
      <c r="BJ27" s="1">
        <v>202.70185321100917</v>
      </c>
      <c r="BK27" s="1">
        <v>203.6847339449541</v>
      </c>
      <c r="BL27" s="1">
        <v>203.67288073394496</v>
      </c>
      <c r="BM27" s="41">
        <v>200.8385871559633</v>
      </c>
      <c r="BN27" s="30">
        <v>-0.10144812905577584</v>
      </c>
      <c r="BO27" s="30">
        <v>96.3</v>
      </c>
      <c r="BP27" s="40">
        <v>44.854692578105812</v>
      </c>
      <c r="BQ27" s="1">
        <v>45.171147256093612</v>
      </c>
      <c r="BR27" s="1">
        <v>45.488330848863725</v>
      </c>
      <c r="BS27" s="41">
        <v>49.413980156834086</v>
      </c>
      <c r="BT27" s="35">
        <v>70.430000000000007</v>
      </c>
    </row>
    <row r="28" spans="1:72" x14ac:dyDescent="0.3">
      <c r="A28" s="30" t="s">
        <v>31</v>
      </c>
      <c r="B28" s="30" t="s">
        <v>4</v>
      </c>
      <c r="C28" s="30" t="s">
        <v>5</v>
      </c>
      <c r="D28" s="40">
        <v>250434</v>
      </c>
      <c r="E28" s="1">
        <v>263558.40000000002</v>
      </c>
      <c r="F28" s="1">
        <v>290740.40000000002</v>
      </c>
      <c r="G28" s="1">
        <v>319726.3</v>
      </c>
      <c r="H28" s="1">
        <v>331405.5</v>
      </c>
      <c r="I28" s="1">
        <v>378939.1</v>
      </c>
      <c r="J28" s="41">
        <v>435172.2</v>
      </c>
      <c r="K28" s="40">
        <v>0.71140251338537486</v>
      </c>
      <c r="L28" s="1">
        <v>0.70874433892607169</v>
      </c>
      <c r="M28" s="41">
        <v>0.70804460833489635</v>
      </c>
      <c r="N28" s="40">
        <v>8.1140000000000008</v>
      </c>
      <c r="O28" s="41">
        <v>8.2012999999999998</v>
      </c>
      <c r="P28" s="40">
        <v>14201.56876328874</v>
      </c>
      <c r="Q28" s="1">
        <v>16351.690324920111</v>
      </c>
      <c r="R28" s="1">
        <v>17973.37291355299</v>
      </c>
      <c r="S28" s="1">
        <v>19867.153790261746</v>
      </c>
      <c r="T28" s="1">
        <v>21761.993205071263</v>
      </c>
      <c r="U28" s="1">
        <v>22328.156927331333</v>
      </c>
      <c r="V28" s="1">
        <v>23657.256123044066</v>
      </c>
      <c r="W28" s="1">
        <v>24321.309527831268</v>
      </c>
      <c r="X28" s="1">
        <v>26060.477847518076</v>
      </c>
      <c r="Y28" s="1">
        <v>27069.445699208209</v>
      </c>
      <c r="Z28" s="1">
        <v>30126.68076000885</v>
      </c>
      <c r="AA28" s="1">
        <v>35031</v>
      </c>
      <c r="AB28" s="41">
        <v>38716</v>
      </c>
      <c r="AC28" s="40">
        <v>11.7</v>
      </c>
      <c r="AD28" s="1">
        <v>10.199999999999999</v>
      </c>
      <c r="AE28" s="1">
        <v>8.1</v>
      </c>
      <c r="AF28" s="1">
        <v>8.1999999999999993</v>
      </c>
      <c r="AG28" s="1">
        <v>5.4</v>
      </c>
      <c r="AH28" s="1">
        <v>6.3</v>
      </c>
      <c r="AI28" s="1">
        <v>7.2</v>
      </c>
      <c r="AJ28" s="1">
        <v>4.8</v>
      </c>
      <c r="AK28" s="1">
        <v>6.5</v>
      </c>
      <c r="AL28" s="1">
        <v>11</v>
      </c>
      <c r="AM28" s="1">
        <v>9.5</v>
      </c>
      <c r="AN28" s="1">
        <v>9.3000000000000007</v>
      </c>
      <c r="AO28" s="1">
        <v>6.6</v>
      </c>
      <c r="AP28" s="1">
        <v>7</v>
      </c>
      <c r="AQ28" s="1">
        <v>6.5</v>
      </c>
      <c r="AR28" s="1">
        <v>6.9</v>
      </c>
      <c r="AS28" s="1">
        <v>6.7</v>
      </c>
      <c r="AT28" s="1">
        <v>6.5</v>
      </c>
      <c r="AU28" s="1">
        <v>5.6</v>
      </c>
      <c r="AV28" s="1">
        <v>5.0999999999999996</v>
      </c>
      <c r="AW28" s="1">
        <v>6.2</v>
      </c>
      <c r="AX28" s="1">
        <v>4.7</v>
      </c>
      <c r="AY28" s="1">
        <v>4</v>
      </c>
      <c r="AZ28" s="41">
        <v>2.9</v>
      </c>
      <c r="BA28" s="30">
        <v>26.8</v>
      </c>
      <c r="BB28" s="40">
        <v>7.2</v>
      </c>
      <c r="BC28" s="1">
        <v>2.4</v>
      </c>
      <c r="BD28" s="1">
        <v>5.5</v>
      </c>
      <c r="BE28" s="41">
        <v>8.5</v>
      </c>
      <c r="BF28" s="40">
        <v>286930.21000000002</v>
      </c>
      <c r="BG28" s="41">
        <v>342957.37</v>
      </c>
      <c r="BH28" s="40">
        <v>303.4367328519856</v>
      </c>
      <c r="BI28" s="1">
        <v>304.22586642599282</v>
      </c>
      <c r="BJ28" s="1">
        <v>308.10716606498198</v>
      </c>
      <c r="BK28" s="1">
        <v>311.26904332129965</v>
      </c>
      <c r="BL28" s="1">
        <v>298.19682310469312</v>
      </c>
      <c r="BM28" s="41">
        <v>312.63184115523467</v>
      </c>
      <c r="BN28" s="30">
        <v>-4.3340665673757206</v>
      </c>
      <c r="BO28" s="30">
        <v>95.1</v>
      </c>
      <c r="BP28" s="40">
        <v>46.583953229371041</v>
      </c>
      <c r="BQ28" s="1">
        <v>44.263838177201237</v>
      </c>
      <c r="BR28" s="1">
        <v>44.334533205396284</v>
      </c>
      <c r="BS28" s="41">
        <v>44.48739250811596</v>
      </c>
      <c r="BT28" s="35">
        <v>70</v>
      </c>
    </row>
    <row r="29" spans="1:72" x14ac:dyDescent="0.3">
      <c r="A29" s="30" t="s">
        <v>88</v>
      </c>
      <c r="B29" s="30" t="s">
        <v>4</v>
      </c>
      <c r="C29" s="30" t="s">
        <v>5</v>
      </c>
      <c r="D29" s="40">
        <v>763731.9</v>
      </c>
      <c r="E29" s="1">
        <v>785866</v>
      </c>
      <c r="F29" s="1">
        <v>866794.9</v>
      </c>
      <c r="G29" s="1">
        <v>932159.6</v>
      </c>
      <c r="H29" s="1">
        <v>954862.8</v>
      </c>
      <c r="I29" s="1">
        <v>1682758.7</v>
      </c>
      <c r="J29" s="41">
        <v>1992591.6</v>
      </c>
      <c r="K29" s="40">
        <v>1</v>
      </c>
      <c r="L29" s="1">
        <v>1</v>
      </c>
      <c r="M29" s="41">
        <v>1</v>
      </c>
      <c r="N29" s="40">
        <v>6.8377999999999997</v>
      </c>
      <c r="O29" s="41">
        <v>6.9882</v>
      </c>
      <c r="P29" s="40">
        <v>26011.772970076709</v>
      </c>
      <c r="Q29" s="1">
        <v>27653.59845449674</v>
      </c>
      <c r="R29" s="1">
        <v>30179.026284348864</v>
      </c>
      <c r="S29" s="1">
        <v>32700.738359132181</v>
      </c>
      <c r="T29" s="1">
        <v>36757.038496315588</v>
      </c>
      <c r="U29" s="1">
        <v>39002.229897116347</v>
      </c>
      <c r="V29" s="1">
        <v>41302.474395659272</v>
      </c>
      <c r="W29" s="1">
        <v>43888.956353509864</v>
      </c>
      <c r="X29" s="1">
        <v>45998.999726913658</v>
      </c>
      <c r="Y29" s="1">
        <v>47664.494097761963</v>
      </c>
      <c r="Z29" s="1">
        <v>55679</v>
      </c>
      <c r="AA29" s="1">
        <v>65395</v>
      </c>
      <c r="AB29" s="41">
        <v>71746</v>
      </c>
      <c r="AC29" s="40">
        <v>6.2</v>
      </c>
      <c r="AD29" s="1">
        <v>4</v>
      </c>
      <c r="AE29" s="1">
        <v>3.4</v>
      </c>
      <c r="AF29" s="1">
        <v>4.2</v>
      </c>
      <c r="AG29" s="1">
        <v>2.7</v>
      </c>
      <c r="AH29" s="1">
        <v>2.2000000000000002</v>
      </c>
      <c r="AI29" s="1">
        <v>2.4</v>
      </c>
      <c r="AJ29" s="1">
        <v>2.1</v>
      </c>
      <c r="AK29" s="1">
        <v>2</v>
      </c>
      <c r="AL29" s="1">
        <v>4.0999999999999996</v>
      </c>
      <c r="AM29" s="1">
        <v>2.6</v>
      </c>
      <c r="AN29" s="1">
        <v>2</v>
      </c>
      <c r="AO29" s="1">
        <v>1.1000000000000001</v>
      </c>
      <c r="AP29" s="1">
        <v>1.5</v>
      </c>
      <c r="AQ29" s="1">
        <v>1.3</v>
      </c>
      <c r="AR29" s="1">
        <v>2.1</v>
      </c>
      <c r="AS29" s="1">
        <v>1.6</v>
      </c>
      <c r="AT29" s="1">
        <v>1.7</v>
      </c>
      <c r="AU29" s="1">
        <v>1.5</v>
      </c>
      <c r="AV29" s="1">
        <v>1.4</v>
      </c>
      <c r="AW29" s="1">
        <v>3</v>
      </c>
      <c r="AX29" s="1">
        <v>2.2999999999999998</v>
      </c>
      <c r="AY29" s="1">
        <v>2</v>
      </c>
      <c r="AZ29" s="41">
        <v>1.6</v>
      </c>
      <c r="BA29" s="30">
        <v>63.6</v>
      </c>
      <c r="BB29" s="40">
        <v>3.5</v>
      </c>
      <c r="BC29" s="1">
        <v>2.9</v>
      </c>
      <c r="BD29" s="1">
        <v>5</v>
      </c>
      <c r="BE29" s="41">
        <v>5.3</v>
      </c>
      <c r="BF29" s="40">
        <v>925366.59</v>
      </c>
      <c r="BG29" s="41">
        <v>1051811.6100000001</v>
      </c>
      <c r="BH29" s="40">
        <v>2490.4278571428572</v>
      </c>
      <c r="BI29" s="1">
        <v>2512.3685714285716</v>
      </c>
      <c r="BJ29" s="1">
        <v>2525.7971428571432</v>
      </c>
      <c r="BK29" s="1">
        <v>2522.2907142857143</v>
      </c>
      <c r="BL29" s="1">
        <v>2530.5978571428573</v>
      </c>
      <c r="BM29" s="41">
        <v>2542.4057142857146</v>
      </c>
      <c r="BN29" s="30">
        <v>1.1717365238708997</v>
      </c>
      <c r="BO29" s="30">
        <v>88.7</v>
      </c>
      <c r="BP29" s="40">
        <v>96.544850635361655</v>
      </c>
      <c r="BQ29" s="1">
        <v>96.744907013594755</v>
      </c>
      <c r="BR29" s="1">
        <v>96.911380688003703</v>
      </c>
      <c r="BS29" s="41">
        <v>96.838432189743102</v>
      </c>
      <c r="BT29" s="35">
        <v>76.55</v>
      </c>
    </row>
    <row r="30" spans="1:72" x14ac:dyDescent="0.3">
      <c r="A30" s="31" t="s">
        <v>80</v>
      </c>
      <c r="B30" s="30" t="s">
        <v>4</v>
      </c>
      <c r="C30" s="30" t="s">
        <v>5</v>
      </c>
      <c r="D30" s="40">
        <v>216232.8</v>
      </c>
      <c r="E30" s="1">
        <v>232839.8</v>
      </c>
      <c r="F30" s="1">
        <v>252776.7</v>
      </c>
      <c r="G30" s="1">
        <v>272001.2</v>
      </c>
      <c r="H30" s="1">
        <v>292264.5</v>
      </c>
      <c r="I30" s="1">
        <v>346689.2</v>
      </c>
      <c r="J30" s="41">
        <v>395639.8</v>
      </c>
      <c r="K30" s="40">
        <v>0.47038049280437289</v>
      </c>
      <c r="L30" s="1">
        <v>0.48986214444210169</v>
      </c>
      <c r="M30" s="41">
        <v>0.48664478586310983</v>
      </c>
      <c r="N30" s="40">
        <v>4.6936999999999998</v>
      </c>
      <c r="O30" s="41">
        <v>4.9640000000000004</v>
      </c>
      <c r="P30" s="40">
        <v>14230.016701244343</v>
      </c>
      <c r="Q30" s="1">
        <v>16920.218013108653</v>
      </c>
      <c r="R30" s="1">
        <v>18459.101623732357</v>
      </c>
      <c r="S30" s="1">
        <v>21624.805415624935</v>
      </c>
      <c r="T30" s="1">
        <v>22416.98047269059</v>
      </c>
      <c r="U30" s="1">
        <v>24268.972803723125</v>
      </c>
      <c r="V30" s="1">
        <v>25475.595922767727</v>
      </c>
      <c r="W30" s="1">
        <v>26397.380152669608</v>
      </c>
      <c r="X30" s="1">
        <v>27738.823904015535</v>
      </c>
      <c r="Y30" s="1">
        <v>28716.440825625221</v>
      </c>
      <c r="Z30" s="1">
        <v>32882</v>
      </c>
      <c r="AA30" s="1">
        <v>36627</v>
      </c>
      <c r="AB30" s="41">
        <v>42595</v>
      </c>
      <c r="AC30" s="40">
        <v>14.3</v>
      </c>
      <c r="AD30" s="1">
        <v>14.1</v>
      </c>
      <c r="AE30" s="1">
        <v>13.5</v>
      </c>
      <c r="AF30" s="1">
        <v>15.5</v>
      </c>
      <c r="AG30" s="1">
        <v>17.3</v>
      </c>
      <c r="AH30" s="1">
        <v>13</v>
      </c>
      <c r="AI30" s="1">
        <v>13.9</v>
      </c>
      <c r="AJ30" s="1">
        <v>10.3</v>
      </c>
      <c r="AK30" s="1">
        <v>7.3</v>
      </c>
      <c r="AL30" s="1">
        <v>7.7</v>
      </c>
      <c r="AM30" s="1">
        <v>9.3000000000000007</v>
      </c>
      <c r="AN30" s="1">
        <v>8.4</v>
      </c>
      <c r="AO30" s="1">
        <v>8.1</v>
      </c>
      <c r="AP30" s="1">
        <v>7.8</v>
      </c>
      <c r="AQ30" s="1">
        <v>8.5</v>
      </c>
      <c r="AR30" s="1">
        <v>8.6</v>
      </c>
      <c r="AS30" s="1">
        <v>8.9</v>
      </c>
      <c r="AT30" s="1">
        <v>8.5</v>
      </c>
      <c r="AU30" s="1">
        <v>8.6</v>
      </c>
      <c r="AV30" s="1">
        <v>8.1999999999999993</v>
      </c>
      <c r="AW30" s="1">
        <v>8.4</v>
      </c>
      <c r="AX30" s="1">
        <v>8.3000000000000007</v>
      </c>
      <c r="AY30" s="1">
        <v>7.1</v>
      </c>
      <c r="AZ30" s="41">
        <v>4</v>
      </c>
      <c r="BA30" s="30">
        <v>33.5</v>
      </c>
      <c r="BB30" s="40">
        <v>8.3000000000000007</v>
      </c>
      <c r="BC30" s="1">
        <v>2.7</v>
      </c>
      <c r="BD30" s="1">
        <v>2.7</v>
      </c>
      <c r="BE30" s="41">
        <v>0</v>
      </c>
      <c r="BF30" s="40">
        <v>172319.05</v>
      </c>
      <c r="BG30" s="41">
        <v>202856.23</v>
      </c>
      <c r="BH30" s="40">
        <v>570.69974358974366</v>
      </c>
      <c r="BI30" s="1">
        <v>574.55589743589746</v>
      </c>
      <c r="BJ30" s="1">
        <v>575.89910256410258</v>
      </c>
      <c r="BK30" s="1">
        <v>576.6014102564103</v>
      </c>
      <c r="BL30" s="1">
        <v>578.59692307692308</v>
      </c>
      <c r="BM30" s="41">
        <v>578.81589743589745</v>
      </c>
      <c r="BN30" s="30">
        <v>3.0123322997882735</v>
      </c>
      <c r="BO30" s="30">
        <v>90.8</v>
      </c>
      <c r="BP30" s="40">
        <v>69.281542348291566</v>
      </c>
      <c r="BQ30" s="1">
        <v>77.121488759153237</v>
      </c>
      <c r="BR30" s="1">
        <v>80.445118520883696</v>
      </c>
      <c r="BS30" s="41">
        <v>80.693577978928843</v>
      </c>
      <c r="BT30" s="35">
        <v>75.36</v>
      </c>
    </row>
    <row r="31" spans="1:72" x14ac:dyDescent="0.3">
      <c r="A31" s="30" t="s">
        <v>32</v>
      </c>
      <c r="B31" s="30" t="s">
        <v>4</v>
      </c>
      <c r="C31" s="30" t="s">
        <v>5</v>
      </c>
      <c r="D31" s="40">
        <v>250822.7</v>
      </c>
      <c r="E31" s="1">
        <v>290646.40000000002</v>
      </c>
      <c r="F31" s="1">
        <v>315286</v>
      </c>
      <c r="G31" s="1">
        <v>328442.5</v>
      </c>
      <c r="H31" s="1">
        <v>348863.1</v>
      </c>
      <c r="I31" s="1">
        <v>382488.4</v>
      </c>
      <c r="J31" s="41">
        <v>448137.3</v>
      </c>
      <c r="K31" s="40">
        <v>0.46428091247254966</v>
      </c>
      <c r="L31" s="1">
        <v>0.46986006662053892</v>
      </c>
      <c r="M31" s="41">
        <v>0.46959928027889192</v>
      </c>
      <c r="N31" s="40">
        <v>3.6747999999999998</v>
      </c>
      <c r="O31" s="41">
        <v>5.0787000000000004</v>
      </c>
      <c r="P31" s="40">
        <v>8834.2320355169886</v>
      </c>
      <c r="Q31" s="1">
        <v>10205.474104200808</v>
      </c>
      <c r="R31" s="1">
        <v>11699.916082727561</v>
      </c>
      <c r="S31" s="1">
        <v>13028.749062682336</v>
      </c>
      <c r="T31" s="1">
        <v>15324.556258654209</v>
      </c>
      <c r="U31" s="1">
        <v>15747.853147475098</v>
      </c>
      <c r="V31" s="1">
        <v>16315.764973308907</v>
      </c>
      <c r="W31" s="1">
        <v>17139.520202020201</v>
      </c>
      <c r="X31" s="1">
        <v>18572.78256365587</v>
      </c>
      <c r="Y31" s="1">
        <v>19892.377279197786</v>
      </c>
      <c r="Z31" s="1">
        <v>21415</v>
      </c>
      <c r="AA31" s="1">
        <v>23771</v>
      </c>
      <c r="AB31" s="41">
        <v>27080</v>
      </c>
      <c r="AC31" s="40">
        <v>20.7</v>
      </c>
      <c r="AD31" s="1">
        <v>18.8</v>
      </c>
      <c r="AE31" s="1">
        <v>18</v>
      </c>
      <c r="AF31" s="1">
        <v>17.2</v>
      </c>
      <c r="AG31" s="1">
        <v>22.4</v>
      </c>
      <c r="AH31" s="1">
        <v>18</v>
      </c>
      <c r="AI31" s="1">
        <v>16.899999999999999</v>
      </c>
      <c r="AJ31" s="1">
        <v>14.5</v>
      </c>
      <c r="AK31" s="1">
        <v>15.8</v>
      </c>
      <c r="AL31" s="1">
        <v>16.5</v>
      </c>
      <c r="AM31" s="1">
        <v>14.8</v>
      </c>
      <c r="AN31" s="1">
        <v>14.2</v>
      </c>
      <c r="AO31" s="1">
        <v>13.1</v>
      </c>
      <c r="AP31" s="1">
        <v>12.5</v>
      </c>
      <c r="AQ31" s="1">
        <v>10.9</v>
      </c>
      <c r="AR31" s="1">
        <v>10.7</v>
      </c>
      <c r="AS31" s="1">
        <v>10.6</v>
      </c>
      <c r="AT31" s="1">
        <v>10</v>
      </c>
      <c r="AU31" s="1">
        <v>9.6999999999999993</v>
      </c>
      <c r="AV31" s="1">
        <v>9.1999999999999993</v>
      </c>
      <c r="AW31" s="1">
        <v>9.5</v>
      </c>
      <c r="AX31" s="1">
        <v>8.9</v>
      </c>
      <c r="AY31" s="1">
        <v>8.1</v>
      </c>
      <c r="AZ31" s="41">
        <v>6.5</v>
      </c>
      <c r="BA31" s="30">
        <v>41.2</v>
      </c>
      <c r="BB31" s="40">
        <v>0</v>
      </c>
      <c r="BC31" s="1">
        <v>0</v>
      </c>
      <c r="BD31" s="1">
        <v>4.9000000000000004</v>
      </c>
      <c r="BE31" s="41">
        <v>4.3</v>
      </c>
      <c r="BF31" s="40">
        <v>122407.59</v>
      </c>
      <c r="BG31" s="41">
        <v>150644.41</v>
      </c>
      <c r="BH31" s="40">
        <v>49.208955823293174</v>
      </c>
      <c r="BI31" s="1">
        <v>50.216626506024092</v>
      </c>
      <c r="BJ31" s="1">
        <v>51.173038821954485</v>
      </c>
      <c r="BK31" s="1">
        <v>51.4243641231593</v>
      </c>
      <c r="BL31" s="1">
        <v>51.610441767068274</v>
      </c>
      <c r="BM31" s="41">
        <v>51.274899598393574</v>
      </c>
      <c r="BN31" s="30">
        <v>-6.0052846504924329</v>
      </c>
      <c r="BO31" s="30">
        <v>95.8</v>
      </c>
      <c r="BP31" s="40">
        <v>50.049670408600655</v>
      </c>
      <c r="BQ31" s="1">
        <v>49.586493349731256</v>
      </c>
      <c r="BR31" s="1">
        <v>49.200721440412444</v>
      </c>
      <c r="BS31" s="41">
        <v>51.461360829920679</v>
      </c>
      <c r="BT31" s="35">
        <v>74.53</v>
      </c>
    </row>
    <row r="32" spans="1:72" x14ac:dyDescent="0.3">
      <c r="A32" s="30" t="s">
        <v>33</v>
      </c>
      <c r="B32" s="30" t="s">
        <v>4</v>
      </c>
      <c r="C32" s="30" t="s">
        <v>5</v>
      </c>
      <c r="D32" s="40">
        <v>189116</v>
      </c>
      <c r="E32" s="1">
        <v>199863.3</v>
      </c>
      <c r="F32" s="1">
        <v>226510.4</v>
      </c>
      <c r="G32" s="1">
        <v>245659.5</v>
      </c>
      <c r="H32" s="1">
        <v>267220.8</v>
      </c>
      <c r="I32" s="1">
        <v>318032.3</v>
      </c>
      <c r="J32" s="41">
        <v>340924.6</v>
      </c>
      <c r="K32" s="40">
        <v>0.50735791579066158</v>
      </c>
      <c r="L32" s="1">
        <v>0.50289831255657202</v>
      </c>
      <c r="M32" s="41">
        <v>0.50198193348098119</v>
      </c>
      <c r="N32" s="40">
        <v>6.6390000000000002</v>
      </c>
      <c r="O32" s="41">
        <v>7.1463000000000001</v>
      </c>
      <c r="P32" s="40">
        <v>0</v>
      </c>
      <c r="Q32" s="1">
        <v>0</v>
      </c>
      <c r="R32" s="1">
        <v>0</v>
      </c>
      <c r="S32" s="1">
        <v>0</v>
      </c>
      <c r="T32" s="1">
        <v>15641.110841539512</v>
      </c>
      <c r="U32" s="1">
        <v>17749.567889872058</v>
      </c>
      <c r="V32" s="1">
        <v>19681.334753029314</v>
      </c>
      <c r="W32" s="1">
        <v>21320.415405580108</v>
      </c>
      <c r="X32" s="1">
        <v>22094.299857743768</v>
      </c>
      <c r="Y32" s="1">
        <v>22697.587370171739</v>
      </c>
      <c r="Z32" s="1">
        <v>25937</v>
      </c>
      <c r="AA32" s="1">
        <v>29817</v>
      </c>
      <c r="AB32" s="41">
        <v>32842</v>
      </c>
      <c r="AC32" s="40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7.2</v>
      </c>
      <c r="AS32" s="1">
        <v>6.8</v>
      </c>
      <c r="AT32" s="1">
        <v>6.4</v>
      </c>
      <c r="AU32" s="1">
        <v>6</v>
      </c>
      <c r="AV32" s="1">
        <v>5.6</v>
      </c>
      <c r="AW32" s="1">
        <v>6.3</v>
      </c>
      <c r="AX32" s="1">
        <v>5.8</v>
      </c>
      <c r="AY32" s="1">
        <v>5</v>
      </c>
      <c r="AZ32" s="41">
        <v>3.6</v>
      </c>
      <c r="BA32" s="30">
        <v>36.1</v>
      </c>
      <c r="BB32" s="40">
        <v>7.7</v>
      </c>
      <c r="BC32" s="1">
        <v>7.4</v>
      </c>
      <c r="BD32" s="1">
        <v>5.0999999999999996</v>
      </c>
      <c r="BE32" s="41">
        <v>11.5</v>
      </c>
      <c r="BF32" s="40">
        <v>168902.64</v>
      </c>
      <c r="BG32" s="41">
        <v>224827.09</v>
      </c>
      <c r="BH32" s="40">
        <v>493.91524904214555</v>
      </c>
      <c r="BI32" s="1">
        <v>495.03977011494254</v>
      </c>
      <c r="BJ32" s="1">
        <v>499.82693486590034</v>
      </c>
      <c r="BK32" s="1">
        <v>501.22950191570879</v>
      </c>
      <c r="BL32" s="1">
        <v>492.78961685823754</v>
      </c>
      <c r="BM32" s="41">
        <v>511.74268199233717</v>
      </c>
      <c r="BN32" s="30">
        <v>-1.2184821947800493</v>
      </c>
      <c r="BO32" s="30">
        <v>0</v>
      </c>
      <c r="BP32" s="40">
        <v>61.602804773271735</v>
      </c>
      <c r="BQ32" s="1">
        <v>64.776870288132784</v>
      </c>
      <c r="BR32" s="1">
        <v>66.479796564491792</v>
      </c>
      <c r="BS32" s="41">
        <v>67.326394921573268</v>
      </c>
      <c r="BT32" s="35">
        <v>72.760000000000005</v>
      </c>
    </row>
    <row r="33" spans="1:72" x14ac:dyDescent="0.3">
      <c r="A33" s="30" t="s">
        <v>34</v>
      </c>
      <c r="B33" s="30" t="s">
        <v>4</v>
      </c>
      <c r="C33" s="30" t="s">
        <v>5</v>
      </c>
      <c r="D33" s="40">
        <v>401975.1</v>
      </c>
      <c r="E33" s="1">
        <v>427061.4</v>
      </c>
      <c r="F33" s="1">
        <v>436674.8</v>
      </c>
      <c r="G33" s="1">
        <v>446335.4</v>
      </c>
      <c r="H33" s="1">
        <v>459481.1</v>
      </c>
      <c r="I33" s="1">
        <v>563372.1</v>
      </c>
      <c r="J33" s="41">
        <v>738801.1</v>
      </c>
      <c r="K33" s="40">
        <v>0.55910579532431293</v>
      </c>
      <c r="L33" s="1">
        <v>0.57133921429301748</v>
      </c>
      <c r="M33" s="41">
        <v>0.57281396440460675</v>
      </c>
      <c r="N33" s="40">
        <v>5.6387999999999998</v>
      </c>
      <c r="O33" s="41">
        <v>6.3804999999999996</v>
      </c>
      <c r="P33" s="40">
        <v>18773.347565075721</v>
      </c>
      <c r="Q33" s="1">
        <v>21607.197685014049</v>
      </c>
      <c r="R33" s="1">
        <v>24979.066708372284</v>
      </c>
      <c r="S33" s="1">
        <v>27859.282131128348</v>
      </c>
      <c r="T33" s="1">
        <v>30969.855042577514</v>
      </c>
      <c r="U33" s="1">
        <v>32431.812764742859</v>
      </c>
      <c r="V33" s="1">
        <v>32897.563162948463</v>
      </c>
      <c r="W33" s="1">
        <v>34258.1996320978</v>
      </c>
      <c r="X33" s="1">
        <v>35893.511245307032</v>
      </c>
      <c r="Y33" s="1">
        <v>36546.858743893776</v>
      </c>
      <c r="Z33" s="1">
        <v>42228</v>
      </c>
      <c r="AA33" s="1">
        <v>48684</v>
      </c>
      <c r="AB33" s="41">
        <v>54492</v>
      </c>
      <c r="AC33" s="40">
        <v>12.8</v>
      </c>
      <c r="AD33" s="1">
        <v>10.9</v>
      </c>
      <c r="AE33" s="1">
        <v>7.6</v>
      </c>
      <c r="AF33" s="1">
        <v>10.199999999999999</v>
      </c>
      <c r="AG33" s="1">
        <v>8.6999999999999993</v>
      </c>
      <c r="AH33" s="1">
        <v>7.4</v>
      </c>
      <c r="AI33" s="1">
        <v>7.1</v>
      </c>
      <c r="AJ33" s="1">
        <v>6.6</v>
      </c>
      <c r="AK33" s="1">
        <v>4.7</v>
      </c>
      <c r="AL33" s="1">
        <v>7.2</v>
      </c>
      <c r="AM33" s="1">
        <v>6.7</v>
      </c>
      <c r="AN33" s="1">
        <v>5.9</v>
      </c>
      <c r="AO33" s="1">
        <v>5.6</v>
      </c>
      <c r="AP33" s="1">
        <v>6.1</v>
      </c>
      <c r="AQ33" s="1">
        <v>5.7</v>
      </c>
      <c r="AR33" s="1">
        <v>6</v>
      </c>
      <c r="AS33" s="1">
        <v>5.8</v>
      </c>
      <c r="AT33" s="1">
        <v>5.7</v>
      </c>
      <c r="AU33" s="1">
        <v>5.2</v>
      </c>
      <c r="AV33" s="1">
        <v>4.8</v>
      </c>
      <c r="AW33" s="1">
        <v>5.7</v>
      </c>
      <c r="AX33" s="1">
        <v>5</v>
      </c>
      <c r="AY33" s="1">
        <v>3.5</v>
      </c>
      <c r="AZ33" s="41">
        <v>2</v>
      </c>
      <c r="BA33" s="30">
        <v>32.299999999999997</v>
      </c>
      <c r="BB33" s="40">
        <v>3.6</v>
      </c>
      <c r="BC33" s="1">
        <v>3.1</v>
      </c>
      <c r="BD33" s="1">
        <v>3.6</v>
      </c>
      <c r="BE33" s="41">
        <v>3.9</v>
      </c>
      <c r="BF33" s="40">
        <v>377612.88</v>
      </c>
      <c r="BG33" s="41">
        <v>462301.23</v>
      </c>
      <c r="BH33" s="40">
        <v>472.03455629139069</v>
      </c>
      <c r="BI33" s="1">
        <v>479.78674172185436</v>
      </c>
      <c r="BJ33" s="1">
        <v>486.17578807947018</v>
      </c>
      <c r="BK33" s="1">
        <v>485.12439735099338</v>
      </c>
      <c r="BL33" s="1">
        <v>477.67442384105954</v>
      </c>
      <c r="BM33" s="41">
        <v>480.97443708609273</v>
      </c>
      <c r="BN33" s="30">
        <v>2.0390799654734999</v>
      </c>
      <c r="BO33" s="30">
        <v>81.099999999999994</v>
      </c>
      <c r="BP33" s="40">
        <v>64.889565622784232</v>
      </c>
      <c r="BQ33" s="1">
        <v>64.450225677526774</v>
      </c>
      <c r="BR33" s="1">
        <v>65.86501364932424</v>
      </c>
      <c r="BS33" s="41">
        <v>66.648093035716997</v>
      </c>
      <c r="BT33" s="35">
        <v>73.709999999999994</v>
      </c>
    </row>
    <row r="34" spans="1:72" x14ac:dyDescent="0.3">
      <c r="A34" s="30" t="s">
        <v>35</v>
      </c>
      <c r="B34" s="30" t="s">
        <v>4</v>
      </c>
      <c r="C34" s="30" t="s">
        <v>5</v>
      </c>
      <c r="D34" s="40">
        <v>367483.2</v>
      </c>
      <c r="E34" s="1">
        <v>442846.1</v>
      </c>
      <c r="F34" s="1">
        <v>582565.6</v>
      </c>
      <c r="G34" s="1">
        <v>610661.5</v>
      </c>
      <c r="H34" s="1">
        <v>541099</v>
      </c>
      <c r="I34" s="1">
        <v>688988.3</v>
      </c>
      <c r="J34" s="41">
        <v>801999.8</v>
      </c>
      <c r="K34" s="40">
        <v>0.66340620357175339</v>
      </c>
      <c r="L34" s="1">
        <v>0.64062754784826159</v>
      </c>
      <c r="M34" s="41">
        <v>0.63893540878396582</v>
      </c>
      <c r="N34" s="40">
        <v>4.8593999999999999</v>
      </c>
      <c r="O34" s="41">
        <v>5.0206</v>
      </c>
      <c r="P34" s="40">
        <v>16059.640236706689</v>
      </c>
      <c r="Q34" s="1">
        <v>17876.038810433274</v>
      </c>
      <c r="R34" s="1">
        <v>20103.623509932786</v>
      </c>
      <c r="S34" s="1">
        <v>22210.894484077118</v>
      </c>
      <c r="T34" s="1">
        <v>24149.096702236271</v>
      </c>
      <c r="U34" s="1">
        <v>23205.43627527732</v>
      </c>
      <c r="V34" s="1">
        <v>23312.800661154379</v>
      </c>
      <c r="W34" s="1">
        <v>24285.153903148803</v>
      </c>
      <c r="X34" s="1">
        <v>25590.009507796494</v>
      </c>
      <c r="Y34" s="1">
        <v>25912.247044577623</v>
      </c>
      <c r="Z34" s="1">
        <v>27675</v>
      </c>
      <c r="AA34" s="1">
        <v>33137</v>
      </c>
      <c r="AB34" s="41">
        <v>36465</v>
      </c>
      <c r="AC34" s="40">
        <v>11.5</v>
      </c>
      <c r="AD34" s="1">
        <v>10.4</v>
      </c>
      <c r="AE34" s="1">
        <v>10.9</v>
      </c>
      <c r="AF34" s="1">
        <v>10</v>
      </c>
      <c r="AG34" s="1">
        <v>11.6</v>
      </c>
      <c r="AH34" s="1">
        <v>12.2</v>
      </c>
      <c r="AI34" s="1">
        <v>7.9</v>
      </c>
      <c r="AJ34" s="1">
        <v>8.6999999999999993</v>
      </c>
      <c r="AK34" s="1">
        <v>7.4</v>
      </c>
      <c r="AL34" s="1">
        <v>9.9</v>
      </c>
      <c r="AM34" s="1">
        <v>8.1999999999999993</v>
      </c>
      <c r="AN34" s="1">
        <v>8.8000000000000007</v>
      </c>
      <c r="AO34" s="1">
        <v>7.9</v>
      </c>
      <c r="AP34" s="1">
        <v>7.5</v>
      </c>
      <c r="AQ34" s="1">
        <v>7.5</v>
      </c>
      <c r="AR34" s="1">
        <v>7.5</v>
      </c>
      <c r="AS34" s="1">
        <v>7.7</v>
      </c>
      <c r="AT34" s="1">
        <v>7.5</v>
      </c>
      <c r="AU34" s="1">
        <v>7.5</v>
      </c>
      <c r="AV34" s="1">
        <v>7.6</v>
      </c>
      <c r="AW34" s="1">
        <v>7.9</v>
      </c>
      <c r="AX34" s="1">
        <v>7.8</v>
      </c>
      <c r="AY34" s="1">
        <v>7.1</v>
      </c>
      <c r="AZ34" s="41">
        <v>4.4000000000000004</v>
      </c>
      <c r="BA34" s="30">
        <v>46.3</v>
      </c>
      <c r="BB34" s="40">
        <v>4.4000000000000004</v>
      </c>
      <c r="BC34" s="1">
        <v>5.7</v>
      </c>
      <c r="BD34" s="1">
        <v>7.5</v>
      </c>
      <c r="BE34" s="41">
        <v>1.4</v>
      </c>
      <c r="BF34" s="40">
        <v>239345.51</v>
      </c>
      <c r="BG34" s="41">
        <v>287358.43</v>
      </c>
      <c r="BH34" s="40">
        <v>86.936244897959185</v>
      </c>
      <c r="BI34" s="1">
        <v>85.40767346938776</v>
      </c>
      <c r="BJ34" s="1">
        <v>83.224000000000018</v>
      </c>
      <c r="BK34" s="1">
        <v>83.995428571428562</v>
      </c>
      <c r="BL34" s="1">
        <v>83.999510204081631</v>
      </c>
      <c r="BM34" s="41">
        <v>84.762775510204079</v>
      </c>
      <c r="BN34" s="30">
        <v>-4.9803084658979389</v>
      </c>
      <c r="BO34" s="30">
        <v>91.5</v>
      </c>
      <c r="BP34" s="40">
        <v>62.328240607283561</v>
      </c>
      <c r="BQ34" s="1">
        <v>60.583294797268017</v>
      </c>
      <c r="BR34" s="1">
        <v>65.933738815088645</v>
      </c>
      <c r="BS34" s="41">
        <v>65.918255548584781</v>
      </c>
      <c r="BT34" s="35">
        <v>72.2</v>
      </c>
    </row>
    <row r="35" spans="1:72" x14ac:dyDescent="0.3">
      <c r="A35" s="30" t="s">
        <v>36</v>
      </c>
      <c r="B35" s="30" t="s">
        <v>4</v>
      </c>
      <c r="C35" s="30" t="s">
        <v>5</v>
      </c>
      <c r="D35" s="40">
        <v>322250.5</v>
      </c>
      <c r="E35" s="1">
        <v>332977.40000000002</v>
      </c>
      <c r="F35" s="1">
        <v>364763.9</v>
      </c>
      <c r="G35" s="1">
        <v>380349.9</v>
      </c>
      <c r="H35" s="1">
        <v>387991</v>
      </c>
      <c r="I35" s="1">
        <v>426400.1</v>
      </c>
      <c r="J35" s="41">
        <v>491186.6</v>
      </c>
      <c r="K35" s="40">
        <v>0.77632531234424629</v>
      </c>
      <c r="L35" s="1">
        <v>0.77581205615902793</v>
      </c>
      <c r="M35" s="41">
        <v>0.77680531138621078</v>
      </c>
      <c r="N35" s="40">
        <v>4.6547999999999998</v>
      </c>
      <c r="O35" s="41">
        <v>4.8651</v>
      </c>
      <c r="P35" s="40">
        <v>14508.813711012494</v>
      </c>
      <c r="Q35" s="1">
        <v>15975.192762326727</v>
      </c>
      <c r="R35" s="1">
        <v>17999.839083340328</v>
      </c>
      <c r="S35" s="1">
        <v>19285.536870588632</v>
      </c>
      <c r="T35" s="1">
        <v>21953.161687612159</v>
      </c>
      <c r="U35" s="1">
        <v>21240.749067763751</v>
      </c>
      <c r="V35" s="1">
        <v>21819.017266897408</v>
      </c>
      <c r="W35" s="1">
        <v>22551.400937125083</v>
      </c>
      <c r="X35" s="1">
        <v>23843.331090439809</v>
      </c>
      <c r="Y35" s="1">
        <v>24627.101981382508</v>
      </c>
      <c r="Z35" s="1">
        <v>27226</v>
      </c>
      <c r="AA35" s="1">
        <v>32673</v>
      </c>
      <c r="AB35" s="41">
        <v>35472</v>
      </c>
      <c r="AC35" s="40">
        <v>9.5</v>
      </c>
      <c r="AD35" s="1">
        <v>9.5</v>
      </c>
      <c r="AE35" s="1">
        <v>8.4</v>
      </c>
      <c r="AF35" s="1">
        <v>11.1</v>
      </c>
      <c r="AG35" s="1">
        <v>9.3000000000000007</v>
      </c>
      <c r="AH35" s="1">
        <v>6.7</v>
      </c>
      <c r="AI35" s="1">
        <v>8.6</v>
      </c>
      <c r="AJ35" s="1">
        <v>6.3</v>
      </c>
      <c r="AK35" s="1">
        <v>8.1999999999999993</v>
      </c>
      <c r="AL35" s="1">
        <v>10.3</v>
      </c>
      <c r="AM35" s="1">
        <v>8</v>
      </c>
      <c r="AN35" s="1">
        <v>6.9</v>
      </c>
      <c r="AO35" s="1">
        <v>6</v>
      </c>
      <c r="AP35" s="1">
        <v>6.6</v>
      </c>
      <c r="AQ35" s="1">
        <v>6.6</v>
      </c>
      <c r="AR35" s="1">
        <v>7.2</v>
      </c>
      <c r="AS35" s="1">
        <v>6.8</v>
      </c>
      <c r="AT35" s="1">
        <v>6</v>
      </c>
      <c r="AU35" s="1">
        <v>5.6</v>
      </c>
      <c r="AV35" s="1">
        <v>5.4</v>
      </c>
      <c r="AW35" s="1">
        <v>7.6</v>
      </c>
      <c r="AX35" s="1">
        <v>5</v>
      </c>
      <c r="AY35" s="1">
        <v>3.5</v>
      </c>
      <c r="AZ35" s="41">
        <v>2.9</v>
      </c>
      <c r="BA35" s="30">
        <v>36.1</v>
      </c>
      <c r="BB35" s="40">
        <v>4.9000000000000004</v>
      </c>
      <c r="BC35" s="1">
        <v>5.6</v>
      </c>
      <c r="BD35" s="1">
        <v>8.8000000000000007</v>
      </c>
      <c r="BE35" s="41">
        <v>1.1000000000000001</v>
      </c>
      <c r="BF35" s="40">
        <v>278025.34999999998</v>
      </c>
      <c r="BG35" s="41">
        <v>330509.13</v>
      </c>
      <c r="BH35" s="40">
        <v>145.79360496014169</v>
      </c>
      <c r="BI35" s="1">
        <v>146.98124889282548</v>
      </c>
      <c r="BJ35" s="1">
        <v>147.50531443755534</v>
      </c>
      <c r="BK35" s="1">
        <v>150.85873339238265</v>
      </c>
      <c r="BL35" s="1">
        <v>152.49770593445527</v>
      </c>
      <c r="BM35" s="41">
        <v>153.4330469441984</v>
      </c>
      <c r="BN35" s="30">
        <v>-2.483544661281575</v>
      </c>
      <c r="BO35" s="30">
        <v>97.6</v>
      </c>
      <c r="BP35" s="40">
        <v>73.769604466194878</v>
      </c>
      <c r="BQ35" s="1">
        <v>74.199820678646574</v>
      </c>
      <c r="BR35" s="1">
        <v>75.382433711464017</v>
      </c>
      <c r="BS35" s="41">
        <v>75.474996197685783</v>
      </c>
      <c r="BT35" s="35">
        <v>73.69</v>
      </c>
    </row>
    <row r="36" spans="1:72" x14ac:dyDescent="0.3">
      <c r="A36" s="30" t="s">
        <v>37</v>
      </c>
      <c r="B36" s="30" t="s">
        <v>4</v>
      </c>
      <c r="C36" s="30" t="s">
        <v>5</v>
      </c>
      <c r="D36" s="40">
        <v>323310.7</v>
      </c>
      <c r="E36" s="1">
        <v>339309.1</v>
      </c>
      <c r="F36" s="1">
        <v>365327.5</v>
      </c>
      <c r="G36" s="1">
        <v>386764</v>
      </c>
      <c r="H36" s="1">
        <v>406006</v>
      </c>
      <c r="I36" s="1">
        <v>485902.3</v>
      </c>
      <c r="J36" s="41">
        <v>556629.30000000005</v>
      </c>
      <c r="K36" s="40">
        <v>0.68076609089156026</v>
      </c>
      <c r="L36" s="1">
        <v>0.67732096672219089</v>
      </c>
      <c r="M36" s="41">
        <v>0.67823643389384469</v>
      </c>
      <c r="N36" s="40">
        <v>4.1318999999999999</v>
      </c>
      <c r="O36" s="41">
        <v>4.6951000000000001</v>
      </c>
      <c r="P36" s="40">
        <v>16003.998713703762</v>
      </c>
      <c r="Q36" s="1">
        <v>18085.506752033209</v>
      </c>
      <c r="R36" s="1">
        <v>20474.730761003029</v>
      </c>
      <c r="S36" s="1">
        <v>22892.769935400745</v>
      </c>
      <c r="T36" s="1">
        <v>25729.945071647137</v>
      </c>
      <c r="U36" s="1">
        <v>26532.989831751271</v>
      </c>
      <c r="V36" s="1">
        <v>27590.624838442262</v>
      </c>
      <c r="W36" s="1">
        <v>28915.059405939031</v>
      </c>
      <c r="X36" s="1">
        <v>30647.307121448346</v>
      </c>
      <c r="Y36" s="1">
        <v>31270.296924824725</v>
      </c>
      <c r="Z36" s="1">
        <v>34743</v>
      </c>
      <c r="AA36" s="1">
        <v>41377</v>
      </c>
      <c r="AB36" s="41">
        <v>46747</v>
      </c>
      <c r="AC36" s="40">
        <v>15</v>
      </c>
      <c r="AD36" s="1">
        <v>13.1</v>
      </c>
      <c r="AE36" s="1">
        <v>11.4</v>
      </c>
      <c r="AF36" s="1">
        <v>12.6</v>
      </c>
      <c r="AG36" s="1">
        <v>8.6999999999999993</v>
      </c>
      <c r="AH36" s="1">
        <v>8.5</v>
      </c>
      <c r="AI36" s="1">
        <v>8.1</v>
      </c>
      <c r="AJ36" s="1">
        <v>6.7</v>
      </c>
      <c r="AK36" s="1">
        <v>6.4</v>
      </c>
      <c r="AL36" s="1">
        <v>8.4</v>
      </c>
      <c r="AM36" s="1">
        <v>7.7</v>
      </c>
      <c r="AN36" s="1">
        <v>7.3</v>
      </c>
      <c r="AO36" s="1">
        <v>6</v>
      </c>
      <c r="AP36" s="1">
        <v>6</v>
      </c>
      <c r="AQ36" s="1">
        <v>5.9</v>
      </c>
      <c r="AR36" s="1">
        <v>6.1</v>
      </c>
      <c r="AS36" s="1">
        <v>5.8</v>
      </c>
      <c r="AT36" s="1">
        <v>5.6</v>
      </c>
      <c r="AU36" s="1">
        <v>5.0999999999999996</v>
      </c>
      <c r="AV36" s="1">
        <v>4.8</v>
      </c>
      <c r="AW36" s="1">
        <v>5</v>
      </c>
      <c r="AX36" s="1">
        <v>4</v>
      </c>
      <c r="AY36" s="1">
        <v>3.5</v>
      </c>
      <c r="AZ36" s="41">
        <v>3.1</v>
      </c>
      <c r="BA36" s="30">
        <v>32.4</v>
      </c>
      <c r="BB36" s="40">
        <v>6</v>
      </c>
      <c r="BC36" s="1">
        <v>6.4</v>
      </c>
      <c r="BD36" s="1">
        <v>5.5</v>
      </c>
      <c r="BE36" s="41">
        <v>4</v>
      </c>
      <c r="BF36" s="40">
        <v>338076.91</v>
      </c>
      <c r="BG36" s="41">
        <v>430058.92</v>
      </c>
      <c r="BH36" s="40">
        <v>264.30150495049509</v>
      </c>
      <c r="BI36" s="1">
        <v>265.41456435643562</v>
      </c>
      <c r="BJ36" s="1">
        <v>266.97398019801983</v>
      </c>
      <c r="BK36" s="1">
        <v>268.70962376237628</v>
      </c>
      <c r="BL36" s="1">
        <v>270.3761782178218</v>
      </c>
      <c r="BM36" s="41">
        <v>272.80635643564358</v>
      </c>
      <c r="BN36" s="30">
        <v>-4.7467727908304759E-2</v>
      </c>
      <c r="BO36" s="30">
        <v>84.5</v>
      </c>
      <c r="BP36" s="40">
        <v>66.972405405707676</v>
      </c>
      <c r="BQ36" s="1">
        <v>68.738430717461071</v>
      </c>
      <c r="BR36" s="1">
        <v>73.738681171344382</v>
      </c>
      <c r="BS36" s="41">
        <v>79.572563759237838</v>
      </c>
      <c r="BT36" s="35">
        <v>73.48</v>
      </c>
    </row>
    <row r="37" spans="1:72" x14ac:dyDescent="0.3">
      <c r="A37" s="30" t="s">
        <v>84</v>
      </c>
      <c r="B37" s="30" t="s">
        <v>4</v>
      </c>
      <c r="C37" s="30" t="s">
        <v>5</v>
      </c>
      <c r="D37" s="40">
        <v>199345.1</v>
      </c>
      <c r="E37" s="1">
        <v>215927.3</v>
      </c>
      <c r="F37" s="1">
        <v>248511.9</v>
      </c>
      <c r="G37" s="1">
        <v>269903.5</v>
      </c>
      <c r="H37" s="1">
        <v>271274.5</v>
      </c>
      <c r="I37" s="1">
        <v>348361.9</v>
      </c>
      <c r="J37" s="41">
        <v>415460.8</v>
      </c>
      <c r="K37" s="40">
        <v>0.94219213610774299</v>
      </c>
      <c r="L37" s="1">
        <v>0.92497935597816838</v>
      </c>
      <c r="M37" s="41">
        <v>0.92606176987177891</v>
      </c>
      <c r="N37" s="40">
        <v>6.5014000000000003</v>
      </c>
      <c r="O37" s="41">
        <v>6.4150999999999998</v>
      </c>
      <c r="P37" s="40">
        <v>0</v>
      </c>
      <c r="Q37" s="1">
        <v>0</v>
      </c>
      <c r="R37" s="1">
        <v>0</v>
      </c>
      <c r="S37" s="1">
        <v>0</v>
      </c>
      <c r="T37" s="1">
        <v>17324.410313064938</v>
      </c>
      <c r="U37" s="1">
        <v>24746.331916622396</v>
      </c>
      <c r="V37" s="1">
        <v>25950.449773407727</v>
      </c>
      <c r="W37" s="1">
        <v>25910.762261920812</v>
      </c>
      <c r="X37" s="1">
        <v>26422.642100216242</v>
      </c>
      <c r="Y37" s="1">
        <v>27267.40411468294</v>
      </c>
      <c r="Z37" s="1">
        <v>31603</v>
      </c>
      <c r="AA37" s="1">
        <v>35679</v>
      </c>
      <c r="AB37" s="41">
        <v>39471</v>
      </c>
      <c r="AC37" s="40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8.4</v>
      </c>
      <c r="AS37" s="1">
        <v>6.2</v>
      </c>
      <c r="AT37" s="1">
        <v>4.5</v>
      </c>
      <c r="AU37" s="1">
        <v>4.2</v>
      </c>
      <c r="AV37" s="1">
        <v>3.9</v>
      </c>
      <c r="AW37" s="1">
        <v>4.5999999999999996</v>
      </c>
      <c r="AX37" s="1">
        <v>4.3</v>
      </c>
      <c r="AY37" s="1">
        <v>4</v>
      </c>
      <c r="AZ37" s="41">
        <v>3.3</v>
      </c>
      <c r="BA37" s="30">
        <v>33.4</v>
      </c>
      <c r="BB37" s="40">
        <v>2.9</v>
      </c>
      <c r="BC37" s="1">
        <v>2.8</v>
      </c>
      <c r="BD37" s="1">
        <v>3.1</v>
      </c>
      <c r="BE37" s="41">
        <v>3.2</v>
      </c>
      <c r="BF37" s="40">
        <v>175871.75</v>
      </c>
      <c r="BG37" s="41">
        <v>219142.66</v>
      </c>
      <c r="BH37" s="40">
        <v>1101.2811111111112</v>
      </c>
      <c r="BI37" s="1">
        <v>1168.18</v>
      </c>
      <c r="BJ37" s="1">
        <v>1161.8388888888887</v>
      </c>
      <c r="BK37" s="1">
        <v>1190.1266666666668</v>
      </c>
      <c r="BL37" s="1">
        <v>1196.9311111111108</v>
      </c>
      <c r="BM37" s="41">
        <v>1213.4877777777776</v>
      </c>
      <c r="BN37" s="30">
        <v>23.907118797629746</v>
      </c>
      <c r="BO37" s="30">
        <v>0</v>
      </c>
      <c r="BP37" s="40">
        <v>56.284174078389114</v>
      </c>
      <c r="BQ37" s="1">
        <v>60.958826233754678</v>
      </c>
      <c r="BR37" s="1">
        <v>65.07584274576341</v>
      </c>
      <c r="BS37" s="41">
        <v>66.387970209591245</v>
      </c>
      <c r="BT37" s="35">
        <v>76.11</v>
      </c>
    </row>
    <row r="38" spans="1:72" x14ac:dyDescent="0.3">
      <c r="A38" s="30" t="s">
        <v>38</v>
      </c>
      <c r="B38" s="30" t="s">
        <v>4</v>
      </c>
      <c r="C38" s="30" t="s">
        <v>5</v>
      </c>
      <c r="D38" s="40">
        <v>202693.3</v>
      </c>
      <c r="E38" s="1">
        <v>208042.6</v>
      </c>
      <c r="F38" s="1">
        <v>218099.5</v>
      </c>
      <c r="G38" s="1">
        <v>228250</v>
      </c>
      <c r="H38" s="1">
        <v>234960.7</v>
      </c>
      <c r="I38" s="1">
        <v>252694</v>
      </c>
      <c r="J38" s="41">
        <v>285551.7</v>
      </c>
      <c r="K38" s="40">
        <v>0.45329924597088583</v>
      </c>
      <c r="L38" s="1">
        <v>0.45189718550891789</v>
      </c>
      <c r="M38" s="41">
        <v>0.45175489075014602</v>
      </c>
      <c r="N38" s="40">
        <v>0.91369999999999996</v>
      </c>
      <c r="O38" s="41">
        <v>0.97560000000000002</v>
      </c>
      <c r="P38" s="40">
        <v>18265.044611878144</v>
      </c>
      <c r="Q38" s="1">
        <v>20688.369496744261</v>
      </c>
      <c r="R38" s="1">
        <v>21489.149271001301</v>
      </c>
      <c r="S38" s="1">
        <v>23198.482561548215</v>
      </c>
      <c r="T38" s="1">
        <v>26624.631174137485</v>
      </c>
      <c r="U38" s="1">
        <v>25515.980610057111</v>
      </c>
      <c r="V38" s="1">
        <v>26301.934197236955</v>
      </c>
      <c r="W38" s="1">
        <v>25550.825579828597</v>
      </c>
      <c r="X38" s="1">
        <v>27160.221703574978</v>
      </c>
      <c r="Y38" s="1">
        <v>27395.466807998531</v>
      </c>
      <c r="Z38" s="1">
        <v>29952</v>
      </c>
      <c r="AA38" s="1">
        <v>37606</v>
      </c>
      <c r="AB38" s="41">
        <v>39646</v>
      </c>
      <c r="AC38" s="40">
        <v>26.5</v>
      </c>
      <c r="AD38" s="1">
        <v>29.3</v>
      </c>
      <c r="AE38" s="1">
        <v>24.1</v>
      </c>
      <c r="AF38" s="1">
        <v>20.9</v>
      </c>
      <c r="AG38" s="1">
        <v>27.2</v>
      </c>
      <c r="AH38" s="1">
        <v>22.1</v>
      </c>
      <c r="AI38" s="1">
        <v>22.1</v>
      </c>
      <c r="AJ38" s="1">
        <v>20.2</v>
      </c>
      <c r="AK38" s="1">
        <v>13.2</v>
      </c>
      <c r="AL38" s="1">
        <v>13.2</v>
      </c>
      <c r="AM38" s="1">
        <v>14.8</v>
      </c>
      <c r="AN38" s="1">
        <v>12.7</v>
      </c>
      <c r="AO38" s="1">
        <v>11.7</v>
      </c>
      <c r="AP38" s="1">
        <v>11.6</v>
      </c>
      <c r="AQ38" s="1">
        <v>10.199999999999999</v>
      </c>
      <c r="AR38" s="1">
        <v>10.8</v>
      </c>
      <c r="AS38" s="1">
        <v>10.9</v>
      </c>
      <c r="AT38" s="1">
        <v>12.1</v>
      </c>
      <c r="AU38" s="1">
        <v>11.6</v>
      </c>
      <c r="AV38" s="1">
        <v>13.1</v>
      </c>
      <c r="AW38" s="1">
        <v>15.8</v>
      </c>
      <c r="AX38" s="1">
        <v>15.2</v>
      </c>
      <c r="AY38" s="1">
        <v>12.2</v>
      </c>
      <c r="AZ38" s="41">
        <v>11.9</v>
      </c>
      <c r="BA38" s="30">
        <v>34.200000000000003</v>
      </c>
      <c r="BB38" s="40">
        <v>7.5</v>
      </c>
      <c r="BC38" s="1">
        <v>3.9</v>
      </c>
      <c r="BD38" s="1">
        <v>4.8</v>
      </c>
      <c r="BE38" s="41">
        <v>6</v>
      </c>
      <c r="BF38" s="40">
        <v>88616.66</v>
      </c>
      <c r="BG38" s="41">
        <v>104097.99</v>
      </c>
      <c r="BH38" s="40">
        <v>416.66755467196822</v>
      </c>
      <c r="BI38" s="1">
        <v>427.33892644135193</v>
      </c>
      <c r="BJ38" s="1">
        <v>420.84954274353879</v>
      </c>
      <c r="BK38" s="1">
        <v>442.96673956262424</v>
      </c>
      <c r="BL38" s="1">
        <v>453.00848906560634</v>
      </c>
      <c r="BM38" s="41">
        <v>477.45119284294236</v>
      </c>
      <c r="BN38" s="30">
        <v>-1.0678081723253492</v>
      </c>
      <c r="BO38" s="30">
        <v>69.400000000000006</v>
      </c>
      <c r="BP38" s="40">
        <v>45.438944209629788</v>
      </c>
      <c r="BQ38" s="1">
        <v>47.301230663775392</v>
      </c>
      <c r="BR38" s="1">
        <v>49.072282357667291</v>
      </c>
      <c r="BS38" s="41">
        <v>51.256713318047936</v>
      </c>
      <c r="BT38" s="35">
        <v>79.87</v>
      </c>
    </row>
    <row r="39" spans="1:72" x14ac:dyDescent="0.3">
      <c r="A39" s="30" t="s">
        <v>39</v>
      </c>
      <c r="B39" s="30" t="s">
        <v>4</v>
      </c>
      <c r="C39" s="30" t="s">
        <v>5</v>
      </c>
      <c r="D39" s="40">
        <v>123604.4</v>
      </c>
      <c r="E39" s="1">
        <v>127623.9</v>
      </c>
      <c r="F39" s="1">
        <v>139363.79999999999</v>
      </c>
      <c r="G39" s="1">
        <v>149849.4</v>
      </c>
      <c r="H39" s="1">
        <v>141618.29999999999</v>
      </c>
      <c r="I39" s="1">
        <v>141496</v>
      </c>
      <c r="J39" s="41">
        <v>159603.5</v>
      </c>
      <c r="K39" s="40">
        <v>0.55765392380232726</v>
      </c>
      <c r="L39" s="1">
        <v>0.54838193874523677</v>
      </c>
      <c r="M39" s="41">
        <v>0.55001327718978799</v>
      </c>
      <c r="N39" s="40">
        <v>0.24840000000000001</v>
      </c>
      <c r="O39" s="41">
        <v>0.24929999999999999</v>
      </c>
      <c r="P39" s="40">
        <v>11579.119794703567</v>
      </c>
      <c r="Q39" s="1">
        <v>12369.978243881715</v>
      </c>
      <c r="R39" s="1">
        <v>13355.019613132368</v>
      </c>
      <c r="S39" s="1">
        <v>14809.12472010567</v>
      </c>
      <c r="T39" s="1">
        <v>15357.920545212764</v>
      </c>
      <c r="U39" s="1">
        <v>15947.317687959907</v>
      </c>
      <c r="V39" s="1">
        <v>16046.735746876466</v>
      </c>
      <c r="W39" s="1">
        <v>16450.305470865111</v>
      </c>
      <c r="X39" s="1">
        <v>16944.603178471199</v>
      </c>
      <c r="Y39" s="1">
        <v>17246.957901960002</v>
      </c>
      <c r="Z39" s="1">
        <v>18572.747466470209</v>
      </c>
      <c r="AA39" s="1">
        <v>23047</v>
      </c>
      <c r="AB39" s="41">
        <v>24367</v>
      </c>
      <c r="AC39" s="40">
        <v>30.3</v>
      </c>
      <c r="AD39" s="1">
        <v>33.4</v>
      </c>
      <c r="AE39" s="1">
        <v>43.7</v>
      </c>
      <c r="AF39" s="1">
        <v>55.8</v>
      </c>
      <c r="AG39" s="1">
        <v>43.5</v>
      </c>
      <c r="AH39" s="1">
        <v>63.1</v>
      </c>
      <c r="AI39" s="1">
        <v>57.8</v>
      </c>
      <c r="AJ39" s="1">
        <v>46.6</v>
      </c>
      <c r="AK39" s="1">
        <v>53.3</v>
      </c>
      <c r="AL39" s="1">
        <v>53.2</v>
      </c>
      <c r="AM39" s="1">
        <v>49.7</v>
      </c>
      <c r="AN39" s="1">
        <v>48.1</v>
      </c>
      <c r="AO39" s="1">
        <v>47.7</v>
      </c>
      <c r="AP39" s="1">
        <v>43.7</v>
      </c>
      <c r="AQ39" s="1">
        <v>29.8</v>
      </c>
      <c r="AR39" s="1">
        <v>30.6</v>
      </c>
      <c r="AS39" s="1">
        <v>30.3</v>
      </c>
      <c r="AT39" s="1">
        <v>27.3</v>
      </c>
      <c r="AU39" s="1">
        <v>27.1</v>
      </c>
      <c r="AV39" s="1">
        <v>28</v>
      </c>
      <c r="AW39" s="1">
        <v>31.2</v>
      </c>
      <c r="AX39" s="1">
        <v>32.4</v>
      </c>
      <c r="AY39" s="1">
        <v>30.1</v>
      </c>
      <c r="AZ39" s="41">
        <v>27.9</v>
      </c>
      <c r="BA39" s="30">
        <v>45.6</v>
      </c>
      <c r="BB39" s="40">
        <v>2.9</v>
      </c>
      <c r="BC39" s="1">
        <v>5.7</v>
      </c>
      <c r="BD39" s="1">
        <v>6.1</v>
      </c>
      <c r="BE39" s="41">
        <v>5.7</v>
      </c>
      <c r="BF39" s="40">
        <v>44667.040000000001</v>
      </c>
      <c r="BG39" s="41">
        <v>54065.41</v>
      </c>
      <c r="BH39" s="40">
        <v>848.39805555555563</v>
      </c>
      <c r="BI39" s="1">
        <v>853.84249999999997</v>
      </c>
      <c r="BJ39" s="1">
        <v>891.2063888888888</v>
      </c>
      <c r="BK39" s="1">
        <v>883</v>
      </c>
      <c r="BL39" s="1">
        <v>1021.4654838709677</v>
      </c>
      <c r="BM39" s="41">
        <v>1024.4654838709678</v>
      </c>
      <c r="BN39" s="30">
        <v>3.1370033404000655</v>
      </c>
      <c r="BO39" s="30">
        <v>39.799999999999997</v>
      </c>
      <c r="BP39" s="40">
        <v>89.936226165365824</v>
      </c>
      <c r="BQ39" s="1">
        <v>89.975333112556982</v>
      </c>
      <c r="BR39" s="1">
        <v>90.070528028440577</v>
      </c>
      <c r="BS39" s="41">
        <v>90.122589699997505</v>
      </c>
      <c r="BT39" s="35">
        <v>79.2</v>
      </c>
    </row>
    <row r="40" spans="1:72" x14ac:dyDescent="0.3">
      <c r="A40" s="30" t="s">
        <v>40</v>
      </c>
      <c r="B40" s="30" t="s">
        <v>4</v>
      </c>
      <c r="C40" s="30" t="s">
        <v>5</v>
      </c>
      <c r="D40" s="40">
        <v>173590</v>
      </c>
      <c r="E40" s="1">
        <v>175147.8</v>
      </c>
      <c r="F40" s="1">
        <v>181478</v>
      </c>
      <c r="G40" s="1">
        <v>191721.5</v>
      </c>
      <c r="H40" s="1">
        <v>200313.5</v>
      </c>
      <c r="I40" s="1">
        <v>235770.1</v>
      </c>
      <c r="J40" s="41">
        <v>286415.09999999998</v>
      </c>
      <c r="K40" s="40">
        <v>0.52000546820343096</v>
      </c>
      <c r="L40" s="1">
        <v>0.51772567549315485</v>
      </c>
      <c r="M40" s="41">
        <v>0.51713707005469023</v>
      </c>
      <c r="N40" s="40">
        <v>0.88270000000000004</v>
      </c>
      <c r="O40" s="41">
        <v>1.0358000000000001</v>
      </c>
      <c r="P40" s="40">
        <v>12616.905394525427</v>
      </c>
      <c r="Q40" s="1">
        <v>13648.54792539259</v>
      </c>
      <c r="R40" s="1">
        <v>14851.441286055242</v>
      </c>
      <c r="S40" s="1">
        <v>16206.80526280706</v>
      </c>
      <c r="T40" s="1">
        <v>18669.62881286507</v>
      </c>
      <c r="U40" s="1">
        <v>19366.726753886756</v>
      </c>
      <c r="V40" s="1">
        <v>19952.701772558685</v>
      </c>
      <c r="W40" s="1">
        <v>20237.315922795209</v>
      </c>
      <c r="X40" s="1">
        <v>20815.089986886614</v>
      </c>
      <c r="Y40" s="1">
        <v>21276.254813799671</v>
      </c>
      <c r="Z40" s="1">
        <v>24991.259693701923</v>
      </c>
      <c r="AA40" s="1">
        <v>34759</v>
      </c>
      <c r="AB40" s="41">
        <v>38681</v>
      </c>
      <c r="AC40" s="40">
        <v>16.899999999999999</v>
      </c>
      <c r="AD40" s="1">
        <v>17</v>
      </c>
      <c r="AE40" s="1">
        <v>19.100000000000001</v>
      </c>
      <c r="AF40" s="1">
        <v>22.8</v>
      </c>
      <c r="AG40" s="1">
        <v>24.9</v>
      </c>
      <c r="AH40" s="1">
        <v>23.9</v>
      </c>
      <c r="AI40" s="1">
        <v>20.8</v>
      </c>
      <c r="AJ40" s="1">
        <v>18</v>
      </c>
      <c r="AK40" s="1">
        <v>17.8</v>
      </c>
      <c r="AL40" s="1">
        <v>14.6</v>
      </c>
      <c r="AM40" s="1">
        <v>12.7</v>
      </c>
      <c r="AN40" s="1">
        <v>10.5</v>
      </c>
      <c r="AO40" s="1">
        <v>8.9</v>
      </c>
      <c r="AP40" s="1">
        <v>10.5</v>
      </c>
      <c r="AQ40" s="1">
        <v>9.5</v>
      </c>
      <c r="AR40" s="1">
        <v>10.199999999999999</v>
      </c>
      <c r="AS40" s="1">
        <v>10.3</v>
      </c>
      <c r="AT40" s="1">
        <v>10.5</v>
      </c>
      <c r="AU40" s="1">
        <v>10.6</v>
      </c>
      <c r="AV40" s="1">
        <v>10.8</v>
      </c>
      <c r="AW40" s="1">
        <v>14.9</v>
      </c>
      <c r="AX40" s="1">
        <v>11.8</v>
      </c>
      <c r="AY40" s="1">
        <v>10.1</v>
      </c>
      <c r="AZ40" s="41">
        <v>9.1</v>
      </c>
      <c r="BA40" s="30">
        <v>39.4</v>
      </c>
      <c r="BB40" s="40">
        <v>4.5999999999999996</v>
      </c>
      <c r="BC40" s="1">
        <v>4.5999999999999996</v>
      </c>
      <c r="BD40" s="1">
        <v>6</v>
      </c>
      <c r="BE40" s="41">
        <v>6.3</v>
      </c>
      <c r="BF40" s="40">
        <v>115528.48</v>
      </c>
      <c r="BG40" s="41">
        <v>138335.37</v>
      </c>
      <c r="BH40" s="40">
        <v>588.87272000000007</v>
      </c>
      <c r="BI40" s="1">
        <v>608.62224000000003</v>
      </c>
      <c r="BJ40" s="1">
        <v>632.01448000000005</v>
      </c>
      <c r="BK40" s="1">
        <v>646</v>
      </c>
      <c r="BL40" s="1">
        <v>654.89271999999994</v>
      </c>
      <c r="BM40" s="41">
        <v>665.69767999999999</v>
      </c>
      <c r="BN40" s="30">
        <v>-3.5971063916367552</v>
      </c>
      <c r="BO40" s="30">
        <v>91.9</v>
      </c>
      <c r="BP40" s="40">
        <v>83.072397422305514</v>
      </c>
      <c r="BQ40" s="1">
        <v>84.375833244715821</v>
      </c>
      <c r="BR40" s="1">
        <v>84.812252858672494</v>
      </c>
      <c r="BS40" s="41">
        <v>85.432196163866024</v>
      </c>
      <c r="BT40" s="35">
        <v>77.14</v>
      </c>
    </row>
    <row r="41" spans="1:72" x14ac:dyDescent="0.3">
      <c r="A41" s="30" t="s">
        <v>41</v>
      </c>
      <c r="B41" s="30" t="s">
        <v>4</v>
      </c>
      <c r="C41" s="30" t="s">
        <v>5</v>
      </c>
      <c r="D41" s="40">
        <v>167223.9</v>
      </c>
      <c r="E41" s="1">
        <v>176253.4</v>
      </c>
      <c r="F41" s="1">
        <v>182466.9</v>
      </c>
      <c r="G41" s="1">
        <v>194488.5</v>
      </c>
      <c r="H41" s="1">
        <v>202626.9</v>
      </c>
      <c r="I41" s="1">
        <v>231202.6</v>
      </c>
      <c r="J41" s="41">
        <v>268526.2</v>
      </c>
      <c r="K41" s="40">
        <v>0.42905180529017556</v>
      </c>
      <c r="L41" s="1">
        <v>0.41371433938741875</v>
      </c>
      <c r="M41" s="41">
        <v>0.41413386516114981</v>
      </c>
      <c r="N41" s="40">
        <v>1.4162999999999999</v>
      </c>
      <c r="O41" s="41">
        <v>1.4901</v>
      </c>
      <c r="P41" s="40">
        <v>11740.110579474533</v>
      </c>
      <c r="Q41" s="1">
        <v>13379.448128048653</v>
      </c>
      <c r="R41" s="1">
        <v>14203.325895003591</v>
      </c>
      <c r="S41" s="1">
        <v>16280.46508281481</v>
      </c>
      <c r="T41" s="1">
        <v>17753.774457541429</v>
      </c>
      <c r="U41" s="1">
        <v>17546.134086667505</v>
      </c>
      <c r="V41" s="1">
        <v>17808.849198828178</v>
      </c>
      <c r="W41" s="1">
        <v>17947.113140462217</v>
      </c>
      <c r="X41" s="1">
        <v>18792.742224254864</v>
      </c>
      <c r="Y41" s="1">
        <v>18903.089216711884</v>
      </c>
      <c r="Z41" s="1">
        <v>20256.296281313738</v>
      </c>
      <c r="AA41" s="1">
        <v>23035</v>
      </c>
      <c r="AB41" s="41">
        <v>25511</v>
      </c>
      <c r="AC41" s="40">
        <v>21.5</v>
      </c>
      <c r="AD41" s="1">
        <v>18.899999999999999</v>
      </c>
      <c r="AE41" s="1">
        <v>12.1</v>
      </c>
      <c r="AF41" s="1">
        <v>18.3</v>
      </c>
      <c r="AG41" s="1">
        <v>17.2</v>
      </c>
      <c r="AH41" s="1">
        <v>13.8</v>
      </c>
      <c r="AI41" s="1">
        <v>19.2</v>
      </c>
      <c r="AJ41" s="1">
        <v>18.100000000000001</v>
      </c>
      <c r="AK41" s="1">
        <v>15.9</v>
      </c>
      <c r="AL41" s="1">
        <v>12</v>
      </c>
      <c r="AM41" s="1">
        <v>10.3</v>
      </c>
      <c r="AN41" s="1">
        <v>9.8000000000000007</v>
      </c>
      <c r="AO41" s="1">
        <v>8.9</v>
      </c>
      <c r="AP41" s="1">
        <v>9.8000000000000007</v>
      </c>
      <c r="AQ41" s="1">
        <v>13.1</v>
      </c>
      <c r="AR41" s="1">
        <v>15.2</v>
      </c>
      <c r="AS41" s="1">
        <v>14.5</v>
      </c>
      <c r="AT41" s="1">
        <v>13.6</v>
      </c>
      <c r="AU41" s="1">
        <v>12.2</v>
      </c>
      <c r="AV41" s="1">
        <v>11.8</v>
      </c>
      <c r="AW41" s="1">
        <v>14.9</v>
      </c>
      <c r="AX41" s="1">
        <v>12.4</v>
      </c>
      <c r="AY41" s="1">
        <v>9.9</v>
      </c>
      <c r="AZ41" s="41">
        <v>7.4</v>
      </c>
      <c r="BA41" s="30">
        <v>38.4</v>
      </c>
      <c r="BB41" s="40">
        <v>14.2</v>
      </c>
      <c r="BC41" s="1">
        <v>2.7</v>
      </c>
      <c r="BD41" s="1">
        <v>8.1</v>
      </c>
      <c r="BE41" s="41">
        <v>5.9</v>
      </c>
      <c r="BF41" s="40">
        <v>106395.06</v>
      </c>
      <c r="BG41" s="41">
        <v>115152.82</v>
      </c>
      <c r="BH41" s="40">
        <v>346.88335664335659</v>
      </c>
      <c r="BI41" s="1">
        <v>345.2748251748252</v>
      </c>
      <c r="BJ41" s="1">
        <v>349.46433566433564</v>
      </c>
      <c r="BK41" s="1">
        <v>353.18958041958041</v>
      </c>
      <c r="BL41" s="1">
        <v>351.7413986013986</v>
      </c>
      <c r="BM41" s="41">
        <v>363.29251748251744</v>
      </c>
      <c r="BN41" s="30">
        <v>-1.3621945188191755</v>
      </c>
      <c r="BO41" s="30">
        <v>96.1</v>
      </c>
      <c r="BP41" s="40">
        <v>48.797505923628265</v>
      </c>
      <c r="BQ41" s="1">
        <v>48.779695665149738</v>
      </c>
      <c r="BR41" s="1">
        <v>47.353776848675786</v>
      </c>
      <c r="BS41" s="41">
        <v>49.392063409367324</v>
      </c>
      <c r="BT41" s="35">
        <v>76.25</v>
      </c>
    </row>
    <row r="42" spans="1:72" x14ac:dyDescent="0.3">
      <c r="A42" s="30" t="s">
        <v>89</v>
      </c>
      <c r="B42" s="30" t="s">
        <v>4</v>
      </c>
      <c r="C42" s="30" t="s">
        <v>5</v>
      </c>
      <c r="D42" s="40">
        <v>211684</v>
      </c>
      <c r="E42" s="1">
        <v>217384.9</v>
      </c>
      <c r="F42" s="1">
        <v>230382.6</v>
      </c>
      <c r="G42" s="1">
        <v>249099.8</v>
      </c>
      <c r="H42" s="1">
        <v>258575.6</v>
      </c>
      <c r="I42" s="1">
        <v>287740.5</v>
      </c>
      <c r="J42" s="41">
        <v>316184.7</v>
      </c>
      <c r="K42" s="40">
        <v>0.64227522946445703</v>
      </c>
      <c r="L42" s="1">
        <v>0.63186083543396376</v>
      </c>
      <c r="M42" s="41">
        <v>0.63285799089381167</v>
      </c>
      <c r="N42" s="40">
        <v>1.0472999999999999</v>
      </c>
      <c r="O42" s="41">
        <v>1.2142999999999999</v>
      </c>
      <c r="P42" s="40">
        <v>13758.020674306967</v>
      </c>
      <c r="Q42" s="1">
        <v>16165.310947418211</v>
      </c>
      <c r="R42" s="1">
        <v>17142.290162593556</v>
      </c>
      <c r="S42" s="1">
        <v>19264.747841733089</v>
      </c>
      <c r="T42" s="1">
        <v>21815.755593901562</v>
      </c>
      <c r="U42" s="1">
        <v>22236.803241998612</v>
      </c>
      <c r="V42" s="1">
        <v>22730.165217209535</v>
      </c>
      <c r="W42" s="1">
        <v>23374.747821444234</v>
      </c>
      <c r="X42" s="1">
        <v>24582.149054467733</v>
      </c>
      <c r="Y42" s="1">
        <v>24035.251853765527</v>
      </c>
      <c r="Z42" s="1">
        <v>25979.544763133828</v>
      </c>
      <c r="AA42" s="1">
        <v>30774</v>
      </c>
      <c r="AB42" s="41">
        <v>34561</v>
      </c>
      <c r="AC42" s="40">
        <v>28.5</v>
      </c>
      <c r="AD42" s="1">
        <v>16.7</v>
      </c>
      <c r="AE42" s="1">
        <v>12.6</v>
      </c>
      <c r="AF42" s="1">
        <v>10</v>
      </c>
      <c r="AG42" s="1">
        <v>11.2</v>
      </c>
      <c r="AH42" s="1">
        <v>8.8000000000000007</v>
      </c>
      <c r="AI42" s="1">
        <v>8.3000000000000007</v>
      </c>
      <c r="AJ42" s="1">
        <v>9.8000000000000007</v>
      </c>
      <c r="AK42" s="1">
        <v>9.8000000000000007</v>
      </c>
      <c r="AL42" s="1">
        <v>10.4</v>
      </c>
      <c r="AM42" s="1">
        <v>9.6999999999999993</v>
      </c>
      <c r="AN42" s="1">
        <v>8.3000000000000007</v>
      </c>
      <c r="AO42" s="1">
        <v>7.9</v>
      </c>
      <c r="AP42" s="1">
        <v>8.1</v>
      </c>
      <c r="AQ42" s="1">
        <v>8.6</v>
      </c>
      <c r="AR42" s="1">
        <v>9.3000000000000007</v>
      </c>
      <c r="AS42" s="1">
        <v>9.8000000000000007</v>
      </c>
      <c r="AT42" s="1">
        <v>11.8</v>
      </c>
      <c r="AU42" s="1">
        <v>10.4</v>
      </c>
      <c r="AV42" s="1">
        <v>12.1</v>
      </c>
      <c r="AW42" s="1">
        <v>15.4</v>
      </c>
      <c r="AX42" s="1">
        <v>13.4</v>
      </c>
      <c r="AY42" s="1">
        <v>12</v>
      </c>
      <c r="AZ42" s="41">
        <v>10.1</v>
      </c>
      <c r="BA42" s="30">
        <v>53.9</v>
      </c>
      <c r="BB42" s="40">
        <v>4.4000000000000004</v>
      </c>
      <c r="BC42" s="1">
        <v>0</v>
      </c>
      <c r="BD42" s="1">
        <v>9.8000000000000007</v>
      </c>
      <c r="BE42" s="41">
        <v>6.6</v>
      </c>
      <c r="BF42" s="40">
        <v>200982.67</v>
      </c>
      <c r="BG42" s="41">
        <v>233882.1</v>
      </c>
      <c r="BH42" s="40">
        <v>714.73837500000002</v>
      </c>
      <c r="BI42" s="1">
        <v>717.07850000000008</v>
      </c>
      <c r="BJ42" s="1">
        <v>717.96712500000001</v>
      </c>
      <c r="BK42" s="1">
        <v>718.71237499999995</v>
      </c>
      <c r="BL42" s="1">
        <v>725.78475000000003</v>
      </c>
      <c r="BM42" s="41">
        <v>716.86787500000003</v>
      </c>
      <c r="BN42" s="30">
        <v>-6.5130516360686501</v>
      </c>
      <c r="BO42" s="30">
        <v>99.1</v>
      </c>
      <c r="BP42" s="40">
        <v>97.312244868099555</v>
      </c>
      <c r="BQ42" s="1">
        <v>97.20821091807835</v>
      </c>
      <c r="BR42" s="1">
        <v>97.85629691887452</v>
      </c>
      <c r="BS42" s="41">
        <v>97.923062435257563</v>
      </c>
      <c r="BT42" s="35">
        <v>76.16</v>
      </c>
    </row>
    <row r="43" spans="1:72" x14ac:dyDescent="0.3">
      <c r="A43" s="30" t="s">
        <v>42</v>
      </c>
      <c r="B43" s="30" t="s">
        <v>4</v>
      </c>
      <c r="C43" s="30" t="s">
        <v>5</v>
      </c>
      <c r="D43" s="40">
        <v>143527.4</v>
      </c>
      <c r="E43" s="1">
        <v>151468.29999999999</v>
      </c>
      <c r="F43" s="1">
        <v>154749.79999999999</v>
      </c>
      <c r="G43" s="1">
        <v>164713.79999999999</v>
      </c>
      <c r="H43" s="1">
        <v>169364.1</v>
      </c>
      <c r="I43" s="1">
        <v>185164.79999999999</v>
      </c>
      <c r="J43" s="41">
        <v>206751.3</v>
      </c>
      <c r="K43" s="40">
        <v>0.38029671844984164</v>
      </c>
      <c r="L43" s="1">
        <v>0.38138244688101886</v>
      </c>
      <c r="M43" s="41">
        <v>0.40075962768197643</v>
      </c>
      <c r="N43" s="40">
        <v>0.12820000000000001</v>
      </c>
      <c r="O43" s="41">
        <v>0.13869999999999999</v>
      </c>
      <c r="P43" s="40">
        <v>14025.187642045785</v>
      </c>
      <c r="Q43" s="1">
        <v>15270.224606639631</v>
      </c>
      <c r="R43" s="1">
        <v>18170.652627582062</v>
      </c>
      <c r="S43" s="1">
        <v>19745.876433450718</v>
      </c>
      <c r="T43" s="1">
        <v>22703.457290352697</v>
      </c>
      <c r="U43" s="1">
        <v>22853.976729695845</v>
      </c>
      <c r="V43" s="1">
        <v>22484.39299324909</v>
      </c>
      <c r="W43" s="1">
        <v>23206.786090879094</v>
      </c>
      <c r="X43" s="1">
        <v>24166.351805778035</v>
      </c>
      <c r="Y43" s="1">
        <v>24644.617181178572</v>
      </c>
      <c r="Z43" s="1">
        <v>26424.94264202892</v>
      </c>
      <c r="AA43" s="1">
        <v>30751</v>
      </c>
      <c r="AB43" s="41">
        <v>35692</v>
      </c>
      <c r="AC43" s="40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67.7</v>
      </c>
      <c r="AJ43" s="1">
        <v>52.5</v>
      </c>
      <c r="AK43" s="1">
        <v>36</v>
      </c>
      <c r="AL43" s="1">
        <v>35</v>
      </c>
      <c r="AM43" s="1">
        <v>43.3</v>
      </c>
      <c r="AN43" s="1">
        <v>37.299999999999997</v>
      </c>
      <c r="AO43" s="1">
        <v>29.8</v>
      </c>
      <c r="AP43" s="1">
        <v>26.9</v>
      </c>
      <c r="AQ43" s="1">
        <v>21.5</v>
      </c>
      <c r="AR43" s="1">
        <v>17.100000000000001</v>
      </c>
      <c r="AS43" s="1">
        <v>15.8</v>
      </c>
      <c r="AT43" s="1">
        <v>14.1</v>
      </c>
      <c r="AU43" s="1">
        <v>13.7</v>
      </c>
      <c r="AV43" s="1">
        <v>13.3</v>
      </c>
      <c r="AW43" s="1">
        <v>18.5</v>
      </c>
      <c r="AX43" s="1">
        <v>14.5</v>
      </c>
      <c r="AY43" s="1">
        <v>11</v>
      </c>
      <c r="AZ43" s="41">
        <v>10.7</v>
      </c>
      <c r="BA43" s="30">
        <v>28</v>
      </c>
      <c r="BB43" s="40">
        <v>4.4000000000000004</v>
      </c>
      <c r="BC43" s="1">
        <v>7.5</v>
      </c>
      <c r="BD43" s="1">
        <v>5.5</v>
      </c>
      <c r="BE43" s="41">
        <v>6.1</v>
      </c>
      <c r="BF43" s="40">
        <v>52199.22</v>
      </c>
      <c r="BG43" s="41">
        <v>66850.570000000007</v>
      </c>
      <c r="BH43" s="40">
        <v>596.94826923076926</v>
      </c>
      <c r="BI43" s="1">
        <v>641.53942307692307</v>
      </c>
      <c r="BJ43" s="1">
        <v>640.62916666666661</v>
      </c>
      <c r="BK43" s="1">
        <v>649</v>
      </c>
      <c r="BL43" s="1">
        <v>639.39598765432106</v>
      </c>
      <c r="BM43" s="41">
        <v>651.69845679012349</v>
      </c>
      <c r="BN43" s="30">
        <v>-3.7712852806973181</v>
      </c>
      <c r="BO43" s="30">
        <v>80.7</v>
      </c>
      <c r="BP43" s="40">
        <v>77.993274083240351</v>
      </c>
      <c r="BQ43" s="1">
        <v>79.165019986912938</v>
      </c>
      <c r="BR43" s="1">
        <v>77.991048073010518</v>
      </c>
      <c r="BS43" s="41">
        <v>80.657810870804425</v>
      </c>
      <c r="BT43" s="35">
        <v>76.260000000000005</v>
      </c>
    </row>
    <row r="44" spans="1:72" x14ac:dyDescent="0.3">
      <c r="A44" s="30" t="s">
        <v>43</v>
      </c>
      <c r="B44" s="30" t="s">
        <v>4</v>
      </c>
      <c r="C44" s="30" t="s">
        <v>5</v>
      </c>
      <c r="D44" s="40">
        <v>248733.1</v>
      </c>
      <c r="E44" s="1">
        <v>255795.5</v>
      </c>
      <c r="F44" s="1">
        <v>272029.09999999998</v>
      </c>
      <c r="G44" s="1">
        <v>286479.7</v>
      </c>
      <c r="H44" s="1">
        <v>291614.2</v>
      </c>
      <c r="I44" s="1">
        <v>357475</v>
      </c>
      <c r="J44" s="41">
        <v>414255.4</v>
      </c>
      <c r="K44" s="40">
        <v>0.59336760899559893</v>
      </c>
      <c r="L44" s="1">
        <v>0.60660679772164128</v>
      </c>
      <c r="M44" s="41">
        <v>0.60829359123082016</v>
      </c>
      <c r="N44" s="40">
        <v>3.3660000000000001</v>
      </c>
      <c r="O44" s="41">
        <v>3.5979999999999999</v>
      </c>
      <c r="P44" s="40">
        <v>14411.931538672419</v>
      </c>
      <c r="Q44" s="1">
        <v>16987.227350867284</v>
      </c>
      <c r="R44" s="1">
        <v>18615.539834338622</v>
      </c>
      <c r="S44" s="1">
        <v>20257.988646066133</v>
      </c>
      <c r="T44" s="1">
        <v>20871.286614945744</v>
      </c>
      <c r="U44" s="1">
        <v>20531.888795730571</v>
      </c>
      <c r="V44" s="1">
        <v>21912.287581676617</v>
      </c>
      <c r="W44" s="1">
        <v>22723.49695644747</v>
      </c>
      <c r="X44" s="1">
        <v>23591.006890355333</v>
      </c>
      <c r="Y44" s="1">
        <v>23304.975254917164</v>
      </c>
      <c r="Z44" s="1">
        <v>25132.525298067016</v>
      </c>
      <c r="AA44" s="1">
        <v>30100</v>
      </c>
      <c r="AB44" s="41">
        <v>32171</v>
      </c>
      <c r="AC44" s="40">
        <v>13.9</v>
      </c>
      <c r="AD44" s="1">
        <v>9.6999999999999993</v>
      </c>
      <c r="AE44" s="1">
        <v>9.6999999999999993</v>
      </c>
      <c r="AF44" s="1">
        <v>10.5</v>
      </c>
      <c r="AG44" s="1">
        <v>9.4</v>
      </c>
      <c r="AH44" s="1">
        <v>6.9</v>
      </c>
      <c r="AI44" s="1">
        <v>8.8000000000000007</v>
      </c>
      <c r="AJ44" s="1">
        <v>6.5</v>
      </c>
      <c r="AK44" s="1">
        <v>7.9</v>
      </c>
      <c r="AL44" s="1">
        <v>8.6999999999999993</v>
      </c>
      <c r="AM44" s="1">
        <v>6.9</v>
      </c>
      <c r="AN44" s="1">
        <v>6</v>
      </c>
      <c r="AO44" s="1">
        <v>5.4</v>
      </c>
      <c r="AP44" s="1">
        <v>5.6</v>
      </c>
      <c r="AQ44" s="1">
        <v>5.3</v>
      </c>
      <c r="AR44" s="1">
        <v>5.6</v>
      </c>
      <c r="AS44" s="1">
        <v>5.7</v>
      </c>
      <c r="AT44" s="1">
        <v>5.2</v>
      </c>
      <c r="AU44" s="1">
        <v>5</v>
      </c>
      <c r="AV44" s="1">
        <v>4.8</v>
      </c>
      <c r="AW44" s="1">
        <v>6.2</v>
      </c>
      <c r="AX44" s="1">
        <v>5.2</v>
      </c>
      <c r="AY44" s="1">
        <v>4.3</v>
      </c>
      <c r="AZ44" s="41">
        <v>3.8</v>
      </c>
      <c r="BA44" s="30">
        <v>33.700000000000003</v>
      </c>
      <c r="BB44" s="40">
        <v>3.5</v>
      </c>
      <c r="BC44" s="1">
        <v>6.8</v>
      </c>
      <c r="BD44" s="1">
        <v>4.7</v>
      </c>
      <c r="BE44" s="41">
        <v>3.1</v>
      </c>
      <c r="BF44" s="40">
        <v>256908.74</v>
      </c>
      <c r="BG44" s="41">
        <v>298057.74</v>
      </c>
      <c r="BH44" s="40">
        <v>272.18354984894256</v>
      </c>
      <c r="BI44" s="1">
        <v>275.07327794561934</v>
      </c>
      <c r="BJ44" s="1">
        <v>275.5364048338368</v>
      </c>
      <c r="BK44" s="1">
        <v>276.52149546827792</v>
      </c>
      <c r="BL44" s="1">
        <v>277.23297583081563</v>
      </c>
      <c r="BM44" s="41">
        <v>280.73135951661629</v>
      </c>
      <c r="BN44" s="30">
        <v>-0.98468365573281924</v>
      </c>
      <c r="BO44" s="30">
        <v>75.400000000000006</v>
      </c>
      <c r="BP44" s="40">
        <v>85.008686722159027</v>
      </c>
      <c r="BQ44" s="1">
        <v>86.627224354000248</v>
      </c>
      <c r="BR44" s="1">
        <v>87.593798446666099</v>
      </c>
      <c r="BS44" s="41">
        <v>88.010379090370691</v>
      </c>
      <c r="BT44" s="35">
        <v>74.86</v>
      </c>
    </row>
    <row r="45" spans="1:72" x14ac:dyDescent="0.3">
      <c r="A45" s="30" t="s">
        <v>44</v>
      </c>
      <c r="B45" s="30" t="s">
        <v>4</v>
      </c>
      <c r="C45" s="30" t="s">
        <v>5</v>
      </c>
      <c r="D45" s="40">
        <v>345331.5</v>
      </c>
      <c r="E45" s="1">
        <v>361070.3</v>
      </c>
      <c r="F45" s="1">
        <v>422133.4</v>
      </c>
      <c r="G45" s="1">
        <v>438183</v>
      </c>
      <c r="H45" s="1">
        <v>412767.7</v>
      </c>
      <c r="I45" s="1">
        <v>492450.9</v>
      </c>
      <c r="J45" s="41">
        <v>549048</v>
      </c>
      <c r="K45" s="40">
        <v>0.62898664010447614</v>
      </c>
      <c r="L45" s="1">
        <v>0.62349641946242884</v>
      </c>
      <c r="M45" s="41">
        <v>0.62603395712142695</v>
      </c>
      <c r="N45" s="40">
        <v>6.6965000000000003</v>
      </c>
      <c r="O45" s="41">
        <v>6.5187999999999997</v>
      </c>
      <c r="P45" s="40">
        <v>19010.359799112448</v>
      </c>
      <c r="Q45" s="1">
        <v>21201.335209851994</v>
      </c>
      <c r="R45" s="1">
        <v>23741.368775609331</v>
      </c>
      <c r="S45" s="1">
        <v>25558.574261891077</v>
      </c>
      <c r="T45" s="1">
        <v>27065.473933991394</v>
      </c>
      <c r="U45" s="1">
        <v>27528.180612357686</v>
      </c>
      <c r="V45" s="1">
        <v>28083.390300675939</v>
      </c>
      <c r="W45" s="1">
        <v>28526.762183051364</v>
      </c>
      <c r="X45" s="1">
        <v>30075.512282608983</v>
      </c>
      <c r="Y45" s="1">
        <v>29827.404746166958</v>
      </c>
      <c r="Z45" s="1">
        <v>31934.932672701238</v>
      </c>
      <c r="AA45" s="1">
        <v>36463</v>
      </c>
      <c r="AB45" s="41">
        <v>40006</v>
      </c>
      <c r="AC45" s="40">
        <v>11.6</v>
      </c>
      <c r="AD45" s="1">
        <v>10.7</v>
      </c>
      <c r="AE45" s="1">
        <v>8.3000000000000007</v>
      </c>
      <c r="AF45" s="1">
        <v>8.1999999999999993</v>
      </c>
      <c r="AG45" s="1">
        <v>7.2</v>
      </c>
      <c r="AH45" s="1">
        <v>7</v>
      </c>
      <c r="AI45" s="1">
        <v>6.5</v>
      </c>
      <c r="AJ45" s="1">
        <v>6.5</v>
      </c>
      <c r="AK45" s="1">
        <v>5.2</v>
      </c>
      <c r="AL45" s="1">
        <v>9.1999999999999993</v>
      </c>
      <c r="AM45" s="1">
        <v>8.9</v>
      </c>
      <c r="AN45" s="1">
        <v>7.6</v>
      </c>
      <c r="AO45" s="1">
        <v>6.1</v>
      </c>
      <c r="AP45" s="1">
        <v>5.8</v>
      </c>
      <c r="AQ45" s="1">
        <v>5.3</v>
      </c>
      <c r="AR45" s="1">
        <v>6.1</v>
      </c>
      <c r="AS45" s="1">
        <v>5.8</v>
      </c>
      <c r="AT45" s="1">
        <v>5.6</v>
      </c>
      <c r="AU45" s="1">
        <v>4.9000000000000004</v>
      </c>
      <c r="AV45" s="1">
        <v>4.4000000000000004</v>
      </c>
      <c r="AW45" s="1">
        <v>5.9</v>
      </c>
      <c r="AX45" s="1">
        <v>4.4000000000000004</v>
      </c>
      <c r="AY45" s="1">
        <v>3.4</v>
      </c>
      <c r="AZ45" s="41">
        <v>2.2999999999999998</v>
      </c>
      <c r="BA45" s="30">
        <v>38.299999999999997</v>
      </c>
      <c r="BB45" s="40">
        <v>9.4</v>
      </c>
      <c r="BC45" s="1">
        <v>6.1</v>
      </c>
      <c r="BD45" s="1">
        <v>4.5999999999999996</v>
      </c>
      <c r="BE45" s="41">
        <v>5.8</v>
      </c>
      <c r="BF45" s="40">
        <v>267017.18</v>
      </c>
      <c r="BG45" s="41">
        <v>320998.7</v>
      </c>
      <c r="BH45" s="40">
        <v>306.38104268719383</v>
      </c>
      <c r="BI45" s="1">
        <v>309.84898530440864</v>
      </c>
      <c r="BJ45" s="1">
        <v>314.09289013296006</v>
      </c>
      <c r="BK45" s="1">
        <v>319.71898530440865</v>
      </c>
      <c r="BL45" s="1">
        <v>321.06598320503844</v>
      </c>
      <c r="BM45" s="41">
        <v>325.05113365990201</v>
      </c>
      <c r="BN45" s="30">
        <v>-0.33580822857248999</v>
      </c>
      <c r="BO45" s="30">
        <v>82.6</v>
      </c>
      <c r="BP45" s="40">
        <v>69.428941244936368</v>
      </c>
      <c r="BQ45" s="1">
        <v>70.630424704537063</v>
      </c>
      <c r="BR45" s="1">
        <v>71.501488764471304</v>
      </c>
      <c r="BS45" s="41">
        <v>72.123613056937998</v>
      </c>
      <c r="BT45" s="35">
        <v>73.17</v>
      </c>
    </row>
    <row r="46" spans="1:72" x14ac:dyDescent="0.3">
      <c r="A46" s="30" t="s">
        <v>45</v>
      </c>
      <c r="B46" s="30" t="s">
        <v>4</v>
      </c>
      <c r="C46" s="30" t="s">
        <v>5</v>
      </c>
      <c r="D46" s="40">
        <v>248481.6</v>
      </c>
      <c r="E46" s="1">
        <v>259602</v>
      </c>
      <c r="F46" s="1">
        <v>281426.3</v>
      </c>
      <c r="G46" s="1">
        <v>297332.59999999998</v>
      </c>
      <c r="H46" s="1">
        <v>290412.2</v>
      </c>
      <c r="I46" s="1">
        <v>333964.7</v>
      </c>
      <c r="J46" s="41">
        <v>388519.7</v>
      </c>
      <c r="K46" s="40">
        <v>0.67982366651525417</v>
      </c>
      <c r="L46" s="1">
        <v>0.68815342671134772</v>
      </c>
      <c r="M46" s="41">
        <v>0.69125809504757751</v>
      </c>
      <c r="N46" s="40">
        <v>6.9412000000000003</v>
      </c>
      <c r="O46" s="41">
        <v>7.0660999999999996</v>
      </c>
      <c r="P46" s="40">
        <v>11324.324531961989</v>
      </c>
      <c r="Q46" s="1">
        <v>12519.178976813002</v>
      </c>
      <c r="R46" s="1">
        <v>14521.152949591122</v>
      </c>
      <c r="S46" s="1">
        <v>16433.354020185147</v>
      </c>
      <c r="T46" s="1">
        <v>18495.817336454296</v>
      </c>
      <c r="U46" s="1">
        <v>18791.120008220172</v>
      </c>
      <c r="V46" s="1">
        <v>19249.223737839489</v>
      </c>
      <c r="W46" s="1">
        <v>19714.612068881579</v>
      </c>
      <c r="X46" s="1">
        <v>20761.783308906914</v>
      </c>
      <c r="Y46" s="1">
        <v>21138.494644321629</v>
      </c>
      <c r="Z46" s="1">
        <v>23023.830872918723</v>
      </c>
      <c r="AA46" s="1">
        <v>27276</v>
      </c>
      <c r="AB46" s="41">
        <v>29733</v>
      </c>
      <c r="AC46" s="40">
        <v>11.9</v>
      </c>
      <c r="AD46" s="1">
        <v>9.3000000000000007</v>
      </c>
      <c r="AE46" s="1">
        <v>13.6</v>
      </c>
      <c r="AF46" s="1">
        <v>11.5</v>
      </c>
      <c r="AG46" s="1">
        <v>9.4</v>
      </c>
      <c r="AH46" s="1">
        <v>10</v>
      </c>
      <c r="AI46" s="1">
        <v>10</v>
      </c>
      <c r="AJ46" s="1">
        <v>9</v>
      </c>
      <c r="AK46" s="1">
        <v>9.1</v>
      </c>
      <c r="AL46" s="1">
        <v>11.5</v>
      </c>
      <c r="AM46" s="1">
        <v>10.5</v>
      </c>
      <c r="AN46" s="1">
        <v>10.1</v>
      </c>
      <c r="AO46" s="1">
        <v>6.5</v>
      </c>
      <c r="AP46" s="1">
        <v>5.2</v>
      </c>
      <c r="AQ46" s="1">
        <v>4.8</v>
      </c>
      <c r="AR46" s="1">
        <v>5.3</v>
      </c>
      <c r="AS46" s="1">
        <v>6</v>
      </c>
      <c r="AT46" s="1">
        <v>6.1</v>
      </c>
      <c r="AU46" s="1">
        <v>5</v>
      </c>
      <c r="AV46" s="1">
        <v>4.5999999999999996</v>
      </c>
      <c r="AW46" s="1">
        <v>6.7</v>
      </c>
      <c r="AX46" s="1">
        <v>5.3</v>
      </c>
      <c r="AY46" s="1">
        <v>3.6</v>
      </c>
      <c r="AZ46" s="41">
        <v>3.4</v>
      </c>
      <c r="BA46" s="30">
        <v>33.299999999999997</v>
      </c>
      <c r="BB46" s="40">
        <v>5.5</v>
      </c>
      <c r="BC46" s="1">
        <v>9.4</v>
      </c>
      <c r="BD46" s="1">
        <v>4.2</v>
      </c>
      <c r="BE46" s="41">
        <v>0</v>
      </c>
      <c r="BF46" s="40">
        <v>275747.89</v>
      </c>
      <c r="BG46" s="41">
        <v>317993.59000000003</v>
      </c>
      <c r="BH46" s="40">
        <v>217.04786324786326</v>
      </c>
      <c r="BI46" s="1">
        <v>223.00085470085472</v>
      </c>
      <c r="BJ46" s="1">
        <v>224.68974358974359</v>
      </c>
      <c r="BK46" s="1">
        <v>226.98461538461541</v>
      </c>
      <c r="BL46" s="1">
        <v>227.61581196581199</v>
      </c>
      <c r="BM46" s="41">
        <v>226.06576923076926</v>
      </c>
      <c r="BN46" s="30">
        <v>-1.6130677710242167</v>
      </c>
      <c r="BO46" s="30">
        <v>100.6</v>
      </c>
      <c r="BP46" s="40">
        <v>66.901759230234418</v>
      </c>
      <c r="BQ46" s="1">
        <v>67.820026658125045</v>
      </c>
      <c r="BR46" s="1">
        <v>67.502326898951878</v>
      </c>
      <c r="BS46" s="41">
        <v>70.313411399647649</v>
      </c>
      <c r="BT46" s="35">
        <v>72.040000000000006</v>
      </c>
    </row>
    <row r="47" spans="1:72" x14ac:dyDescent="0.3">
      <c r="A47" s="30" t="s">
        <v>46</v>
      </c>
      <c r="B47" s="30" t="s">
        <v>4</v>
      </c>
      <c r="C47" s="30" t="s">
        <v>5</v>
      </c>
      <c r="D47" s="40">
        <v>274535</v>
      </c>
      <c r="E47" s="1">
        <v>290362.40000000002</v>
      </c>
      <c r="F47" s="1">
        <v>304213.2</v>
      </c>
      <c r="G47" s="1">
        <v>327973.90000000002</v>
      </c>
      <c r="H47" s="1">
        <v>335559.5</v>
      </c>
      <c r="I47" s="1">
        <v>387433.7</v>
      </c>
      <c r="J47" s="41">
        <v>441297.3</v>
      </c>
      <c r="K47" s="40">
        <v>0.6444808628302795</v>
      </c>
      <c r="L47" s="1">
        <v>0.63573394453785648</v>
      </c>
      <c r="M47" s="41">
        <v>0.63717421930796936</v>
      </c>
      <c r="N47" s="40">
        <v>5.6406999999999998</v>
      </c>
      <c r="O47" s="41">
        <v>5.6485000000000003</v>
      </c>
      <c r="P47" s="40">
        <v>11942.125922096202</v>
      </c>
      <c r="Q47" s="1">
        <v>13060.304062329073</v>
      </c>
      <c r="R47" s="1">
        <v>13989.105328340333</v>
      </c>
      <c r="S47" s="1">
        <v>15718.643264592609</v>
      </c>
      <c r="T47" s="1">
        <v>17493.789277891894</v>
      </c>
      <c r="U47" s="1">
        <v>17714.45157393075</v>
      </c>
      <c r="V47" s="1">
        <v>18113.782197132747</v>
      </c>
      <c r="W47" s="1">
        <v>18482.854060149475</v>
      </c>
      <c r="X47" s="1">
        <v>19542.788213301577</v>
      </c>
      <c r="Y47" s="1">
        <v>20393.689769425888</v>
      </c>
      <c r="Z47" s="1">
        <v>22606.720805385088</v>
      </c>
      <c r="AA47" s="1">
        <v>27439</v>
      </c>
      <c r="AB47" s="41">
        <v>30612</v>
      </c>
      <c r="AC47" s="40">
        <v>10.6</v>
      </c>
      <c r="AD47" s="1">
        <v>10.1</v>
      </c>
      <c r="AE47" s="1">
        <v>9.4</v>
      </c>
      <c r="AF47" s="1">
        <v>7.8</v>
      </c>
      <c r="AG47" s="1">
        <v>5.9</v>
      </c>
      <c r="AH47" s="1">
        <v>6.6</v>
      </c>
      <c r="AI47" s="1">
        <v>4.5999999999999996</v>
      </c>
      <c r="AJ47" s="1">
        <v>3.5</v>
      </c>
      <c r="AK47" s="1">
        <v>2.7</v>
      </c>
      <c r="AL47" s="1">
        <v>5.2</v>
      </c>
      <c r="AM47" s="1">
        <v>5.4</v>
      </c>
      <c r="AN47" s="1">
        <v>5.2</v>
      </c>
      <c r="AO47" s="1">
        <v>4.9000000000000004</v>
      </c>
      <c r="AP47" s="1">
        <v>4.4000000000000004</v>
      </c>
      <c r="AQ47" s="1">
        <v>4.2</v>
      </c>
      <c r="AR47" s="1">
        <v>4.2</v>
      </c>
      <c r="AS47" s="1">
        <v>4.2</v>
      </c>
      <c r="AT47" s="1">
        <v>4.2</v>
      </c>
      <c r="AU47" s="1">
        <v>4.2</v>
      </c>
      <c r="AV47" s="1">
        <v>4.2</v>
      </c>
      <c r="AW47" s="1">
        <v>5.4</v>
      </c>
      <c r="AX47" s="1">
        <v>4.2</v>
      </c>
      <c r="AY47" s="1">
        <v>3.6</v>
      </c>
      <c r="AZ47" s="41">
        <v>2.5</v>
      </c>
      <c r="BA47" s="30">
        <v>50.4</v>
      </c>
      <c r="BB47" s="40">
        <v>4.4000000000000004</v>
      </c>
      <c r="BC47" s="1">
        <v>0</v>
      </c>
      <c r="BD47" s="1">
        <v>5.2</v>
      </c>
      <c r="BE47" s="41">
        <v>2.7</v>
      </c>
      <c r="BF47" s="40">
        <v>212184.34</v>
      </c>
      <c r="BG47" s="41">
        <v>271467.45</v>
      </c>
      <c r="BH47" s="40">
        <v>291.69551724137932</v>
      </c>
      <c r="BI47" s="1">
        <v>296.36429118773947</v>
      </c>
      <c r="BJ47" s="1">
        <v>301.50590038314175</v>
      </c>
      <c r="BK47" s="1">
        <v>304.16034482758619</v>
      </c>
      <c r="BL47" s="1">
        <v>303.7144827586207</v>
      </c>
      <c r="BM47" s="41">
        <v>304.96551724137925</v>
      </c>
      <c r="BN47" s="30">
        <v>-4.5083435708435706</v>
      </c>
      <c r="BO47" s="30">
        <v>94.7</v>
      </c>
      <c r="BP47" s="40">
        <v>65.263221847565234</v>
      </c>
      <c r="BQ47" s="1">
        <v>67.873833607095634</v>
      </c>
      <c r="BR47" s="1">
        <v>69.272012977926124</v>
      </c>
      <c r="BS47" s="41">
        <v>70.795649040338674</v>
      </c>
      <c r="BT47" s="35">
        <v>73.78</v>
      </c>
    </row>
    <row r="48" spans="1:72" x14ac:dyDescent="0.3">
      <c r="A48" s="30" t="s">
        <v>81</v>
      </c>
      <c r="B48" s="30" t="s">
        <v>4</v>
      </c>
      <c r="C48" s="30" t="s">
        <v>5</v>
      </c>
      <c r="D48" s="40">
        <v>523310.8</v>
      </c>
      <c r="E48" s="1">
        <v>572350.5</v>
      </c>
      <c r="F48" s="1">
        <v>659921.1</v>
      </c>
      <c r="G48" s="1">
        <v>704097.8</v>
      </c>
      <c r="H48" s="1">
        <v>658311.69999999995</v>
      </c>
      <c r="I48" s="1">
        <v>883564</v>
      </c>
      <c r="J48" s="41">
        <v>1044591.6</v>
      </c>
      <c r="K48" s="40">
        <v>0.76849471039356521</v>
      </c>
      <c r="L48" s="1">
        <v>0.76752719207821818</v>
      </c>
      <c r="M48" s="41">
        <v>0.76671264866290811</v>
      </c>
      <c r="N48" s="40">
        <v>6.9756</v>
      </c>
      <c r="O48" s="41">
        <v>7.0937999999999999</v>
      </c>
      <c r="P48" s="40">
        <v>20197.987037417643</v>
      </c>
      <c r="Q48" s="1">
        <v>23914.681137743068</v>
      </c>
      <c r="R48" s="1">
        <v>26835.046188233038</v>
      </c>
      <c r="S48" s="1">
        <v>29275.546869746093</v>
      </c>
      <c r="T48" s="1">
        <v>32031.153866795055</v>
      </c>
      <c r="U48" s="1">
        <v>32297.361214900244</v>
      </c>
      <c r="V48" s="1">
        <v>31886.504455829727</v>
      </c>
      <c r="W48" s="1">
        <v>33069.579829113594</v>
      </c>
      <c r="X48" s="1">
        <v>34940.942899643829</v>
      </c>
      <c r="Y48" s="1">
        <v>34814.58896617141</v>
      </c>
      <c r="Z48" s="1">
        <v>38600.778791698787</v>
      </c>
      <c r="AA48" s="1">
        <v>45932</v>
      </c>
      <c r="AB48" s="41">
        <v>52221</v>
      </c>
      <c r="AC48" s="40">
        <v>8.4</v>
      </c>
      <c r="AD48" s="1">
        <v>6.3</v>
      </c>
      <c r="AE48" s="1">
        <v>5.3</v>
      </c>
      <c r="AF48" s="1">
        <v>6.6</v>
      </c>
      <c r="AG48" s="1">
        <v>7.4</v>
      </c>
      <c r="AH48" s="1">
        <v>6.7</v>
      </c>
      <c r="AI48" s="1">
        <v>5.6</v>
      </c>
      <c r="AJ48" s="1">
        <v>5.6</v>
      </c>
      <c r="AK48" s="1">
        <v>4.9000000000000004</v>
      </c>
      <c r="AL48" s="1">
        <v>8.4</v>
      </c>
      <c r="AM48" s="1">
        <v>6.2</v>
      </c>
      <c r="AN48" s="1">
        <v>4.7</v>
      </c>
      <c r="AO48" s="1">
        <v>4.0999999999999996</v>
      </c>
      <c r="AP48" s="1">
        <v>4</v>
      </c>
      <c r="AQ48" s="1">
        <v>3.9</v>
      </c>
      <c r="AR48" s="1">
        <v>4</v>
      </c>
      <c r="AS48" s="1">
        <v>3.8</v>
      </c>
      <c r="AT48" s="1">
        <v>3.5</v>
      </c>
      <c r="AU48" s="1">
        <v>3.3</v>
      </c>
      <c r="AV48" s="1">
        <v>3.3</v>
      </c>
      <c r="AW48" s="1">
        <v>3.7</v>
      </c>
      <c r="AX48" s="1">
        <v>2.7</v>
      </c>
      <c r="AY48" s="1">
        <v>2.2999999999999998</v>
      </c>
      <c r="AZ48" s="41">
        <v>2.1</v>
      </c>
      <c r="BA48" s="30">
        <v>35.799999999999997</v>
      </c>
      <c r="BB48" s="40">
        <v>3.8</v>
      </c>
      <c r="BC48" s="1">
        <v>3</v>
      </c>
      <c r="BD48" s="1">
        <v>2.2999999999999998</v>
      </c>
      <c r="BE48" s="41">
        <v>3.3</v>
      </c>
      <c r="BF48" s="40">
        <v>395922.95</v>
      </c>
      <c r="BG48" s="41">
        <v>458487.14</v>
      </c>
      <c r="BH48" s="40">
        <v>442.62135693215339</v>
      </c>
      <c r="BI48" s="1">
        <v>448.17016224188791</v>
      </c>
      <c r="BJ48" s="1">
        <v>454.08797935103246</v>
      </c>
      <c r="BK48" s="1">
        <v>465.92995575221238</v>
      </c>
      <c r="BL48" s="1">
        <v>471.3989970501475</v>
      </c>
      <c r="BM48" s="41">
        <v>475.97592920353981</v>
      </c>
      <c r="BN48" s="30">
        <v>2.4206991653175285</v>
      </c>
      <c r="BO48" s="30">
        <v>74.599999999999994</v>
      </c>
      <c r="BP48" s="40">
        <v>82.898979981264333</v>
      </c>
      <c r="BQ48" s="1">
        <v>87.39783333535496</v>
      </c>
      <c r="BR48" s="1">
        <v>89.596331775337575</v>
      </c>
      <c r="BS48" s="41">
        <v>89.917356612698228</v>
      </c>
      <c r="BT48" s="35">
        <v>75.23</v>
      </c>
    </row>
    <row r="49" spans="1:72" x14ac:dyDescent="0.3">
      <c r="A49" s="30" t="s">
        <v>47</v>
      </c>
      <c r="B49" s="30" t="s">
        <v>4</v>
      </c>
      <c r="C49" s="30" t="s">
        <v>5</v>
      </c>
      <c r="D49" s="40">
        <v>380430.8</v>
      </c>
      <c r="E49" s="1">
        <v>396367.8</v>
      </c>
      <c r="F49" s="1">
        <v>457661.1</v>
      </c>
      <c r="G49" s="1">
        <v>489587.1</v>
      </c>
      <c r="H49" s="1">
        <v>466779.7</v>
      </c>
      <c r="I49" s="1">
        <v>596319.80000000005</v>
      </c>
      <c r="J49" s="41">
        <v>668044</v>
      </c>
      <c r="K49" s="40">
        <v>0.66296498389986935</v>
      </c>
      <c r="L49" s="1">
        <v>0.65761576868381444</v>
      </c>
      <c r="M49" s="41">
        <v>0.65770826812737315</v>
      </c>
      <c r="N49" s="40">
        <v>7.9617000000000004</v>
      </c>
      <c r="O49" s="41">
        <v>8.1798000000000002</v>
      </c>
      <c r="P49" s="40">
        <v>14468.001040245144</v>
      </c>
      <c r="Q49" s="1">
        <v>16748.608031127751</v>
      </c>
      <c r="R49" s="1">
        <v>17873.515174486049</v>
      </c>
      <c r="S49" s="1">
        <v>20317.262896924218</v>
      </c>
      <c r="T49" s="1">
        <v>24493.139472019811</v>
      </c>
      <c r="U49" s="1">
        <v>23905.399214972582</v>
      </c>
      <c r="V49" s="1">
        <v>24336.342223593951</v>
      </c>
      <c r="W49" s="1">
        <v>24220.548710962375</v>
      </c>
      <c r="X49" s="1">
        <v>25537.265483189291</v>
      </c>
      <c r="Y49" s="1">
        <v>25996.566201681078</v>
      </c>
      <c r="Z49" s="1">
        <v>28346.349346538875</v>
      </c>
      <c r="AA49" s="1">
        <v>33820</v>
      </c>
      <c r="AB49" s="41">
        <v>38353</v>
      </c>
      <c r="AC49" s="40">
        <v>9.6999999999999993</v>
      </c>
      <c r="AD49" s="1">
        <v>7.4</v>
      </c>
      <c r="AE49" s="1">
        <v>7.9</v>
      </c>
      <c r="AF49" s="1">
        <v>6.6</v>
      </c>
      <c r="AG49" s="1">
        <v>8</v>
      </c>
      <c r="AH49" s="1">
        <v>7.8</v>
      </c>
      <c r="AI49" s="1">
        <v>8.4</v>
      </c>
      <c r="AJ49" s="1">
        <v>8.1</v>
      </c>
      <c r="AK49" s="1">
        <v>7.8</v>
      </c>
      <c r="AL49" s="1">
        <v>8.8000000000000007</v>
      </c>
      <c r="AM49" s="1">
        <v>9.3000000000000007</v>
      </c>
      <c r="AN49" s="1">
        <v>6.9</v>
      </c>
      <c r="AO49" s="1">
        <v>6</v>
      </c>
      <c r="AP49" s="1">
        <v>5.7</v>
      </c>
      <c r="AQ49" s="1">
        <v>5.0999999999999996</v>
      </c>
      <c r="AR49" s="1">
        <v>5</v>
      </c>
      <c r="AS49" s="1">
        <v>5.3</v>
      </c>
      <c r="AT49" s="1">
        <v>4.9000000000000004</v>
      </c>
      <c r="AU49" s="1">
        <v>4.8</v>
      </c>
      <c r="AV49" s="1">
        <v>4.3</v>
      </c>
      <c r="AW49" s="1">
        <v>6.3</v>
      </c>
      <c r="AX49" s="1">
        <v>4.5</v>
      </c>
      <c r="AY49" s="1">
        <v>2.9</v>
      </c>
      <c r="AZ49" s="41">
        <v>2.5</v>
      </c>
      <c r="BA49" s="30">
        <v>43.6</v>
      </c>
      <c r="BB49" s="40">
        <v>5</v>
      </c>
      <c r="BC49" s="1">
        <v>5.9</v>
      </c>
      <c r="BD49" s="1">
        <v>6.6</v>
      </c>
      <c r="BE49" s="41">
        <v>4.0999999999999996</v>
      </c>
      <c r="BF49" s="40">
        <v>289310.95</v>
      </c>
      <c r="BG49" s="41">
        <v>355356.51</v>
      </c>
      <c r="BH49" s="40">
        <v>247.51731591448927</v>
      </c>
      <c r="BI49" s="1">
        <v>252.54154394299286</v>
      </c>
      <c r="BJ49" s="1">
        <v>247.60057007125891</v>
      </c>
      <c r="BK49" s="1">
        <v>251.00731591448928</v>
      </c>
      <c r="BL49" s="1">
        <v>266.55054631828978</v>
      </c>
      <c r="BM49" s="41">
        <v>269.61752969121142</v>
      </c>
      <c r="BN49" s="30">
        <v>-0.84475197833459625</v>
      </c>
      <c r="BO49" s="30">
        <v>97.8</v>
      </c>
      <c r="BP49" s="40">
        <v>56.922293354083401</v>
      </c>
      <c r="BQ49" s="1">
        <v>57.244123823729851</v>
      </c>
      <c r="BR49" s="1">
        <v>57.011298693142564</v>
      </c>
      <c r="BS49" s="41">
        <v>58.362444333645207</v>
      </c>
      <c r="BT49" s="35">
        <v>72.34</v>
      </c>
    </row>
    <row r="50" spans="1:72" x14ac:dyDescent="0.3">
      <c r="A50" s="30" t="s">
        <v>82</v>
      </c>
      <c r="B50" s="30" t="s">
        <v>4</v>
      </c>
      <c r="C50" s="30" t="s">
        <v>5</v>
      </c>
      <c r="D50" s="40">
        <v>231831.3</v>
      </c>
      <c r="E50" s="1">
        <v>242201.7</v>
      </c>
      <c r="F50" s="1">
        <v>260155.2</v>
      </c>
      <c r="G50" s="1">
        <v>280743.40000000002</v>
      </c>
      <c r="H50" s="1">
        <v>288278.8</v>
      </c>
      <c r="I50" s="1">
        <v>336235.7</v>
      </c>
      <c r="J50" s="41">
        <v>425530.9</v>
      </c>
      <c r="K50" s="40">
        <v>0.64186864636953878</v>
      </c>
      <c r="L50" s="1">
        <v>0.64308369495822026</v>
      </c>
      <c r="M50" s="41">
        <v>0.64541270764767222</v>
      </c>
      <c r="N50" s="40">
        <v>6.7634999999999996</v>
      </c>
      <c r="O50" s="41">
        <v>6.8997000000000002</v>
      </c>
      <c r="P50" s="40">
        <v>12090.451411703243</v>
      </c>
      <c r="Q50" s="1">
        <v>13783.744121304468</v>
      </c>
      <c r="R50" s="1">
        <v>14833.591372953895</v>
      </c>
      <c r="S50" s="1">
        <v>16454.565402321587</v>
      </c>
      <c r="T50" s="1">
        <v>18244.422115930367</v>
      </c>
      <c r="U50" s="1">
        <v>17766.664467740393</v>
      </c>
      <c r="V50" s="1">
        <v>18087.949031075823</v>
      </c>
      <c r="W50" s="1">
        <v>18616.713870817013</v>
      </c>
      <c r="X50" s="1">
        <v>20350.876228201108</v>
      </c>
      <c r="Y50" s="1">
        <v>21384.123161288964</v>
      </c>
      <c r="Z50" s="1">
        <v>23925.558768349783</v>
      </c>
      <c r="AA50" s="1">
        <v>28702</v>
      </c>
      <c r="AB50" s="41">
        <v>32313</v>
      </c>
      <c r="AC50" s="40">
        <v>9.1</v>
      </c>
      <c r="AD50" s="1">
        <v>9.5</v>
      </c>
      <c r="AE50" s="1">
        <v>9.4</v>
      </c>
      <c r="AF50" s="1">
        <v>8.1999999999999993</v>
      </c>
      <c r="AG50" s="1">
        <v>9.8000000000000007</v>
      </c>
      <c r="AH50" s="1">
        <v>11.7</v>
      </c>
      <c r="AI50" s="1">
        <v>8.6</v>
      </c>
      <c r="AJ50" s="1">
        <v>9</v>
      </c>
      <c r="AK50" s="1">
        <v>8</v>
      </c>
      <c r="AL50" s="1">
        <v>11.6</v>
      </c>
      <c r="AM50" s="1">
        <v>9.5</v>
      </c>
      <c r="AN50" s="1">
        <v>7.8</v>
      </c>
      <c r="AO50" s="1">
        <v>5.9</v>
      </c>
      <c r="AP50" s="1">
        <v>5.7</v>
      </c>
      <c r="AQ50" s="1">
        <v>5</v>
      </c>
      <c r="AR50" s="1">
        <v>4.9000000000000004</v>
      </c>
      <c r="AS50" s="1">
        <v>5.2</v>
      </c>
      <c r="AT50" s="1">
        <v>5.0999999999999996</v>
      </c>
      <c r="AU50" s="1">
        <v>5</v>
      </c>
      <c r="AV50" s="1">
        <v>4.7</v>
      </c>
      <c r="AW50" s="1">
        <v>6</v>
      </c>
      <c r="AX50" s="1">
        <v>4.7</v>
      </c>
      <c r="AY50" s="1">
        <v>3.2</v>
      </c>
      <c r="AZ50" s="41">
        <v>2.4</v>
      </c>
      <c r="BA50" s="30">
        <v>45.7</v>
      </c>
      <c r="BB50" s="40">
        <v>2.1</v>
      </c>
      <c r="BC50" s="1">
        <v>5.5</v>
      </c>
      <c r="BD50" s="1">
        <v>2.4</v>
      </c>
      <c r="BE50" s="41">
        <v>5.3</v>
      </c>
      <c r="BF50" s="40">
        <v>310346.46999999997</v>
      </c>
      <c r="BG50" s="41">
        <v>386214.64</v>
      </c>
      <c r="BH50" s="40">
        <v>423.12907103825131</v>
      </c>
      <c r="BI50" s="1">
        <v>432.56202185792347</v>
      </c>
      <c r="BJ50" s="1">
        <v>440.25874316939894</v>
      </c>
      <c r="BK50" s="1">
        <v>451.99639344262289</v>
      </c>
      <c r="BL50" s="1">
        <v>460.846174863388</v>
      </c>
      <c r="BM50" s="41">
        <v>471.69393442622948</v>
      </c>
      <c r="BN50" s="30">
        <v>-4.2452623007868855</v>
      </c>
      <c r="BO50" s="30">
        <v>86.3</v>
      </c>
      <c r="BP50" s="40">
        <v>60.952931552241303</v>
      </c>
      <c r="BQ50" s="1">
        <v>61.773579862939705</v>
      </c>
      <c r="BR50" s="1">
        <v>63.147478461806742</v>
      </c>
      <c r="BS50" s="41">
        <v>63.899047452459001</v>
      </c>
      <c r="BT50" s="35">
        <v>73.069999999999993</v>
      </c>
    </row>
    <row r="51" spans="1:72" x14ac:dyDescent="0.3">
      <c r="A51" s="30" t="s">
        <v>48</v>
      </c>
      <c r="B51" s="30" t="s">
        <v>4</v>
      </c>
      <c r="C51" s="30" t="s">
        <v>5</v>
      </c>
      <c r="D51" s="40">
        <v>438303.1</v>
      </c>
      <c r="E51" s="1">
        <v>477302.9</v>
      </c>
      <c r="F51" s="1">
        <v>547866.9</v>
      </c>
      <c r="G51" s="1">
        <v>579554</v>
      </c>
      <c r="H51" s="1">
        <v>540576.6</v>
      </c>
      <c r="I51" s="1">
        <v>695592.3</v>
      </c>
      <c r="J51" s="41">
        <v>795795.4</v>
      </c>
      <c r="K51" s="40">
        <v>0.7589176064942359</v>
      </c>
      <c r="L51" s="1">
        <v>0.75678254088740338</v>
      </c>
      <c r="M51" s="41">
        <v>0.75792280261903944</v>
      </c>
      <c r="N51" s="40">
        <v>7.2474999999999996</v>
      </c>
      <c r="O51" s="41">
        <v>7.4885000000000002</v>
      </c>
      <c r="P51" s="40">
        <v>21317.151382472573</v>
      </c>
      <c r="Q51" s="1">
        <v>23361.404643513128</v>
      </c>
      <c r="R51" s="1">
        <v>25014.160247941752</v>
      </c>
      <c r="S51" s="1">
        <v>27343.005654719647</v>
      </c>
      <c r="T51" s="1">
        <v>31754.218590220557</v>
      </c>
      <c r="U51" s="1">
        <v>27906.811758926178</v>
      </c>
      <c r="V51" s="1">
        <v>28529.982502847546</v>
      </c>
      <c r="W51" s="1">
        <v>28959.531198634839</v>
      </c>
      <c r="X51" s="1">
        <v>30891.481099060107</v>
      </c>
      <c r="Y51" s="1">
        <v>30549.659263236495</v>
      </c>
      <c r="Z51" s="1">
        <v>33138.951724362567</v>
      </c>
      <c r="AA51" s="1">
        <v>39767</v>
      </c>
      <c r="AB51" s="41">
        <v>44936</v>
      </c>
      <c r="AC51" s="40">
        <v>10.6</v>
      </c>
      <c r="AD51" s="1">
        <v>6.9</v>
      </c>
      <c r="AE51" s="1">
        <v>9.1</v>
      </c>
      <c r="AF51" s="1">
        <v>7.4</v>
      </c>
      <c r="AG51" s="1">
        <v>7.3</v>
      </c>
      <c r="AH51" s="1">
        <v>8.1</v>
      </c>
      <c r="AI51" s="1">
        <v>7</v>
      </c>
      <c r="AJ51" s="1">
        <v>6.5</v>
      </c>
      <c r="AK51" s="1">
        <v>8.3000000000000007</v>
      </c>
      <c r="AL51" s="1">
        <v>9.9</v>
      </c>
      <c r="AM51" s="1">
        <v>8.3000000000000007</v>
      </c>
      <c r="AN51" s="1">
        <v>7.5</v>
      </c>
      <c r="AO51" s="1">
        <v>6.3</v>
      </c>
      <c r="AP51" s="1">
        <v>6.5</v>
      </c>
      <c r="AQ51" s="1">
        <v>5.8</v>
      </c>
      <c r="AR51" s="1">
        <v>6.2</v>
      </c>
      <c r="AS51" s="1">
        <v>5.8</v>
      </c>
      <c r="AT51" s="1">
        <v>6.1</v>
      </c>
      <c r="AU51" s="1">
        <v>5.4</v>
      </c>
      <c r="AV51" s="1">
        <v>5.0999999999999996</v>
      </c>
      <c r="AW51" s="1">
        <v>5.7</v>
      </c>
      <c r="AX51" s="1">
        <v>4.5999999999999996</v>
      </c>
      <c r="AY51" s="1">
        <v>3.4</v>
      </c>
      <c r="AZ51" s="41">
        <v>2.8</v>
      </c>
      <c r="BA51" s="30">
        <v>38.700000000000003</v>
      </c>
      <c r="BB51" s="40">
        <v>5.2</v>
      </c>
      <c r="BC51" s="1">
        <v>7.2</v>
      </c>
      <c r="BD51" s="1">
        <v>3.1</v>
      </c>
      <c r="BE51" s="41">
        <v>2.2000000000000002</v>
      </c>
      <c r="BF51" s="40">
        <v>366502.23</v>
      </c>
      <c r="BG51" s="41">
        <v>445689.68</v>
      </c>
      <c r="BH51" s="40">
        <v>137.46792759051186</v>
      </c>
      <c r="BI51" s="1">
        <v>137.11121722846443</v>
      </c>
      <c r="BJ51" s="1">
        <v>138.49548064918852</v>
      </c>
      <c r="BK51" s="1">
        <v>142.1934456928839</v>
      </c>
      <c r="BL51" s="1">
        <v>143.87098626716605</v>
      </c>
      <c r="BM51" s="41">
        <v>146.88845193508115</v>
      </c>
      <c r="BN51" s="30">
        <v>-1.9895855650498249</v>
      </c>
      <c r="BO51" s="30">
        <v>81.8</v>
      </c>
      <c r="BP51" s="40">
        <v>66.979262409850577</v>
      </c>
      <c r="BQ51" s="1">
        <v>68.427428114521589</v>
      </c>
      <c r="BR51" s="1">
        <v>68.263526893635415</v>
      </c>
      <c r="BS51" s="41">
        <v>69.022950331009568</v>
      </c>
      <c r="BT51" s="35">
        <v>70.94</v>
      </c>
    </row>
    <row r="52" spans="1:72" x14ac:dyDescent="0.3">
      <c r="A52" s="30" t="s">
        <v>49</v>
      </c>
      <c r="B52" s="30" t="s">
        <v>4</v>
      </c>
      <c r="C52" s="30" t="s">
        <v>5</v>
      </c>
      <c r="D52" s="40">
        <v>250772.9</v>
      </c>
      <c r="E52" s="1">
        <v>268466.40000000002</v>
      </c>
      <c r="F52" s="1">
        <v>289855.8</v>
      </c>
      <c r="G52" s="1">
        <v>308454</v>
      </c>
      <c r="H52" s="1">
        <v>335637</v>
      </c>
      <c r="I52" s="1">
        <v>420844.79999999999</v>
      </c>
      <c r="J52" s="41">
        <v>484903.7</v>
      </c>
      <c r="K52" s="40">
        <v>0.78649637992192944</v>
      </c>
      <c r="L52" s="1">
        <v>0.78325243912725639</v>
      </c>
      <c r="M52" s="41">
        <v>0.78694526676313237</v>
      </c>
      <c r="N52" s="40">
        <v>9.0612999999999992</v>
      </c>
      <c r="O52" s="41">
        <v>9.1447000000000003</v>
      </c>
      <c r="P52" s="40">
        <v>14720.233191773214</v>
      </c>
      <c r="Q52" s="1">
        <v>16890.701839488818</v>
      </c>
      <c r="R52" s="1">
        <v>17642.368142828262</v>
      </c>
      <c r="S52" s="1">
        <v>20094.583406336234</v>
      </c>
      <c r="T52" s="1">
        <v>22194.176600706964</v>
      </c>
      <c r="U52" s="1">
        <v>22072.163812616476</v>
      </c>
      <c r="V52" s="1">
        <v>22706.7679744671</v>
      </c>
      <c r="W52" s="1">
        <v>23388.27476438542</v>
      </c>
      <c r="X52" s="1">
        <v>24989.366780371496</v>
      </c>
      <c r="Y52" s="1">
        <v>25804.166980223512</v>
      </c>
      <c r="Z52" s="1">
        <v>28519.412969734036</v>
      </c>
      <c r="AA52" s="1">
        <v>35178</v>
      </c>
      <c r="AB52" s="41">
        <v>38005</v>
      </c>
      <c r="AC52" s="40">
        <v>8.1999999999999993</v>
      </c>
      <c r="AD52" s="1">
        <v>7.7</v>
      </c>
      <c r="AE52" s="1">
        <v>6.8</v>
      </c>
      <c r="AF52" s="1">
        <v>7.3</v>
      </c>
      <c r="AG52" s="1">
        <v>8.6</v>
      </c>
      <c r="AH52" s="1">
        <v>7.2</v>
      </c>
      <c r="AI52" s="1">
        <v>7.9</v>
      </c>
      <c r="AJ52" s="1">
        <v>5.8</v>
      </c>
      <c r="AK52" s="1">
        <v>7.2</v>
      </c>
      <c r="AL52" s="1">
        <v>10.9</v>
      </c>
      <c r="AM52" s="1">
        <v>8.6</v>
      </c>
      <c r="AN52" s="1">
        <v>8.3000000000000007</v>
      </c>
      <c r="AO52" s="1">
        <v>7.1</v>
      </c>
      <c r="AP52" s="1">
        <v>5.6</v>
      </c>
      <c r="AQ52" s="1">
        <v>5</v>
      </c>
      <c r="AR52" s="1">
        <v>5.3</v>
      </c>
      <c r="AS52" s="1">
        <v>5.4</v>
      </c>
      <c r="AT52" s="1">
        <v>5.3</v>
      </c>
      <c r="AU52" s="1">
        <v>5.0999999999999996</v>
      </c>
      <c r="AV52" s="1">
        <v>4.7</v>
      </c>
      <c r="AW52" s="1">
        <v>5.3</v>
      </c>
      <c r="AX52" s="1">
        <v>4.8</v>
      </c>
      <c r="AY52" s="1">
        <v>3.8</v>
      </c>
      <c r="AZ52" s="41">
        <v>3.2</v>
      </c>
      <c r="BA52" s="30">
        <v>39.299999999999997</v>
      </c>
      <c r="BB52" s="40">
        <v>5.7</v>
      </c>
      <c r="BC52" s="1">
        <v>4.7</v>
      </c>
      <c r="BD52" s="1">
        <v>1.3</v>
      </c>
      <c r="BE52" s="41">
        <v>1.4</v>
      </c>
      <c r="BF52" s="40">
        <v>298028.92</v>
      </c>
      <c r="BG52" s="41">
        <v>383259.97</v>
      </c>
      <c r="BH52" s="40">
        <v>113.92383720930232</v>
      </c>
      <c r="BI52" s="1">
        <v>114.44335548172756</v>
      </c>
      <c r="BJ52" s="1">
        <v>114.07374584717608</v>
      </c>
      <c r="BK52" s="1">
        <v>114.78637043189369</v>
      </c>
      <c r="BL52" s="1">
        <v>115.02142026578072</v>
      </c>
      <c r="BM52" s="41">
        <v>115.8189950166113</v>
      </c>
      <c r="BN52" s="30">
        <v>-0.91369816285756056</v>
      </c>
      <c r="BO52" s="30">
        <v>100.1</v>
      </c>
      <c r="BP52" s="40">
        <v>50.207650530487037</v>
      </c>
      <c r="BQ52" s="1">
        <v>50.767876371136737</v>
      </c>
      <c r="BR52" s="1">
        <v>51.356318355637036</v>
      </c>
      <c r="BS52" s="41">
        <v>51.874974599309326</v>
      </c>
      <c r="BT52" s="35">
        <v>71.989999999999995</v>
      </c>
    </row>
    <row r="53" spans="1:72" x14ac:dyDescent="0.3">
      <c r="A53" s="30" t="s">
        <v>50</v>
      </c>
      <c r="B53" s="30" t="s">
        <v>4</v>
      </c>
      <c r="C53" s="30" t="s">
        <v>5</v>
      </c>
      <c r="D53" s="40">
        <v>396361.6</v>
      </c>
      <c r="E53" s="1">
        <v>430967</v>
      </c>
      <c r="F53" s="1">
        <v>469309.3</v>
      </c>
      <c r="G53" s="1">
        <v>508283.2</v>
      </c>
      <c r="H53" s="1">
        <v>506541.7</v>
      </c>
      <c r="I53" s="1">
        <v>617664.1</v>
      </c>
      <c r="J53" s="41">
        <v>739124.7</v>
      </c>
      <c r="K53" s="40">
        <v>0.79872491217312591</v>
      </c>
      <c r="L53" s="1">
        <v>0.80002641298947996</v>
      </c>
      <c r="M53" s="41">
        <v>0.80041302667845182</v>
      </c>
      <c r="N53" s="40">
        <v>7.3836000000000004</v>
      </c>
      <c r="O53" s="41">
        <v>7.5682999999999998</v>
      </c>
      <c r="P53" s="40">
        <v>18345.975377353348</v>
      </c>
      <c r="Q53" s="1">
        <v>21764.639098219184</v>
      </c>
      <c r="R53" s="1">
        <v>24425.258930948828</v>
      </c>
      <c r="S53" s="1">
        <v>27144.48811580706</v>
      </c>
      <c r="T53" s="1">
        <v>30138.917883866063</v>
      </c>
      <c r="U53" s="1">
        <v>30221.329472154099</v>
      </c>
      <c r="V53" s="1">
        <v>30521.055446893384</v>
      </c>
      <c r="W53" s="1">
        <v>31650.912594978119</v>
      </c>
      <c r="X53" s="1">
        <v>34163.144604372697</v>
      </c>
      <c r="Y53" s="1">
        <v>34139.641623609044</v>
      </c>
      <c r="Z53" s="1">
        <v>37929.200517520141</v>
      </c>
      <c r="AA53" s="1">
        <v>45573</v>
      </c>
      <c r="AB53" s="41">
        <v>50283</v>
      </c>
      <c r="AC53" s="40">
        <v>7.8</v>
      </c>
      <c r="AD53" s="1">
        <v>8.1999999999999993</v>
      </c>
      <c r="AE53" s="1">
        <v>7.8</v>
      </c>
      <c r="AF53" s="1">
        <v>6.2</v>
      </c>
      <c r="AG53" s="1">
        <v>7.4</v>
      </c>
      <c r="AH53" s="1">
        <v>6</v>
      </c>
      <c r="AI53" s="1">
        <v>5.4</v>
      </c>
      <c r="AJ53" s="1">
        <v>4.5</v>
      </c>
      <c r="AK53" s="1">
        <v>5.7</v>
      </c>
      <c r="AL53" s="1">
        <v>7.5</v>
      </c>
      <c r="AM53" s="1">
        <v>7.7</v>
      </c>
      <c r="AN53" s="1">
        <v>7.2</v>
      </c>
      <c r="AO53" s="1">
        <v>5.4</v>
      </c>
      <c r="AP53" s="1">
        <v>4.3</v>
      </c>
      <c r="AQ53" s="1">
        <v>4.2</v>
      </c>
      <c r="AR53" s="1">
        <v>4.2</v>
      </c>
      <c r="AS53" s="1">
        <v>4.3</v>
      </c>
      <c r="AT53" s="1">
        <v>4.2</v>
      </c>
      <c r="AU53" s="1">
        <v>4.0999999999999996</v>
      </c>
      <c r="AV53" s="1">
        <v>4</v>
      </c>
      <c r="AW53" s="1">
        <v>4.5999999999999996</v>
      </c>
      <c r="AX53" s="1">
        <v>4.2</v>
      </c>
      <c r="AY53" s="1">
        <v>4.0999999999999996</v>
      </c>
      <c r="AZ53" s="41">
        <v>1.9</v>
      </c>
      <c r="BA53" s="30">
        <v>36.299999999999997</v>
      </c>
      <c r="BB53" s="40">
        <v>5.3</v>
      </c>
      <c r="BC53" s="1">
        <v>3.2</v>
      </c>
      <c r="BD53" s="1">
        <v>4.5</v>
      </c>
      <c r="BE53" s="41">
        <v>3.3</v>
      </c>
      <c r="BF53" s="40">
        <v>412702.62</v>
      </c>
      <c r="BG53" s="41">
        <v>505937.18</v>
      </c>
      <c r="BH53" s="40">
        <v>297.33140992167102</v>
      </c>
      <c r="BI53" s="1">
        <v>300.14466057441251</v>
      </c>
      <c r="BJ53" s="1">
        <v>300.60439947780679</v>
      </c>
      <c r="BK53" s="1">
        <v>304.77810704960837</v>
      </c>
      <c r="BL53" s="1">
        <v>306.48073107049612</v>
      </c>
      <c r="BM53" s="41">
        <v>314.59843342036555</v>
      </c>
      <c r="BN53" s="30">
        <v>-1.0218989371865066</v>
      </c>
      <c r="BO53" s="30">
        <v>95</v>
      </c>
      <c r="BP53" s="40">
        <v>70.376493044227701</v>
      </c>
      <c r="BQ53" s="1">
        <v>70.934598044176596</v>
      </c>
      <c r="BR53" s="1">
        <v>71.669993441949757</v>
      </c>
      <c r="BS53" s="41">
        <v>74.041292089208426</v>
      </c>
      <c r="BT53" s="35">
        <v>72.099999999999994</v>
      </c>
    </row>
    <row r="54" spans="1:72" x14ac:dyDescent="0.3">
      <c r="A54" s="30" t="s">
        <v>51</v>
      </c>
      <c r="B54" s="30" t="s">
        <v>4</v>
      </c>
      <c r="C54" s="30" t="s">
        <v>5</v>
      </c>
      <c r="D54" s="40">
        <v>416823.3</v>
      </c>
      <c r="E54" s="1">
        <v>450009.9</v>
      </c>
      <c r="F54" s="1">
        <v>551255.19999999995</v>
      </c>
      <c r="G54" s="1">
        <v>581010.80000000005</v>
      </c>
      <c r="H54" s="1">
        <v>554155.19999999995</v>
      </c>
      <c r="I54" s="1">
        <v>754958.8</v>
      </c>
      <c r="J54" s="41">
        <v>850040.2</v>
      </c>
      <c r="K54" s="40">
        <v>0.61073856190811704</v>
      </c>
      <c r="L54" s="1">
        <v>0.59858736152346859</v>
      </c>
      <c r="M54" s="41">
        <v>0.59973991827877959</v>
      </c>
      <c r="N54" s="40">
        <v>5.7202000000000002</v>
      </c>
      <c r="O54" s="41">
        <v>5.9561000000000002</v>
      </c>
      <c r="P54" s="40">
        <v>14916.442263009814</v>
      </c>
      <c r="Q54" s="1">
        <v>16624.44709749195</v>
      </c>
      <c r="R54" s="1">
        <v>18545.599254830995</v>
      </c>
      <c r="S54" s="1">
        <v>20948.773634337125</v>
      </c>
      <c r="T54" s="1">
        <v>23301.184015577895</v>
      </c>
      <c r="U54" s="1">
        <v>22569.366541123232</v>
      </c>
      <c r="V54" s="1">
        <v>23429.671399503684</v>
      </c>
      <c r="W54" s="1">
        <v>23997.973749226632</v>
      </c>
      <c r="X54" s="1">
        <v>25214.734321842971</v>
      </c>
      <c r="Y54" s="1">
        <v>25529.804604723526</v>
      </c>
      <c r="Z54" s="1">
        <v>27453.516921751725</v>
      </c>
      <c r="AA54" s="1">
        <v>32972</v>
      </c>
      <c r="AB54" s="41">
        <v>36601</v>
      </c>
      <c r="AC54" s="40">
        <v>12</v>
      </c>
      <c r="AD54" s="1">
        <v>8.3000000000000007</v>
      </c>
      <c r="AE54" s="1">
        <v>10.3</v>
      </c>
      <c r="AF54" s="1">
        <v>11.3</v>
      </c>
      <c r="AG54" s="1">
        <v>11</v>
      </c>
      <c r="AH54" s="1">
        <v>9.1999999999999993</v>
      </c>
      <c r="AI54" s="1">
        <v>6.4</v>
      </c>
      <c r="AJ54" s="1">
        <v>7.1</v>
      </c>
      <c r="AK54" s="1">
        <v>6.9</v>
      </c>
      <c r="AL54" s="1">
        <v>8.8000000000000007</v>
      </c>
      <c r="AM54" s="1">
        <v>7.2</v>
      </c>
      <c r="AN54" s="1">
        <v>6.3</v>
      </c>
      <c r="AO54" s="1">
        <v>5.4</v>
      </c>
      <c r="AP54" s="1">
        <v>4.9000000000000004</v>
      </c>
      <c r="AQ54" s="1">
        <v>4.4000000000000004</v>
      </c>
      <c r="AR54" s="1">
        <v>4.8</v>
      </c>
      <c r="AS54" s="1">
        <v>4.9000000000000004</v>
      </c>
      <c r="AT54" s="1">
        <v>4.5</v>
      </c>
      <c r="AU54" s="1">
        <v>4.4000000000000004</v>
      </c>
      <c r="AV54" s="1">
        <v>4.4000000000000004</v>
      </c>
      <c r="AW54" s="1">
        <v>5.9</v>
      </c>
      <c r="AX54" s="1">
        <v>4.7</v>
      </c>
      <c r="AY54" s="1">
        <v>3.5</v>
      </c>
      <c r="AZ54" s="41">
        <v>2.6</v>
      </c>
      <c r="BA54" s="30">
        <v>41</v>
      </c>
      <c r="BB54" s="40">
        <v>5.8</v>
      </c>
      <c r="BC54" s="1">
        <v>2</v>
      </c>
      <c r="BD54" s="1">
        <v>5.2</v>
      </c>
      <c r="BE54" s="41">
        <v>2</v>
      </c>
      <c r="BF54" s="40">
        <v>275052.87</v>
      </c>
      <c r="BG54" s="41">
        <v>329863.63</v>
      </c>
      <c r="BH54" s="40">
        <v>167.35537590945836</v>
      </c>
      <c r="BI54" s="1">
        <v>167.66345998383187</v>
      </c>
      <c r="BJ54" s="1">
        <v>167.05392077607112</v>
      </c>
      <c r="BK54" s="1">
        <v>167.1354890864996</v>
      </c>
      <c r="BL54" s="1">
        <v>166.92134195634597</v>
      </c>
      <c r="BM54" s="41">
        <v>164.58569118835894</v>
      </c>
      <c r="BN54" s="30">
        <v>-2.7002108546213157</v>
      </c>
      <c r="BO54" s="30">
        <v>96.4</v>
      </c>
      <c r="BP54" s="40">
        <v>72.365113652643586</v>
      </c>
      <c r="BQ54" s="1">
        <v>73.455510812935174</v>
      </c>
      <c r="BR54" s="1">
        <v>75.019857337036072</v>
      </c>
      <c r="BS54" s="41">
        <v>75.728540417129281</v>
      </c>
      <c r="BT54" s="35">
        <v>71.12</v>
      </c>
    </row>
    <row r="55" spans="1:72" x14ac:dyDescent="0.3">
      <c r="A55" s="30" t="s">
        <v>52</v>
      </c>
      <c r="B55" s="30" t="s">
        <v>4</v>
      </c>
      <c r="C55" s="30" t="s">
        <v>5</v>
      </c>
      <c r="D55" s="40">
        <v>267664.3</v>
      </c>
      <c r="E55" s="1">
        <v>283036.5</v>
      </c>
      <c r="F55" s="1">
        <v>312421.59999999998</v>
      </c>
      <c r="G55" s="1">
        <v>344672.1</v>
      </c>
      <c r="H55" s="1">
        <v>376779.9</v>
      </c>
      <c r="I55" s="1">
        <v>425303.8</v>
      </c>
      <c r="J55" s="41">
        <v>472849.7</v>
      </c>
      <c r="K55" s="40">
        <v>0.69179757343049242</v>
      </c>
      <c r="L55" s="1">
        <v>0.68791337139391739</v>
      </c>
      <c r="M55" s="41">
        <v>0.6887299138509182</v>
      </c>
      <c r="N55" s="40">
        <v>6.0483000000000002</v>
      </c>
      <c r="O55" s="41">
        <v>6.1893000000000002</v>
      </c>
      <c r="P55" s="40">
        <v>14178.243930371878</v>
      </c>
      <c r="Q55" s="1">
        <v>15947.625722101911</v>
      </c>
      <c r="R55" s="1">
        <v>16845.263736955301</v>
      </c>
      <c r="S55" s="1">
        <v>18782.035783425104</v>
      </c>
      <c r="T55" s="1">
        <v>21539.562373317909</v>
      </c>
      <c r="U55" s="1">
        <v>20730.132094497585</v>
      </c>
      <c r="V55" s="1">
        <v>21490.848397956932</v>
      </c>
      <c r="W55" s="1">
        <v>21974.589775786662</v>
      </c>
      <c r="X55" s="1">
        <v>23175.850958043429</v>
      </c>
      <c r="Y55" s="1">
        <v>24352.176653552549</v>
      </c>
      <c r="Z55" s="1">
        <v>26676.39616059282</v>
      </c>
      <c r="AA55" s="1">
        <v>32072</v>
      </c>
      <c r="AB55" s="41">
        <v>35210</v>
      </c>
      <c r="AC55" s="40">
        <v>11.4</v>
      </c>
      <c r="AD55" s="1">
        <v>13.7</v>
      </c>
      <c r="AE55" s="1">
        <v>7.3</v>
      </c>
      <c r="AF55" s="1">
        <v>9.1999999999999993</v>
      </c>
      <c r="AG55" s="1">
        <v>6.7</v>
      </c>
      <c r="AH55" s="1">
        <v>6.6</v>
      </c>
      <c r="AI55" s="1">
        <v>6.4</v>
      </c>
      <c r="AJ55" s="1">
        <v>5.2</v>
      </c>
      <c r="AK55" s="1">
        <v>7.6</v>
      </c>
      <c r="AL55" s="1">
        <v>8.1</v>
      </c>
      <c r="AM55" s="1">
        <v>6.4</v>
      </c>
      <c r="AN55" s="1">
        <v>5.4</v>
      </c>
      <c r="AO55" s="1">
        <v>4.9000000000000004</v>
      </c>
      <c r="AP55" s="1">
        <v>4.8</v>
      </c>
      <c r="AQ55" s="1">
        <v>4.5999999999999996</v>
      </c>
      <c r="AR55" s="1">
        <v>4.7</v>
      </c>
      <c r="AS55" s="1">
        <v>4.5999999999999996</v>
      </c>
      <c r="AT55" s="1">
        <v>4.5999999999999996</v>
      </c>
      <c r="AU55" s="1">
        <v>4.4000000000000004</v>
      </c>
      <c r="AV55" s="1">
        <v>4.3</v>
      </c>
      <c r="AW55" s="1">
        <v>5</v>
      </c>
      <c r="AX55" s="1">
        <v>4.2</v>
      </c>
      <c r="AY55" s="1">
        <v>3.7</v>
      </c>
      <c r="AZ55" s="41">
        <v>2.9</v>
      </c>
      <c r="BA55" s="30">
        <v>38.1</v>
      </c>
      <c r="BB55" s="40">
        <v>7.6</v>
      </c>
      <c r="BC55" s="1">
        <v>0</v>
      </c>
      <c r="BD55" s="1">
        <v>5.7</v>
      </c>
      <c r="BE55" s="41">
        <v>1.5</v>
      </c>
      <c r="BF55" s="40">
        <v>289146.23999999999</v>
      </c>
      <c r="BG55" s="41">
        <v>343597.43</v>
      </c>
      <c r="BH55" s="40">
        <v>291.05854838709678</v>
      </c>
      <c r="BI55" s="1">
        <v>290.63608294930879</v>
      </c>
      <c r="BJ55" s="1">
        <v>291.42410138248852</v>
      </c>
      <c r="BK55" s="1">
        <v>292.18873271889396</v>
      </c>
      <c r="BL55" s="1">
        <v>286.56617511520739</v>
      </c>
      <c r="BM55" s="41">
        <v>279.02917050691246</v>
      </c>
      <c r="BN55" s="30">
        <v>-2.6405456176061746</v>
      </c>
      <c r="BO55" s="30">
        <v>86.9</v>
      </c>
      <c r="BP55" s="40">
        <v>67.989891459086138</v>
      </c>
      <c r="BQ55" s="1">
        <v>66.223840738277872</v>
      </c>
      <c r="BR55" s="1">
        <v>68.939044939330273</v>
      </c>
      <c r="BS55" s="41">
        <v>69.931020884830545</v>
      </c>
      <c r="BT55" s="35">
        <v>72.63</v>
      </c>
    </row>
    <row r="56" spans="1:72" x14ac:dyDescent="0.3">
      <c r="A56" s="30" t="s">
        <v>53</v>
      </c>
      <c r="B56" s="30" t="s">
        <v>4</v>
      </c>
      <c r="C56" s="30" t="s">
        <v>5</v>
      </c>
      <c r="D56" s="40">
        <v>423704.5</v>
      </c>
      <c r="E56" s="1">
        <v>450296.1</v>
      </c>
      <c r="F56" s="1">
        <v>506319.5</v>
      </c>
      <c r="G56" s="1">
        <v>526919.69999999995</v>
      </c>
      <c r="H56" s="1">
        <v>508744.1</v>
      </c>
      <c r="I56" s="1">
        <v>679767.6</v>
      </c>
      <c r="J56" s="41">
        <v>754217.9</v>
      </c>
      <c r="K56" s="40">
        <v>0.79661176605826833</v>
      </c>
      <c r="L56" s="1">
        <v>0.79507191784853892</v>
      </c>
      <c r="M56" s="41">
        <v>0.79396401736404842</v>
      </c>
      <c r="N56" s="40">
        <v>6.5846999999999998</v>
      </c>
      <c r="O56" s="41">
        <v>6.6744000000000003</v>
      </c>
      <c r="P56" s="40">
        <v>21746.092478349241</v>
      </c>
      <c r="Q56" s="1">
        <v>24662.27323580431</v>
      </c>
      <c r="R56" s="1">
        <v>26280.290990089994</v>
      </c>
      <c r="S56" s="1">
        <v>26270.91442853479</v>
      </c>
      <c r="T56" s="1">
        <v>27798.643451384294</v>
      </c>
      <c r="U56" s="1">
        <v>26819.352159855207</v>
      </c>
      <c r="V56" s="1">
        <v>26931.75012961372</v>
      </c>
      <c r="W56" s="1">
        <v>27986.161228171757</v>
      </c>
      <c r="X56" s="1">
        <v>29190.124254356389</v>
      </c>
      <c r="Y56" s="1">
        <v>29708.410823040322</v>
      </c>
      <c r="Z56" s="1">
        <v>32342.852699926731</v>
      </c>
      <c r="AA56" s="1">
        <v>38444</v>
      </c>
      <c r="AB56" s="41">
        <v>42325</v>
      </c>
      <c r="AC56" s="40">
        <v>10.199999999999999</v>
      </c>
      <c r="AD56" s="1">
        <v>6.1</v>
      </c>
      <c r="AE56" s="1">
        <v>5.4</v>
      </c>
      <c r="AF56" s="1">
        <v>4.4000000000000004</v>
      </c>
      <c r="AG56" s="1">
        <v>5.3</v>
      </c>
      <c r="AH56" s="1">
        <v>5.4</v>
      </c>
      <c r="AI56" s="1">
        <v>4.2</v>
      </c>
      <c r="AJ56" s="1">
        <v>4.0999999999999996</v>
      </c>
      <c r="AK56" s="1">
        <v>4.2</v>
      </c>
      <c r="AL56" s="1">
        <v>6.1</v>
      </c>
      <c r="AM56" s="1">
        <v>5.8</v>
      </c>
      <c r="AN56" s="1">
        <v>5.0999999999999996</v>
      </c>
      <c r="AO56" s="1">
        <v>3.4</v>
      </c>
      <c r="AP56" s="1">
        <v>3.2</v>
      </c>
      <c r="AQ56" s="1">
        <v>3</v>
      </c>
      <c r="AR56" s="1">
        <v>3.4</v>
      </c>
      <c r="AS56" s="1">
        <v>4.0999999999999996</v>
      </c>
      <c r="AT56" s="1">
        <v>4.2</v>
      </c>
      <c r="AU56" s="1">
        <v>3.7</v>
      </c>
      <c r="AV56" s="1">
        <v>3.9</v>
      </c>
      <c r="AW56" s="1">
        <v>4.4000000000000004</v>
      </c>
      <c r="AX56" s="1">
        <v>3.5</v>
      </c>
      <c r="AY56" s="1">
        <v>2.7</v>
      </c>
      <c r="AZ56" s="41">
        <v>2</v>
      </c>
      <c r="BA56" s="30">
        <v>39</v>
      </c>
      <c r="BB56" s="40">
        <v>1.3</v>
      </c>
      <c r="BC56" s="1">
        <v>3.5</v>
      </c>
      <c r="BD56" s="1">
        <v>3.4</v>
      </c>
      <c r="BE56" s="41">
        <v>2.7</v>
      </c>
      <c r="BF56" s="40">
        <v>427092.93</v>
      </c>
      <c r="BG56" s="41">
        <v>508140.22</v>
      </c>
      <c r="BH56" s="40">
        <v>325.9496455223881</v>
      </c>
      <c r="BI56" s="1">
        <v>330.2328171641791</v>
      </c>
      <c r="BJ56" s="1">
        <v>335.07121268656715</v>
      </c>
      <c r="BK56" s="1">
        <v>346.16080223880596</v>
      </c>
      <c r="BL56" s="1">
        <v>348.93785447761195</v>
      </c>
      <c r="BM56" s="41">
        <v>352.1128358208955</v>
      </c>
      <c r="BN56" s="30">
        <v>-0.57799559092701769</v>
      </c>
      <c r="BO56" s="30">
        <v>81.099999999999994</v>
      </c>
      <c r="BP56" s="40">
        <v>82.383304785254509</v>
      </c>
      <c r="BQ56" s="1">
        <v>82.960026447101086</v>
      </c>
      <c r="BR56" s="1">
        <v>86.444589356976635</v>
      </c>
      <c r="BS56" s="41">
        <v>87.302521920721389</v>
      </c>
      <c r="BT56" s="35">
        <v>72.53</v>
      </c>
    </row>
    <row r="57" spans="1:72" x14ac:dyDescent="0.3">
      <c r="A57" s="30" t="s">
        <v>54</v>
      </c>
      <c r="B57" s="30" t="s">
        <v>4</v>
      </c>
      <c r="C57" s="30" t="s">
        <v>5</v>
      </c>
      <c r="D57" s="40">
        <v>278377.40000000002</v>
      </c>
      <c r="E57" s="1">
        <v>290233.09999999998</v>
      </c>
      <c r="F57" s="1">
        <v>309701.3</v>
      </c>
      <c r="G57" s="1">
        <v>325958.2</v>
      </c>
      <c r="H57" s="1">
        <v>347067.4</v>
      </c>
      <c r="I57" s="1">
        <v>413122</v>
      </c>
      <c r="J57" s="41">
        <v>493792.4</v>
      </c>
      <c r="K57" s="40">
        <v>0.75846001561229992</v>
      </c>
      <c r="L57" s="1">
        <v>0.76796174879747725</v>
      </c>
      <c r="M57" s="41">
        <v>0.76978051395229596</v>
      </c>
      <c r="N57" s="40">
        <v>4.7336</v>
      </c>
      <c r="O57" s="41">
        <v>4.9151999999999996</v>
      </c>
      <c r="P57" s="40">
        <v>13081.22197670178</v>
      </c>
      <c r="Q57" s="1">
        <v>14227.258788486215</v>
      </c>
      <c r="R57" s="1">
        <v>16191.106634386546</v>
      </c>
      <c r="S57" s="1">
        <v>17631.743587318644</v>
      </c>
      <c r="T57" s="1">
        <v>19887.184452410194</v>
      </c>
      <c r="U57" s="1">
        <v>19534.718338483701</v>
      </c>
      <c r="V57" s="1">
        <v>19917.821911414114</v>
      </c>
      <c r="W57" s="1">
        <v>21022.424877431018</v>
      </c>
      <c r="X57" s="1">
        <v>22273.773327048879</v>
      </c>
      <c r="Y57" s="1">
        <v>23514.965122363476</v>
      </c>
      <c r="Z57" s="1">
        <v>25516.570668165656</v>
      </c>
      <c r="AA57" s="1">
        <v>30290</v>
      </c>
      <c r="AB57" s="41">
        <v>32979</v>
      </c>
      <c r="AC57" s="40">
        <v>9.8000000000000007</v>
      </c>
      <c r="AD57" s="1">
        <v>9.6999999999999993</v>
      </c>
      <c r="AE57" s="1">
        <v>7.6</v>
      </c>
      <c r="AF57" s="1">
        <v>10.6</v>
      </c>
      <c r="AG57" s="1">
        <v>10</v>
      </c>
      <c r="AH57" s="1">
        <v>9.1999999999999993</v>
      </c>
      <c r="AI57" s="1">
        <v>8.1999999999999993</v>
      </c>
      <c r="AJ57" s="1">
        <v>8</v>
      </c>
      <c r="AK57" s="1">
        <v>7.8</v>
      </c>
      <c r="AL57" s="1">
        <v>8.8000000000000007</v>
      </c>
      <c r="AM57" s="1">
        <v>6.3</v>
      </c>
      <c r="AN57" s="1">
        <v>6</v>
      </c>
      <c r="AO57" s="1">
        <v>5.4</v>
      </c>
      <c r="AP57" s="1">
        <v>5.2</v>
      </c>
      <c r="AQ57" s="1">
        <v>4.5999999999999996</v>
      </c>
      <c r="AR57" s="1">
        <v>4.7</v>
      </c>
      <c r="AS57" s="1">
        <v>5.0999999999999996</v>
      </c>
      <c r="AT57" s="1">
        <v>4.8</v>
      </c>
      <c r="AU57" s="1">
        <v>5</v>
      </c>
      <c r="AV57" s="1">
        <v>4.3</v>
      </c>
      <c r="AW57" s="1">
        <v>5.6</v>
      </c>
      <c r="AX57" s="1">
        <v>4.5</v>
      </c>
      <c r="AY57" s="1">
        <v>3.4</v>
      </c>
      <c r="AZ57" s="41">
        <v>2.7</v>
      </c>
      <c r="BA57" s="30">
        <v>37.200000000000003</v>
      </c>
      <c r="BB57" s="40">
        <v>2.6</v>
      </c>
      <c r="BC57" s="1">
        <v>4</v>
      </c>
      <c r="BD57" s="1">
        <v>1.5</v>
      </c>
      <c r="BE57" s="41">
        <v>7.8</v>
      </c>
      <c r="BF57" s="40">
        <v>306145.33</v>
      </c>
      <c r="BG57" s="41">
        <v>344866.4</v>
      </c>
      <c r="BH57" s="40">
        <v>169.57160079051383</v>
      </c>
      <c r="BI57" s="1">
        <v>170.27957509881421</v>
      </c>
      <c r="BJ57" s="1">
        <v>170.55232213438734</v>
      </c>
      <c r="BK57" s="1">
        <v>174.99938735177867</v>
      </c>
      <c r="BL57" s="1">
        <v>181.16773715415019</v>
      </c>
      <c r="BM57" s="41">
        <v>181.66631422924902</v>
      </c>
      <c r="BN57" s="30">
        <v>-3.2488527411629398</v>
      </c>
      <c r="BO57" s="30">
        <v>83.9</v>
      </c>
      <c r="BP57" s="40">
        <v>57.108990529232237</v>
      </c>
      <c r="BQ57" s="1">
        <v>53.595980178911347</v>
      </c>
      <c r="BR57" s="1">
        <v>56.151519175178827</v>
      </c>
      <c r="BS57" s="41">
        <v>58.704809795841115</v>
      </c>
      <c r="BT57" s="35">
        <v>73.27</v>
      </c>
    </row>
    <row r="58" spans="1:72" x14ac:dyDescent="0.3">
      <c r="A58" s="30" t="s">
        <v>55</v>
      </c>
      <c r="B58" s="30" t="s">
        <v>4</v>
      </c>
      <c r="C58" s="30" t="s">
        <v>5</v>
      </c>
      <c r="D58" s="40">
        <v>293809.40000000002</v>
      </c>
      <c r="E58" s="1">
        <v>301710</v>
      </c>
      <c r="F58" s="1">
        <v>313348.90000000002</v>
      </c>
      <c r="G58" s="1">
        <v>347071.2</v>
      </c>
      <c r="H58" s="1">
        <v>361772.2</v>
      </c>
      <c r="I58" s="1">
        <v>423969.7</v>
      </c>
      <c r="J58" s="41">
        <v>496339.6</v>
      </c>
      <c r="K58" s="40">
        <v>0.7638128556466155</v>
      </c>
      <c r="L58" s="1">
        <v>0.76975561512811963</v>
      </c>
      <c r="M58" s="41">
        <v>0.77154492480273407</v>
      </c>
      <c r="N58" s="40">
        <v>5.7333999999999996</v>
      </c>
      <c r="O58" s="41">
        <v>5.6779999999999999</v>
      </c>
      <c r="P58" s="40">
        <v>14319.366564641858</v>
      </c>
      <c r="Q58" s="1">
        <v>16398.904463492257</v>
      </c>
      <c r="R58" s="1">
        <v>17898.331388120005</v>
      </c>
      <c r="S58" s="1">
        <v>20631.694739847262</v>
      </c>
      <c r="T58" s="1">
        <v>22804.878829461308</v>
      </c>
      <c r="U58" s="1">
        <v>22730.726020286296</v>
      </c>
      <c r="V58" s="1">
        <v>23422.830078064737</v>
      </c>
      <c r="W58" s="1">
        <v>22954.455896729007</v>
      </c>
      <c r="X58" s="1">
        <v>23895.492315356223</v>
      </c>
      <c r="Y58" s="1">
        <v>24812.986397557248</v>
      </c>
      <c r="Z58" s="1">
        <v>27112.371697171417</v>
      </c>
      <c r="AA58" s="1">
        <v>31670</v>
      </c>
      <c r="AB58" s="41">
        <v>35749</v>
      </c>
      <c r="AC58" s="40">
        <v>6.6</v>
      </c>
      <c r="AD58" s="1">
        <v>8.6</v>
      </c>
      <c r="AE58" s="1">
        <v>6.1</v>
      </c>
      <c r="AF58" s="1">
        <v>7.3</v>
      </c>
      <c r="AG58" s="1">
        <v>9.5</v>
      </c>
      <c r="AH58" s="1">
        <v>7.7</v>
      </c>
      <c r="AI58" s="1">
        <v>6.8</v>
      </c>
      <c r="AJ58" s="1">
        <v>4.5999999999999996</v>
      </c>
      <c r="AK58" s="1">
        <v>7</v>
      </c>
      <c r="AL58" s="1">
        <v>8.9</v>
      </c>
      <c r="AM58" s="1">
        <v>8.8000000000000007</v>
      </c>
      <c r="AN58" s="1">
        <v>6.8</v>
      </c>
      <c r="AO58" s="1">
        <v>5.6</v>
      </c>
      <c r="AP58" s="1">
        <v>5.5</v>
      </c>
      <c r="AQ58" s="1">
        <v>4.8</v>
      </c>
      <c r="AR58" s="1">
        <v>4.9000000000000004</v>
      </c>
      <c r="AS58" s="1">
        <v>4.5999999999999996</v>
      </c>
      <c r="AT58" s="1">
        <v>4.4000000000000004</v>
      </c>
      <c r="AU58" s="1">
        <v>3.7</v>
      </c>
      <c r="AV58" s="1">
        <v>3.8</v>
      </c>
      <c r="AW58" s="1">
        <v>4.9000000000000004</v>
      </c>
      <c r="AX58" s="1">
        <v>4.3</v>
      </c>
      <c r="AY58" s="1">
        <v>4.2</v>
      </c>
      <c r="AZ58" s="41">
        <v>2.8</v>
      </c>
      <c r="BA58" s="30">
        <v>37.1</v>
      </c>
      <c r="BB58" s="40">
        <v>7</v>
      </c>
      <c r="BC58" s="1">
        <v>2.4</v>
      </c>
      <c r="BD58" s="1">
        <v>6.6</v>
      </c>
      <c r="BE58" s="41">
        <v>4</v>
      </c>
      <c r="BF58" s="40">
        <v>293972.58</v>
      </c>
      <c r="BG58" s="41">
        <v>362744.93</v>
      </c>
      <c r="BH58" s="40">
        <v>249.90959677419349</v>
      </c>
      <c r="BI58" s="1">
        <v>254.07833333333332</v>
      </c>
      <c r="BJ58" s="1">
        <v>252.93916666666664</v>
      </c>
      <c r="BK58" s="1">
        <v>255.41946236559136</v>
      </c>
      <c r="BL58" s="1">
        <v>258.30387096774194</v>
      </c>
      <c r="BM58" s="41">
        <v>262.61717741935485</v>
      </c>
      <c r="BN58" s="30">
        <v>-1.4651817924728594</v>
      </c>
      <c r="BO58" s="30">
        <v>87</v>
      </c>
      <c r="BP58" s="40">
        <v>65.802835193011092</v>
      </c>
      <c r="BQ58" s="1">
        <v>68.152218658296675</v>
      </c>
      <c r="BR58" s="1">
        <v>69.725185871696183</v>
      </c>
      <c r="BS58" s="41">
        <v>78.136537953394708</v>
      </c>
      <c r="BT58" s="35">
        <v>72.040000000000006</v>
      </c>
    </row>
    <row r="59" spans="1:72" x14ac:dyDescent="0.3">
      <c r="A59" s="30" t="s">
        <v>56</v>
      </c>
      <c r="B59" s="30" t="s">
        <v>4</v>
      </c>
      <c r="C59" s="30" t="s">
        <v>5</v>
      </c>
      <c r="D59" s="40">
        <v>240205.5</v>
      </c>
      <c r="E59" s="1">
        <v>252940.7</v>
      </c>
      <c r="F59" s="1">
        <v>263729.8</v>
      </c>
      <c r="G59" s="1">
        <v>294094.2</v>
      </c>
      <c r="H59" s="1">
        <v>302428.2</v>
      </c>
      <c r="I59" s="1">
        <v>348779.7</v>
      </c>
      <c r="J59" s="41">
        <v>442701.5</v>
      </c>
      <c r="K59" s="40">
        <v>0.6251592159004854</v>
      </c>
      <c r="L59" s="1">
        <v>0.64209426118652391</v>
      </c>
      <c r="M59" s="41">
        <v>0.64384822351069448</v>
      </c>
      <c r="N59" s="40">
        <v>6.5715000000000003</v>
      </c>
      <c r="O59" s="41">
        <v>6.7354000000000003</v>
      </c>
      <c r="P59" s="40">
        <v>14377.683720537898</v>
      </c>
      <c r="Q59" s="1">
        <v>16213.00190507134</v>
      </c>
      <c r="R59" s="1">
        <v>17224.827962403491</v>
      </c>
      <c r="S59" s="1">
        <v>18540.019528081033</v>
      </c>
      <c r="T59" s="1">
        <v>20634.892389529366</v>
      </c>
      <c r="U59" s="1">
        <v>20573.838841248053</v>
      </c>
      <c r="V59" s="1">
        <v>21148.99252408422</v>
      </c>
      <c r="W59" s="1">
        <v>20898.69138128238</v>
      </c>
      <c r="X59" s="1">
        <v>21983.122058964756</v>
      </c>
      <c r="Y59" s="1">
        <v>22654.333695543144</v>
      </c>
      <c r="Z59" s="1">
        <v>24709.573566523657</v>
      </c>
      <c r="AA59" s="1">
        <v>29838</v>
      </c>
      <c r="AB59" s="41">
        <v>33596</v>
      </c>
      <c r="AC59" s="40">
        <v>12.9</v>
      </c>
      <c r="AD59" s="1">
        <v>13.1</v>
      </c>
      <c r="AE59" s="1">
        <v>10.7</v>
      </c>
      <c r="AF59" s="1">
        <v>9.4</v>
      </c>
      <c r="AG59" s="1">
        <v>12.4</v>
      </c>
      <c r="AH59" s="1">
        <v>11.4</v>
      </c>
      <c r="AI59" s="1">
        <v>12.2</v>
      </c>
      <c r="AJ59" s="1">
        <v>8.5</v>
      </c>
      <c r="AK59" s="1">
        <v>9.3000000000000007</v>
      </c>
      <c r="AL59" s="1">
        <v>13.2</v>
      </c>
      <c r="AM59" s="1">
        <v>12.1</v>
      </c>
      <c r="AN59" s="1">
        <v>10</v>
      </c>
      <c r="AO59" s="1">
        <v>8.6999999999999993</v>
      </c>
      <c r="AP59" s="1">
        <v>7.5</v>
      </c>
      <c r="AQ59" s="1">
        <v>7</v>
      </c>
      <c r="AR59" s="1">
        <v>7.5</v>
      </c>
      <c r="AS59" s="1">
        <v>8.3000000000000007</v>
      </c>
      <c r="AT59" s="1">
        <v>9</v>
      </c>
      <c r="AU59" s="1">
        <v>7.9</v>
      </c>
      <c r="AV59" s="1">
        <v>7.7</v>
      </c>
      <c r="AW59" s="1">
        <v>8.1999999999999993</v>
      </c>
      <c r="AX59" s="1">
        <v>7.6</v>
      </c>
      <c r="AY59" s="1">
        <v>6.4</v>
      </c>
      <c r="AZ59" s="41">
        <v>4.7</v>
      </c>
      <c r="BA59" s="30">
        <v>23.5</v>
      </c>
      <c r="BB59" s="40">
        <v>3.3</v>
      </c>
      <c r="BC59" s="1">
        <v>5</v>
      </c>
      <c r="BD59" s="1">
        <v>7.6</v>
      </c>
      <c r="BE59" s="41">
        <v>1.9</v>
      </c>
      <c r="BF59" s="40">
        <v>237122.06</v>
      </c>
      <c r="BG59" s="41">
        <v>279393.03999999998</v>
      </c>
      <c r="BH59" s="40">
        <v>133.49314685314687</v>
      </c>
      <c r="BI59" s="1">
        <v>134.24602797202797</v>
      </c>
      <c r="BJ59" s="1">
        <v>134.28994405594406</v>
      </c>
      <c r="BK59" s="1">
        <v>134.58853146853147</v>
      </c>
      <c r="BL59" s="1">
        <v>135.69450349650347</v>
      </c>
      <c r="BM59" s="41">
        <v>136.82457342657341</v>
      </c>
      <c r="BN59" s="30">
        <v>-5.7760134242786778</v>
      </c>
      <c r="BO59" s="30">
        <v>91.9</v>
      </c>
      <c r="BP59" s="40">
        <v>43.94759573987826</v>
      </c>
      <c r="BQ59" s="1">
        <v>44.798577645964187</v>
      </c>
      <c r="BR59" s="1">
        <v>47.952704182176483</v>
      </c>
      <c r="BS59" s="41">
        <v>50.215377303401951</v>
      </c>
      <c r="BT59" s="35">
        <v>69.790000000000006</v>
      </c>
    </row>
    <row r="60" spans="1:72" x14ac:dyDescent="0.3">
      <c r="A60" s="30" t="s">
        <v>57</v>
      </c>
      <c r="B60" s="30" t="s">
        <v>4</v>
      </c>
      <c r="C60" s="30" t="s">
        <v>5</v>
      </c>
      <c r="D60" s="40">
        <v>487287.7</v>
      </c>
      <c r="E60" s="1">
        <v>522207.4</v>
      </c>
      <c r="F60" s="1">
        <v>561039.30000000005</v>
      </c>
      <c r="G60" s="1">
        <v>587854</v>
      </c>
      <c r="H60" s="1">
        <v>584365.9</v>
      </c>
      <c r="I60" s="1">
        <v>721124.8</v>
      </c>
      <c r="J60" s="41">
        <v>816092.1</v>
      </c>
      <c r="K60" s="40">
        <v>0.85193558674964942</v>
      </c>
      <c r="L60" s="1">
        <v>0.85845241546617357</v>
      </c>
      <c r="M60" s="41">
        <v>0.8587750240071802</v>
      </c>
      <c r="N60" s="40">
        <v>8.3191000000000006</v>
      </c>
      <c r="O60" s="41">
        <v>8.5516000000000005</v>
      </c>
      <c r="P60" s="40">
        <v>24892.902594070591</v>
      </c>
      <c r="Q60" s="1">
        <v>27852.563365135251</v>
      </c>
      <c r="R60" s="1">
        <v>30460.625147780243</v>
      </c>
      <c r="S60" s="1">
        <v>31539.553994953549</v>
      </c>
      <c r="T60" s="1">
        <v>34115.614927554248</v>
      </c>
      <c r="U60" s="1">
        <v>34720.837628668531</v>
      </c>
      <c r="V60" s="1">
        <v>35213.881284606869</v>
      </c>
      <c r="W60" s="1">
        <v>36740.927254844275</v>
      </c>
      <c r="X60" s="1">
        <v>39100.253146104769</v>
      </c>
      <c r="Y60" s="1">
        <v>37451.608955802651</v>
      </c>
      <c r="Z60" s="1">
        <v>40281.143584626872</v>
      </c>
      <c r="AA60" s="1">
        <v>47109</v>
      </c>
      <c r="AB60" s="41">
        <v>53343</v>
      </c>
      <c r="AC60" s="40">
        <v>10</v>
      </c>
      <c r="AD60" s="1">
        <v>7.8</v>
      </c>
      <c r="AE60" s="1">
        <v>8.5</v>
      </c>
      <c r="AF60" s="1">
        <v>7.6</v>
      </c>
      <c r="AG60" s="1">
        <v>7.3</v>
      </c>
      <c r="AH60" s="1">
        <v>6.8</v>
      </c>
      <c r="AI60" s="1">
        <v>7</v>
      </c>
      <c r="AJ60" s="1">
        <v>5.2</v>
      </c>
      <c r="AK60" s="1">
        <v>4.8</v>
      </c>
      <c r="AL60" s="1">
        <v>8.1999999999999993</v>
      </c>
      <c r="AM60" s="1">
        <v>8.4</v>
      </c>
      <c r="AN60" s="1">
        <v>7.2</v>
      </c>
      <c r="AO60" s="1">
        <v>5.8</v>
      </c>
      <c r="AP60" s="1">
        <v>5.9</v>
      </c>
      <c r="AQ60" s="1">
        <v>6.1</v>
      </c>
      <c r="AR60" s="1">
        <v>6.5</v>
      </c>
      <c r="AS60" s="1">
        <v>6.2</v>
      </c>
      <c r="AT60" s="1">
        <v>5.5</v>
      </c>
      <c r="AU60" s="1">
        <v>4.8</v>
      </c>
      <c r="AV60" s="1">
        <v>4.2</v>
      </c>
      <c r="AW60" s="1">
        <v>5.8</v>
      </c>
      <c r="AX60" s="1">
        <v>4.0999999999999996</v>
      </c>
      <c r="AY60" s="1">
        <v>3.5</v>
      </c>
      <c r="AZ60" s="41">
        <v>2.4</v>
      </c>
      <c r="BA60" s="30">
        <v>31.4</v>
      </c>
      <c r="BB60" s="40">
        <v>2.8</v>
      </c>
      <c r="BC60" s="1">
        <v>5</v>
      </c>
      <c r="BD60" s="1">
        <v>3.6</v>
      </c>
      <c r="BE60" s="41">
        <v>7.4</v>
      </c>
      <c r="BF60" s="40">
        <v>447877.22</v>
      </c>
      <c r="BG60" s="41">
        <v>537227.56999999995</v>
      </c>
      <c r="BH60" s="40">
        <v>126.25862583633555</v>
      </c>
      <c r="BI60" s="1">
        <v>127.67375707668552</v>
      </c>
      <c r="BJ60" s="1">
        <v>129.22177045805455</v>
      </c>
      <c r="BK60" s="1">
        <v>130.71542974781266</v>
      </c>
      <c r="BL60" s="1">
        <v>129.29557672502577</v>
      </c>
      <c r="BM60" s="41">
        <v>129.78622554067971</v>
      </c>
      <c r="BN60" s="30">
        <v>-1.2034174146297185</v>
      </c>
      <c r="BO60" s="30">
        <v>89</v>
      </c>
      <c r="BP60" s="40">
        <v>71.072557635992268</v>
      </c>
      <c r="BQ60" s="1">
        <v>71.917560542961084</v>
      </c>
      <c r="BR60" s="1">
        <v>73.123878441495847</v>
      </c>
      <c r="BS60" s="41">
        <v>74.162837926338128</v>
      </c>
      <c r="BT60" s="35">
        <v>71.84</v>
      </c>
    </row>
    <row r="61" spans="1:72" x14ac:dyDescent="0.3">
      <c r="A61" s="30" t="s">
        <v>58</v>
      </c>
      <c r="B61" s="30" t="s">
        <v>4</v>
      </c>
      <c r="C61" s="30" t="s">
        <v>5</v>
      </c>
      <c r="D61" s="40">
        <v>1679858</v>
      </c>
      <c r="E61" s="1">
        <v>1924754.5</v>
      </c>
      <c r="F61" s="1">
        <v>2384749.1</v>
      </c>
      <c r="G61" s="1">
        <v>2383586</v>
      </c>
      <c r="H61" s="1">
        <v>1923636.2</v>
      </c>
      <c r="I61" s="1">
        <v>3014907.1</v>
      </c>
      <c r="J61" s="41">
        <v>3637116.5</v>
      </c>
      <c r="K61" s="40">
        <v>0.81674974812853263</v>
      </c>
      <c r="L61" s="1">
        <v>0.80978278650427371</v>
      </c>
      <c r="M61" s="41">
        <v>0.81170993111956413</v>
      </c>
      <c r="N61" s="45">
        <v>6.8947000000000003</v>
      </c>
      <c r="O61" s="46">
        <v>6.9829999999999997</v>
      </c>
      <c r="P61" s="40">
        <v>30698.191064618662</v>
      </c>
      <c r="Q61" s="1">
        <v>33448.924765097319</v>
      </c>
      <c r="R61" s="1">
        <v>36124.844556718082</v>
      </c>
      <c r="S61" s="1">
        <v>37723.955520081341</v>
      </c>
      <c r="T61" s="1">
        <v>41809.721338939133</v>
      </c>
      <c r="U61" s="1">
        <v>42552.13369259741</v>
      </c>
      <c r="V61" s="1">
        <v>44108.042715548487</v>
      </c>
      <c r="W61" s="1">
        <v>46416.888884888183</v>
      </c>
      <c r="X61" s="1">
        <v>48728.98703161985</v>
      </c>
      <c r="Y61" s="1">
        <v>50206.30453214416</v>
      </c>
      <c r="Z61" s="1">
        <v>53105.100223887588</v>
      </c>
      <c r="AA61" s="1">
        <v>62161</v>
      </c>
      <c r="AB61" s="41">
        <v>68855</v>
      </c>
      <c r="AC61" s="40">
        <v>10.8</v>
      </c>
      <c r="AD61" s="1">
        <v>10.5</v>
      </c>
      <c r="AE61" s="1">
        <v>8.6999999999999993</v>
      </c>
      <c r="AF61" s="1">
        <v>8.3000000000000007</v>
      </c>
      <c r="AG61" s="1">
        <v>8.6</v>
      </c>
      <c r="AH61" s="1">
        <v>6.7</v>
      </c>
      <c r="AI61" s="1">
        <v>6.9</v>
      </c>
      <c r="AJ61" s="1">
        <v>5.9</v>
      </c>
      <c r="AK61" s="1">
        <v>6.7</v>
      </c>
      <c r="AL61" s="1">
        <v>6.8</v>
      </c>
      <c r="AM61" s="1">
        <v>6.9</v>
      </c>
      <c r="AN61" s="1">
        <v>5.8</v>
      </c>
      <c r="AO61" s="1">
        <v>5.2</v>
      </c>
      <c r="AP61" s="1">
        <v>4.7</v>
      </c>
      <c r="AQ61" s="1">
        <v>4.7</v>
      </c>
      <c r="AR61" s="1">
        <v>4.9000000000000004</v>
      </c>
      <c r="AS61" s="1">
        <v>4.5999999999999996</v>
      </c>
      <c r="AT61" s="1">
        <v>3.9</v>
      </c>
      <c r="AU61" s="1">
        <v>3.2</v>
      </c>
      <c r="AV61" s="1">
        <v>3</v>
      </c>
      <c r="AW61" s="1">
        <v>3.6</v>
      </c>
      <c r="AX61" s="1">
        <v>3.2</v>
      </c>
      <c r="AY61" s="1">
        <v>2.7</v>
      </c>
      <c r="AZ61" s="41">
        <v>2.2999999999999998</v>
      </c>
      <c r="BA61" s="30">
        <v>42.4</v>
      </c>
      <c r="BB61" s="40">
        <v>5.2</v>
      </c>
      <c r="BC61" s="1">
        <v>3.7</v>
      </c>
      <c r="BD61" s="1">
        <v>2.2000000000000002</v>
      </c>
      <c r="BE61" s="41">
        <v>4.3</v>
      </c>
      <c r="BF61" s="40">
        <v>528866.81999999995</v>
      </c>
      <c r="BG61" s="41">
        <v>617134.29</v>
      </c>
      <c r="BH61" s="40">
        <v>15.253121158311705</v>
      </c>
      <c r="BI61" s="1">
        <v>15.564093020079223</v>
      </c>
      <c r="BJ61" s="1">
        <v>15.899910531348176</v>
      </c>
      <c r="BK61" s="1">
        <v>16.090333287802213</v>
      </c>
      <c r="BL61" s="1">
        <v>16.262413604698811</v>
      </c>
      <c r="BM61" s="41">
        <v>16.392664253517282</v>
      </c>
      <c r="BN61" s="30">
        <v>2.9101186384751698</v>
      </c>
      <c r="BO61" s="30">
        <v>78.599999999999994</v>
      </c>
      <c r="BP61" s="40">
        <v>76.624886837633156</v>
      </c>
      <c r="BQ61" s="1">
        <v>77.338093595993314</v>
      </c>
      <c r="BR61" s="1">
        <v>78.744177347316821</v>
      </c>
      <c r="BS61" s="41">
        <v>79.06966758521466</v>
      </c>
      <c r="BT61" s="35">
        <v>75.44</v>
      </c>
    </row>
    <row r="62" spans="1:72" x14ac:dyDescent="0.3">
      <c r="A62" s="32" t="s">
        <v>90</v>
      </c>
      <c r="B62" s="30" t="s">
        <v>4</v>
      </c>
      <c r="C62" s="30" t="s">
        <v>5</v>
      </c>
      <c r="D62" s="40">
        <v>1906072.7</v>
      </c>
      <c r="E62" s="1">
        <v>2146291.7999999998</v>
      </c>
      <c r="F62" s="1">
        <v>2702932.4</v>
      </c>
      <c r="G62" s="1">
        <v>2716456.6</v>
      </c>
      <c r="H62" s="1">
        <v>1975988.9</v>
      </c>
      <c r="I62" s="1">
        <v>3341316</v>
      </c>
      <c r="J62" s="41">
        <v>4003533.3</v>
      </c>
      <c r="K62" s="40">
        <v>0.9272429269668202</v>
      </c>
      <c r="L62" s="1">
        <v>0.9222199169764782</v>
      </c>
      <c r="M62" s="41">
        <v>0.92337667800016598</v>
      </c>
      <c r="N62" s="40">
        <v>7.0568</v>
      </c>
      <c r="O62" s="41">
        <v>6.9747000000000003</v>
      </c>
      <c r="P62" s="40">
        <v>33915.843094133241</v>
      </c>
      <c r="Q62" s="1">
        <v>36312.765250058503</v>
      </c>
      <c r="R62" s="1">
        <v>39820.66470405463</v>
      </c>
      <c r="S62" s="1">
        <v>40719.813081148437</v>
      </c>
      <c r="T62" s="1">
        <v>46087.626564423816</v>
      </c>
      <c r="U62" s="1">
        <v>46768.244984593039</v>
      </c>
      <c r="V62" s="1">
        <v>48631.370938937449</v>
      </c>
      <c r="W62" s="1">
        <v>50590.029229980631</v>
      </c>
      <c r="X62" s="1">
        <v>53205.471837147343</v>
      </c>
      <c r="Y62" s="1">
        <v>54263.650155903226</v>
      </c>
      <c r="Z62" s="1">
        <v>56643.610067235917</v>
      </c>
      <c r="AA62" s="1">
        <v>66517</v>
      </c>
      <c r="AB62" s="41">
        <v>72279</v>
      </c>
      <c r="AC62" s="40">
        <v>11.4</v>
      </c>
      <c r="AD62" s="1">
        <v>11.3</v>
      </c>
      <c r="AE62" s="1">
        <v>10.1</v>
      </c>
      <c r="AF62" s="1">
        <v>9.3000000000000007</v>
      </c>
      <c r="AG62" s="1">
        <v>9.6</v>
      </c>
      <c r="AH62" s="1">
        <v>7.9</v>
      </c>
      <c r="AI62" s="1">
        <v>6.3</v>
      </c>
      <c r="AJ62" s="1">
        <v>7.6</v>
      </c>
      <c r="AK62" s="1">
        <v>7.8</v>
      </c>
      <c r="AL62" s="1">
        <v>6.9</v>
      </c>
      <c r="AM62" s="1">
        <v>7.5</v>
      </c>
      <c r="AN62" s="1">
        <v>6.3</v>
      </c>
      <c r="AO62" s="1">
        <v>5.5</v>
      </c>
      <c r="AP62" s="1">
        <v>4.9000000000000004</v>
      </c>
      <c r="AQ62" s="1">
        <v>4.5999999999999996</v>
      </c>
      <c r="AR62" s="1">
        <v>4.5</v>
      </c>
      <c r="AS62" s="1">
        <v>4.5999999999999996</v>
      </c>
      <c r="AT62" s="1">
        <v>3.3</v>
      </c>
      <c r="AU62" s="1">
        <v>2.5</v>
      </c>
      <c r="AV62" s="1">
        <v>2.5</v>
      </c>
      <c r="AW62" s="1">
        <v>3</v>
      </c>
      <c r="AX62" s="1">
        <v>2.6</v>
      </c>
      <c r="AY62" s="1">
        <v>2</v>
      </c>
      <c r="AZ62" s="41">
        <v>1.8</v>
      </c>
      <c r="BA62" s="30">
        <v>51.4</v>
      </c>
      <c r="BB62" s="40">
        <v>4.0999999999999996</v>
      </c>
      <c r="BC62" s="1">
        <v>3.1</v>
      </c>
      <c r="BD62" s="1">
        <v>3.2</v>
      </c>
      <c r="BE62" s="41">
        <v>6</v>
      </c>
      <c r="BF62" s="40">
        <v>605849.92000000004</v>
      </c>
      <c r="BG62" s="41">
        <v>707279.07</v>
      </c>
      <c r="BH62" s="40">
        <v>11.019209050112194</v>
      </c>
      <c r="BI62" s="1">
        <v>11.284244577412117</v>
      </c>
      <c r="BJ62" s="1">
        <v>11.515157068062829</v>
      </c>
      <c r="BK62" s="1">
        <v>11.587245699326852</v>
      </c>
      <c r="BL62" s="1">
        <v>11.582395287958114</v>
      </c>
      <c r="BM62" s="41">
        <v>11.67981114435303</v>
      </c>
      <c r="BN62" s="30">
        <v>5.0683787664922164</v>
      </c>
      <c r="BO62" s="30">
        <v>82.2</v>
      </c>
      <c r="BP62" s="40">
        <v>85.423461679168938</v>
      </c>
      <c r="BQ62" s="1">
        <v>85.493261651783726</v>
      </c>
      <c r="BR62" s="1">
        <v>86.225932246655432</v>
      </c>
      <c r="BS62" s="41">
        <v>86.644287636614266</v>
      </c>
      <c r="BT62" s="35">
        <v>76.319999999999993</v>
      </c>
    </row>
    <row r="63" spans="1:72" x14ac:dyDescent="0.3">
      <c r="A63" s="32" t="s">
        <v>85</v>
      </c>
      <c r="B63" s="30" t="s">
        <v>4</v>
      </c>
      <c r="C63" s="30" t="s">
        <v>5</v>
      </c>
      <c r="D63" s="40">
        <v>3950647.2</v>
      </c>
      <c r="E63" s="1">
        <v>4798760.9000000004</v>
      </c>
      <c r="F63" s="1">
        <v>5972394.9000000004</v>
      </c>
      <c r="G63" s="1">
        <v>6189325.7999999998</v>
      </c>
      <c r="H63" s="1">
        <v>5433087.7999999998</v>
      </c>
      <c r="I63" s="1">
        <v>8272866.4000000004</v>
      </c>
      <c r="J63" s="41">
        <v>10453480</v>
      </c>
      <c r="K63" s="40">
        <v>0.85831807388651316</v>
      </c>
      <c r="L63" s="1">
        <v>0.84715459213446087</v>
      </c>
      <c r="M63" s="41">
        <v>0.85182572292425773</v>
      </c>
      <c r="N63" s="40">
        <v>9.0469000000000008</v>
      </c>
      <c r="O63" s="41">
        <v>8.7394999999999996</v>
      </c>
      <c r="P63" s="40">
        <v>46947.301674034126</v>
      </c>
      <c r="Q63" s="1">
        <v>53136.048390422387</v>
      </c>
      <c r="R63" s="1">
        <v>59885.077771522505</v>
      </c>
      <c r="S63" s="1">
        <v>63633.324653817173</v>
      </c>
      <c r="T63" s="1">
        <v>69942.186090702206</v>
      </c>
      <c r="U63" s="1">
        <v>75414.338852821646</v>
      </c>
      <c r="V63" s="1">
        <v>79805.012438296937</v>
      </c>
      <c r="W63" s="1">
        <v>84066.777342208254</v>
      </c>
      <c r="X63" s="1">
        <v>89654.866824592231</v>
      </c>
      <c r="Y63" s="1">
        <v>96553.469912960179</v>
      </c>
      <c r="Z63" s="1">
        <v>104322.702332634</v>
      </c>
      <c r="AA63" s="1">
        <v>120010</v>
      </c>
      <c r="AB63" s="41">
        <v>139638</v>
      </c>
      <c r="AC63" s="40">
        <v>8.6</v>
      </c>
      <c r="AD63" s="1">
        <v>7.1</v>
      </c>
      <c r="AE63" s="1">
        <v>6.8</v>
      </c>
      <c r="AF63" s="1">
        <v>5.6</v>
      </c>
      <c r="AG63" s="1">
        <v>6.3</v>
      </c>
      <c r="AH63" s="1">
        <v>7.2</v>
      </c>
      <c r="AI63" s="1">
        <v>5.5</v>
      </c>
      <c r="AJ63" s="1">
        <v>2.8</v>
      </c>
      <c r="AK63" s="1">
        <v>5.9</v>
      </c>
      <c r="AL63" s="1">
        <v>4.5</v>
      </c>
      <c r="AM63" s="1">
        <v>4.3</v>
      </c>
      <c r="AN63" s="1">
        <v>3.5</v>
      </c>
      <c r="AO63" s="1">
        <v>3.4</v>
      </c>
      <c r="AP63" s="1">
        <v>3.2</v>
      </c>
      <c r="AQ63" s="1">
        <v>3.2</v>
      </c>
      <c r="AR63" s="1">
        <v>3.6</v>
      </c>
      <c r="AS63" s="1">
        <v>2.7</v>
      </c>
      <c r="AT63" s="1">
        <v>3.3</v>
      </c>
      <c r="AU63" s="1">
        <v>2.1</v>
      </c>
      <c r="AV63" s="1">
        <v>2</v>
      </c>
      <c r="AW63" s="1">
        <v>2.4</v>
      </c>
      <c r="AX63" s="1">
        <v>2.1</v>
      </c>
      <c r="AY63" s="1">
        <v>1.6</v>
      </c>
      <c r="AZ63" s="41">
        <v>1.5</v>
      </c>
      <c r="BA63" s="30">
        <v>48.4</v>
      </c>
      <c r="BB63" s="40">
        <v>8.5</v>
      </c>
      <c r="BC63" s="1">
        <v>5.2</v>
      </c>
      <c r="BD63" s="1">
        <v>0</v>
      </c>
      <c r="BE63" s="41">
        <v>3.8</v>
      </c>
      <c r="BF63" s="40">
        <v>570835.13</v>
      </c>
      <c r="BG63" s="41">
        <v>657394.98</v>
      </c>
      <c r="BH63" s="40">
        <v>3.0670661640452361</v>
      </c>
      <c r="BI63" s="1">
        <v>3.3315130638242558</v>
      </c>
      <c r="BJ63" s="1">
        <v>3.5340179383855452</v>
      </c>
      <c r="BK63" s="1">
        <v>3.602909138177564</v>
      </c>
      <c r="BL63" s="1">
        <v>3.6407188353048228</v>
      </c>
      <c r="BM63" s="41">
        <v>3.6762693357597818</v>
      </c>
      <c r="BN63" s="30">
        <v>-5.3868602858908856</v>
      </c>
      <c r="BO63" s="30">
        <v>92.7</v>
      </c>
      <c r="BP63" s="40">
        <v>90.079051173556877</v>
      </c>
      <c r="BQ63" s="1">
        <v>90.105033378803085</v>
      </c>
      <c r="BR63" s="1">
        <v>92.430141320470852</v>
      </c>
      <c r="BS63" s="41">
        <v>92.931610219535017</v>
      </c>
      <c r="BT63" s="35">
        <v>75.3</v>
      </c>
    </row>
    <row r="64" spans="1:72" x14ac:dyDescent="0.3">
      <c r="A64" s="32" t="s">
        <v>86</v>
      </c>
      <c r="B64" s="30" t="s">
        <v>4</v>
      </c>
      <c r="C64" s="30" t="s">
        <v>5</v>
      </c>
      <c r="D64" s="40">
        <v>648871.30000000005</v>
      </c>
      <c r="E64" s="1">
        <v>713731</v>
      </c>
      <c r="F64" s="1">
        <v>853161</v>
      </c>
      <c r="G64" s="1">
        <v>787838.4</v>
      </c>
      <c r="H64" s="1">
        <v>739208.2</v>
      </c>
      <c r="I64" s="1">
        <v>985846.5</v>
      </c>
      <c r="J64" s="41">
        <v>1071252.3</v>
      </c>
      <c r="K64" s="40">
        <v>0.68078559518808779</v>
      </c>
      <c r="L64" s="1">
        <v>0.6769226369510859</v>
      </c>
      <c r="M64" s="41">
        <v>0.67728143295940335</v>
      </c>
      <c r="N64" s="40">
        <v>6.8947000000000003</v>
      </c>
      <c r="O64" s="41">
        <v>6.9829999999999997</v>
      </c>
      <c r="P64" s="40">
        <v>20673.110851920614</v>
      </c>
      <c r="Q64" s="1">
        <v>22571.666896131941</v>
      </c>
      <c r="R64" s="1">
        <v>22984.494353116537</v>
      </c>
      <c r="S64" s="1">
        <v>24867.066889193175</v>
      </c>
      <c r="T64" s="1">
        <v>27067.940364706399</v>
      </c>
      <c r="U64" s="1">
        <v>26594.080726641263</v>
      </c>
      <c r="V64" s="1">
        <v>27131.858857636253</v>
      </c>
      <c r="W64" s="1">
        <v>29442.831806912891</v>
      </c>
      <c r="X64" s="1">
        <v>30608.362572129274</v>
      </c>
      <c r="Y64" s="1">
        <v>30970.876965622945</v>
      </c>
      <c r="Z64" s="1">
        <v>32956.390320036044</v>
      </c>
      <c r="AA64" s="1">
        <v>39047</v>
      </c>
      <c r="AB64" s="41">
        <v>42569</v>
      </c>
      <c r="AC64" s="40">
        <v>11.1</v>
      </c>
      <c r="AD64" s="1">
        <v>11</v>
      </c>
      <c r="AE64" s="1">
        <v>7.8</v>
      </c>
      <c r="AF64" s="1">
        <v>8.3000000000000007</v>
      </c>
      <c r="AG64" s="1">
        <v>8.3000000000000007</v>
      </c>
      <c r="AH64" s="1">
        <v>4.9000000000000004</v>
      </c>
      <c r="AI64" s="1">
        <v>8.4</v>
      </c>
      <c r="AJ64" s="1">
        <v>5.0999999999999996</v>
      </c>
      <c r="AK64" s="1">
        <v>5.6</v>
      </c>
      <c r="AL64" s="1">
        <v>7.7</v>
      </c>
      <c r="AM64" s="1">
        <v>7.2</v>
      </c>
      <c r="AN64" s="1">
        <v>6.2</v>
      </c>
      <c r="AO64" s="1">
        <v>5.7</v>
      </c>
      <c r="AP64" s="1">
        <v>5.2</v>
      </c>
      <c r="AQ64" s="1">
        <v>5.5</v>
      </c>
      <c r="AR64" s="1">
        <v>6.2</v>
      </c>
      <c r="AS64" s="1">
        <v>5.5</v>
      </c>
      <c r="AT64" s="1">
        <v>5</v>
      </c>
      <c r="AU64" s="1">
        <v>4.4000000000000004</v>
      </c>
      <c r="AV64" s="1">
        <v>4.0999999999999996</v>
      </c>
      <c r="AW64" s="1">
        <v>4.8</v>
      </c>
      <c r="AX64" s="1">
        <v>4.4000000000000004</v>
      </c>
      <c r="AY64" s="1">
        <v>4</v>
      </c>
      <c r="AZ64" s="41">
        <v>3.1</v>
      </c>
      <c r="BA64" s="30">
        <v>42.4</v>
      </c>
      <c r="BB64" s="40">
        <v>5.2</v>
      </c>
      <c r="BC64" s="1">
        <v>3.9</v>
      </c>
      <c r="BD64" s="1">
        <v>2</v>
      </c>
      <c r="BE64" s="41">
        <v>2.2000000000000002</v>
      </c>
      <c r="BF64" s="40">
        <v>411836.14</v>
      </c>
      <c r="BG64" s="41">
        <v>486407.65</v>
      </c>
      <c r="BH64" s="40">
        <v>87.951611492816994</v>
      </c>
      <c r="BI64" s="1">
        <v>88.639587757651469</v>
      </c>
      <c r="BJ64" s="1">
        <v>89.966414740787002</v>
      </c>
      <c r="BK64" s="1">
        <v>91.136096189881329</v>
      </c>
      <c r="BL64" s="1">
        <v>92.5443847595253</v>
      </c>
      <c r="BM64" s="41">
        <v>93.239362898188631</v>
      </c>
      <c r="BN64" s="30">
        <v>3.2489492547445766</v>
      </c>
      <c r="BO64" s="30">
        <v>78.599999999999994</v>
      </c>
      <c r="BP64" s="40">
        <v>66.283205798798775</v>
      </c>
      <c r="BQ64" s="1">
        <v>67.862100637727139</v>
      </c>
      <c r="BR64" s="1">
        <v>69.771036489267431</v>
      </c>
      <c r="BS64" s="41">
        <v>70.218683768927292</v>
      </c>
      <c r="BT64" s="35">
        <v>74.39</v>
      </c>
    </row>
    <row r="65" spans="1:72" x14ac:dyDescent="0.3">
      <c r="A65" s="30" t="s">
        <v>59</v>
      </c>
      <c r="B65" s="30" t="s">
        <v>4</v>
      </c>
      <c r="C65" s="30" t="s">
        <v>5</v>
      </c>
      <c r="D65" s="40">
        <v>380470</v>
      </c>
      <c r="E65" s="1">
        <v>404819.8</v>
      </c>
      <c r="F65" s="1">
        <v>436365.4</v>
      </c>
      <c r="G65" s="1">
        <v>445545.7</v>
      </c>
      <c r="H65" s="1">
        <v>463603.9</v>
      </c>
      <c r="I65" s="1">
        <v>601401.1</v>
      </c>
      <c r="J65" s="41">
        <v>673544.8</v>
      </c>
      <c r="K65" s="40">
        <v>0.82650940178540611</v>
      </c>
      <c r="L65" s="1">
        <v>0.82595457487133661</v>
      </c>
      <c r="M65" s="41">
        <v>0.82502433890355076</v>
      </c>
      <c r="N65" s="40">
        <v>6.4904999999999999</v>
      </c>
      <c r="O65" s="41">
        <v>6.9054000000000002</v>
      </c>
      <c r="P65" s="40">
        <v>18459.331001523391</v>
      </c>
      <c r="Q65" s="1">
        <v>19814.638964940124</v>
      </c>
      <c r="R65" s="1">
        <v>21967.481038258324</v>
      </c>
      <c r="S65" s="1">
        <v>23064.019223039184</v>
      </c>
      <c r="T65" s="1">
        <v>24645.760026490458</v>
      </c>
      <c r="U65" s="1">
        <v>23647.355045798748</v>
      </c>
      <c r="V65" s="1">
        <v>23707.533117408631</v>
      </c>
      <c r="W65" s="1">
        <v>24378.460190202361</v>
      </c>
      <c r="X65" s="1">
        <v>25415.914837983029</v>
      </c>
      <c r="Y65" s="1">
        <v>26627.640327581841</v>
      </c>
      <c r="Z65" s="1">
        <v>29474.096080377582</v>
      </c>
      <c r="AA65" s="1">
        <v>35347</v>
      </c>
      <c r="AB65" s="41">
        <v>39695</v>
      </c>
      <c r="AC65" s="40">
        <v>8.6</v>
      </c>
      <c r="AD65" s="1">
        <v>8.8000000000000007</v>
      </c>
      <c r="AE65" s="1">
        <v>6.5</v>
      </c>
      <c r="AF65" s="1">
        <v>5.9</v>
      </c>
      <c r="AG65" s="1">
        <v>5.0999999999999996</v>
      </c>
      <c r="AH65" s="1">
        <v>5.3</v>
      </c>
      <c r="AI65" s="1">
        <v>5.0999999999999996</v>
      </c>
      <c r="AJ65" s="1">
        <v>2.5</v>
      </c>
      <c r="AK65" s="1">
        <v>4.3</v>
      </c>
      <c r="AL65" s="1">
        <v>8</v>
      </c>
      <c r="AM65" s="1">
        <v>7.5</v>
      </c>
      <c r="AN65" s="1">
        <v>6.6</v>
      </c>
      <c r="AO65" s="1">
        <v>6.4</v>
      </c>
      <c r="AP65" s="1">
        <v>6</v>
      </c>
      <c r="AQ65" s="1">
        <v>6.2</v>
      </c>
      <c r="AR65" s="1">
        <v>7</v>
      </c>
      <c r="AS65" s="1">
        <v>7.1</v>
      </c>
      <c r="AT65" s="1">
        <v>6.6</v>
      </c>
      <c r="AU65" s="1">
        <v>5.6</v>
      </c>
      <c r="AV65" s="1">
        <v>5.0999999999999996</v>
      </c>
      <c r="AW65" s="1">
        <v>6.8</v>
      </c>
      <c r="AX65" s="1">
        <v>4.9000000000000004</v>
      </c>
      <c r="AY65" s="1">
        <v>3.1</v>
      </c>
      <c r="AZ65" s="41">
        <v>2.4</v>
      </c>
      <c r="BA65" s="30">
        <v>34.299999999999997</v>
      </c>
      <c r="BB65" s="40">
        <v>4</v>
      </c>
      <c r="BC65" s="1">
        <v>5.0999999999999996</v>
      </c>
      <c r="BD65" s="1">
        <v>4.5999999999999996</v>
      </c>
      <c r="BE65" s="41">
        <v>1.7</v>
      </c>
      <c r="BF65" s="40">
        <v>333312.24</v>
      </c>
      <c r="BG65" s="41">
        <v>371181.86</v>
      </c>
      <c r="BH65" s="40">
        <v>238.39667796610169</v>
      </c>
      <c r="BI65" s="1">
        <v>240.24300564971753</v>
      </c>
      <c r="BJ65" s="1">
        <v>241.47027118644067</v>
      </c>
      <c r="BK65" s="1">
        <v>239.52224858757063</v>
      </c>
      <c r="BL65" s="1">
        <v>242.11372460496614</v>
      </c>
      <c r="BM65" s="41">
        <v>248.55819413092553</v>
      </c>
      <c r="BN65" s="30">
        <v>4.968499711827017E-3</v>
      </c>
      <c r="BO65" s="30">
        <v>84.7</v>
      </c>
      <c r="BP65" s="40">
        <v>71.967468290400902</v>
      </c>
      <c r="BQ65" s="1">
        <v>71.949998008764751</v>
      </c>
      <c r="BR65" s="1">
        <v>72.019269398516059</v>
      </c>
      <c r="BS65" s="41">
        <v>72.120917911684245</v>
      </c>
      <c r="BT65" s="35">
        <v>72.430000000000007</v>
      </c>
    </row>
    <row r="66" spans="1:72" x14ac:dyDescent="0.3">
      <c r="A66" s="30" t="s">
        <v>60</v>
      </c>
      <c r="B66" s="30" t="s">
        <v>4</v>
      </c>
      <c r="C66" s="30" t="s">
        <v>5</v>
      </c>
      <c r="D66" s="40">
        <v>225265</v>
      </c>
      <c r="E66" s="1">
        <v>229400.6</v>
      </c>
      <c r="F66" s="1">
        <v>256230</v>
      </c>
      <c r="G66" s="1">
        <v>270282.7</v>
      </c>
      <c r="H66" s="1">
        <v>297548.09999999998</v>
      </c>
      <c r="I66" s="1">
        <v>353184.5</v>
      </c>
      <c r="J66" s="41">
        <v>434627.5</v>
      </c>
      <c r="K66" s="40">
        <v>0.29138062547673532</v>
      </c>
      <c r="L66" s="1">
        <v>0.3081904834202373</v>
      </c>
      <c r="M66" s="41">
        <v>0.30606599767513581</v>
      </c>
      <c r="N66" s="40">
        <v>6.0262000000000002</v>
      </c>
      <c r="O66" s="41">
        <v>6.8760000000000003</v>
      </c>
      <c r="P66" s="40">
        <v>13869.844030565821</v>
      </c>
      <c r="Q66" s="1">
        <v>14386.221186408065</v>
      </c>
      <c r="R66" s="1">
        <v>14845.486261004147</v>
      </c>
      <c r="S66" s="1">
        <v>17243.809127651981</v>
      </c>
      <c r="T66" s="1">
        <v>18257.101456179633</v>
      </c>
      <c r="U66" s="1">
        <v>18402.399710632209</v>
      </c>
      <c r="V66" s="1">
        <v>19154.955832160631</v>
      </c>
      <c r="W66" s="1">
        <v>20190.805883198511</v>
      </c>
      <c r="X66" s="1">
        <v>21061.732985359522</v>
      </c>
      <c r="Y66" s="1">
        <v>22641.535963338367</v>
      </c>
      <c r="Z66" s="1">
        <v>24957.546908969107</v>
      </c>
      <c r="AA66" s="1">
        <v>29564</v>
      </c>
      <c r="AB66" s="41">
        <v>34244</v>
      </c>
      <c r="AC66" s="40">
        <v>17.3</v>
      </c>
      <c r="AD66" s="1">
        <v>9.6</v>
      </c>
      <c r="AE66" s="1">
        <v>11.3</v>
      </c>
      <c r="AF66" s="1">
        <v>10.199999999999999</v>
      </c>
      <c r="AG66" s="1">
        <v>9.6</v>
      </c>
      <c r="AH66" s="1">
        <v>9.4</v>
      </c>
      <c r="AI66" s="1">
        <v>11.4</v>
      </c>
      <c r="AJ66" s="1">
        <v>8.9</v>
      </c>
      <c r="AK66" s="1">
        <v>12.6</v>
      </c>
      <c r="AL66" s="1">
        <v>13.6</v>
      </c>
      <c r="AM66" s="1">
        <v>12.2</v>
      </c>
      <c r="AN66" s="1">
        <v>12.8</v>
      </c>
      <c r="AO66" s="1">
        <v>11.6</v>
      </c>
      <c r="AP66" s="1">
        <v>11.5</v>
      </c>
      <c r="AQ66" s="1">
        <v>10.4</v>
      </c>
      <c r="AR66" s="1">
        <v>9.8000000000000007</v>
      </c>
      <c r="AS66" s="1">
        <v>12.1</v>
      </c>
      <c r="AT66" s="1">
        <v>12.1</v>
      </c>
      <c r="AU66" s="1">
        <v>11.3</v>
      </c>
      <c r="AV66" s="1">
        <v>10.9</v>
      </c>
      <c r="AW66" s="1">
        <v>14</v>
      </c>
      <c r="AX66" s="1">
        <v>12.1</v>
      </c>
      <c r="AY66" s="1">
        <v>9.8000000000000007</v>
      </c>
      <c r="AZ66" s="41">
        <v>8.9</v>
      </c>
      <c r="BA66" s="30">
        <v>38</v>
      </c>
      <c r="BB66" s="40">
        <v>8.1999999999999993</v>
      </c>
      <c r="BC66" s="1">
        <v>8.3000000000000007</v>
      </c>
      <c r="BD66" s="1">
        <v>0</v>
      </c>
      <c r="BE66" s="41">
        <v>8.6</v>
      </c>
      <c r="BF66" s="40">
        <v>165233.31</v>
      </c>
      <c r="BG66" s="41">
        <v>225529.85</v>
      </c>
      <c r="BH66" s="40">
        <v>49.362981700753494</v>
      </c>
      <c r="BI66" s="1">
        <v>48.79458557588805</v>
      </c>
      <c r="BJ66" s="1">
        <v>49.564101184068889</v>
      </c>
      <c r="BK66" s="1">
        <v>49.616846071044137</v>
      </c>
      <c r="BL66" s="1">
        <v>49.89007534983854</v>
      </c>
      <c r="BM66" s="41">
        <v>49.907298170075343</v>
      </c>
      <c r="BN66" s="30">
        <v>-1.7124587302189669</v>
      </c>
      <c r="BO66" s="30">
        <v>88.2</v>
      </c>
      <c r="BP66" s="40">
        <v>28.360826243421464</v>
      </c>
      <c r="BQ66" s="1">
        <v>27.627286995380175</v>
      </c>
      <c r="BR66" s="1">
        <v>39.830611057528984</v>
      </c>
      <c r="BS66" s="41">
        <v>40.014198446833028</v>
      </c>
      <c r="BT66" s="35">
        <v>69.39</v>
      </c>
    </row>
    <row r="67" spans="1:72" x14ac:dyDescent="0.3">
      <c r="A67" s="30" t="s">
        <v>61</v>
      </c>
      <c r="B67" s="30" t="s">
        <v>4</v>
      </c>
      <c r="C67" s="30" t="s">
        <v>5</v>
      </c>
      <c r="D67" s="40">
        <v>181916.2</v>
      </c>
      <c r="E67" s="1">
        <v>201882.5</v>
      </c>
      <c r="F67" s="1">
        <v>226436.7</v>
      </c>
      <c r="G67" s="1">
        <v>241482.8</v>
      </c>
      <c r="H67" s="1">
        <v>247766.7</v>
      </c>
      <c r="I67" s="1">
        <v>273231.59999999998</v>
      </c>
      <c r="J67" s="41">
        <v>320059.3</v>
      </c>
      <c r="K67" s="40">
        <v>0.54895387677423035</v>
      </c>
      <c r="L67" s="1">
        <v>0.55297075645400884</v>
      </c>
      <c r="M67" s="41">
        <v>0.55751842722726519</v>
      </c>
      <c r="N67" s="40">
        <v>2.5095999999999998</v>
      </c>
      <c r="O67" s="41">
        <v>3.1408</v>
      </c>
      <c r="P67" s="40">
        <v>10957.511298593665</v>
      </c>
      <c r="Q67" s="1">
        <v>11995.321045843441</v>
      </c>
      <c r="R67" s="1">
        <v>13522.431910855796</v>
      </c>
      <c r="S67" s="1">
        <v>13836.165832048488</v>
      </c>
      <c r="T67" s="1">
        <v>15499.815233022526</v>
      </c>
      <c r="U67" s="1">
        <v>14881.154979289118</v>
      </c>
      <c r="V67" s="1">
        <v>14916.467491510484</v>
      </c>
      <c r="W67" s="1">
        <v>15498.273641962407</v>
      </c>
      <c r="X67" s="1">
        <v>16487.762677740026</v>
      </c>
      <c r="Y67" s="1">
        <v>18802.782866509184</v>
      </c>
      <c r="Z67" s="1">
        <v>20435.282010101855</v>
      </c>
      <c r="AA67" s="1">
        <v>24460</v>
      </c>
      <c r="AB67" s="41">
        <v>28920</v>
      </c>
      <c r="AC67" s="40">
        <v>23.6</v>
      </c>
      <c r="AD67" s="1">
        <v>23.8</v>
      </c>
      <c r="AE67" s="1">
        <v>20.3</v>
      </c>
      <c r="AF67" s="1">
        <v>20.9</v>
      </c>
      <c r="AG67" s="1">
        <v>19.399999999999999</v>
      </c>
      <c r="AH67" s="1">
        <v>21.9</v>
      </c>
      <c r="AI67" s="1">
        <v>20.3</v>
      </c>
      <c r="AJ67" s="1">
        <v>16.899999999999999</v>
      </c>
      <c r="AK67" s="1">
        <v>18.600000000000001</v>
      </c>
      <c r="AL67" s="1">
        <v>21.4</v>
      </c>
      <c r="AM67" s="1">
        <v>21.7</v>
      </c>
      <c r="AN67" s="1">
        <v>17.3</v>
      </c>
      <c r="AO67" s="1">
        <v>18.399999999999999</v>
      </c>
      <c r="AP67" s="1">
        <v>19.399999999999999</v>
      </c>
      <c r="AQ67" s="1">
        <v>19.2</v>
      </c>
      <c r="AR67" s="1">
        <v>18.7</v>
      </c>
      <c r="AS67" s="1">
        <v>16.8</v>
      </c>
      <c r="AT67" s="1">
        <v>18.5</v>
      </c>
      <c r="AU67" s="1">
        <v>14.9</v>
      </c>
      <c r="AV67" s="1">
        <v>12.5</v>
      </c>
      <c r="AW67" s="1">
        <v>18.3</v>
      </c>
      <c r="AX67" s="1">
        <v>15.3</v>
      </c>
      <c r="AY67" s="1">
        <v>9.6</v>
      </c>
      <c r="AZ67" s="41">
        <v>6.7</v>
      </c>
      <c r="BA67" s="30">
        <v>46.6</v>
      </c>
      <c r="BB67" s="40">
        <v>5.5</v>
      </c>
      <c r="BC67" s="1">
        <v>5.5</v>
      </c>
      <c r="BD67" s="1">
        <v>4</v>
      </c>
      <c r="BE67" s="41">
        <v>12.5</v>
      </c>
      <c r="BF67" s="40">
        <v>121427.68</v>
      </c>
      <c r="BG67" s="41">
        <v>153381.62</v>
      </c>
      <c r="BH67" s="40">
        <v>21.024335705812572</v>
      </c>
      <c r="BI67" s="1">
        <v>21.138214709371294</v>
      </c>
      <c r="BJ67" s="1">
        <v>21.314062870699882</v>
      </c>
      <c r="BK67" s="1">
        <v>21.673404507710558</v>
      </c>
      <c r="BL67" s="1">
        <v>21.750373665480428</v>
      </c>
      <c r="BM67" s="41">
        <v>22.21161921708185</v>
      </c>
      <c r="BN67" s="30">
        <v>-6.1263758323395319</v>
      </c>
      <c r="BO67" s="30">
        <v>121.4</v>
      </c>
      <c r="BP67" s="40">
        <v>32.728351252581959</v>
      </c>
      <c r="BQ67" s="1">
        <v>34.696257582981922</v>
      </c>
      <c r="BR67" s="1">
        <v>33.540306777079195</v>
      </c>
      <c r="BS67" s="41">
        <v>45.703140871967818</v>
      </c>
      <c r="BT67" s="35">
        <v>66.59</v>
      </c>
    </row>
    <row r="68" spans="1:72" x14ac:dyDescent="0.3">
      <c r="A68" s="30" t="s">
        <v>62</v>
      </c>
      <c r="B68" s="30" t="s">
        <v>4</v>
      </c>
      <c r="C68" s="30" t="s">
        <v>5</v>
      </c>
      <c r="D68" s="40">
        <v>385057.2</v>
      </c>
      <c r="E68" s="1">
        <v>403719.7</v>
      </c>
      <c r="F68" s="1">
        <v>448682.7</v>
      </c>
      <c r="G68" s="1">
        <v>475578.9</v>
      </c>
      <c r="H68" s="1">
        <v>495471.2</v>
      </c>
      <c r="I68" s="1">
        <v>589719.9</v>
      </c>
      <c r="J68" s="41">
        <v>656789.1</v>
      </c>
      <c r="K68" s="40">
        <v>0.70135405744050205</v>
      </c>
      <c r="L68" s="1">
        <v>0.68657552434495783</v>
      </c>
      <c r="M68" s="41">
        <v>0.68892507218251531</v>
      </c>
      <c r="N68" s="40">
        <v>6.5407999999999999</v>
      </c>
      <c r="O68" s="41">
        <v>7.2691999999999997</v>
      </c>
      <c r="P68" s="40">
        <v>14218.562003476291</v>
      </c>
      <c r="Q68" s="1">
        <v>15996.534760261122</v>
      </c>
      <c r="R68" s="1">
        <v>16620.936602263526</v>
      </c>
      <c r="S68" s="1">
        <v>17611.945749343718</v>
      </c>
      <c r="T68" s="1">
        <v>19053.299434209246</v>
      </c>
      <c r="U68" s="1">
        <v>19542.236550011647</v>
      </c>
      <c r="V68" s="1">
        <v>20148.119599910675</v>
      </c>
      <c r="W68" s="1">
        <v>21440.448550962108</v>
      </c>
      <c r="X68" s="1">
        <v>22532.660196288343</v>
      </c>
      <c r="Y68" s="1">
        <v>23658.667617110215</v>
      </c>
      <c r="Z68" s="1">
        <v>25849.478554916321</v>
      </c>
      <c r="AA68" s="1">
        <v>31056</v>
      </c>
      <c r="AB68" s="41">
        <v>34979</v>
      </c>
      <c r="AC68" s="40">
        <v>12.2</v>
      </c>
      <c r="AD68" s="1">
        <v>8.9</v>
      </c>
      <c r="AE68" s="1">
        <v>8</v>
      </c>
      <c r="AF68" s="1">
        <v>10.7</v>
      </c>
      <c r="AG68" s="1">
        <v>10.199999999999999</v>
      </c>
      <c r="AH68" s="1">
        <v>8.9</v>
      </c>
      <c r="AI68" s="1">
        <v>9.1</v>
      </c>
      <c r="AJ68" s="1">
        <v>6.6</v>
      </c>
      <c r="AK68" s="1">
        <v>7.2</v>
      </c>
      <c r="AL68" s="1">
        <v>8.6</v>
      </c>
      <c r="AM68" s="1">
        <v>9.1</v>
      </c>
      <c r="AN68" s="1">
        <v>7.2</v>
      </c>
      <c r="AO68" s="1">
        <v>7.9</v>
      </c>
      <c r="AP68" s="1">
        <v>6</v>
      </c>
      <c r="AQ68" s="1">
        <v>6.3</v>
      </c>
      <c r="AR68" s="1">
        <v>5.9</v>
      </c>
      <c r="AS68" s="1">
        <v>6.3</v>
      </c>
      <c r="AT68" s="1">
        <v>4.9000000000000004</v>
      </c>
      <c r="AU68" s="1">
        <v>5.2</v>
      </c>
      <c r="AV68" s="1">
        <v>6</v>
      </c>
      <c r="AW68" s="1">
        <v>8.6</v>
      </c>
      <c r="AX68" s="1">
        <v>6.4</v>
      </c>
      <c r="AY68" s="1">
        <v>3.3</v>
      </c>
      <c r="AZ68" s="41">
        <v>2.1</v>
      </c>
      <c r="BA68" s="30">
        <v>32.799999999999997</v>
      </c>
      <c r="BB68" s="40">
        <v>0</v>
      </c>
      <c r="BC68" s="1">
        <v>9.1999999999999993</v>
      </c>
      <c r="BD68" s="1">
        <v>2.4</v>
      </c>
      <c r="BE68" s="41">
        <v>0</v>
      </c>
      <c r="BF68" s="40">
        <v>223843.1</v>
      </c>
      <c r="BG68" s="41">
        <v>273950.59999999998</v>
      </c>
      <c r="BH68" s="40">
        <v>92.523701298701297</v>
      </c>
      <c r="BI68" s="1">
        <v>92.640454545454546</v>
      </c>
      <c r="BJ68" s="1">
        <v>93.434285714285707</v>
      </c>
      <c r="BK68" s="1">
        <v>93.620974025974022</v>
      </c>
      <c r="BL68" s="1">
        <v>94.385584415584418</v>
      </c>
      <c r="BM68" s="41">
        <v>94.631428571428572</v>
      </c>
      <c r="BN68" s="30">
        <v>-1.2664450231524911</v>
      </c>
      <c r="BO68" s="30">
        <v>85.4</v>
      </c>
      <c r="BP68" s="40">
        <v>60.509495897672195</v>
      </c>
      <c r="BQ68" s="1">
        <v>63.626369555934353</v>
      </c>
      <c r="BR68" s="1">
        <v>66.581630204512578</v>
      </c>
      <c r="BS68" s="41">
        <v>68.833200772715614</v>
      </c>
      <c r="BT68" s="35">
        <v>70.680000000000007</v>
      </c>
    </row>
    <row r="69" spans="1:72" x14ac:dyDescent="0.3">
      <c r="A69" s="30" t="s">
        <v>63</v>
      </c>
      <c r="B69" s="30" t="s">
        <v>4</v>
      </c>
      <c r="C69" s="30" t="s">
        <v>5</v>
      </c>
      <c r="D69" s="40">
        <v>230047.1</v>
      </c>
      <c r="E69" s="1">
        <v>238056.6</v>
      </c>
      <c r="F69" s="1">
        <v>256081.7</v>
      </c>
      <c r="G69" s="1">
        <v>280785</v>
      </c>
      <c r="H69" s="1">
        <v>300706.5</v>
      </c>
      <c r="I69" s="1">
        <v>400038.7</v>
      </c>
      <c r="J69" s="41">
        <v>440933.3</v>
      </c>
      <c r="K69" s="40">
        <v>0.57429065342726482</v>
      </c>
      <c r="L69" s="1">
        <v>0.5831802717098008</v>
      </c>
      <c r="M69" s="41">
        <v>0.58484343651137327</v>
      </c>
      <c r="N69" s="40">
        <v>5.7778999999999998</v>
      </c>
      <c r="O69" s="41">
        <v>6.0492999999999997</v>
      </c>
      <c r="P69" s="40">
        <v>12526.972465579203</v>
      </c>
      <c r="Q69" s="1">
        <v>13706.234870107366</v>
      </c>
      <c r="R69" s="1">
        <v>16069.622180503238</v>
      </c>
      <c r="S69" s="1">
        <v>18572.977160894941</v>
      </c>
      <c r="T69" s="1">
        <v>21276.51286990094</v>
      </c>
      <c r="U69" s="1">
        <v>21778.665789517272</v>
      </c>
      <c r="V69" s="1">
        <v>22788.442500595178</v>
      </c>
      <c r="W69" s="1">
        <v>23665.91040903507</v>
      </c>
      <c r="X69" s="1">
        <v>24935.228697897182</v>
      </c>
      <c r="Y69" s="1">
        <v>24980.574850404239</v>
      </c>
      <c r="Z69" s="1">
        <v>27305.210283490578</v>
      </c>
      <c r="AA69" s="1">
        <v>32901</v>
      </c>
      <c r="AB69" s="41">
        <v>36315</v>
      </c>
      <c r="AC69" s="40">
        <v>11.7</v>
      </c>
      <c r="AD69" s="1">
        <v>10</v>
      </c>
      <c r="AE69" s="1">
        <v>8.3000000000000007</v>
      </c>
      <c r="AF69" s="1">
        <v>12.3</v>
      </c>
      <c r="AG69" s="1">
        <v>9.1</v>
      </c>
      <c r="AH69" s="1">
        <v>8.8000000000000007</v>
      </c>
      <c r="AI69" s="1">
        <v>8.9</v>
      </c>
      <c r="AJ69" s="1">
        <v>6.4</v>
      </c>
      <c r="AK69" s="1">
        <v>8.3000000000000007</v>
      </c>
      <c r="AL69" s="1">
        <v>12.3</v>
      </c>
      <c r="AM69" s="1">
        <v>8.8000000000000007</v>
      </c>
      <c r="AN69" s="1">
        <v>8.5</v>
      </c>
      <c r="AO69" s="1">
        <v>6.2</v>
      </c>
      <c r="AP69" s="1">
        <v>8.3000000000000007</v>
      </c>
      <c r="AQ69" s="1">
        <v>7.2</v>
      </c>
      <c r="AR69" s="1">
        <v>8</v>
      </c>
      <c r="AS69" s="1">
        <v>8.6</v>
      </c>
      <c r="AT69" s="1">
        <v>6.9</v>
      </c>
      <c r="AU69" s="1">
        <v>6.1</v>
      </c>
      <c r="AV69" s="1">
        <v>5.9</v>
      </c>
      <c r="AW69" s="1">
        <v>5.9</v>
      </c>
      <c r="AX69" s="1">
        <v>5.6</v>
      </c>
      <c r="AY69" s="1">
        <v>3.8</v>
      </c>
      <c r="AZ69" s="41">
        <v>3.4</v>
      </c>
      <c r="BA69" s="30">
        <v>35.1</v>
      </c>
      <c r="BB69" s="40">
        <v>3.7</v>
      </c>
      <c r="BC69" s="1">
        <v>5.0999999999999996</v>
      </c>
      <c r="BD69" s="1">
        <v>4.8</v>
      </c>
      <c r="BE69" s="41">
        <v>3.1</v>
      </c>
      <c r="BF69" s="40">
        <v>231287.37</v>
      </c>
      <c r="BG69" s="41">
        <v>281881.99</v>
      </c>
      <c r="BH69" s="40">
        <v>214.53757142857145</v>
      </c>
      <c r="BI69" s="1">
        <v>217.22380357142859</v>
      </c>
      <c r="BJ69" s="1">
        <v>210.37929761904763</v>
      </c>
      <c r="BK69" s="1">
        <v>202.07297619047617</v>
      </c>
      <c r="BL69" s="1">
        <v>199.75279761904761</v>
      </c>
      <c r="BM69" s="41">
        <v>199.76401785714285</v>
      </c>
      <c r="BN69" s="30">
        <v>-3.6103227387221497</v>
      </c>
      <c r="BO69" s="30">
        <v>103.2</v>
      </c>
      <c r="BP69" s="40">
        <v>49.968183759731737</v>
      </c>
      <c r="BQ69" s="1">
        <v>50.519657258150161</v>
      </c>
      <c r="BR69" s="1">
        <v>51.799068387489584</v>
      </c>
      <c r="BS69" s="41">
        <v>52.254786704318832</v>
      </c>
      <c r="BT69" s="35">
        <v>70.77</v>
      </c>
    </row>
    <row r="70" spans="1:72" x14ac:dyDescent="0.3">
      <c r="A70" s="30" t="s">
        <v>64</v>
      </c>
      <c r="B70" s="30" t="s">
        <v>4</v>
      </c>
      <c r="C70" s="30" t="s">
        <v>5</v>
      </c>
      <c r="D70" s="40">
        <v>633831.30000000005</v>
      </c>
      <c r="E70" s="1">
        <v>686444.6</v>
      </c>
      <c r="F70" s="1">
        <v>824537.3</v>
      </c>
      <c r="G70" s="1">
        <v>937587</v>
      </c>
      <c r="H70" s="1">
        <v>950427.4</v>
      </c>
      <c r="I70" s="1">
        <v>1091894.6000000001</v>
      </c>
      <c r="J70" s="41">
        <v>1164188.7</v>
      </c>
      <c r="K70" s="40">
        <v>0.77894958143935999</v>
      </c>
      <c r="L70" s="1">
        <v>0.79587846967804055</v>
      </c>
      <c r="M70" s="41">
        <v>0.79766559386111624</v>
      </c>
      <c r="N70" s="40">
        <v>6.3150000000000004</v>
      </c>
      <c r="O70" s="41">
        <v>6.3685999999999998</v>
      </c>
      <c r="P70" s="40">
        <v>20143.379310020366</v>
      </c>
      <c r="Q70" s="1">
        <v>22517.034858986222</v>
      </c>
      <c r="R70" s="1">
        <v>24245.114882763854</v>
      </c>
      <c r="S70" s="1">
        <v>24373.136598748853</v>
      </c>
      <c r="T70" s="1">
        <v>27026.070584625078</v>
      </c>
      <c r="U70" s="1">
        <v>27850.501004723032</v>
      </c>
      <c r="V70" s="1">
        <v>28777.054418492626</v>
      </c>
      <c r="W70" s="1">
        <v>29972.133461801099</v>
      </c>
      <c r="X70" s="1">
        <v>31694.195127616986</v>
      </c>
      <c r="Y70" s="1">
        <v>32801.209650558572</v>
      </c>
      <c r="Z70" s="1">
        <v>36004.227991664324</v>
      </c>
      <c r="AA70" s="1">
        <v>43183</v>
      </c>
      <c r="AB70" s="41">
        <v>50368</v>
      </c>
      <c r="AC70" s="40">
        <v>12.2</v>
      </c>
      <c r="AD70" s="1">
        <v>9.6999999999999993</v>
      </c>
      <c r="AE70" s="1">
        <v>7.8</v>
      </c>
      <c r="AF70" s="1">
        <v>9.1999999999999993</v>
      </c>
      <c r="AG70" s="1">
        <v>8</v>
      </c>
      <c r="AH70" s="1">
        <v>9.5</v>
      </c>
      <c r="AI70" s="1">
        <v>8.6999999999999993</v>
      </c>
      <c r="AJ70" s="1">
        <v>7.6</v>
      </c>
      <c r="AK70" s="1">
        <v>6.4</v>
      </c>
      <c r="AL70" s="1">
        <v>9.4</v>
      </c>
      <c r="AM70" s="1">
        <v>6.2</v>
      </c>
      <c r="AN70" s="1">
        <v>6</v>
      </c>
      <c r="AO70" s="1">
        <v>5.5</v>
      </c>
      <c r="AP70" s="1">
        <v>5.7</v>
      </c>
      <c r="AQ70" s="1">
        <v>5</v>
      </c>
      <c r="AR70" s="1">
        <v>6.2</v>
      </c>
      <c r="AS70" s="1">
        <v>6.1</v>
      </c>
      <c r="AT70" s="1">
        <v>5.7</v>
      </c>
      <c r="AU70" s="1">
        <v>4.9000000000000004</v>
      </c>
      <c r="AV70" s="1">
        <v>4.5</v>
      </c>
      <c r="AW70" s="1">
        <v>6</v>
      </c>
      <c r="AX70" s="1">
        <v>3.5</v>
      </c>
      <c r="AY70" s="1">
        <v>2.7</v>
      </c>
      <c r="AZ70" s="41">
        <v>2</v>
      </c>
      <c r="BA70" s="30">
        <v>42.1</v>
      </c>
      <c r="BB70" s="40">
        <v>2.5</v>
      </c>
      <c r="BC70" s="1">
        <v>4.2</v>
      </c>
      <c r="BD70" s="1">
        <v>4.5</v>
      </c>
      <c r="BE70" s="41">
        <v>5.9</v>
      </c>
      <c r="BF70" s="40">
        <v>343105.01</v>
      </c>
      <c r="BG70" s="41">
        <v>388340.81</v>
      </c>
      <c r="BH70" s="40">
        <v>11.629875359134696</v>
      </c>
      <c r="BI70" s="1">
        <v>11.688939073854995</v>
      </c>
      <c r="BJ70" s="1">
        <v>11.598874007098191</v>
      </c>
      <c r="BK70" s="1">
        <v>11.644694101740747</v>
      </c>
      <c r="BL70" s="1">
        <v>11.705812911948621</v>
      </c>
      <c r="BM70" s="41">
        <v>11.688445158019265</v>
      </c>
      <c r="BN70" s="30">
        <v>0.34974999352314823</v>
      </c>
      <c r="BO70" s="30">
        <v>84.3</v>
      </c>
      <c r="BP70" s="40">
        <v>65.950567247595941</v>
      </c>
      <c r="BQ70" s="1">
        <v>65.977538210285829</v>
      </c>
      <c r="BR70" s="1">
        <v>66.351263408065364</v>
      </c>
      <c r="BS70" s="41">
        <v>66.839788792465768</v>
      </c>
      <c r="BT70" s="35">
        <v>71.319999999999993</v>
      </c>
    </row>
    <row r="71" spans="1:72" x14ac:dyDescent="0.3">
      <c r="A71" s="30" t="s">
        <v>65</v>
      </c>
      <c r="B71" s="30" t="s">
        <v>4</v>
      </c>
      <c r="C71" s="30" t="s">
        <v>5</v>
      </c>
      <c r="D71" s="40">
        <v>471911.8</v>
      </c>
      <c r="E71" s="1">
        <v>526207.1</v>
      </c>
      <c r="F71" s="1">
        <v>607208.30000000005</v>
      </c>
      <c r="G71" s="1">
        <v>641937.5</v>
      </c>
      <c r="H71" s="1">
        <v>625618.69999999995</v>
      </c>
      <c r="I71" s="1">
        <v>831532.4</v>
      </c>
      <c r="J71" s="41">
        <v>1001234.6</v>
      </c>
      <c r="K71" s="40">
        <v>0.77958020205894107</v>
      </c>
      <c r="L71" s="1">
        <v>0.77513649780750393</v>
      </c>
      <c r="M71" s="41">
        <v>0.77409197965962351</v>
      </c>
      <c r="N71" s="40">
        <v>7.0759999999999996</v>
      </c>
      <c r="O71" s="41">
        <v>7.2083000000000004</v>
      </c>
      <c r="P71" s="40">
        <v>16015.132651188453</v>
      </c>
      <c r="Q71" s="1">
        <v>17813.389241529378</v>
      </c>
      <c r="R71" s="1">
        <v>18831.360682651037</v>
      </c>
      <c r="S71" s="1">
        <v>19600.959935678122</v>
      </c>
      <c r="T71" s="1">
        <v>21729.696495801229</v>
      </c>
      <c r="U71" s="1">
        <v>22480.384523772536</v>
      </c>
      <c r="V71" s="1">
        <v>23470.166902461253</v>
      </c>
      <c r="W71" s="1">
        <v>24456.222153392457</v>
      </c>
      <c r="X71" s="1">
        <v>26301.027573487019</v>
      </c>
      <c r="Y71" s="1">
        <v>27514.360128579672</v>
      </c>
      <c r="Z71" s="1">
        <v>30269.843713925293</v>
      </c>
      <c r="AA71" s="1">
        <v>37484</v>
      </c>
      <c r="AB71" s="41">
        <v>42268</v>
      </c>
      <c r="AC71" s="40">
        <v>11.6</v>
      </c>
      <c r="AD71" s="1">
        <v>11.2</v>
      </c>
      <c r="AE71" s="1">
        <v>11.1</v>
      </c>
      <c r="AF71" s="1">
        <v>11.2</v>
      </c>
      <c r="AG71" s="1">
        <v>10.3</v>
      </c>
      <c r="AH71" s="1">
        <v>9.8000000000000007</v>
      </c>
      <c r="AI71" s="1">
        <v>8.5</v>
      </c>
      <c r="AJ71" s="1">
        <v>8</v>
      </c>
      <c r="AK71" s="1">
        <v>8.5</v>
      </c>
      <c r="AL71" s="1">
        <v>10.8</v>
      </c>
      <c r="AM71" s="1">
        <v>10.1</v>
      </c>
      <c r="AN71" s="1">
        <v>9.1</v>
      </c>
      <c r="AO71" s="1">
        <v>7.8</v>
      </c>
      <c r="AP71" s="1">
        <v>8.3000000000000007</v>
      </c>
      <c r="AQ71" s="1">
        <v>8.9</v>
      </c>
      <c r="AR71" s="1">
        <v>8.1999999999999993</v>
      </c>
      <c r="AS71" s="1">
        <v>8.8000000000000007</v>
      </c>
      <c r="AT71" s="1">
        <v>8.6999999999999993</v>
      </c>
      <c r="AU71" s="1">
        <v>7.6</v>
      </c>
      <c r="AV71" s="1">
        <v>6.6</v>
      </c>
      <c r="AW71" s="1">
        <v>7.7</v>
      </c>
      <c r="AX71" s="1">
        <v>6</v>
      </c>
      <c r="AY71" s="1">
        <v>5</v>
      </c>
      <c r="AZ71" s="41">
        <v>3.7</v>
      </c>
      <c r="BA71" s="30">
        <v>37.6</v>
      </c>
      <c r="BB71" s="40">
        <v>3.1</v>
      </c>
      <c r="BC71" s="1">
        <v>6</v>
      </c>
      <c r="BD71" s="1">
        <v>6.3</v>
      </c>
      <c r="BE71" s="41">
        <v>6</v>
      </c>
      <c r="BF71" s="40">
        <v>343773.07</v>
      </c>
      <c r="BG71" s="41">
        <v>402823.86</v>
      </c>
      <c r="BH71" s="40">
        <v>31.589583118224059</v>
      </c>
      <c r="BI71" s="1">
        <v>31.499752194114613</v>
      </c>
      <c r="BJ71" s="1">
        <v>31.672994321115123</v>
      </c>
      <c r="BK71" s="1">
        <v>32.058585441404233</v>
      </c>
      <c r="BL71" s="1">
        <v>32.653986835312345</v>
      </c>
      <c r="BM71" s="41">
        <v>33.030600154878684</v>
      </c>
      <c r="BN71" s="30">
        <v>-4.4168538579456191</v>
      </c>
      <c r="BO71" s="30">
        <v>96.2</v>
      </c>
      <c r="BP71" s="40">
        <v>61.974436012020483</v>
      </c>
      <c r="BQ71" s="1">
        <v>63.188892274551534</v>
      </c>
      <c r="BR71" s="1">
        <v>63.109683277330099</v>
      </c>
      <c r="BS71" s="41">
        <v>64.321654899183571</v>
      </c>
      <c r="BT71" s="35">
        <v>69.819999999999993</v>
      </c>
    </row>
    <row r="72" spans="1:72" x14ac:dyDescent="0.3">
      <c r="A72" s="32" t="s">
        <v>87</v>
      </c>
      <c r="B72" s="30" t="s">
        <v>4</v>
      </c>
      <c r="C72" s="30" t="s">
        <v>5</v>
      </c>
      <c r="D72" s="40">
        <v>333713.40000000002</v>
      </c>
      <c r="E72" s="1">
        <v>407447.3</v>
      </c>
      <c r="F72" s="1">
        <v>473228.2</v>
      </c>
      <c r="G72" s="1">
        <v>417916.8</v>
      </c>
      <c r="H72" s="1">
        <v>396616.6</v>
      </c>
      <c r="I72" s="1">
        <v>699481.8</v>
      </c>
      <c r="J72" s="41">
        <v>848312.2</v>
      </c>
      <c r="K72" s="40">
        <v>0.86079718247556325</v>
      </c>
      <c r="L72" s="1">
        <v>0.86526015112306565</v>
      </c>
      <c r="M72" s="41">
        <v>0.8654805698037904</v>
      </c>
      <c r="N72" s="40">
        <v>6.4897999999999998</v>
      </c>
      <c r="O72" s="41">
        <v>6.7138</v>
      </c>
      <c r="P72" s="40">
        <v>16669.551757680543</v>
      </c>
      <c r="Q72" s="1">
        <v>18522.644831509428</v>
      </c>
      <c r="R72" s="1">
        <v>19347.563829560375</v>
      </c>
      <c r="S72" s="1">
        <v>19880.335520687528</v>
      </c>
      <c r="T72" s="1">
        <v>21920.800258949719</v>
      </c>
      <c r="U72" s="1">
        <v>21394.518543556856</v>
      </c>
      <c r="V72" s="1">
        <v>22201.32469915722</v>
      </c>
      <c r="W72" s="1">
        <v>23247.964293583656</v>
      </c>
      <c r="X72" s="1">
        <v>24979.264390912795</v>
      </c>
      <c r="Y72" s="1">
        <v>25544.086750530649</v>
      </c>
      <c r="Z72" s="1">
        <v>28174.227119540777</v>
      </c>
      <c r="AA72" s="1">
        <v>33996</v>
      </c>
      <c r="AB72" s="41">
        <v>39400</v>
      </c>
      <c r="AC72" s="40">
        <v>10.6</v>
      </c>
      <c r="AD72" s="1">
        <v>9.9</v>
      </c>
      <c r="AE72" s="1">
        <v>9.3000000000000007</v>
      </c>
      <c r="AF72" s="1">
        <v>9.9</v>
      </c>
      <c r="AG72" s="1">
        <v>9.9</v>
      </c>
      <c r="AH72" s="1">
        <v>8.6</v>
      </c>
      <c r="AI72" s="1">
        <v>7.4</v>
      </c>
      <c r="AJ72" s="1">
        <v>6.2</v>
      </c>
      <c r="AK72" s="1">
        <v>6.6</v>
      </c>
      <c r="AL72" s="1">
        <v>9.6999999999999993</v>
      </c>
      <c r="AM72" s="1">
        <v>8.9</v>
      </c>
      <c r="AN72" s="1">
        <v>8.1</v>
      </c>
      <c r="AO72" s="1">
        <v>7.1</v>
      </c>
      <c r="AP72" s="1">
        <v>6</v>
      </c>
      <c r="AQ72" s="1">
        <v>6.2</v>
      </c>
      <c r="AR72" s="1">
        <v>7.7</v>
      </c>
      <c r="AS72" s="1">
        <v>7.9</v>
      </c>
      <c r="AT72" s="1">
        <v>7.1</v>
      </c>
      <c r="AU72" s="1">
        <v>6.2</v>
      </c>
      <c r="AV72" s="1">
        <v>5.5</v>
      </c>
      <c r="AW72" s="1">
        <v>6.7</v>
      </c>
      <c r="AX72" s="1">
        <v>5.4</v>
      </c>
      <c r="AY72" s="1">
        <v>4.0999999999999996</v>
      </c>
      <c r="AZ72" s="41">
        <v>3.4</v>
      </c>
      <c r="BA72" s="30">
        <v>34</v>
      </c>
      <c r="BB72" s="40">
        <v>7</v>
      </c>
      <c r="BC72" s="1">
        <v>2.8</v>
      </c>
      <c r="BD72" s="1">
        <v>1.8</v>
      </c>
      <c r="BE72" s="41">
        <v>4.9000000000000004</v>
      </c>
      <c r="BF72" s="40">
        <v>325572.77</v>
      </c>
      <c r="BG72" s="41">
        <v>384298.07</v>
      </c>
      <c r="BH72" s="40">
        <v>177.51575757575759</v>
      </c>
      <c r="BI72" s="1">
        <v>177.13337513061651</v>
      </c>
      <c r="BJ72" s="1">
        <v>182.05803552769072</v>
      </c>
      <c r="BK72" s="1">
        <v>179.76055381400207</v>
      </c>
      <c r="BL72" s="1">
        <v>186.03357366771161</v>
      </c>
      <c r="BM72" s="41">
        <v>183.05293625914317</v>
      </c>
      <c r="BN72" s="30">
        <v>-1.9965177643784964</v>
      </c>
      <c r="BO72" s="30">
        <v>83.3</v>
      </c>
      <c r="BP72" s="40">
        <v>50.368820812662605</v>
      </c>
      <c r="BQ72" s="1">
        <v>50.599743642621199</v>
      </c>
      <c r="BR72" s="1">
        <v>50.757197693136064</v>
      </c>
      <c r="BS72" s="41">
        <v>55.298725164944159</v>
      </c>
      <c r="BT72" s="35">
        <v>70.290000000000006</v>
      </c>
    </row>
    <row r="73" spans="1:72" x14ac:dyDescent="0.3">
      <c r="A73" s="30" t="s">
        <v>66</v>
      </c>
      <c r="B73" s="30" t="s">
        <v>4</v>
      </c>
      <c r="C73" s="30" t="s">
        <v>5</v>
      </c>
      <c r="D73" s="40">
        <v>386697.1</v>
      </c>
      <c r="E73" s="1">
        <v>422134.2</v>
      </c>
      <c r="F73" s="1">
        <v>464408.8</v>
      </c>
      <c r="G73" s="1">
        <v>474511.4</v>
      </c>
      <c r="H73" s="1">
        <v>483951.6</v>
      </c>
      <c r="I73" s="1">
        <v>581842.5</v>
      </c>
      <c r="J73" s="41">
        <v>693656</v>
      </c>
      <c r="K73" s="40">
        <v>0.79365045110369703</v>
      </c>
      <c r="L73" s="1">
        <v>0.79726733245868509</v>
      </c>
      <c r="M73" s="41">
        <v>0.79778328407775922</v>
      </c>
      <c r="N73" s="40">
        <v>6.0438999999999998</v>
      </c>
      <c r="O73" s="41">
        <v>6.2704000000000004</v>
      </c>
      <c r="P73" s="40">
        <v>18239.017560424538</v>
      </c>
      <c r="Q73" s="1">
        <v>20710.302030687435</v>
      </c>
      <c r="R73" s="1">
        <v>22583.919784730646</v>
      </c>
      <c r="S73" s="1">
        <v>23332.680947078406</v>
      </c>
      <c r="T73" s="1">
        <v>25476.534313132608</v>
      </c>
      <c r="U73" s="1">
        <v>26700.586266765924</v>
      </c>
      <c r="V73" s="1">
        <v>27598.434860127109</v>
      </c>
      <c r="W73" s="1">
        <v>28750.962262333338</v>
      </c>
      <c r="X73" s="1">
        <v>30422.279101189302</v>
      </c>
      <c r="Y73" s="1">
        <v>31439.80087209975</v>
      </c>
      <c r="Z73" s="1">
        <v>35070.305429251392</v>
      </c>
      <c r="AA73" s="1">
        <v>44359</v>
      </c>
      <c r="AB73" s="41">
        <v>49347</v>
      </c>
      <c r="AC73" s="40">
        <v>13.3</v>
      </c>
      <c r="AD73" s="1">
        <v>12.4</v>
      </c>
      <c r="AE73" s="1">
        <v>11.4</v>
      </c>
      <c r="AF73" s="1">
        <v>11.1</v>
      </c>
      <c r="AG73" s="1">
        <v>9.1</v>
      </c>
      <c r="AH73" s="1">
        <v>7.9</v>
      </c>
      <c r="AI73" s="1">
        <v>7.4</v>
      </c>
      <c r="AJ73" s="1">
        <v>7</v>
      </c>
      <c r="AK73" s="1">
        <v>7.3</v>
      </c>
      <c r="AL73" s="1">
        <v>10</v>
      </c>
      <c r="AM73" s="1">
        <v>7.7</v>
      </c>
      <c r="AN73" s="1">
        <v>6.8</v>
      </c>
      <c r="AO73" s="1">
        <v>5.6</v>
      </c>
      <c r="AP73" s="1">
        <v>5.9</v>
      </c>
      <c r="AQ73" s="1">
        <v>5.0999999999999996</v>
      </c>
      <c r="AR73" s="1">
        <v>6.9</v>
      </c>
      <c r="AS73" s="1">
        <v>7.4</v>
      </c>
      <c r="AT73" s="1">
        <v>6</v>
      </c>
      <c r="AU73" s="1">
        <v>6.7</v>
      </c>
      <c r="AV73" s="1">
        <v>6.1</v>
      </c>
      <c r="AW73" s="1">
        <v>6.7</v>
      </c>
      <c r="AX73" s="1">
        <v>6.1</v>
      </c>
      <c r="AY73" s="1">
        <v>4.7</v>
      </c>
      <c r="AZ73" s="41">
        <v>3.4</v>
      </c>
      <c r="BA73" s="30">
        <v>39.4</v>
      </c>
      <c r="BB73" s="40">
        <v>4.2</v>
      </c>
      <c r="BC73" s="1">
        <v>5.0999999999999996</v>
      </c>
      <c r="BD73" s="1">
        <v>5.9</v>
      </c>
      <c r="BE73" s="41">
        <v>3.9</v>
      </c>
      <c r="BF73" s="40">
        <v>410388.46</v>
      </c>
      <c r="BG73" s="41">
        <v>526500.74</v>
      </c>
      <c r="BH73" s="40">
        <v>111.91251968503937</v>
      </c>
      <c r="BI73" s="1">
        <v>114.7626490438695</v>
      </c>
      <c r="BJ73" s="1">
        <v>115.74728346456693</v>
      </c>
      <c r="BK73" s="1">
        <v>115.81741282339706</v>
      </c>
      <c r="BL73" s="1">
        <v>117.49116985376827</v>
      </c>
      <c r="BM73" s="41">
        <v>113.04934195725534</v>
      </c>
      <c r="BN73" s="30">
        <v>2.9930380497960316</v>
      </c>
      <c r="BO73" s="30">
        <v>98.4</v>
      </c>
      <c r="BP73" s="40">
        <v>67.988004151888802</v>
      </c>
      <c r="BQ73" s="1">
        <v>68.226281035137191</v>
      </c>
      <c r="BR73" s="1">
        <v>67.809720821938186</v>
      </c>
      <c r="BS73" s="41">
        <v>72.228985374689699</v>
      </c>
      <c r="BT73" s="35">
        <v>72.2</v>
      </c>
    </row>
    <row r="74" spans="1:72" x14ac:dyDescent="0.3">
      <c r="A74" s="30" t="s">
        <v>67</v>
      </c>
      <c r="B74" s="30" t="s">
        <v>4</v>
      </c>
      <c r="C74" s="30" t="s">
        <v>5</v>
      </c>
      <c r="D74" s="40">
        <v>341344.5</v>
      </c>
      <c r="E74" s="1">
        <v>358909.4</v>
      </c>
      <c r="F74" s="1">
        <v>380834.5</v>
      </c>
      <c r="G74" s="1">
        <v>403479.5</v>
      </c>
      <c r="H74" s="1">
        <v>407371</v>
      </c>
      <c r="I74" s="1">
        <v>426871.8</v>
      </c>
      <c r="J74" s="41">
        <v>514203.2</v>
      </c>
      <c r="K74" s="40">
        <v>0.73046711230572459</v>
      </c>
      <c r="L74" s="1">
        <v>0.7364164134004052</v>
      </c>
      <c r="M74" s="41">
        <v>0.73805300388924</v>
      </c>
      <c r="N74" s="40">
        <v>5.1680999999999999</v>
      </c>
      <c r="O74" s="41">
        <v>5.3423999999999996</v>
      </c>
      <c r="P74" s="40">
        <v>17259.108506224733</v>
      </c>
      <c r="Q74" s="1">
        <v>19532.79894404365</v>
      </c>
      <c r="R74" s="1">
        <v>20689.295558382666</v>
      </c>
      <c r="S74" s="1">
        <v>23481.691959632935</v>
      </c>
      <c r="T74" s="1">
        <v>25432.973150666541</v>
      </c>
      <c r="U74" s="1">
        <v>24892.96372889329</v>
      </c>
      <c r="V74" s="1">
        <v>24920.179889886433</v>
      </c>
      <c r="W74" s="1">
        <v>25688.203297461368</v>
      </c>
      <c r="X74" s="1">
        <v>27277.714604038265</v>
      </c>
      <c r="Y74" s="1">
        <v>27728.615120022296</v>
      </c>
      <c r="Z74" s="1">
        <v>30406.849607185344</v>
      </c>
      <c r="AA74" s="1">
        <v>36919</v>
      </c>
      <c r="AB74" s="41">
        <v>40521</v>
      </c>
      <c r="AC74" s="40">
        <v>14</v>
      </c>
      <c r="AD74" s="1">
        <v>10</v>
      </c>
      <c r="AE74" s="1">
        <v>9.5</v>
      </c>
      <c r="AF74" s="1">
        <v>9.6999999999999993</v>
      </c>
      <c r="AG74" s="1">
        <v>9</v>
      </c>
      <c r="AH74" s="1">
        <v>8.6999999999999993</v>
      </c>
      <c r="AI74" s="1">
        <v>9.1</v>
      </c>
      <c r="AJ74" s="1">
        <v>8</v>
      </c>
      <c r="AK74" s="1">
        <v>7.8</v>
      </c>
      <c r="AL74" s="1">
        <v>8.5</v>
      </c>
      <c r="AM74" s="1">
        <v>8.1</v>
      </c>
      <c r="AN74" s="1">
        <v>7.9</v>
      </c>
      <c r="AO74" s="1">
        <v>6.9</v>
      </c>
      <c r="AP74" s="1">
        <v>6.8</v>
      </c>
      <c r="AQ74" s="1">
        <v>6.6</v>
      </c>
      <c r="AR74" s="1">
        <v>6.8</v>
      </c>
      <c r="AS74" s="1">
        <v>7.1</v>
      </c>
      <c r="AT74" s="1">
        <v>6.9</v>
      </c>
      <c r="AU74" s="1">
        <v>6.7</v>
      </c>
      <c r="AV74" s="1">
        <v>6.5</v>
      </c>
      <c r="AW74" s="1">
        <v>8.9</v>
      </c>
      <c r="AX74" s="1">
        <v>6.5</v>
      </c>
      <c r="AY74" s="1">
        <v>5.3</v>
      </c>
      <c r="AZ74" s="41">
        <v>3.6</v>
      </c>
      <c r="BA74" s="30">
        <v>42.4</v>
      </c>
      <c r="BB74" s="40">
        <v>2.7</v>
      </c>
      <c r="BC74" s="1">
        <v>3.5</v>
      </c>
      <c r="BD74" s="1">
        <v>8.1999999999999993</v>
      </c>
      <c r="BE74" s="41">
        <v>3.2</v>
      </c>
      <c r="BF74" s="40">
        <v>287689.90999999997</v>
      </c>
      <c r="BG74" s="41">
        <v>366093.01</v>
      </c>
      <c r="BH74" s="40">
        <v>98.735953224663362</v>
      </c>
      <c r="BI74" s="1">
        <v>99.233352232459254</v>
      </c>
      <c r="BJ74" s="1">
        <v>99.995201984408226</v>
      </c>
      <c r="BK74" s="1">
        <v>100.61742026931255</v>
      </c>
      <c r="BL74" s="1">
        <v>99.781537916371363</v>
      </c>
      <c r="BM74" s="41">
        <v>100.20426647767542</v>
      </c>
      <c r="BN74" s="30">
        <v>-5.2248483287128478</v>
      </c>
      <c r="BO74" s="30">
        <v>89.8</v>
      </c>
      <c r="BP74" s="40">
        <v>58.235016517225105</v>
      </c>
      <c r="BQ74" s="1">
        <v>58.63513780872357</v>
      </c>
      <c r="BR74" s="1">
        <v>61.882298109137416</v>
      </c>
      <c r="BS74" s="41">
        <v>62.901617015003318</v>
      </c>
      <c r="BT74" s="35">
        <v>71.83</v>
      </c>
    </row>
    <row r="75" spans="1:72" x14ac:dyDescent="0.3">
      <c r="A75" s="30" t="s">
        <v>68</v>
      </c>
      <c r="B75" s="30" t="s">
        <v>4</v>
      </c>
      <c r="C75" s="30" t="s">
        <v>5</v>
      </c>
      <c r="D75" s="40">
        <v>484654.7</v>
      </c>
      <c r="E75" s="1">
        <v>515560.3</v>
      </c>
      <c r="F75" s="1">
        <v>570191.30000000005</v>
      </c>
      <c r="G75" s="1">
        <v>575297.1</v>
      </c>
      <c r="H75" s="1">
        <v>517023</v>
      </c>
      <c r="I75" s="1">
        <v>679724.8</v>
      </c>
      <c r="J75" s="41">
        <v>765634.7</v>
      </c>
      <c r="K75" s="40">
        <v>0.7222550884392458</v>
      </c>
      <c r="L75" s="1">
        <v>0.71285592896533234</v>
      </c>
      <c r="M75" s="41">
        <v>0.71158009747121154</v>
      </c>
      <c r="N75" s="40">
        <v>6.5430000000000001</v>
      </c>
      <c r="O75" s="41">
        <v>6.7343000000000002</v>
      </c>
      <c r="P75" s="40">
        <v>16520.136730121372</v>
      </c>
      <c r="Q75" s="1">
        <v>18040.956072960733</v>
      </c>
      <c r="R75" s="1">
        <v>22901.630378864855</v>
      </c>
      <c r="S75" s="1">
        <v>24374.603987188089</v>
      </c>
      <c r="T75" s="1">
        <v>26884.544946634483</v>
      </c>
      <c r="U75" s="1">
        <v>26232.019356042918</v>
      </c>
      <c r="V75" s="1">
        <v>26778.033204906806</v>
      </c>
      <c r="W75" s="1">
        <v>27392.464038249134</v>
      </c>
      <c r="X75" s="1">
        <v>28494.388736817931</v>
      </c>
      <c r="Y75" s="1">
        <v>29000.49852304468</v>
      </c>
      <c r="Z75" s="1">
        <v>31209.568101097841</v>
      </c>
      <c r="AA75" s="1">
        <v>37954</v>
      </c>
      <c r="AB75" s="41">
        <v>41213</v>
      </c>
      <c r="AC75" s="40">
        <v>13</v>
      </c>
      <c r="AD75" s="1">
        <v>9.9</v>
      </c>
      <c r="AE75" s="1">
        <v>11.2</v>
      </c>
      <c r="AF75" s="1">
        <v>13.7</v>
      </c>
      <c r="AG75" s="1">
        <v>10.1</v>
      </c>
      <c r="AH75" s="1">
        <v>10.5</v>
      </c>
      <c r="AI75" s="1">
        <v>8.9</v>
      </c>
      <c r="AJ75" s="1">
        <v>6.8</v>
      </c>
      <c r="AK75" s="1">
        <v>8.1</v>
      </c>
      <c r="AL75" s="1">
        <v>8.6999999999999993</v>
      </c>
      <c r="AM75" s="1">
        <v>7.7</v>
      </c>
      <c r="AN75" s="1">
        <v>9.1</v>
      </c>
      <c r="AO75" s="1">
        <v>8.4</v>
      </c>
      <c r="AP75" s="1">
        <v>7.6</v>
      </c>
      <c r="AQ75" s="1">
        <v>7.5</v>
      </c>
      <c r="AR75" s="1">
        <v>7.7</v>
      </c>
      <c r="AS75" s="1">
        <v>7.2</v>
      </c>
      <c r="AT75" s="1">
        <v>6.3</v>
      </c>
      <c r="AU75" s="1">
        <v>6.3</v>
      </c>
      <c r="AV75" s="1">
        <v>5.6</v>
      </c>
      <c r="AW75" s="1">
        <v>8.6999999999999993</v>
      </c>
      <c r="AX75" s="1">
        <v>6.9</v>
      </c>
      <c r="AY75" s="1">
        <v>5.4</v>
      </c>
      <c r="AZ75" s="41">
        <v>4</v>
      </c>
      <c r="BA75" s="30">
        <v>53</v>
      </c>
      <c r="BB75" s="40">
        <v>6.1</v>
      </c>
      <c r="BC75" s="1">
        <v>7.7</v>
      </c>
      <c r="BD75" s="1">
        <v>0</v>
      </c>
      <c r="BE75" s="41">
        <v>6.1</v>
      </c>
      <c r="BF75" s="40">
        <v>350462.38</v>
      </c>
      <c r="BG75" s="41">
        <v>442657.92</v>
      </c>
      <c r="BH75" s="40">
        <v>24.386583969465651</v>
      </c>
      <c r="BI75" s="1">
        <v>23.916650763358781</v>
      </c>
      <c r="BJ75" s="1">
        <v>25.000620229007634</v>
      </c>
      <c r="BK75" s="1">
        <v>25.371055979643767</v>
      </c>
      <c r="BL75" s="1">
        <v>25.456469465648855</v>
      </c>
      <c r="BM75" s="41">
        <v>25.636374045801524</v>
      </c>
      <c r="BN75" s="30">
        <v>-6.1718636788786565</v>
      </c>
      <c r="BO75" s="30">
        <v>98.5</v>
      </c>
      <c r="BP75" s="40">
        <v>60.864031256243742</v>
      </c>
      <c r="BQ75" s="1">
        <v>61.37361940824978</v>
      </c>
      <c r="BR75" s="1">
        <v>61.843171958177962</v>
      </c>
      <c r="BS75" s="41">
        <v>66.232694182871057</v>
      </c>
      <c r="BT75" s="35">
        <v>73.05</v>
      </c>
    </row>
    <row r="76" spans="1:72" x14ac:dyDescent="0.3">
      <c r="A76" s="30" t="s">
        <v>69</v>
      </c>
      <c r="B76" s="30" t="s">
        <v>4</v>
      </c>
      <c r="C76" s="30" t="s">
        <v>5</v>
      </c>
      <c r="D76" s="40">
        <v>225071.8</v>
      </c>
      <c r="E76" s="1">
        <v>228844.2</v>
      </c>
      <c r="F76" s="1">
        <v>263744.5</v>
      </c>
      <c r="G76" s="1">
        <v>291073.7</v>
      </c>
      <c r="H76" s="1">
        <v>308499.3</v>
      </c>
      <c r="I76" s="1">
        <v>363621.5</v>
      </c>
      <c r="J76" s="41">
        <v>457864.5</v>
      </c>
      <c r="K76" s="40">
        <v>0.59109389199789542</v>
      </c>
      <c r="L76" s="1">
        <v>0.59101010847215552</v>
      </c>
      <c r="M76" s="41">
        <v>0.59108858529799713</v>
      </c>
      <c r="N76" s="40">
        <v>5.6367000000000003</v>
      </c>
      <c r="O76" s="41">
        <v>5.9478999999999997</v>
      </c>
      <c r="P76" s="40">
        <v>15716.156693153584</v>
      </c>
      <c r="Q76" s="1">
        <v>17693.495644086615</v>
      </c>
      <c r="R76" s="1">
        <v>18916.065617337928</v>
      </c>
      <c r="S76" s="1">
        <v>20737.385663017732</v>
      </c>
      <c r="T76" s="1">
        <v>23902.430340172345</v>
      </c>
      <c r="U76" s="1">
        <v>23779.375152289358</v>
      </c>
      <c r="V76" s="1">
        <v>23930.807371163926</v>
      </c>
      <c r="W76" s="1">
        <v>24190.087068748919</v>
      </c>
      <c r="X76" s="1">
        <v>25400.0134921258</v>
      </c>
      <c r="Y76" s="1">
        <v>26332.555039239876</v>
      </c>
      <c r="Z76" s="1">
        <v>28446.351262728622</v>
      </c>
      <c r="AA76" s="1">
        <v>35163</v>
      </c>
      <c r="AB76" s="41">
        <v>38263</v>
      </c>
      <c r="AC76" s="40">
        <v>19.100000000000001</v>
      </c>
      <c r="AD76" s="1">
        <v>18.399999999999999</v>
      </c>
      <c r="AE76" s="1">
        <v>15.4</v>
      </c>
      <c r="AF76" s="1">
        <v>17.8</v>
      </c>
      <c r="AG76" s="1">
        <v>15.3</v>
      </c>
      <c r="AH76" s="1">
        <v>12.2</v>
      </c>
      <c r="AI76" s="1">
        <v>14.2</v>
      </c>
      <c r="AJ76" s="1">
        <v>13.1</v>
      </c>
      <c r="AK76" s="1">
        <v>12</v>
      </c>
      <c r="AL76" s="1">
        <v>13.7</v>
      </c>
      <c r="AM76" s="1">
        <v>10.4</v>
      </c>
      <c r="AN76" s="1">
        <v>9</v>
      </c>
      <c r="AO76" s="1">
        <v>7.9</v>
      </c>
      <c r="AP76" s="1">
        <v>8</v>
      </c>
      <c r="AQ76" s="1">
        <v>8.4</v>
      </c>
      <c r="AR76" s="1">
        <v>9.1999999999999993</v>
      </c>
      <c r="AS76" s="1">
        <v>9.6</v>
      </c>
      <c r="AT76" s="1">
        <v>9.6</v>
      </c>
      <c r="AU76" s="1">
        <v>9.3000000000000007</v>
      </c>
      <c r="AV76" s="1">
        <v>9.1999999999999993</v>
      </c>
      <c r="AW76" s="1">
        <v>10.5</v>
      </c>
      <c r="AX76" s="1">
        <v>9.6</v>
      </c>
      <c r="AY76" s="1">
        <v>7.4</v>
      </c>
      <c r="AZ76" s="41">
        <v>5.7</v>
      </c>
      <c r="BA76" s="30">
        <v>34.6</v>
      </c>
      <c r="BB76" s="40">
        <v>1.9</v>
      </c>
      <c r="BC76" s="1">
        <v>6</v>
      </c>
      <c r="BD76" s="1">
        <v>1.1000000000000001</v>
      </c>
      <c r="BE76" s="41">
        <v>1.2</v>
      </c>
      <c r="BF76" s="40">
        <v>226831.12</v>
      </c>
      <c r="BG76" s="41">
        <v>285939.55</v>
      </c>
      <c r="BH76" s="40">
        <v>26.183529746655278</v>
      </c>
      <c r="BI76" s="1">
        <v>26.773139766581266</v>
      </c>
      <c r="BJ76" s="1">
        <v>26.667662966125818</v>
      </c>
      <c r="BK76" s="1">
        <v>26.761599772274405</v>
      </c>
      <c r="BL76" s="1">
        <v>27.085491033304873</v>
      </c>
      <c r="BM76" s="41">
        <v>27.26254768004554</v>
      </c>
      <c r="BN76" s="30">
        <v>-2.3385629750365817</v>
      </c>
      <c r="BO76" s="30">
        <v>82.8</v>
      </c>
      <c r="BP76" s="40">
        <v>31.400365215528861</v>
      </c>
      <c r="BQ76" s="1">
        <v>41.990949606072583</v>
      </c>
      <c r="BR76" s="1">
        <v>43.257055280529556</v>
      </c>
      <c r="BS76" s="41">
        <v>44.24353071346335</v>
      </c>
      <c r="BT76" s="35">
        <v>69.540000000000006</v>
      </c>
    </row>
    <row r="77" spans="1:72" x14ac:dyDescent="0.3">
      <c r="A77" s="30" t="s">
        <v>70</v>
      </c>
      <c r="B77" s="30" t="s">
        <v>4</v>
      </c>
      <c r="C77" s="30" t="s">
        <v>5</v>
      </c>
      <c r="D77" s="40">
        <v>263346.5</v>
      </c>
      <c r="E77" s="1">
        <v>291717.40000000002</v>
      </c>
      <c r="F77" s="1">
        <v>326599.2</v>
      </c>
      <c r="G77" s="1">
        <v>358683.8</v>
      </c>
      <c r="H77" s="1">
        <v>414483.8</v>
      </c>
      <c r="I77" s="1">
        <v>512723.1</v>
      </c>
      <c r="J77" s="41">
        <v>549172</v>
      </c>
      <c r="K77" s="40">
        <v>0.68680370342329944</v>
      </c>
      <c r="L77" s="1">
        <v>0.6952245450304253</v>
      </c>
      <c r="M77" s="41">
        <v>0.69801959579233941</v>
      </c>
      <c r="N77" s="40">
        <v>5.6401000000000003</v>
      </c>
      <c r="O77" s="41">
        <v>6.0160999999999998</v>
      </c>
      <c r="P77" s="40">
        <v>15997.098766833966</v>
      </c>
      <c r="Q77" s="1">
        <v>17639.368246554197</v>
      </c>
      <c r="R77" s="1">
        <v>19244.511788459877</v>
      </c>
      <c r="S77" s="1">
        <v>19938.079275710676</v>
      </c>
      <c r="T77" s="1">
        <v>22368.658195634591</v>
      </c>
      <c r="U77" s="1">
        <v>22518.326061149244</v>
      </c>
      <c r="V77" s="1">
        <v>23251.868529011117</v>
      </c>
      <c r="W77" s="1">
        <v>24655.046395870853</v>
      </c>
      <c r="X77" s="1">
        <v>26565.971177275773</v>
      </c>
      <c r="Y77" s="1">
        <v>28021.327782494991</v>
      </c>
      <c r="Z77" s="1">
        <v>31042.713357548811</v>
      </c>
      <c r="AA77" s="1">
        <v>38601</v>
      </c>
      <c r="AB77" s="41">
        <v>42400</v>
      </c>
      <c r="AC77" s="40">
        <v>14.4</v>
      </c>
      <c r="AD77" s="1">
        <v>16.2</v>
      </c>
      <c r="AE77" s="1">
        <v>11.1</v>
      </c>
      <c r="AF77" s="1">
        <v>14.2</v>
      </c>
      <c r="AG77" s="1">
        <v>12.6</v>
      </c>
      <c r="AH77" s="1">
        <v>8.6</v>
      </c>
      <c r="AI77" s="1">
        <v>6.2</v>
      </c>
      <c r="AJ77" s="1">
        <v>8.6999999999999993</v>
      </c>
      <c r="AK77" s="1">
        <v>14.9</v>
      </c>
      <c r="AL77" s="1">
        <v>12</v>
      </c>
      <c r="AM77" s="1">
        <v>11.1</v>
      </c>
      <c r="AN77" s="1">
        <v>10.6</v>
      </c>
      <c r="AO77" s="1">
        <v>10.6</v>
      </c>
      <c r="AP77" s="1">
        <v>10.5</v>
      </c>
      <c r="AQ77" s="1">
        <v>10.1</v>
      </c>
      <c r="AR77" s="1">
        <v>10.4</v>
      </c>
      <c r="AS77" s="1">
        <v>10.8</v>
      </c>
      <c r="AT77" s="1">
        <v>10.7</v>
      </c>
      <c r="AU77" s="1">
        <v>10.3</v>
      </c>
      <c r="AV77" s="1">
        <v>9.1999999999999993</v>
      </c>
      <c r="AW77" s="1">
        <v>9.8000000000000007</v>
      </c>
      <c r="AX77" s="1">
        <v>9.3000000000000007</v>
      </c>
      <c r="AY77" s="1">
        <v>8.6999999999999993</v>
      </c>
      <c r="AZ77" s="41">
        <v>6.9</v>
      </c>
      <c r="BA77" s="30">
        <v>37.299999999999997</v>
      </c>
      <c r="BB77" s="40">
        <v>3.9</v>
      </c>
      <c r="BC77" s="1">
        <v>6.1</v>
      </c>
      <c r="BD77" s="1">
        <v>5.4</v>
      </c>
      <c r="BE77" s="41">
        <v>6.2</v>
      </c>
      <c r="BF77" s="40">
        <v>240832.56</v>
      </c>
      <c r="BG77" s="41">
        <v>302709.71000000002</v>
      </c>
      <c r="BH77" s="40">
        <v>34.055698078258857</v>
      </c>
      <c r="BI77" s="1">
        <v>33.857967122018984</v>
      </c>
      <c r="BJ77" s="1">
        <v>34.134852975225748</v>
      </c>
      <c r="BK77" s="1">
        <v>34.507943968511228</v>
      </c>
      <c r="BL77" s="1">
        <v>34.47334799722158</v>
      </c>
      <c r="BM77" s="41">
        <v>34.868094466311646</v>
      </c>
      <c r="BN77" s="30">
        <v>-5.4691560388597935</v>
      </c>
      <c r="BO77" s="30">
        <v>103.6</v>
      </c>
      <c r="BP77" s="40">
        <v>42.003105285736375</v>
      </c>
      <c r="BQ77" s="1">
        <v>42.863602878872243</v>
      </c>
      <c r="BR77" s="1">
        <v>44.269284970205497</v>
      </c>
      <c r="BS77" s="41">
        <v>44.847059163591581</v>
      </c>
      <c r="BT77" s="35">
        <v>67.17</v>
      </c>
    </row>
    <row r="78" spans="1:72" x14ac:dyDescent="0.3">
      <c r="A78" s="30" t="s">
        <v>71</v>
      </c>
      <c r="B78" s="30" t="s">
        <v>4</v>
      </c>
      <c r="C78" s="30" t="s">
        <v>5</v>
      </c>
      <c r="D78" s="40">
        <v>922292.1</v>
      </c>
      <c r="E78" s="1">
        <v>974017.3</v>
      </c>
      <c r="F78" s="1">
        <v>1161944.5</v>
      </c>
      <c r="G78" s="1">
        <v>1260373.1000000001</v>
      </c>
      <c r="H78" s="1">
        <v>1154483.8999999999</v>
      </c>
      <c r="I78" s="1">
        <v>1684839.3</v>
      </c>
      <c r="J78" s="41">
        <v>2029719.8</v>
      </c>
      <c r="K78" s="40">
        <v>0.66956754005332042</v>
      </c>
      <c r="L78" s="1">
        <v>0.67191711818277511</v>
      </c>
      <c r="M78" s="41">
        <v>0.67587933678359213</v>
      </c>
      <c r="N78" s="40">
        <v>5.8944999999999999</v>
      </c>
      <c r="O78" s="41">
        <v>6.3163999999999998</v>
      </c>
      <c r="P78" s="40">
        <v>25610.621826337388</v>
      </c>
      <c r="Q78" s="1">
        <v>28681.601730017454</v>
      </c>
      <c r="R78" s="1">
        <v>30559.501551443009</v>
      </c>
      <c r="S78" s="1">
        <v>32993.718592964826</v>
      </c>
      <c r="T78" s="1">
        <v>36918.278790364246</v>
      </c>
      <c r="U78" s="1">
        <v>38736.654171721675</v>
      </c>
      <c r="V78" s="1">
        <v>40404.360692847127</v>
      </c>
      <c r="W78" s="1">
        <v>42711.313710042225</v>
      </c>
      <c r="X78" s="1">
        <v>45314.644479828945</v>
      </c>
      <c r="Y78" s="1">
        <v>46108.138481806112</v>
      </c>
      <c r="Z78" s="1">
        <v>50089.581431650586</v>
      </c>
      <c r="AA78" s="1">
        <v>59040</v>
      </c>
      <c r="AB78" s="41">
        <v>69031</v>
      </c>
      <c r="AC78" s="40">
        <v>11.2</v>
      </c>
      <c r="AD78" s="1">
        <v>8.1999999999999993</v>
      </c>
      <c r="AE78" s="1">
        <v>7.1</v>
      </c>
      <c r="AF78" s="1">
        <v>9.4</v>
      </c>
      <c r="AG78" s="1">
        <v>9</v>
      </c>
      <c r="AH78" s="1">
        <v>9.1999999999999993</v>
      </c>
      <c r="AI78" s="1">
        <v>9.5</v>
      </c>
      <c r="AJ78" s="1">
        <v>7.7</v>
      </c>
      <c r="AK78" s="1">
        <v>9</v>
      </c>
      <c r="AL78" s="1">
        <v>8.6999999999999993</v>
      </c>
      <c r="AM78" s="1">
        <v>8.9</v>
      </c>
      <c r="AN78" s="1">
        <v>9</v>
      </c>
      <c r="AO78" s="1">
        <v>8</v>
      </c>
      <c r="AP78" s="1">
        <v>7.4</v>
      </c>
      <c r="AQ78" s="1">
        <v>7.4</v>
      </c>
      <c r="AR78" s="1">
        <v>7.3</v>
      </c>
      <c r="AS78" s="1">
        <v>7.2</v>
      </c>
      <c r="AT78" s="1">
        <v>7.2</v>
      </c>
      <c r="AU78" s="1">
        <v>7</v>
      </c>
      <c r="AV78" s="1">
        <v>6.9</v>
      </c>
      <c r="AW78" s="1">
        <v>7.5</v>
      </c>
      <c r="AX78" s="1">
        <v>7</v>
      </c>
      <c r="AY78" s="1">
        <v>6.6</v>
      </c>
      <c r="AZ78" s="41">
        <v>5.7</v>
      </c>
      <c r="BA78" s="30">
        <v>52.9</v>
      </c>
      <c r="BB78" s="40">
        <v>4.7</v>
      </c>
      <c r="BC78" s="1">
        <v>4</v>
      </c>
      <c r="BD78" s="1">
        <v>2</v>
      </c>
      <c r="BE78" s="41">
        <v>9.6999999999999993</v>
      </c>
      <c r="BF78" s="40">
        <v>337520.56</v>
      </c>
      <c r="BG78" s="41">
        <v>385559.16</v>
      </c>
      <c r="BH78" s="40">
        <v>3.9068817901735038</v>
      </c>
      <c r="BI78" s="1">
        <v>3.9574246797470409</v>
      </c>
      <c r="BJ78" s="1">
        <v>4.0375942922004215</v>
      </c>
      <c r="BK78" s="1">
        <v>4.1009378952489053</v>
      </c>
      <c r="BL78" s="1">
        <v>4.0862999837846603</v>
      </c>
      <c r="BM78" s="41">
        <v>4.0987403924112211</v>
      </c>
      <c r="BN78" s="30">
        <v>-3.7872068773031158</v>
      </c>
      <c r="BO78" s="30">
        <v>109.5</v>
      </c>
      <c r="BP78" s="40">
        <v>48.813455154534317</v>
      </c>
      <c r="BQ78" s="1">
        <v>45.883904901989709</v>
      </c>
      <c r="BR78" s="1">
        <v>45.311168016410036</v>
      </c>
      <c r="BS78" s="41">
        <v>45.324883308590032</v>
      </c>
      <c r="BT78" s="35">
        <v>73.55</v>
      </c>
    </row>
    <row r="79" spans="1:72" x14ac:dyDescent="0.3">
      <c r="A79" s="30" t="s">
        <v>72</v>
      </c>
      <c r="B79" s="30" t="s">
        <v>4</v>
      </c>
      <c r="C79" s="30" t="s">
        <v>5</v>
      </c>
      <c r="D79" s="40">
        <v>734324.9</v>
      </c>
      <c r="E79" s="1">
        <v>752942.5</v>
      </c>
      <c r="F79" s="1">
        <v>873638.6</v>
      </c>
      <c r="G79" s="1">
        <v>936960.3</v>
      </c>
      <c r="H79" s="1">
        <v>1005493</v>
      </c>
      <c r="I79" s="1">
        <v>1199105.8</v>
      </c>
      <c r="J79" s="41">
        <v>1228904.5</v>
      </c>
      <c r="K79" s="40">
        <v>0.78949741608677859</v>
      </c>
      <c r="L79" s="1">
        <v>0.77964187995705325</v>
      </c>
      <c r="M79" s="41">
        <v>0.78189079658207217</v>
      </c>
      <c r="N79" s="40">
        <v>10.308999999999999</v>
      </c>
      <c r="O79" s="41">
        <v>10.472200000000001</v>
      </c>
      <c r="P79" s="40">
        <v>29051.01258398264</v>
      </c>
      <c r="Q79" s="1">
        <v>32047.575854922932</v>
      </c>
      <c r="R79" s="1">
        <v>36072.627597266772</v>
      </c>
      <c r="S79" s="1">
        <v>39836.00107040647</v>
      </c>
      <c r="T79" s="1">
        <v>43984.893011990869</v>
      </c>
      <c r="U79" s="1">
        <v>45322.358159165829</v>
      </c>
      <c r="V79" s="1">
        <v>47131.282573352604</v>
      </c>
      <c r="W79" s="1">
        <v>51019.600470984537</v>
      </c>
      <c r="X79" s="1">
        <v>55454.853610704879</v>
      </c>
      <c r="Y79" s="1">
        <v>58674.423922752503</v>
      </c>
      <c r="Z79" s="1">
        <v>64791.407630707188</v>
      </c>
      <c r="AA79" s="1">
        <v>77505</v>
      </c>
      <c r="AB79" s="41">
        <v>84661</v>
      </c>
      <c r="AC79" s="40">
        <v>16.3</v>
      </c>
      <c r="AD79" s="1">
        <v>14.5</v>
      </c>
      <c r="AE79" s="1">
        <v>11.6</v>
      </c>
      <c r="AF79" s="1">
        <v>12.4</v>
      </c>
      <c r="AG79" s="1">
        <v>10.3</v>
      </c>
      <c r="AH79" s="1">
        <v>8.4</v>
      </c>
      <c r="AI79" s="1">
        <v>8.1</v>
      </c>
      <c r="AJ79" s="1">
        <v>9</v>
      </c>
      <c r="AK79" s="1">
        <v>8.6</v>
      </c>
      <c r="AL79" s="1">
        <v>7.5</v>
      </c>
      <c r="AM79" s="1">
        <v>7</v>
      </c>
      <c r="AN79" s="1">
        <v>6.1</v>
      </c>
      <c r="AO79" s="1">
        <v>5.8</v>
      </c>
      <c r="AP79" s="1">
        <v>5.7</v>
      </c>
      <c r="AQ79" s="1">
        <v>6.1</v>
      </c>
      <c r="AR79" s="1">
        <v>4.4000000000000004</v>
      </c>
      <c r="AS79" s="1">
        <v>4.0999999999999996</v>
      </c>
      <c r="AT79" s="1">
        <v>4.2</v>
      </c>
      <c r="AU79" s="1">
        <v>4.9000000000000004</v>
      </c>
      <c r="AV79" s="1">
        <v>3.8</v>
      </c>
      <c r="AW79" s="1">
        <v>3.7</v>
      </c>
      <c r="AX79" s="1">
        <v>3.4</v>
      </c>
      <c r="AY79" s="1">
        <v>2.9</v>
      </c>
      <c r="AZ79" s="41">
        <v>2.1</v>
      </c>
      <c r="BA79" s="30">
        <v>44.1</v>
      </c>
      <c r="BB79" s="40">
        <v>3.7</v>
      </c>
      <c r="BC79" s="1">
        <v>15.6</v>
      </c>
      <c r="BD79" s="1">
        <v>0</v>
      </c>
      <c r="BE79" s="41">
        <v>4.0999999999999996</v>
      </c>
      <c r="BF79" s="40">
        <v>611184.31000000006</v>
      </c>
      <c r="BG79" s="41">
        <v>715826.13</v>
      </c>
      <c r="BH79" s="40">
        <v>4.4817596381649789</v>
      </c>
      <c r="BI79" s="1">
        <v>4.549172948524661</v>
      </c>
      <c r="BJ79" s="1">
        <v>4.5754878311436569</v>
      </c>
      <c r="BK79" s="1">
        <v>4.6532845143226362</v>
      </c>
      <c r="BL79" s="1">
        <v>4.6295778591427954</v>
      </c>
      <c r="BM79" s="41">
        <v>4.4125285375834586</v>
      </c>
      <c r="BN79" s="30">
        <v>-10.127352396316828</v>
      </c>
      <c r="BO79" s="30">
        <v>110.9</v>
      </c>
      <c r="BP79" s="40">
        <v>68.351804521083722</v>
      </c>
      <c r="BQ79" s="1">
        <v>68.26090678930052</v>
      </c>
      <c r="BR79" s="1">
        <v>69.612921540940206</v>
      </c>
      <c r="BS79" s="41">
        <v>69.617486205112328</v>
      </c>
      <c r="BT79" s="35">
        <v>70.430000000000007</v>
      </c>
    </row>
    <row r="80" spans="1:72" x14ac:dyDescent="0.3">
      <c r="A80" s="30" t="s">
        <v>73</v>
      </c>
      <c r="B80" s="30" t="s">
        <v>4</v>
      </c>
      <c r="C80" s="30" t="s">
        <v>5</v>
      </c>
      <c r="D80" s="40">
        <v>449626.2</v>
      </c>
      <c r="E80" s="1">
        <v>475867.3</v>
      </c>
      <c r="F80" s="1">
        <v>510201.59999999998</v>
      </c>
      <c r="G80" s="1">
        <v>568198.1</v>
      </c>
      <c r="H80" s="1">
        <v>591923.4</v>
      </c>
      <c r="I80" s="1">
        <v>731915.2</v>
      </c>
      <c r="J80" s="41">
        <v>840706.9</v>
      </c>
      <c r="K80" s="40">
        <v>0.77511995366640352</v>
      </c>
      <c r="L80" s="1">
        <v>0.78423703186020799</v>
      </c>
      <c r="M80" s="41">
        <v>0.78422303452238795</v>
      </c>
      <c r="N80" s="40">
        <v>8.3107000000000006</v>
      </c>
      <c r="O80" s="41">
        <v>8.5089000000000006</v>
      </c>
      <c r="P80" s="40">
        <v>19170.102629974248</v>
      </c>
      <c r="Q80" s="1">
        <v>21712.50391218613</v>
      </c>
      <c r="R80" s="1">
        <v>23819.999628472622</v>
      </c>
      <c r="S80" s="1">
        <v>27580.49847148867</v>
      </c>
      <c r="T80" s="1">
        <v>31224.144851172096</v>
      </c>
      <c r="U80" s="1">
        <v>31454.273129041878</v>
      </c>
      <c r="V80" s="1">
        <v>32500.282671435849</v>
      </c>
      <c r="W80" s="1">
        <v>34946.560643852121</v>
      </c>
      <c r="X80" s="1">
        <v>37223.608477933733</v>
      </c>
      <c r="Y80" s="1">
        <v>37727.564627620275</v>
      </c>
      <c r="Z80" s="1">
        <v>41292.5423284184</v>
      </c>
      <c r="AA80" s="1">
        <v>49942</v>
      </c>
      <c r="AB80" s="41">
        <v>54010</v>
      </c>
      <c r="AC80" s="40">
        <v>12.3</v>
      </c>
      <c r="AD80" s="1">
        <v>8.6999999999999993</v>
      </c>
      <c r="AE80" s="1">
        <v>9.1</v>
      </c>
      <c r="AF80" s="1">
        <v>8.3000000000000007</v>
      </c>
      <c r="AG80" s="1">
        <v>9.6999999999999993</v>
      </c>
      <c r="AH80" s="1">
        <v>8</v>
      </c>
      <c r="AI80" s="1">
        <v>7.9</v>
      </c>
      <c r="AJ80" s="1">
        <v>6.9</v>
      </c>
      <c r="AK80" s="1">
        <v>7.4</v>
      </c>
      <c r="AL80" s="1">
        <v>9.5</v>
      </c>
      <c r="AM80" s="1">
        <v>9.5</v>
      </c>
      <c r="AN80" s="1">
        <v>8</v>
      </c>
      <c r="AO80" s="1">
        <v>6.9</v>
      </c>
      <c r="AP80" s="1">
        <v>7.1</v>
      </c>
      <c r="AQ80" s="1">
        <v>6.9</v>
      </c>
      <c r="AR80" s="1">
        <v>6.9</v>
      </c>
      <c r="AS80" s="1">
        <v>5.9</v>
      </c>
      <c r="AT80" s="1">
        <v>5.3</v>
      </c>
      <c r="AU80" s="1">
        <v>5.2</v>
      </c>
      <c r="AV80" s="1">
        <v>5</v>
      </c>
      <c r="AW80" s="1">
        <v>5.3</v>
      </c>
      <c r="AX80" s="1">
        <v>4.0999999999999996</v>
      </c>
      <c r="AY80" s="1">
        <v>3.3</v>
      </c>
      <c r="AZ80" s="41">
        <v>2.6</v>
      </c>
      <c r="BA80" s="30">
        <v>36.700000000000003</v>
      </c>
      <c r="BB80" s="40">
        <v>6.7</v>
      </c>
      <c r="BC80" s="1">
        <v>7</v>
      </c>
      <c r="BD80" s="1">
        <v>4.5</v>
      </c>
      <c r="BE80" s="41">
        <v>6.1</v>
      </c>
      <c r="BF80" s="40">
        <v>460656.22</v>
      </c>
      <c r="BG80" s="41">
        <v>582147.81999999995</v>
      </c>
      <c r="BH80" s="40">
        <v>90.766672738312096</v>
      </c>
      <c r="BI80" s="1">
        <v>91.984110503946567</v>
      </c>
      <c r="BJ80" s="1">
        <v>93.100516089860349</v>
      </c>
      <c r="BK80" s="1">
        <v>93.190983606557381</v>
      </c>
      <c r="BL80" s="1">
        <v>93.473217972070444</v>
      </c>
      <c r="BM80" s="41">
        <v>93.733011536126298</v>
      </c>
      <c r="BN80" s="30">
        <v>-5.7069612223060098</v>
      </c>
      <c r="BO80" s="30">
        <v>80.2</v>
      </c>
      <c r="BP80" s="40">
        <v>52.93763095522052</v>
      </c>
      <c r="BQ80" s="1">
        <v>54.471405703750527</v>
      </c>
      <c r="BR80" s="1">
        <v>54.842142902124117</v>
      </c>
      <c r="BS80" s="41">
        <v>55.728721938541199</v>
      </c>
      <c r="BT80" s="35">
        <v>70.06</v>
      </c>
    </row>
    <row r="81" spans="1:72" x14ac:dyDescent="0.3">
      <c r="A81" s="30" t="s">
        <v>74</v>
      </c>
      <c r="B81" s="30" t="s">
        <v>4</v>
      </c>
      <c r="C81" s="30" t="s">
        <v>5</v>
      </c>
      <c r="D81" s="40">
        <v>505753.3</v>
      </c>
      <c r="E81" s="1">
        <v>526220.9</v>
      </c>
      <c r="F81" s="1">
        <v>576902.1</v>
      </c>
      <c r="G81" s="1">
        <v>613006.19999999995</v>
      </c>
      <c r="H81" s="1">
        <v>657755</v>
      </c>
      <c r="I81" s="1">
        <v>786590.9</v>
      </c>
      <c r="J81" s="41">
        <v>828825.8</v>
      </c>
      <c r="K81" s="40">
        <v>0.82206242138050067</v>
      </c>
      <c r="L81" s="1">
        <v>0.83497729909897278</v>
      </c>
      <c r="M81" s="41">
        <v>0.83507180791968283</v>
      </c>
      <c r="N81" s="40">
        <v>9.7444000000000006</v>
      </c>
      <c r="O81" s="41">
        <v>9.3431999999999995</v>
      </c>
      <c r="P81" s="40">
        <v>23774.180237997145</v>
      </c>
      <c r="Q81" s="1">
        <v>25712.947800352664</v>
      </c>
      <c r="R81" s="1">
        <v>29257.090461260868</v>
      </c>
      <c r="S81" s="1">
        <v>31262.21826360733</v>
      </c>
      <c r="T81" s="1">
        <v>35549.521712657515</v>
      </c>
      <c r="U81" s="1">
        <v>36672.668031060253</v>
      </c>
      <c r="V81" s="1">
        <v>37222.308193588498</v>
      </c>
      <c r="W81" s="1">
        <v>39224.963185611181</v>
      </c>
      <c r="X81" s="1">
        <v>41618.202083612479</v>
      </c>
      <c r="Y81" s="1">
        <v>41930.765194011947</v>
      </c>
      <c r="Z81" s="1">
        <v>44309.940810902997</v>
      </c>
      <c r="AA81" s="1">
        <v>52656</v>
      </c>
      <c r="AB81" s="41">
        <v>55717</v>
      </c>
      <c r="AC81" s="40">
        <v>12.2</v>
      </c>
      <c r="AD81" s="1">
        <v>10.5</v>
      </c>
      <c r="AE81" s="1">
        <v>7</v>
      </c>
      <c r="AF81" s="1">
        <v>6.2</v>
      </c>
      <c r="AG81" s="1">
        <v>6.6</v>
      </c>
      <c r="AH81" s="1">
        <v>5.8</v>
      </c>
      <c r="AI81" s="1">
        <v>5.8</v>
      </c>
      <c r="AJ81" s="1">
        <v>5.6</v>
      </c>
      <c r="AK81" s="1">
        <v>8.6</v>
      </c>
      <c r="AL81" s="1">
        <v>10.199999999999999</v>
      </c>
      <c r="AM81" s="1">
        <v>8.9</v>
      </c>
      <c r="AN81" s="1">
        <v>6.6</v>
      </c>
      <c r="AO81" s="1">
        <v>6.4</v>
      </c>
      <c r="AP81" s="1">
        <v>5.6</v>
      </c>
      <c r="AQ81" s="1">
        <v>5.8</v>
      </c>
      <c r="AR81" s="1">
        <v>5.3</v>
      </c>
      <c r="AS81" s="1">
        <v>4.9000000000000004</v>
      </c>
      <c r="AT81" s="1">
        <v>4.8</v>
      </c>
      <c r="AU81" s="1">
        <v>3.6</v>
      </c>
      <c r="AV81" s="1">
        <v>3.8</v>
      </c>
      <c r="AW81" s="1">
        <v>3.9</v>
      </c>
      <c r="AX81" s="1">
        <v>3.1</v>
      </c>
      <c r="AY81" s="1">
        <v>2.6</v>
      </c>
      <c r="AZ81" s="41">
        <v>2.1</v>
      </c>
      <c r="BA81" s="30">
        <v>41.7</v>
      </c>
      <c r="BB81" s="40">
        <v>0.9</v>
      </c>
      <c r="BC81" s="1">
        <v>4.5999999999999996</v>
      </c>
      <c r="BD81" s="1">
        <v>2.9</v>
      </c>
      <c r="BE81" s="41">
        <v>7.2</v>
      </c>
      <c r="BF81" s="40">
        <v>427956.79</v>
      </c>
      <c r="BG81" s="41">
        <v>527933.59</v>
      </c>
      <c r="BH81" s="40">
        <v>12.257983748095478</v>
      </c>
      <c r="BI81" s="1">
        <v>12.457522854240731</v>
      </c>
      <c r="BJ81" s="1">
        <v>12.724925088877603</v>
      </c>
      <c r="BK81" s="1">
        <v>12.480417724733366</v>
      </c>
      <c r="BL81" s="1">
        <v>12.630469781615036</v>
      </c>
      <c r="BM81" s="41">
        <v>12.815648806500761</v>
      </c>
      <c r="BN81" s="30">
        <v>-2.312100275069541</v>
      </c>
      <c r="BO81" s="30">
        <v>84.2</v>
      </c>
      <c r="BP81" s="40">
        <v>75.048966937523787</v>
      </c>
      <c r="BQ81" s="1">
        <v>74.370624696159453</v>
      </c>
      <c r="BR81" s="1">
        <v>74.517574659485547</v>
      </c>
      <c r="BS81" s="41">
        <v>75.340187900119176</v>
      </c>
      <c r="BT81" s="35">
        <v>70.33</v>
      </c>
    </row>
    <row r="82" spans="1:72" x14ac:dyDescent="0.3">
      <c r="A82" s="30" t="s">
        <v>75</v>
      </c>
      <c r="B82" s="30" t="s">
        <v>4</v>
      </c>
      <c r="C82" s="30" t="s">
        <v>5</v>
      </c>
      <c r="D82" s="40">
        <v>372300</v>
      </c>
      <c r="E82" s="1">
        <v>376452.8</v>
      </c>
      <c r="F82" s="1">
        <v>423176.6</v>
      </c>
      <c r="G82" s="1">
        <v>504185.5</v>
      </c>
      <c r="H82" s="1">
        <v>577387.19999999995</v>
      </c>
      <c r="I82" s="1">
        <v>713306.9</v>
      </c>
      <c r="J82" s="41">
        <v>794644.1</v>
      </c>
      <c r="K82" s="40">
        <v>0.68049448237921106</v>
      </c>
      <c r="L82" s="1">
        <v>0.68375346139503146</v>
      </c>
      <c r="M82" s="41">
        <v>0.68519883799526182</v>
      </c>
      <c r="N82" s="40">
        <v>8.7540999999999993</v>
      </c>
      <c r="O82" s="41">
        <v>9.3302999999999994</v>
      </c>
      <c r="P82" s="40">
        <v>17799.859393871779</v>
      </c>
      <c r="Q82" s="1">
        <v>21836.157249198655</v>
      </c>
      <c r="R82" s="1">
        <v>23096.706587318011</v>
      </c>
      <c r="S82" s="1">
        <v>25477.657122220506</v>
      </c>
      <c r="T82" s="1">
        <v>28371.409346891665</v>
      </c>
      <c r="U82" s="1">
        <v>28135.667004517189</v>
      </c>
      <c r="V82" s="1">
        <v>29409.266734362016</v>
      </c>
      <c r="W82" s="1">
        <v>31178.344521735384</v>
      </c>
      <c r="X82" s="1">
        <v>33599.059557399793</v>
      </c>
      <c r="Y82" s="1">
        <v>35861.791535325734</v>
      </c>
      <c r="Z82" s="1">
        <v>40066.675361779584</v>
      </c>
      <c r="AA82" s="1">
        <v>49798</v>
      </c>
      <c r="AB82" s="41">
        <v>53913</v>
      </c>
      <c r="AC82" s="40">
        <v>13.7</v>
      </c>
      <c r="AD82" s="1">
        <v>12.3</v>
      </c>
      <c r="AE82" s="1">
        <v>10.7</v>
      </c>
      <c r="AF82" s="1">
        <v>9.8000000000000007</v>
      </c>
      <c r="AG82" s="1">
        <v>11.7</v>
      </c>
      <c r="AH82" s="1">
        <v>9.9</v>
      </c>
      <c r="AI82" s="1">
        <v>8.1999999999999993</v>
      </c>
      <c r="AJ82" s="1">
        <v>6.1</v>
      </c>
      <c r="AK82" s="1">
        <v>5.4</v>
      </c>
      <c r="AL82" s="1">
        <v>8.3000000000000007</v>
      </c>
      <c r="AM82" s="1">
        <v>6.9</v>
      </c>
      <c r="AN82" s="1">
        <v>6</v>
      </c>
      <c r="AO82" s="1">
        <v>5.3</v>
      </c>
      <c r="AP82" s="1">
        <v>6.1</v>
      </c>
      <c r="AQ82" s="1">
        <v>5.6</v>
      </c>
      <c r="AR82" s="1">
        <v>5.8</v>
      </c>
      <c r="AS82" s="1">
        <v>5.9</v>
      </c>
      <c r="AT82" s="1">
        <v>5.9</v>
      </c>
      <c r="AU82" s="1">
        <v>5.6</v>
      </c>
      <c r="AV82" s="1">
        <v>5.3</v>
      </c>
      <c r="AW82" s="1">
        <v>6</v>
      </c>
      <c r="AX82" s="1">
        <v>5.0999999999999996</v>
      </c>
      <c r="AY82" s="1">
        <v>4.0999999999999996</v>
      </c>
      <c r="AZ82" s="41">
        <v>2.4</v>
      </c>
      <c r="BA82" s="30">
        <v>44.7</v>
      </c>
      <c r="BB82" s="40">
        <v>4.5999999999999996</v>
      </c>
      <c r="BC82" s="1">
        <v>6.6</v>
      </c>
      <c r="BD82" s="1">
        <v>6.8</v>
      </c>
      <c r="BE82" s="41">
        <v>10.5</v>
      </c>
      <c r="BF82" s="40">
        <v>341681.45</v>
      </c>
      <c r="BG82" s="41">
        <v>434602.73</v>
      </c>
      <c r="BH82" s="40">
        <v>34.397930367504841</v>
      </c>
      <c r="BI82" s="1">
        <v>34.555432439900521</v>
      </c>
      <c r="BJ82" s="1">
        <v>34.662754904669804</v>
      </c>
      <c r="BK82" s="1">
        <v>34.944014921248964</v>
      </c>
      <c r="BL82" s="1">
        <v>35.389563415308096</v>
      </c>
      <c r="BM82" s="41">
        <v>37.213603205305333</v>
      </c>
      <c r="BN82" s="30">
        <v>-4.0127296776981813</v>
      </c>
      <c r="BO82" s="30">
        <v>101.5</v>
      </c>
      <c r="BP82" s="40">
        <v>56.681405343748821</v>
      </c>
      <c r="BQ82" s="1">
        <v>56.776771553126807</v>
      </c>
      <c r="BR82" s="1">
        <v>56.857396792783206</v>
      </c>
      <c r="BS82" s="41">
        <v>61.426171236881821</v>
      </c>
      <c r="BT82" s="35">
        <v>68.25</v>
      </c>
    </row>
    <row r="83" spans="1:72" x14ac:dyDescent="0.3">
      <c r="A83" s="30" t="s">
        <v>76</v>
      </c>
      <c r="B83" s="30" t="s">
        <v>4</v>
      </c>
      <c r="C83" s="30" t="s">
        <v>5</v>
      </c>
      <c r="D83" s="40">
        <v>1060991.5</v>
      </c>
      <c r="E83" s="1">
        <v>1125991.6000000001</v>
      </c>
      <c r="F83" s="1">
        <v>1247255.2</v>
      </c>
      <c r="G83" s="1">
        <v>1539596.1</v>
      </c>
      <c r="H83" s="1">
        <v>2066380.4</v>
      </c>
      <c r="I83" s="1">
        <v>2343311.4</v>
      </c>
      <c r="J83" s="41">
        <v>2338219.1</v>
      </c>
      <c r="K83" s="40">
        <v>0.96144940370335419</v>
      </c>
      <c r="L83" s="1">
        <v>0.96500763131444733</v>
      </c>
      <c r="M83" s="41">
        <v>0.96469670957439635</v>
      </c>
      <c r="N83" s="40">
        <v>10.520099999999999</v>
      </c>
      <c r="O83" s="41">
        <v>10.2525</v>
      </c>
      <c r="P83" s="40">
        <v>30468.779690097042</v>
      </c>
      <c r="Q83" s="1">
        <v>36679.516056024164</v>
      </c>
      <c r="R83" s="1">
        <v>42344.818522960435</v>
      </c>
      <c r="S83" s="1">
        <v>45172.659542731271</v>
      </c>
      <c r="T83" s="1">
        <v>51011.229996426613</v>
      </c>
      <c r="U83" s="1">
        <v>51693.916598866483</v>
      </c>
      <c r="V83" s="1">
        <v>55264.949341755884</v>
      </c>
      <c r="W83" s="1">
        <v>60314.220064541827</v>
      </c>
      <c r="X83" s="1">
        <v>66035.927391270016</v>
      </c>
      <c r="Y83" s="1">
        <v>71804.798069467288</v>
      </c>
      <c r="Z83" s="1">
        <v>82030.721111737308</v>
      </c>
      <c r="AA83" s="1">
        <v>101999</v>
      </c>
      <c r="AB83" s="41">
        <v>110218</v>
      </c>
      <c r="AC83" s="40">
        <v>11</v>
      </c>
      <c r="AD83" s="1">
        <v>11.4</v>
      </c>
      <c r="AE83" s="1">
        <v>8.1999999999999993</v>
      </c>
      <c r="AF83" s="1">
        <v>10</v>
      </c>
      <c r="AG83" s="1">
        <v>8</v>
      </c>
      <c r="AH83" s="1">
        <v>6.9</v>
      </c>
      <c r="AI83" s="1">
        <v>5.3</v>
      </c>
      <c r="AJ83" s="1">
        <v>5.6</v>
      </c>
      <c r="AK83" s="1">
        <v>7.2</v>
      </c>
      <c r="AL83" s="1">
        <v>6.5</v>
      </c>
      <c r="AM83" s="1">
        <v>5.6</v>
      </c>
      <c r="AN83" s="1">
        <v>4.5</v>
      </c>
      <c r="AO83" s="1">
        <v>3.4</v>
      </c>
      <c r="AP83" s="1">
        <v>2.9</v>
      </c>
      <c r="AQ83" s="1">
        <v>3.1</v>
      </c>
      <c r="AR83" s="1">
        <v>4.3</v>
      </c>
      <c r="AS83" s="1">
        <v>4.4000000000000004</v>
      </c>
      <c r="AT83" s="1">
        <v>5.3</v>
      </c>
      <c r="AU83" s="1">
        <v>5.0999999999999996</v>
      </c>
      <c r="AV83" s="1">
        <v>4.5999999999999996</v>
      </c>
      <c r="AW83" s="1">
        <v>5.7</v>
      </c>
      <c r="AX83" s="1">
        <v>4.9000000000000004</v>
      </c>
      <c r="AY83" s="1">
        <v>4.0999999999999996</v>
      </c>
      <c r="AZ83" s="41">
        <v>3.4</v>
      </c>
      <c r="BA83" s="30">
        <v>54.5</v>
      </c>
      <c r="BB83" s="40">
        <v>0</v>
      </c>
      <c r="BC83" s="1">
        <v>0</v>
      </c>
      <c r="BD83" s="1">
        <v>0</v>
      </c>
      <c r="BE83" s="41">
        <v>22.1</v>
      </c>
      <c r="BF83" s="40">
        <v>761592.79</v>
      </c>
      <c r="BG83" s="41">
        <v>873715.65</v>
      </c>
      <c r="BH83" s="40">
        <v>5.6110443243243244</v>
      </c>
      <c r="BI83" s="1">
        <v>5.6608108108108111</v>
      </c>
      <c r="BJ83" s="1">
        <v>5.6391891891891888</v>
      </c>
      <c r="BK83" s="1">
        <v>5.6411351351351344</v>
      </c>
      <c r="BL83" s="1">
        <v>5.5867848648648648</v>
      </c>
      <c r="BM83" s="41">
        <v>5.567541621621622</v>
      </c>
      <c r="BN83" s="30">
        <v>-7.6890815042639451</v>
      </c>
      <c r="BO83" s="30">
        <v>135.1</v>
      </c>
      <c r="BP83" s="40">
        <v>57.807991392380302</v>
      </c>
      <c r="BQ83" s="1">
        <v>57.575201850520578</v>
      </c>
      <c r="BR83" s="1">
        <v>58.340652061918895</v>
      </c>
      <c r="BS83" s="41">
        <v>58.202764976958527</v>
      </c>
      <c r="BT83" s="35">
        <v>69.3</v>
      </c>
    </row>
    <row r="84" spans="1:72" x14ac:dyDescent="0.3">
      <c r="A84" s="30" t="s">
        <v>77</v>
      </c>
      <c r="B84" s="30" t="s">
        <v>4</v>
      </c>
      <c r="C84" s="30" t="s">
        <v>5</v>
      </c>
      <c r="D84" s="40">
        <v>1598480.4</v>
      </c>
      <c r="E84" s="1">
        <v>1643090.5</v>
      </c>
      <c r="F84" s="1">
        <v>2583723.5</v>
      </c>
      <c r="G84" s="1">
        <v>2468171.7000000002</v>
      </c>
      <c r="H84" s="1">
        <v>2124645</v>
      </c>
      <c r="I84" s="1">
        <v>2647233.9</v>
      </c>
      <c r="J84" s="41">
        <v>3303417</v>
      </c>
      <c r="K84" s="40">
        <v>0.82703432835512636</v>
      </c>
      <c r="L84" s="1">
        <v>0.82628464720379557</v>
      </c>
      <c r="M84" s="41">
        <v>0.82770602504425361</v>
      </c>
      <c r="N84" s="40">
        <v>11.7013</v>
      </c>
      <c r="O84" s="41">
        <v>11.4642</v>
      </c>
      <c r="P84" s="40">
        <v>32323.278664690468</v>
      </c>
      <c r="Q84" s="1">
        <v>32898.576191580265</v>
      </c>
      <c r="R84" s="1">
        <v>38149.975044782645</v>
      </c>
      <c r="S84" s="1">
        <v>42529.979468599035</v>
      </c>
      <c r="T84" s="1">
        <v>48752.627526541422</v>
      </c>
      <c r="U84" s="1">
        <v>50535.654190652283</v>
      </c>
      <c r="V84" s="1">
        <v>51697.743177730859</v>
      </c>
      <c r="W84" s="1">
        <v>55207.330257583562</v>
      </c>
      <c r="X84" s="1">
        <v>60756.574029818694</v>
      </c>
      <c r="Y84" s="1">
        <v>62792.382878507</v>
      </c>
      <c r="Z84" s="1">
        <v>66210.557716529205</v>
      </c>
      <c r="AA84" s="1">
        <v>79322</v>
      </c>
      <c r="AB84" s="41">
        <v>87016</v>
      </c>
      <c r="AC84" s="40">
        <v>13.2</v>
      </c>
      <c r="AD84" s="1">
        <v>12.1</v>
      </c>
      <c r="AE84" s="1">
        <v>9.4</v>
      </c>
      <c r="AF84" s="1">
        <v>9.4</v>
      </c>
      <c r="AG84" s="1">
        <v>7.4</v>
      </c>
      <c r="AH84" s="1">
        <v>7.7</v>
      </c>
      <c r="AI84" s="1">
        <v>4.8</v>
      </c>
      <c r="AJ84" s="1">
        <v>4.5999999999999996</v>
      </c>
      <c r="AK84" s="1">
        <v>7.4</v>
      </c>
      <c r="AL84" s="1">
        <v>9.8000000000000007</v>
      </c>
      <c r="AM84" s="1">
        <v>8.9</v>
      </c>
      <c r="AN84" s="1">
        <v>7.9</v>
      </c>
      <c r="AO84" s="1">
        <v>7.7</v>
      </c>
      <c r="AP84" s="1">
        <v>7.2</v>
      </c>
      <c r="AQ84" s="1">
        <v>6.5</v>
      </c>
      <c r="AR84" s="1">
        <v>6.3</v>
      </c>
      <c r="AS84" s="1">
        <v>6.3</v>
      </c>
      <c r="AT84" s="1">
        <v>5.9</v>
      </c>
      <c r="AU84" s="1">
        <v>5.3</v>
      </c>
      <c r="AV84" s="1">
        <v>5.2</v>
      </c>
      <c r="AW84" s="1">
        <v>5.5</v>
      </c>
      <c r="AX84" s="1">
        <v>5.3</v>
      </c>
      <c r="AY84" s="1">
        <v>4.2</v>
      </c>
      <c r="AZ84" s="41">
        <v>2.8</v>
      </c>
      <c r="BA84" s="30">
        <v>53</v>
      </c>
      <c r="BB84" s="40">
        <v>0</v>
      </c>
      <c r="BC84" s="1">
        <v>4.4000000000000004</v>
      </c>
      <c r="BD84" s="1">
        <v>4.9000000000000004</v>
      </c>
      <c r="BE84" s="41">
        <v>2.7</v>
      </c>
      <c r="BF84" s="40">
        <v>565964.63</v>
      </c>
      <c r="BG84" s="41">
        <v>692399.78</v>
      </c>
      <c r="BH84" s="40">
        <v>26.673203214695754</v>
      </c>
      <c r="BI84" s="1">
        <v>28.033639494833526</v>
      </c>
      <c r="BJ84" s="1">
        <v>30.879942594718717</v>
      </c>
      <c r="BK84" s="1">
        <v>32.650390355912748</v>
      </c>
      <c r="BL84" s="1">
        <v>32.992273249138925</v>
      </c>
      <c r="BM84" s="41">
        <v>33.240470723306544</v>
      </c>
      <c r="BN84" s="30">
        <v>-8.6500475312708538</v>
      </c>
      <c r="BO84" s="30">
        <v>129.6</v>
      </c>
      <c r="BP84" s="40">
        <v>71.833999844211348</v>
      </c>
      <c r="BQ84" s="1">
        <v>61.185646721205607</v>
      </c>
      <c r="BR84" s="1">
        <v>63.001172461778225</v>
      </c>
      <c r="BS84" s="41">
        <v>79.323346048564417</v>
      </c>
      <c r="BT84" s="35">
        <v>70.22</v>
      </c>
    </row>
    <row r="85" spans="1:72" x14ac:dyDescent="0.3">
      <c r="A85" s="30" t="s">
        <v>78</v>
      </c>
      <c r="B85" s="30" t="s">
        <v>4</v>
      </c>
      <c r="C85" s="30" t="s">
        <v>5</v>
      </c>
      <c r="D85" s="40">
        <v>298404.2</v>
      </c>
      <c r="E85" s="1">
        <v>344645.5</v>
      </c>
      <c r="F85" s="1">
        <v>345698</v>
      </c>
      <c r="G85" s="1">
        <v>365145.1</v>
      </c>
      <c r="H85" s="1">
        <v>411199.2</v>
      </c>
      <c r="I85" s="1">
        <v>523964.8</v>
      </c>
      <c r="J85" s="41">
        <v>543204.80000000005</v>
      </c>
      <c r="K85" s="40">
        <v>0.68122160032763224</v>
      </c>
      <c r="L85" s="1">
        <v>0.70818131264495654</v>
      </c>
      <c r="M85" s="41">
        <v>0.70846078928958456</v>
      </c>
      <c r="N85" s="40">
        <v>9.6172000000000004</v>
      </c>
      <c r="O85" s="41">
        <v>10.105600000000001</v>
      </c>
      <c r="P85" s="40">
        <v>16548.566337922803</v>
      </c>
      <c r="Q85" s="1">
        <v>18527.989148255736</v>
      </c>
      <c r="R85" s="1">
        <v>20555.702328603329</v>
      </c>
      <c r="S85" s="1">
        <v>22057.003289702538</v>
      </c>
      <c r="T85" s="1">
        <v>24060.678034179236</v>
      </c>
      <c r="U85" s="1">
        <v>23413.077674615808</v>
      </c>
      <c r="V85" s="1">
        <v>24086.107265644812</v>
      </c>
      <c r="W85" s="1">
        <v>25178.491800578933</v>
      </c>
      <c r="X85" s="1">
        <v>27187.036858614083</v>
      </c>
      <c r="Y85" s="1">
        <v>28814.811259147409</v>
      </c>
      <c r="Z85" s="1">
        <v>31117.810043268266</v>
      </c>
      <c r="AA85" s="1">
        <v>37753</v>
      </c>
      <c r="AB85" s="41">
        <v>43127</v>
      </c>
      <c r="AC85" s="40">
        <v>15</v>
      </c>
      <c r="AD85" s="1">
        <v>9.4</v>
      </c>
      <c r="AE85" s="1">
        <v>9.1</v>
      </c>
      <c r="AF85" s="1">
        <v>6.9</v>
      </c>
      <c r="AG85" s="1">
        <v>8</v>
      </c>
      <c r="AH85" s="1">
        <v>7.9</v>
      </c>
      <c r="AI85" s="1">
        <v>9.8000000000000007</v>
      </c>
      <c r="AJ85" s="1">
        <v>9.3000000000000007</v>
      </c>
      <c r="AK85" s="1">
        <v>9.6</v>
      </c>
      <c r="AL85" s="1">
        <v>8.5</v>
      </c>
      <c r="AM85" s="1">
        <v>9.3000000000000007</v>
      </c>
      <c r="AN85" s="1">
        <v>8.5</v>
      </c>
      <c r="AO85" s="1">
        <v>8.5</v>
      </c>
      <c r="AP85" s="1">
        <v>8.3000000000000007</v>
      </c>
      <c r="AQ85" s="1">
        <v>8.6999999999999993</v>
      </c>
      <c r="AR85" s="1">
        <v>7.9</v>
      </c>
      <c r="AS85" s="1">
        <v>8.1</v>
      </c>
      <c r="AT85" s="1">
        <v>8.3000000000000007</v>
      </c>
      <c r="AU85" s="1">
        <v>6.8</v>
      </c>
      <c r="AV85" s="1">
        <v>6.1</v>
      </c>
      <c r="AW85" s="1">
        <v>6.2</v>
      </c>
      <c r="AX85" s="1">
        <v>5.5</v>
      </c>
      <c r="AY85" s="1">
        <v>4.9000000000000004</v>
      </c>
      <c r="AZ85" s="41">
        <v>3.7</v>
      </c>
      <c r="BA85" s="30">
        <v>25.5</v>
      </c>
      <c r="BB85" s="40">
        <v>22.5</v>
      </c>
      <c r="BC85" s="1">
        <v>15.6</v>
      </c>
      <c r="BD85" s="1">
        <v>0</v>
      </c>
      <c r="BE85" s="41">
        <v>18</v>
      </c>
      <c r="BF85" s="40">
        <v>283590.86</v>
      </c>
      <c r="BG85" s="41">
        <v>358774.12</v>
      </c>
      <c r="BH85" s="40">
        <v>67.311404958677684</v>
      </c>
      <c r="BI85" s="1">
        <v>67.317906336088157</v>
      </c>
      <c r="BJ85" s="1">
        <v>67.452892561983475</v>
      </c>
      <c r="BK85" s="1">
        <v>70.764187327823691</v>
      </c>
      <c r="BL85" s="1">
        <v>71.238016528925627</v>
      </c>
      <c r="BM85" s="41">
        <v>71.243526170798901</v>
      </c>
      <c r="BN85" s="30">
        <v>-8.6040914560770165</v>
      </c>
      <c r="BO85" s="30">
        <v>94.5</v>
      </c>
      <c r="BP85" s="40">
        <v>51.275425004790712</v>
      </c>
      <c r="BQ85" s="1">
        <v>49.483748923376083</v>
      </c>
      <c r="BR85" s="1">
        <v>48.478446081573331</v>
      </c>
      <c r="BS85" s="41">
        <v>48.828957266935667</v>
      </c>
      <c r="BT85" s="35">
        <v>68.3</v>
      </c>
    </row>
    <row r="86" spans="1:72" x14ac:dyDescent="0.3">
      <c r="A86" s="33" t="s">
        <v>79</v>
      </c>
      <c r="B86" s="33" t="s">
        <v>4</v>
      </c>
      <c r="C86" s="33" t="s">
        <v>5</v>
      </c>
      <c r="D86" s="42">
        <v>1475863.4</v>
      </c>
      <c r="E86" s="43">
        <v>1508337.9</v>
      </c>
      <c r="F86" s="43">
        <v>1736306.1</v>
      </c>
      <c r="G86" s="43">
        <v>1965793.7</v>
      </c>
      <c r="H86" s="43">
        <v>2495513.7000000002</v>
      </c>
      <c r="I86" s="43">
        <v>2932794</v>
      </c>
      <c r="J86" s="44">
        <v>2946171.5</v>
      </c>
      <c r="K86" s="42">
        <v>0.71944444444444444</v>
      </c>
      <c r="L86" s="43">
        <v>0.69078177257525086</v>
      </c>
      <c r="M86" s="44">
        <v>0.69370588602719185</v>
      </c>
      <c r="N86" s="42">
        <v>8.6890000000000001</v>
      </c>
      <c r="O86" s="44">
        <v>8.2840000000000007</v>
      </c>
      <c r="P86" s="42">
        <v>43155.880258003242</v>
      </c>
      <c r="Q86" s="43">
        <v>48859.983908091461</v>
      </c>
      <c r="R86" s="43">
        <v>56200.482561965349</v>
      </c>
      <c r="S86" s="43">
        <v>60815.423998608858</v>
      </c>
      <c r="T86" s="43">
        <v>64458.520390967307</v>
      </c>
      <c r="U86" s="43">
        <v>69211.101568410944</v>
      </c>
      <c r="V86" s="43">
        <v>74940.198493190386</v>
      </c>
      <c r="W86" s="43">
        <v>81205.641468592599</v>
      </c>
      <c r="X86" s="43">
        <v>86234.134867422676</v>
      </c>
      <c r="Y86" s="43">
        <v>92980.069071693069</v>
      </c>
      <c r="Z86" s="43">
        <v>104178.4218242748</v>
      </c>
      <c r="AA86" s="43">
        <v>138161</v>
      </c>
      <c r="AB86" s="44">
        <v>138418</v>
      </c>
      <c r="AC86" s="42">
        <v>10.3</v>
      </c>
      <c r="AD86" s="43">
        <v>7.4</v>
      </c>
      <c r="AE86" s="43">
        <v>4.5</v>
      </c>
      <c r="AF86" s="43">
        <v>4.9000000000000004</v>
      </c>
      <c r="AG86" s="43">
        <v>3.5</v>
      </c>
      <c r="AH86" s="43">
        <v>4.2</v>
      </c>
      <c r="AI86" s="43">
        <v>3.7</v>
      </c>
      <c r="AJ86" s="43">
        <v>3.5</v>
      </c>
      <c r="AK86" s="43">
        <v>5.2</v>
      </c>
      <c r="AL86" s="43">
        <v>4.5999999999999996</v>
      </c>
      <c r="AM86" s="43">
        <v>4.5</v>
      </c>
      <c r="AN86" s="43">
        <v>5.6</v>
      </c>
      <c r="AO86" s="43">
        <v>4.3</v>
      </c>
      <c r="AP86" s="43">
        <v>3.3</v>
      </c>
      <c r="AQ86" s="43">
        <v>3.3</v>
      </c>
      <c r="AR86" s="43">
        <v>4.0999999999999996</v>
      </c>
      <c r="AS86" s="43">
        <v>3.7</v>
      </c>
      <c r="AT86" s="43">
        <v>3</v>
      </c>
      <c r="AU86" s="43">
        <v>3.2</v>
      </c>
      <c r="AV86" s="43">
        <v>4.0999999999999996</v>
      </c>
      <c r="AW86" s="43">
        <v>4.5</v>
      </c>
      <c r="AX86" s="43">
        <v>2.6</v>
      </c>
      <c r="AY86" s="43">
        <v>1.9</v>
      </c>
      <c r="AZ86" s="44">
        <v>1.7</v>
      </c>
      <c r="BA86" s="33">
        <v>64</v>
      </c>
      <c r="BB86" s="42">
        <v>21.8</v>
      </c>
      <c r="BC86" s="43">
        <v>0</v>
      </c>
      <c r="BD86" s="43">
        <v>0</v>
      </c>
      <c r="BE86" s="44">
        <v>22.9</v>
      </c>
      <c r="BF86" s="42">
        <v>550063.16</v>
      </c>
      <c r="BG86" s="44">
        <v>614445.9</v>
      </c>
      <c r="BH86" s="42">
        <v>1.1674747054747054</v>
      </c>
      <c r="BI86" s="43">
        <v>1.1872210672210672</v>
      </c>
      <c r="BJ86" s="43">
        <v>1.2392474012474013</v>
      </c>
      <c r="BK86" s="43">
        <v>1.2696036036036036</v>
      </c>
      <c r="BL86" s="43">
        <v>1.2842827442827442</v>
      </c>
      <c r="BM86" s="44">
        <v>1.3449341649341648</v>
      </c>
      <c r="BN86" s="33">
        <v>-1.7534338078737526</v>
      </c>
      <c r="BO86" s="33">
        <v>155.6</v>
      </c>
      <c r="BP86" s="42">
        <v>75.264431733482965</v>
      </c>
      <c r="BQ86" s="43">
        <v>70.096567597318128</v>
      </c>
      <c r="BR86" s="43">
        <v>70.101023505797656</v>
      </c>
      <c r="BS86" s="44">
        <v>69.705938753220337</v>
      </c>
      <c r="BT86" s="36">
        <v>66.56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F2B7-B4BE-485E-90E7-71A43580773F}">
  <dimension ref="A1:B86"/>
  <sheetViews>
    <sheetView workbookViewId="0">
      <selection sqref="A1:B86"/>
    </sheetView>
  </sheetViews>
  <sheetFormatPr defaultRowHeight="14.4" x14ac:dyDescent="0.3"/>
  <cols>
    <col min="1" max="1" width="26.109375" bestFit="1" customWidth="1"/>
  </cols>
  <sheetData>
    <row r="1" spans="1:2" x14ac:dyDescent="0.3">
      <c r="A1" s="4" t="s">
        <v>154</v>
      </c>
      <c r="B1" s="6" t="s">
        <v>3</v>
      </c>
    </row>
    <row r="2" spans="1:2" x14ac:dyDescent="0.3">
      <c r="A2" s="29">
        <v>80.8</v>
      </c>
      <c r="B2" s="34">
        <v>73.7</v>
      </c>
    </row>
    <row r="3" spans="1:2" x14ac:dyDescent="0.3">
      <c r="A3" s="30">
        <v>88.9</v>
      </c>
      <c r="B3" s="35">
        <v>71.98</v>
      </c>
    </row>
    <row r="4" spans="1:2" x14ac:dyDescent="0.3">
      <c r="A4" s="30">
        <v>74.2</v>
      </c>
      <c r="B4" s="35">
        <v>71.62</v>
      </c>
    </row>
    <row r="5" spans="1:2" x14ac:dyDescent="0.3">
      <c r="A5" s="30">
        <v>83.9</v>
      </c>
      <c r="B5" s="35">
        <v>72.91</v>
      </c>
    </row>
    <row r="6" spans="1:2" x14ac:dyDescent="0.3">
      <c r="A6" s="30">
        <v>100.7</v>
      </c>
      <c r="B6" s="35">
        <v>71.180000000000007</v>
      </c>
    </row>
    <row r="7" spans="1:2" x14ac:dyDescent="0.3">
      <c r="A7" s="30">
        <v>90.8</v>
      </c>
      <c r="B7" s="35">
        <v>73.08</v>
      </c>
    </row>
    <row r="8" spans="1:2" x14ac:dyDescent="0.3">
      <c r="A8" s="30">
        <v>92.4</v>
      </c>
      <c r="B8" s="35">
        <v>71.05</v>
      </c>
    </row>
    <row r="9" spans="1:2" x14ac:dyDescent="0.3">
      <c r="A9" s="30">
        <v>83.1</v>
      </c>
      <c r="B9" s="35">
        <v>72.45</v>
      </c>
    </row>
    <row r="10" spans="1:2" x14ac:dyDescent="0.3">
      <c r="A10" s="30">
        <v>96.8</v>
      </c>
      <c r="B10" s="35">
        <v>72.44</v>
      </c>
    </row>
    <row r="11" spans="1:2" x14ac:dyDescent="0.3">
      <c r="A11" s="30">
        <v>75.5</v>
      </c>
      <c r="B11" s="35">
        <v>74.489999999999995</v>
      </c>
    </row>
    <row r="12" spans="1:2" x14ac:dyDescent="0.3">
      <c r="A12" s="30">
        <v>95.2</v>
      </c>
      <c r="B12" s="35">
        <v>71.650000000000006</v>
      </c>
    </row>
    <row r="13" spans="1:2" x14ac:dyDescent="0.3">
      <c r="A13" s="30">
        <v>97.3</v>
      </c>
      <c r="B13" s="35">
        <v>73.19</v>
      </c>
    </row>
    <row r="14" spans="1:2" x14ac:dyDescent="0.3">
      <c r="A14" s="30">
        <v>106.2</v>
      </c>
      <c r="B14" s="35">
        <v>71.47</v>
      </c>
    </row>
    <row r="15" spans="1:2" x14ac:dyDescent="0.3">
      <c r="A15" s="30">
        <v>95</v>
      </c>
      <c r="B15" s="35">
        <v>72.87</v>
      </c>
    </row>
    <row r="16" spans="1:2" x14ac:dyDescent="0.3">
      <c r="A16" s="30">
        <v>97.6</v>
      </c>
      <c r="B16" s="35">
        <v>70.61</v>
      </c>
    </row>
    <row r="17" spans="1:2" x14ac:dyDescent="0.3">
      <c r="A17" s="30">
        <v>102.5</v>
      </c>
      <c r="B17" s="35">
        <v>72.150000000000006</v>
      </c>
    </row>
    <row r="18" spans="1:2" x14ac:dyDescent="0.3">
      <c r="A18" s="30">
        <v>100.8</v>
      </c>
      <c r="B18" s="35">
        <v>71.989999999999995</v>
      </c>
    </row>
    <row r="19" spans="1:2" x14ac:dyDescent="0.3">
      <c r="A19" s="30">
        <v>93.2</v>
      </c>
      <c r="B19" s="35">
        <v>79.38</v>
      </c>
    </row>
    <row r="20" spans="1:2" x14ac:dyDescent="0.3">
      <c r="A20" s="30">
        <v>96.4</v>
      </c>
      <c r="B20" s="35">
        <v>69.75</v>
      </c>
    </row>
    <row r="21" spans="1:2" x14ac:dyDescent="0.3">
      <c r="A21" s="30">
        <v>91.3</v>
      </c>
      <c r="B21" s="35">
        <v>70.430000000000007</v>
      </c>
    </row>
    <row r="22" spans="1:2" x14ac:dyDescent="0.3">
      <c r="A22" s="30">
        <v>88.5</v>
      </c>
      <c r="B22" s="35">
        <v>71.510000000000005</v>
      </c>
    </row>
    <row r="23" spans="1:2" x14ac:dyDescent="0.3">
      <c r="A23" s="30">
        <v>84.5</v>
      </c>
      <c r="B23" s="35">
        <v>71.7</v>
      </c>
    </row>
    <row r="24" spans="1:2" x14ac:dyDescent="0.3">
      <c r="A24" s="30">
        <v>76.2</v>
      </c>
      <c r="B24" s="35">
        <v>73.709999999999994</v>
      </c>
    </row>
    <row r="25" spans="1:2" x14ac:dyDescent="0.3">
      <c r="A25" s="30">
        <v>74.400000000000006</v>
      </c>
      <c r="B25" s="35">
        <v>74.88</v>
      </c>
    </row>
    <row r="26" spans="1:2" x14ac:dyDescent="0.3">
      <c r="A26" s="30">
        <v>89.1</v>
      </c>
      <c r="B26" s="35">
        <v>70.44</v>
      </c>
    </row>
    <row r="27" spans="1:2" x14ac:dyDescent="0.3">
      <c r="A27" s="30">
        <v>96.3</v>
      </c>
      <c r="B27" s="35">
        <v>70.430000000000007</v>
      </c>
    </row>
    <row r="28" spans="1:2" x14ac:dyDescent="0.3">
      <c r="A28" s="30">
        <v>95.1</v>
      </c>
      <c r="B28" s="35">
        <v>70</v>
      </c>
    </row>
    <row r="29" spans="1:2" x14ac:dyDescent="0.3">
      <c r="A29" s="30">
        <v>88.7</v>
      </c>
      <c r="B29" s="35">
        <v>76.55</v>
      </c>
    </row>
    <row r="30" spans="1:2" x14ac:dyDescent="0.3">
      <c r="A30" s="30">
        <v>90.8</v>
      </c>
      <c r="B30" s="35">
        <v>75.36</v>
      </c>
    </row>
    <row r="31" spans="1:2" x14ac:dyDescent="0.3">
      <c r="A31" s="30">
        <v>95.8</v>
      </c>
      <c r="B31" s="35">
        <v>74.53</v>
      </c>
    </row>
    <row r="32" spans="1:2" x14ac:dyDescent="0.3">
      <c r="A32" s="30">
        <v>0</v>
      </c>
      <c r="B32" s="35">
        <v>72.760000000000005</v>
      </c>
    </row>
    <row r="33" spans="1:2" x14ac:dyDescent="0.3">
      <c r="A33" s="30">
        <v>81.099999999999994</v>
      </c>
      <c r="B33" s="35">
        <v>73.709999999999994</v>
      </c>
    </row>
    <row r="34" spans="1:2" x14ac:dyDescent="0.3">
      <c r="A34" s="30">
        <v>91.5</v>
      </c>
      <c r="B34" s="35">
        <v>72.2</v>
      </c>
    </row>
    <row r="35" spans="1:2" x14ac:dyDescent="0.3">
      <c r="A35" s="30">
        <v>97.6</v>
      </c>
      <c r="B35" s="35">
        <v>73.69</v>
      </c>
    </row>
    <row r="36" spans="1:2" x14ac:dyDescent="0.3">
      <c r="A36" s="30">
        <v>84.5</v>
      </c>
      <c r="B36" s="35">
        <v>73.48</v>
      </c>
    </row>
    <row r="37" spans="1:2" x14ac:dyDescent="0.3">
      <c r="A37" s="30">
        <v>0</v>
      </c>
      <c r="B37" s="35">
        <v>76.11</v>
      </c>
    </row>
    <row r="38" spans="1:2" x14ac:dyDescent="0.3">
      <c r="A38" s="30">
        <v>69.400000000000006</v>
      </c>
      <c r="B38" s="35">
        <v>79.87</v>
      </c>
    </row>
    <row r="39" spans="1:2" x14ac:dyDescent="0.3">
      <c r="A39" s="30">
        <v>39.799999999999997</v>
      </c>
      <c r="B39" s="35">
        <v>79.2</v>
      </c>
    </row>
    <row r="40" spans="1:2" x14ac:dyDescent="0.3">
      <c r="A40" s="30">
        <v>91.9</v>
      </c>
      <c r="B40" s="35">
        <v>77.14</v>
      </c>
    </row>
    <row r="41" spans="1:2" x14ac:dyDescent="0.3">
      <c r="A41" s="30">
        <v>96.1</v>
      </c>
      <c r="B41" s="35">
        <v>76.25</v>
      </c>
    </row>
    <row r="42" spans="1:2" x14ac:dyDescent="0.3">
      <c r="A42" s="30">
        <v>99.1</v>
      </c>
      <c r="B42" s="35">
        <v>76.16</v>
      </c>
    </row>
    <row r="43" spans="1:2" x14ac:dyDescent="0.3">
      <c r="A43" s="30">
        <v>80.7</v>
      </c>
      <c r="B43" s="35">
        <v>76.260000000000005</v>
      </c>
    </row>
    <row r="44" spans="1:2" x14ac:dyDescent="0.3">
      <c r="A44" s="30">
        <v>75.400000000000006</v>
      </c>
      <c r="B44" s="35">
        <v>74.86</v>
      </c>
    </row>
    <row r="45" spans="1:2" x14ac:dyDescent="0.3">
      <c r="A45" s="30">
        <v>82.6</v>
      </c>
      <c r="B45" s="35">
        <v>73.17</v>
      </c>
    </row>
    <row r="46" spans="1:2" x14ac:dyDescent="0.3">
      <c r="A46" s="30">
        <v>100.6</v>
      </c>
      <c r="B46" s="35">
        <v>72.040000000000006</v>
      </c>
    </row>
    <row r="47" spans="1:2" x14ac:dyDescent="0.3">
      <c r="A47" s="30">
        <v>94.7</v>
      </c>
      <c r="B47" s="35">
        <v>73.78</v>
      </c>
    </row>
    <row r="48" spans="1:2" x14ac:dyDescent="0.3">
      <c r="A48" s="30">
        <v>74.599999999999994</v>
      </c>
      <c r="B48" s="35">
        <v>75.23</v>
      </c>
    </row>
    <row r="49" spans="1:2" x14ac:dyDescent="0.3">
      <c r="A49" s="30">
        <v>97.8</v>
      </c>
      <c r="B49" s="35">
        <v>72.34</v>
      </c>
    </row>
    <row r="50" spans="1:2" x14ac:dyDescent="0.3">
      <c r="A50" s="30">
        <v>86.3</v>
      </c>
      <c r="B50" s="35">
        <v>73.069999999999993</v>
      </c>
    </row>
    <row r="51" spans="1:2" x14ac:dyDescent="0.3">
      <c r="A51" s="30">
        <v>81.8</v>
      </c>
      <c r="B51" s="35">
        <v>70.94</v>
      </c>
    </row>
    <row r="52" spans="1:2" x14ac:dyDescent="0.3">
      <c r="A52" s="30">
        <v>100.1</v>
      </c>
      <c r="B52" s="35">
        <v>71.989999999999995</v>
      </c>
    </row>
    <row r="53" spans="1:2" x14ac:dyDescent="0.3">
      <c r="A53" s="30">
        <v>95</v>
      </c>
      <c r="B53" s="35">
        <v>72.099999999999994</v>
      </c>
    </row>
    <row r="54" spans="1:2" x14ac:dyDescent="0.3">
      <c r="A54" s="30">
        <v>96.4</v>
      </c>
      <c r="B54" s="35">
        <v>71.12</v>
      </c>
    </row>
    <row r="55" spans="1:2" x14ac:dyDescent="0.3">
      <c r="A55" s="30">
        <v>86.9</v>
      </c>
      <c r="B55" s="35">
        <v>72.63</v>
      </c>
    </row>
    <row r="56" spans="1:2" x14ac:dyDescent="0.3">
      <c r="A56" s="30">
        <v>81.099999999999994</v>
      </c>
      <c r="B56" s="35">
        <v>72.53</v>
      </c>
    </row>
    <row r="57" spans="1:2" x14ac:dyDescent="0.3">
      <c r="A57" s="30">
        <v>83.9</v>
      </c>
      <c r="B57" s="35">
        <v>73.27</v>
      </c>
    </row>
    <row r="58" spans="1:2" x14ac:dyDescent="0.3">
      <c r="A58" s="30">
        <v>87</v>
      </c>
      <c r="B58" s="35">
        <v>72.040000000000006</v>
      </c>
    </row>
    <row r="59" spans="1:2" x14ac:dyDescent="0.3">
      <c r="A59" s="30">
        <v>91.9</v>
      </c>
      <c r="B59" s="35">
        <v>69.790000000000006</v>
      </c>
    </row>
    <row r="60" spans="1:2" x14ac:dyDescent="0.3">
      <c r="A60" s="30">
        <v>89</v>
      </c>
      <c r="B60" s="35">
        <v>71.84</v>
      </c>
    </row>
    <row r="61" spans="1:2" x14ac:dyDescent="0.3">
      <c r="A61" s="30">
        <v>78.599999999999994</v>
      </c>
      <c r="B61" s="35">
        <v>75.44</v>
      </c>
    </row>
    <row r="62" spans="1:2" x14ac:dyDescent="0.3">
      <c r="A62" s="30">
        <v>82.2</v>
      </c>
      <c r="B62" s="35">
        <v>76.319999999999993</v>
      </c>
    </row>
    <row r="63" spans="1:2" x14ac:dyDescent="0.3">
      <c r="A63" s="30">
        <v>92.7</v>
      </c>
      <c r="B63" s="35">
        <v>75.3</v>
      </c>
    </row>
    <row r="64" spans="1:2" x14ac:dyDescent="0.3">
      <c r="A64" s="30">
        <v>78.599999999999994</v>
      </c>
      <c r="B64" s="35">
        <v>74.39</v>
      </c>
    </row>
    <row r="65" spans="1:2" x14ac:dyDescent="0.3">
      <c r="A65" s="30">
        <v>84.7</v>
      </c>
      <c r="B65" s="35">
        <v>72.430000000000007</v>
      </c>
    </row>
    <row r="66" spans="1:2" x14ac:dyDescent="0.3">
      <c r="A66" s="30">
        <v>88.2</v>
      </c>
      <c r="B66" s="35">
        <v>69.39</v>
      </c>
    </row>
    <row r="67" spans="1:2" x14ac:dyDescent="0.3">
      <c r="A67" s="30">
        <v>121.4</v>
      </c>
      <c r="B67" s="35">
        <v>66.59</v>
      </c>
    </row>
    <row r="68" spans="1:2" x14ac:dyDescent="0.3">
      <c r="A68" s="30">
        <v>85.4</v>
      </c>
      <c r="B68" s="35">
        <v>70.680000000000007</v>
      </c>
    </row>
    <row r="69" spans="1:2" x14ac:dyDescent="0.3">
      <c r="A69" s="30">
        <v>103.2</v>
      </c>
      <c r="B69" s="35">
        <v>70.77</v>
      </c>
    </row>
    <row r="70" spans="1:2" x14ac:dyDescent="0.3">
      <c r="A70" s="30">
        <v>84.3</v>
      </c>
      <c r="B70" s="35">
        <v>71.319999999999993</v>
      </c>
    </row>
    <row r="71" spans="1:2" x14ac:dyDescent="0.3">
      <c r="A71" s="30">
        <v>96.2</v>
      </c>
      <c r="B71" s="35">
        <v>69.819999999999993</v>
      </c>
    </row>
    <row r="72" spans="1:2" x14ac:dyDescent="0.3">
      <c r="A72" s="30">
        <v>83.3</v>
      </c>
      <c r="B72" s="35">
        <v>70.290000000000006</v>
      </c>
    </row>
    <row r="73" spans="1:2" x14ac:dyDescent="0.3">
      <c r="A73" s="30">
        <v>98.4</v>
      </c>
      <c r="B73" s="35">
        <v>72.2</v>
      </c>
    </row>
    <row r="74" spans="1:2" x14ac:dyDescent="0.3">
      <c r="A74" s="30">
        <v>89.8</v>
      </c>
      <c r="B74" s="35">
        <v>71.83</v>
      </c>
    </row>
    <row r="75" spans="1:2" x14ac:dyDescent="0.3">
      <c r="A75" s="30">
        <v>98.5</v>
      </c>
      <c r="B75" s="35">
        <v>73.05</v>
      </c>
    </row>
    <row r="76" spans="1:2" x14ac:dyDescent="0.3">
      <c r="A76" s="30">
        <v>82.8</v>
      </c>
      <c r="B76" s="35">
        <v>69.540000000000006</v>
      </c>
    </row>
    <row r="77" spans="1:2" x14ac:dyDescent="0.3">
      <c r="A77" s="30">
        <v>103.6</v>
      </c>
      <c r="B77" s="35">
        <v>67.17</v>
      </c>
    </row>
    <row r="78" spans="1:2" x14ac:dyDescent="0.3">
      <c r="A78" s="30">
        <v>109.5</v>
      </c>
      <c r="B78" s="35">
        <v>73.55</v>
      </c>
    </row>
    <row r="79" spans="1:2" x14ac:dyDescent="0.3">
      <c r="A79" s="30">
        <v>110.9</v>
      </c>
      <c r="B79" s="35">
        <v>70.430000000000007</v>
      </c>
    </row>
    <row r="80" spans="1:2" x14ac:dyDescent="0.3">
      <c r="A80" s="30">
        <v>80.2</v>
      </c>
      <c r="B80" s="35">
        <v>70.06</v>
      </c>
    </row>
    <row r="81" spans="1:2" x14ac:dyDescent="0.3">
      <c r="A81" s="30">
        <v>84.2</v>
      </c>
      <c r="B81" s="35">
        <v>70.33</v>
      </c>
    </row>
    <row r="82" spans="1:2" x14ac:dyDescent="0.3">
      <c r="A82" s="30">
        <v>101.5</v>
      </c>
      <c r="B82" s="35">
        <v>68.25</v>
      </c>
    </row>
    <row r="83" spans="1:2" x14ac:dyDescent="0.3">
      <c r="A83" s="30">
        <v>135.1</v>
      </c>
      <c r="B83" s="35">
        <v>69.3</v>
      </c>
    </row>
    <row r="84" spans="1:2" x14ac:dyDescent="0.3">
      <c r="A84" s="30">
        <v>129.6</v>
      </c>
      <c r="B84" s="35">
        <v>70.22</v>
      </c>
    </row>
    <row r="85" spans="1:2" x14ac:dyDescent="0.3">
      <c r="A85" s="30">
        <v>94.5</v>
      </c>
      <c r="B85" s="35">
        <v>68.3</v>
      </c>
    </row>
    <row r="86" spans="1:2" x14ac:dyDescent="0.3">
      <c r="A86" s="33">
        <v>155.6</v>
      </c>
      <c r="B86" s="36">
        <v>66.56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89FF-F34E-42CE-878F-A6069CC0EDE7}">
  <dimension ref="A1:F7"/>
  <sheetViews>
    <sheetView workbookViewId="0">
      <selection activeCell="E13" sqref="E13"/>
    </sheetView>
  </sheetViews>
  <sheetFormatPr defaultRowHeight="14.4" x14ac:dyDescent="0.3"/>
  <cols>
    <col min="1" max="1" width="48.44140625" bestFit="1" customWidth="1"/>
    <col min="2" max="2" width="4.44140625" bestFit="1" customWidth="1"/>
    <col min="3" max="3" width="7.109375" bestFit="1" customWidth="1"/>
    <col min="4" max="4" width="18.5546875" bestFit="1" customWidth="1"/>
    <col min="5" max="5" width="47.109375" bestFit="1" customWidth="1"/>
    <col min="6" max="6" width="5.88671875" bestFit="1" customWidth="1"/>
  </cols>
  <sheetData>
    <row r="1" spans="1:6" x14ac:dyDescent="0.3">
      <c r="A1" s="55" t="s">
        <v>190</v>
      </c>
      <c r="B1" s="55" t="s">
        <v>191</v>
      </c>
      <c r="C1" s="55" t="s">
        <v>176</v>
      </c>
      <c r="D1" s="55" t="s">
        <v>177</v>
      </c>
      <c r="E1" s="55" t="s">
        <v>192</v>
      </c>
      <c r="F1" s="55" t="s">
        <v>193</v>
      </c>
    </row>
    <row r="2" spans="1:6" x14ac:dyDescent="0.3">
      <c r="A2" s="56" t="s">
        <v>197</v>
      </c>
      <c r="B2" s="57">
        <v>0.35186142755208594</v>
      </c>
      <c r="C2" s="60">
        <v>2.2037569386087346E-9</v>
      </c>
      <c r="D2" s="58" t="s">
        <v>194</v>
      </c>
      <c r="E2" s="56" t="s">
        <v>195</v>
      </c>
      <c r="F2" s="59">
        <v>2.1265690913878966E-2</v>
      </c>
    </row>
    <row r="3" spans="1:6" x14ac:dyDescent="0.3">
      <c r="A3" s="56" t="s">
        <v>198</v>
      </c>
      <c r="B3" s="57">
        <v>0.4980536064442323</v>
      </c>
      <c r="C3" s="60">
        <v>1.9854917449798419E-13</v>
      </c>
      <c r="D3" s="58" t="s">
        <v>194</v>
      </c>
      <c r="E3" s="56" t="s">
        <v>196</v>
      </c>
      <c r="F3" s="59">
        <v>1.7770256507027404E-2</v>
      </c>
    </row>
    <row r="4" spans="1:6" x14ac:dyDescent="0.3">
      <c r="A4" s="56" t="s">
        <v>199</v>
      </c>
      <c r="B4" s="57">
        <v>0.58254601749079593</v>
      </c>
      <c r="C4" s="60">
        <v>5.5819842350886974E-16</v>
      </c>
      <c r="D4" s="58" t="s">
        <v>194</v>
      </c>
      <c r="E4" s="56" t="s">
        <v>202</v>
      </c>
      <c r="F4" s="59">
        <v>1.6731568487303505E-2</v>
      </c>
    </row>
    <row r="5" spans="1:6" x14ac:dyDescent="0.3">
      <c r="A5" s="56" t="s">
        <v>200</v>
      </c>
      <c r="B5" s="57">
        <v>0.63018649670271043</v>
      </c>
      <c r="C5" s="60">
        <v>2.0030069298670865E-17</v>
      </c>
      <c r="D5" s="58" t="s">
        <v>194</v>
      </c>
      <c r="E5" s="56" t="s">
        <v>203</v>
      </c>
      <c r="F5" s="59">
        <v>1.6493414429033213E-2</v>
      </c>
    </row>
    <row r="6" spans="1:6" x14ac:dyDescent="0.3">
      <c r="A6" s="56" t="s">
        <v>207</v>
      </c>
      <c r="B6" s="56">
        <v>0.64075794808612552</v>
      </c>
      <c r="C6" s="56">
        <v>6.3724939555506251E-18</v>
      </c>
      <c r="D6" s="58" t="s">
        <v>194</v>
      </c>
      <c r="E6" s="80" t="s">
        <v>203</v>
      </c>
      <c r="F6" s="62">
        <v>1.5083298948546025E-2</v>
      </c>
    </row>
    <row r="7" spans="1:6" x14ac:dyDescent="0.3">
      <c r="A7" s="56" t="s">
        <v>201</v>
      </c>
      <c r="B7" s="63">
        <v>0.65105037918132957</v>
      </c>
      <c r="C7" s="60">
        <v>8.4452752468292963E-18</v>
      </c>
      <c r="D7" s="58" t="s">
        <v>194</v>
      </c>
      <c r="E7" s="56" t="s">
        <v>204</v>
      </c>
      <c r="F7" s="59">
        <v>1.5478996907001136E-2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C938-9C96-4D8E-9923-315748C37E89}">
  <dimension ref="A1:AC177"/>
  <sheetViews>
    <sheetView tabSelected="1" zoomScale="82" workbookViewId="0">
      <selection activeCell="M92" sqref="M92"/>
    </sheetView>
  </sheetViews>
  <sheetFormatPr defaultRowHeight="14.4" x14ac:dyDescent="0.3"/>
  <cols>
    <col min="1" max="1" width="13" customWidth="1"/>
    <col min="2" max="2" width="12.6640625" bestFit="1" customWidth="1"/>
    <col min="16" max="16" width="13.21875" customWidth="1"/>
  </cols>
  <sheetData>
    <row r="1" spans="1:29" x14ac:dyDescent="0.3">
      <c r="A1" t="s">
        <v>236</v>
      </c>
    </row>
    <row r="2" spans="1:29" x14ac:dyDescent="0.3">
      <c r="A2" t="s">
        <v>237</v>
      </c>
      <c r="B2" s="64"/>
    </row>
    <row r="3" spans="1:29" x14ac:dyDescent="0.3">
      <c r="A3" t="s">
        <v>208</v>
      </c>
      <c r="B3">
        <f>AVERAGE('4x model (wo Койки) (лучш.)'!C28:C112)</f>
        <v>-5.7679351491114012E-14</v>
      </c>
      <c r="C3" s="79" t="s">
        <v>235</v>
      </c>
    </row>
    <row r="4" spans="1:29" ht="15" thickBot="1" x14ac:dyDescent="0.35">
      <c r="A4" t="s">
        <v>209</v>
      </c>
      <c r="B4" s="64"/>
    </row>
    <row r="5" spans="1:29" x14ac:dyDescent="0.3">
      <c r="A5" s="65" t="s">
        <v>152</v>
      </c>
      <c r="B5" s="66" t="s">
        <v>210</v>
      </c>
      <c r="C5" s="71" t="s">
        <v>102</v>
      </c>
      <c r="D5" s="66" t="s">
        <v>210</v>
      </c>
      <c r="E5" s="73" t="s">
        <v>157</v>
      </c>
      <c r="F5" s="66" t="s">
        <v>210</v>
      </c>
      <c r="G5" s="71" t="s">
        <v>153</v>
      </c>
      <c r="H5" s="74" t="s">
        <v>210</v>
      </c>
      <c r="I5" s="75" t="s">
        <v>188</v>
      </c>
      <c r="J5" s="74" t="s">
        <v>211</v>
      </c>
      <c r="K5" s="66" t="s">
        <v>212</v>
      </c>
      <c r="L5" t="s">
        <v>213</v>
      </c>
      <c r="M5" t="s">
        <v>214</v>
      </c>
      <c r="Q5" t="s">
        <v>215</v>
      </c>
      <c r="U5" t="s">
        <v>216</v>
      </c>
      <c r="Y5" t="s">
        <v>217</v>
      </c>
      <c r="AC5" t="s">
        <v>218</v>
      </c>
    </row>
    <row r="6" spans="1:29" x14ac:dyDescent="0.3">
      <c r="A6" s="67">
        <v>732.0170110701107</v>
      </c>
      <c r="B6" s="68">
        <f t="shared" ref="B6:B37" si="0">_xlfn.RANK.AVG(A6,A$6:A$90,1)</f>
        <v>80</v>
      </c>
      <c r="C6" s="67">
        <v>5.4146000000000001</v>
      </c>
      <c r="D6" s="68">
        <f t="shared" ref="D6:D37" si="1">_xlfn.RANK.AVG(C6,C$6:C$90,1)</f>
        <v>17</v>
      </c>
      <c r="E6" s="67">
        <v>80.602993516115646</v>
      </c>
      <c r="F6" s="68">
        <f t="shared" ref="F6:F37" si="2">_xlfn.RANK.AVG(E6,E$6:E$90,1)</f>
        <v>72</v>
      </c>
      <c r="G6" s="67">
        <v>-7.2347842386359353</v>
      </c>
      <c r="H6">
        <f t="shared" ref="H6:H37" si="3">_xlfn.RANK.AVG(G6,G$6:G$90,1)</f>
        <v>5</v>
      </c>
      <c r="I6" s="76">
        <v>-0.24276898003904535</v>
      </c>
      <c r="J6">
        <f>ABS(I6)</f>
        <v>0.24276898003904535</v>
      </c>
      <c r="K6" s="68">
        <f>_xlfn.RANK.AVG(J6,J$6:J$90,1)</f>
        <v>12</v>
      </c>
      <c r="L6">
        <f>COUNT(A6:A90)</f>
        <v>85</v>
      </c>
      <c r="M6">
        <f t="shared" ref="M6:M37" si="4">(B6-$K6)^2</f>
        <v>4624</v>
      </c>
      <c r="N6">
        <v>25</v>
      </c>
      <c r="O6">
        <v>3600</v>
      </c>
      <c r="P6">
        <v>49</v>
      </c>
      <c r="Q6">
        <f>SUM(M6:M90)</f>
        <v>138944</v>
      </c>
      <c r="R6">
        <f>SUM(N6:N90)</f>
        <v>103841.5</v>
      </c>
      <c r="S6">
        <f>SUM(O6:O90)</f>
        <v>119554</v>
      </c>
      <c r="T6">
        <f>SUM(P6:P90)</f>
        <v>109812</v>
      </c>
      <c r="U6">
        <f>1-6*Q6/($L$6*($L$6*$L$6-1))</f>
        <v>-0.35767051006449102</v>
      </c>
      <c r="V6">
        <f>1-6*R6/($L$6*($L$6*$L$6-1))</f>
        <v>-1.4671682626538951E-2</v>
      </c>
      <c r="W6">
        <f>1-6*S6/($L$6*($L$6*$L$6-1))</f>
        <v>-0.16820402579636506</v>
      </c>
      <c r="X6">
        <f>1-6*T6/($L$6*($L$6*$L$6-1))</f>
        <v>-7.301153019347284E-2</v>
      </c>
      <c r="Y6">
        <f>U6*SQRT($L$6-1)</f>
        <v>-3.2781043724479892</v>
      </c>
      <c r="Z6">
        <f>V6*SQRT($L$6-1)</f>
        <v>-0.1344681924169665</v>
      </c>
      <c r="AA6">
        <f>W6*SQRT($L$6-1)</f>
        <v>-1.5416153608162952</v>
      </c>
      <c r="AB6">
        <f>X6*SQRT($L$6-1)</f>
        <v>-0.66916172743228619</v>
      </c>
      <c r="AC6">
        <v>1.96</v>
      </c>
    </row>
    <row r="7" spans="1:29" x14ac:dyDescent="0.3">
      <c r="A7" s="67">
        <v>331.23822349570202</v>
      </c>
      <c r="B7" s="68">
        <f t="shared" si="0"/>
        <v>58</v>
      </c>
      <c r="C7" s="67">
        <v>6.2538999999999998</v>
      </c>
      <c r="D7" s="68">
        <f t="shared" si="1"/>
        <v>31</v>
      </c>
      <c r="E7" s="67">
        <v>70.755226654436925</v>
      </c>
      <c r="F7" s="68">
        <f t="shared" si="2"/>
        <v>55</v>
      </c>
      <c r="G7" s="67">
        <v>-1.9783022148570153</v>
      </c>
      <c r="H7">
        <f t="shared" si="3"/>
        <v>42</v>
      </c>
      <c r="I7" s="76">
        <v>-0.92972670498097898</v>
      </c>
      <c r="J7">
        <f t="shared" ref="J7:J70" si="5">ABS(I7)</f>
        <v>0.92972670498097898</v>
      </c>
      <c r="K7" s="68">
        <f t="shared" ref="K7:K70" si="6">_xlfn.RANK.AVG(J7,J$6:J$90,1)</f>
        <v>44</v>
      </c>
      <c r="M7">
        <f t="shared" si="4"/>
        <v>196</v>
      </c>
      <c r="N7">
        <v>169</v>
      </c>
      <c r="O7">
        <v>121</v>
      </c>
      <c r="P7">
        <v>4</v>
      </c>
      <c r="AC7" s="79" t="s">
        <v>219</v>
      </c>
    </row>
    <row r="8" spans="1:29" x14ac:dyDescent="0.3">
      <c r="A8" s="67">
        <v>394.2237800687285</v>
      </c>
      <c r="B8" s="68">
        <f t="shared" si="0"/>
        <v>65</v>
      </c>
      <c r="C8" s="67">
        <v>8.4747000000000003</v>
      </c>
      <c r="D8" s="68">
        <f t="shared" si="1"/>
        <v>65</v>
      </c>
      <c r="E8" s="67">
        <v>61.252440820800935</v>
      </c>
      <c r="F8" s="68">
        <f t="shared" si="2"/>
        <v>28</v>
      </c>
      <c r="G8" s="67">
        <v>-2.2753094651830712</v>
      </c>
      <c r="H8">
        <f t="shared" si="3"/>
        <v>38</v>
      </c>
      <c r="I8" s="76">
        <v>-8.7882068751355291E-2</v>
      </c>
      <c r="J8">
        <f t="shared" si="5"/>
        <v>8.7882068751355291E-2</v>
      </c>
      <c r="K8" s="68">
        <f t="shared" si="6"/>
        <v>5</v>
      </c>
      <c r="M8">
        <f t="shared" si="4"/>
        <v>3600</v>
      </c>
      <c r="N8">
        <v>3600</v>
      </c>
      <c r="O8">
        <v>529</v>
      </c>
      <c r="P8">
        <v>1089</v>
      </c>
    </row>
    <row r="9" spans="1:29" x14ac:dyDescent="0.3">
      <c r="A9" s="67">
        <v>429.34045977011493</v>
      </c>
      <c r="B9" s="68">
        <f t="shared" si="0"/>
        <v>68</v>
      </c>
      <c r="C9" s="67">
        <v>5.9444999999999997</v>
      </c>
      <c r="D9" s="68">
        <f t="shared" si="1"/>
        <v>23</v>
      </c>
      <c r="E9" s="67">
        <v>79.018022276376698</v>
      </c>
      <c r="F9" s="68">
        <f t="shared" si="2"/>
        <v>69</v>
      </c>
      <c r="G9" s="67">
        <v>0.27143028997006446</v>
      </c>
      <c r="H9">
        <f t="shared" si="3"/>
        <v>67</v>
      </c>
      <c r="I9" s="76">
        <v>-1.0659597338611491</v>
      </c>
      <c r="J9">
        <f t="shared" si="5"/>
        <v>1.0659597338611491</v>
      </c>
      <c r="K9" s="68">
        <f t="shared" si="6"/>
        <v>46</v>
      </c>
      <c r="M9">
        <f t="shared" si="4"/>
        <v>484</v>
      </c>
      <c r="N9">
        <v>529</v>
      </c>
      <c r="O9">
        <v>529</v>
      </c>
      <c r="P9">
        <v>441</v>
      </c>
    </row>
    <row r="10" spans="1:29" x14ac:dyDescent="0.3">
      <c r="A10" s="67">
        <v>338.413785046729</v>
      </c>
      <c r="B10" s="68">
        <f t="shared" si="0"/>
        <v>60</v>
      </c>
      <c r="C10" s="67">
        <v>7.7111000000000001</v>
      </c>
      <c r="D10" s="68">
        <f t="shared" si="1"/>
        <v>59</v>
      </c>
      <c r="E10" s="67">
        <v>64.688752808805745</v>
      </c>
      <c r="F10" s="68">
        <f t="shared" si="2"/>
        <v>35</v>
      </c>
      <c r="G10" s="67">
        <v>-0.41769738365612902</v>
      </c>
      <c r="H10">
        <f t="shared" si="3"/>
        <v>61</v>
      </c>
      <c r="I10" s="76">
        <v>-0.68896222465826895</v>
      </c>
      <c r="J10">
        <f t="shared" si="5"/>
        <v>0.68896222465826895</v>
      </c>
      <c r="K10" s="68">
        <f t="shared" si="6"/>
        <v>35</v>
      </c>
      <c r="M10">
        <f t="shared" si="4"/>
        <v>625</v>
      </c>
      <c r="N10">
        <v>576</v>
      </c>
      <c r="O10">
        <v>0</v>
      </c>
      <c r="P10">
        <v>676</v>
      </c>
    </row>
    <row r="11" spans="1:29" x14ac:dyDescent="0.3">
      <c r="A11" s="67">
        <v>365.41939597315434</v>
      </c>
      <c r="B11" s="68">
        <f t="shared" si="0"/>
        <v>63</v>
      </c>
      <c r="C11" s="67">
        <v>7.1835000000000004</v>
      </c>
      <c r="D11" s="68">
        <f t="shared" si="1"/>
        <v>54</v>
      </c>
      <c r="E11" s="67">
        <v>61.745796248773274</v>
      </c>
      <c r="F11" s="68">
        <f t="shared" si="2"/>
        <v>29</v>
      </c>
      <c r="G11" s="67">
        <v>4.1257784751391098</v>
      </c>
      <c r="H11">
        <f t="shared" si="3"/>
        <v>79</v>
      </c>
      <c r="I11" s="76">
        <v>0.44195504366555838</v>
      </c>
      <c r="J11">
        <f t="shared" si="5"/>
        <v>0.44195504366555838</v>
      </c>
      <c r="K11" s="68">
        <f t="shared" si="6"/>
        <v>23</v>
      </c>
      <c r="M11">
        <f t="shared" si="4"/>
        <v>1600</v>
      </c>
      <c r="N11">
        <v>961</v>
      </c>
      <c r="O11">
        <v>36</v>
      </c>
      <c r="P11">
        <v>3136</v>
      </c>
    </row>
    <row r="12" spans="1:29" x14ac:dyDescent="0.3">
      <c r="A12" s="67">
        <v>139.31406976744185</v>
      </c>
      <c r="B12" s="68">
        <f t="shared" si="0"/>
        <v>34</v>
      </c>
      <c r="C12" s="67">
        <v>8.5615000000000006</v>
      </c>
      <c r="D12" s="68">
        <f t="shared" si="1"/>
        <v>69</v>
      </c>
      <c r="E12" s="67">
        <v>53.084309956300082</v>
      </c>
      <c r="F12" s="68">
        <f t="shared" si="2"/>
        <v>17</v>
      </c>
      <c r="G12" s="67">
        <v>-1.3823625076990151</v>
      </c>
      <c r="H12">
        <f t="shared" si="3"/>
        <v>49</v>
      </c>
      <c r="I12" s="76">
        <v>0.41695632497150825</v>
      </c>
      <c r="J12">
        <f t="shared" si="5"/>
        <v>0.41695632497150825</v>
      </c>
      <c r="K12" s="68">
        <f t="shared" si="6"/>
        <v>22</v>
      </c>
      <c r="M12">
        <f t="shared" si="4"/>
        <v>144</v>
      </c>
      <c r="N12">
        <v>2209</v>
      </c>
      <c r="O12">
        <v>25</v>
      </c>
      <c r="P12">
        <v>729</v>
      </c>
    </row>
    <row r="13" spans="1:29" x14ac:dyDescent="0.3">
      <c r="A13" s="67">
        <v>384.31783333333334</v>
      </c>
      <c r="B13" s="68">
        <f t="shared" si="0"/>
        <v>64</v>
      </c>
      <c r="C13" s="67">
        <v>5.7282000000000002</v>
      </c>
      <c r="D13" s="68">
        <f t="shared" si="1"/>
        <v>21</v>
      </c>
      <c r="E13" s="67">
        <v>74.64615114752614</v>
      </c>
      <c r="F13" s="68">
        <f t="shared" si="2"/>
        <v>64</v>
      </c>
      <c r="G13" s="67">
        <v>-1.5832588233984692</v>
      </c>
      <c r="H13">
        <f t="shared" si="3"/>
        <v>46</v>
      </c>
      <c r="I13" s="76">
        <v>-1.1333742436192722</v>
      </c>
      <c r="J13">
        <f t="shared" si="5"/>
        <v>1.1333742436192722</v>
      </c>
      <c r="K13" s="68">
        <f t="shared" si="6"/>
        <v>50</v>
      </c>
      <c r="M13">
        <f t="shared" si="4"/>
        <v>196</v>
      </c>
      <c r="N13">
        <v>841</v>
      </c>
      <c r="O13">
        <v>196</v>
      </c>
      <c r="P13">
        <v>16</v>
      </c>
    </row>
    <row r="14" spans="1:29" x14ac:dyDescent="0.3">
      <c r="A14" s="67">
        <v>567.41783333333331</v>
      </c>
      <c r="B14" s="68">
        <f t="shared" si="0"/>
        <v>75</v>
      </c>
      <c r="C14" s="67">
        <v>6.0326000000000004</v>
      </c>
      <c r="D14" s="68">
        <f t="shared" si="1"/>
        <v>28</v>
      </c>
      <c r="E14" s="67">
        <v>80.057706292961214</v>
      </c>
      <c r="F14" s="68">
        <f t="shared" si="2"/>
        <v>70</v>
      </c>
      <c r="G14" s="67">
        <v>-2.4065580684274344</v>
      </c>
      <c r="H14">
        <f t="shared" si="3"/>
        <v>35</v>
      </c>
      <c r="I14" s="76">
        <v>-1.2014812443671019</v>
      </c>
      <c r="J14">
        <f t="shared" si="5"/>
        <v>1.2014812443671019</v>
      </c>
      <c r="K14" s="68">
        <f t="shared" si="6"/>
        <v>57</v>
      </c>
      <c r="M14">
        <f t="shared" si="4"/>
        <v>324</v>
      </c>
      <c r="N14">
        <v>841</v>
      </c>
      <c r="O14">
        <v>169</v>
      </c>
      <c r="P14">
        <v>484</v>
      </c>
    </row>
    <row r="15" spans="1:29" x14ac:dyDescent="0.3">
      <c r="A15" s="67">
        <v>848.79516930022589</v>
      </c>
      <c r="B15" s="68">
        <f t="shared" si="0"/>
        <v>81</v>
      </c>
      <c r="C15" s="67">
        <v>9.2523</v>
      </c>
      <c r="D15" s="68">
        <f t="shared" si="1"/>
        <v>73</v>
      </c>
      <c r="E15" s="67">
        <v>82.195535056517983</v>
      </c>
      <c r="F15" s="68">
        <f t="shared" si="2"/>
        <v>73</v>
      </c>
      <c r="G15" s="67">
        <v>8.9805305553321553</v>
      </c>
      <c r="H15">
        <f t="shared" si="3"/>
        <v>83</v>
      </c>
      <c r="I15" s="76">
        <v>0.18721400707880775</v>
      </c>
      <c r="J15">
        <f t="shared" si="5"/>
        <v>0.18721400707880775</v>
      </c>
      <c r="K15" s="68">
        <f t="shared" si="6"/>
        <v>11</v>
      </c>
      <c r="M15">
        <f t="shared" si="4"/>
        <v>4900</v>
      </c>
      <c r="N15">
        <v>3844</v>
      </c>
      <c r="O15">
        <v>3844</v>
      </c>
      <c r="P15">
        <v>5184</v>
      </c>
    </row>
    <row r="16" spans="1:29" x14ac:dyDescent="0.3">
      <c r="A16" s="67">
        <v>409.42882591093115</v>
      </c>
      <c r="B16" s="68">
        <f t="shared" si="0"/>
        <v>66</v>
      </c>
      <c r="C16" s="67">
        <v>5.8479000000000001</v>
      </c>
      <c r="D16" s="68">
        <f t="shared" si="1"/>
        <v>22</v>
      </c>
      <c r="E16" s="67">
        <v>70.034287110642751</v>
      </c>
      <c r="F16" s="68">
        <f t="shared" si="2"/>
        <v>53</v>
      </c>
      <c r="G16" s="67">
        <v>-3.5970665738997187</v>
      </c>
      <c r="H16">
        <f t="shared" si="3"/>
        <v>28</v>
      </c>
      <c r="I16" s="76">
        <v>-1.2055280604398746</v>
      </c>
      <c r="J16">
        <f t="shared" si="5"/>
        <v>1.2055280604398746</v>
      </c>
      <c r="K16" s="68">
        <f t="shared" si="6"/>
        <v>58</v>
      </c>
      <c r="M16">
        <f t="shared" si="4"/>
        <v>64</v>
      </c>
      <c r="N16">
        <v>1296</v>
      </c>
      <c r="O16">
        <v>25</v>
      </c>
      <c r="P16">
        <v>900</v>
      </c>
    </row>
    <row r="17" spans="1:16" x14ac:dyDescent="0.3">
      <c r="A17" s="67">
        <v>284.76123737373734</v>
      </c>
      <c r="B17" s="68">
        <f t="shared" si="0"/>
        <v>51</v>
      </c>
      <c r="C17" s="67">
        <v>6.6406999999999998</v>
      </c>
      <c r="D17" s="68">
        <f t="shared" si="1"/>
        <v>38</v>
      </c>
      <c r="E17" s="67">
        <v>66.365343216970501</v>
      </c>
      <c r="F17" s="68">
        <f t="shared" si="2"/>
        <v>41</v>
      </c>
      <c r="G17" s="67">
        <v>0.89479227256301097</v>
      </c>
      <c r="H17">
        <f t="shared" si="3"/>
        <v>69</v>
      </c>
      <c r="I17" s="76">
        <v>0.61465211413255361</v>
      </c>
      <c r="J17">
        <f t="shared" si="5"/>
        <v>0.61465211413255361</v>
      </c>
      <c r="K17" s="68">
        <f t="shared" si="6"/>
        <v>33</v>
      </c>
      <c r="M17">
        <f t="shared" si="4"/>
        <v>324</v>
      </c>
      <c r="N17">
        <v>25</v>
      </c>
      <c r="O17">
        <v>64</v>
      </c>
      <c r="P17">
        <v>1296</v>
      </c>
    </row>
    <row r="18" spans="1:16" x14ac:dyDescent="0.3">
      <c r="A18" s="67">
        <v>336.63200803212857</v>
      </c>
      <c r="B18" s="68">
        <f t="shared" si="0"/>
        <v>59</v>
      </c>
      <c r="C18" s="67">
        <v>7.9454000000000002</v>
      </c>
      <c r="D18" s="68">
        <f t="shared" si="1"/>
        <v>60</v>
      </c>
      <c r="E18" s="67">
        <v>59.649627447218037</v>
      </c>
      <c r="F18" s="68">
        <f t="shared" si="2"/>
        <v>26</v>
      </c>
      <c r="G18" s="67">
        <v>-5.1223362273086028</v>
      </c>
      <c r="H18">
        <f t="shared" si="3"/>
        <v>17</v>
      </c>
      <c r="I18" s="76">
        <v>0.59890068370749816</v>
      </c>
      <c r="J18">
        <f t="shared" si="5"/>
        <v>0.59890068370749816</v>
      </c>
      <c r="K18" s="68">
        <f t="shared" si="6"/>
        <v>31</v>
      </c>
      <c r="M18">
        <f t="shared" si="4"/>
        <v>784</v>
      </c>
      <c r="N18">
        <v>841</v>
      </c>
      <c r="O18">
        <v>25</v>
      </c>
      <c r="P18">
        <v>196</v>
      </c>
    </row>
    <row r="19" spans="1:16" x14ac:dyDescent="0.3">
      <c r="A19" s="67">
        <v>299.24318840579707</v>
      </c>
      <c r="B19" s="68">
        <f t="shared" si="0"/>
        <v>53</v>
      </c>
      <c r="C19" s="67">
        <v>4.9301000000000004</v>
      </c>
      <c r="D19" s="68">
        <f t="shared" si="1"/>
        <v>12</v>
      </c>
      <c r="E19" s="67">
        <v>74.302941434947329</v>
      </c>
      <c r="F19" s="68">
        <f t="shared" si="2"/>
        <v>62</v>
      </c>
      <c r="G19" s="67">
        <v>-3.2752195479645536</v>
      </c>
      <c r="H19">
        <f t="shared" si="3"/>
        <v>29</v>
      </c>
      <c r="I19" s="76">
        <v>-0.53583216914431375</v>
      </c>
      <c r="J19">
        <f t="shared" si="5"/>
        <v>0.53583216914431375</v>
      </c>
      <c r="K19" s="68">
        <f t="shared" si="6"/>
        <v>29</v>
      </c>
      <c r="M19">
        <f t="shared" si="4"/>
        <v>576</v>
      </c>
      <c r="N19">
        <v>289</v>
      </c>
      <c r="O19">
        <v>1089</v>
      </c>
      <c r="P19">
        <v>0</v>
      </c>
    </row>
    <row r="20" spans="1:16" x14ac:dyDescent="0.3">
      <c r="A20" s="67">
        <v>257.51653206650832</v>
      </c>
      <c r="B20" s="68">
        <f t="shared" si="0"/>
        <v>45</v>
      </c>
      <c r="C20" s="67">
        <v>8.3102</v>
      </c>
      <c r="D20" s="68">
        <f t="shared" si="1"/>
        <v>64</v>
      </c>
      <c r="E20" s="67">
        <v>51.884630190023209</v>
      </c>
      <c r="F20" s="68">
        <f t="shared" si="2"/>
        <v>16</v>
      </c>
      <c r="G20" s="67">
        <v>-1.5546010808800379</v>
      </c>
      <c r="H20">
        <f t="shared" si="3"/>
        <v>47</v>
      </c>
      <c r="I20" s="76">
        <v>-9.7613272286693586E-2</v>
      </c>
      <c r="J20">
        <f t="shared" si="5"/>
        <v>9.7613272286693586E-2</v>
      </c>
      <c r="K20" s="68">
        <f t="shared" si="6"/>
        <v>6</v>
      </c>
      <c r="M20">
        <f t="shared" si="4"/>
        <v>1521</v>
      </c>
      <c r="N20">
        <v>3364</v>
      </c>
      <c r="O20">
        <v>100</v>
      </c>
      <c r="P20">
        <v>1681</v>
      </c>
    </row>
    <row r="21" spans="1:16" x14ac:dyDescent="0.3">
      <c r="A21" s="67">
        <v>413.05649805447473</v>
      </c>
      <c r="B21" s="68">
        <f t="shared" si="0"/>
        <v>67</v>
      </c>
      <c r="C21" s="67">
        <v>5.9714999999999998</v>
      </c>
      <c r="D21" s="68">
        <f t="shared" si="1"/>
        <v>26</v>
      </c>
      <c r="E21" s="67">
        <v>68.429025514672247</v>
      </c>
      <c r="F21" s="68">
        <f t="shared" si="2"/>
        <v>47</v>
      </c>
      <c r="G21" s="67">
        <v>-2.0712371967474896E-2</v>
      </c>
      <c r="H21">
        <f t="shared" si="3"/>
        <v>65</v>
      </c>
      <c r="I21" s="76">
        <v>-0.80539702133751234</v>
      </c>
      <c r="J21">
        <f t="shared" si="5"/>
        <v>0.80539702133751234</v>
      </c>
      <c r="K21" s="68">
        <f t="shared" si="6"/>
        <v>38</v>
      </c>
      <c r="M21">
        <f t="shared" si="4"/>
        <v>841</v>
      </c>
      <c r="N21">
        <v>144</v>
      </c>
      <c r="O21">
        <v>81</v>
      </c>
      <c r="P21">
        <v>729</v>
      </c>
    </row>
    <row r="22" spans="1:16" x14ac:dyDescent="0.3">
      <c r="A22" s="67">
        <v>287.05433701657455</v>
      </c>
      <c r="B22" s="68">
        <f t="shared" si="0"/>
        <v>52</v>
      </c>
      <c r="C22" s="67">
        <v>8.8953000000000007</v>
      </c>
      <c r="D22" s="68">
        <f t="shared" si="1"/>
        <v>71</v>
      </c>
      <c r="E22" s="67">
        <v>71.118961755790295</v>
      </c>
      <c r="F22" s="68">
        <f t="shared" si="2"/>
        <v>56</v>
      </c>
      <c r="G22" s="67">
        <v>-0.70585093191400061</v>
      </c>
      <c r="H22">
        <f t="shared" si="3"/>
        <v>59</v>
      </c>
      <c r="I22" s="76">
        <v>0.37494685720579923</v>
      </c>
      <c r="J22">
        <f t="shared" si="5"/>
        <v>0.37494685720579923</v>
      </c>
      <c r="K22" s="68">
        <f t="shared" si="6"/>
        <v>20</v>
      </c>
      <c r="M22">
        <f t="shared" si="4"/>
        <v>1024</v>
      </c>
      <c r="N22">
        <v>2601</v>
      </c>
      <c r="O22">
        <v>1296</v>
      </c>
      <c r="P22">
        <v>1521</v>
      </c>
    </row>
    <row r="23" spans="1:16" x14ac:dyDescent="0.3">
      <c r="A23" s="67">
        <v>2521.5569230769233</v>
      </c>
      <c r="B23" s="68">
        <f t="shared" si="0"/>
        <v>84</v>
      </c>
      <c r="C23" s="67">
        <v>5.4532999999999996</v>
      </c>
      <c r="D23" s="68">
        <f t="shared" si="1"/>
        <v>18</v>
      </c>
      <c r="E23" s="67">
        <v>88.807059130282212</v>
      </c>
      <c r="F23" s="68">
        <f t="shared" si="2"/>
        <v>78</v>
      </c>
      <c r="G23" s="67">
        <v>7.1192549346045517</v>
      </c>
      <c r="H23">
        <f t="shared" si="3"/>
        <v>82</v>
      </c>
      <c r="I23" s="76">
        <v>1.44782324988347</v>
      </c>
      <c r="J23">
        <f t="shared" si="5"/>
        <v>1.44782324988347</v>
      </c>
      <c r="K23" s="68">
        <f t="shared" si="6"/>
        <v>64</v>
      </c>
      <c r="M23">
        <f t="shared" si="4"/>
        <v>400</v>
      </c>
      <c r="N23">
        <v>2116</v>
      </c>
      <c r="O23">
        <v>196</v>
      </c>
      <c r="P23">
        <v>324</v>
      </c>
    </row>
    <row r="24" spans="1:16" x14ac:dyDescent="0.3">
      <c r="A24" s="67">
        <v>48.089922437673131</v>
      </c>
      <c r="B24" s="68">
        <f t="shared" si="0"/>
        <v>20</v>
      </c>
      <c r="C24" s="67">
        <v>11.763400000000001</v>
      </c>
      <c r="D24" s="68">
        <f t="shared" si="1"/>
        <v>85</v>
      </c>
      <c r="E24" s="67">
        <v>55.06672353212231</v>
      </c>
      <c r="F24" s="68">
        <f t="shared" si="2"/>
        <v>20</v>
      </c>
      <c r="G24" s="67">
        <v>1.4970397307206829</v>
      </c>
      <c r="H24">
        <f t="shared" si="3"/>
        <v>71</v>
      </c>
      <c r="I24" s="76">
        <v>0.30643415673621632</v>
      </c>
      <c r="J24">
        <f t="shared" si="5"/>
        <v>0.30643415673621632</v>
      </c>
      <c r="K24" s="68">
        <f t="shared" si="6"/>
        <v>15</v>
      </c>
      <c r="M24">
        <f t="shared" si="4"/>
        <v>25</v>
      </c>
      <c r="N24">
        <v>4900</v>
      </c>
      <c r="O24">
        <v>25</v>
      </c>
      <c r="P24">
        <v>3136</v>
      </c>
    </row>
    <row r="25" spans="1:16" x14ac:dyDescent="0.3">
      <c r="A25" s="67">
        <v>16.501595489443378</v>
      </c>
      <c r="B25" s="68">
        <f t="shared" si="0"/>
        <v>10</v>
      </c>
      <c r="C25" s="67">
        <v>11.2073</v>
      </c>
      <c r="D25" s="68">
        <f t="shared" si="1"/>
        <v>83</v>
      </c>
      <c r="E25" s="67">
        <v>61.20939472971385</v>
      </c>
      <c r="F25" s="68">
        <f t="shared" si="2"/>
        <v>27</v>
      </c>
      <c r="G25" s="67">
        <v>-5.3011930067282806</v>
      </c>
      <c r="H25">
        <f t="shared" si="3"/>
        <v>14</v>
      </c>
      <c r="I25" s="76">
        <v>1.0541365537173277</v>
      </c>
      <c r="J25">
        <f t="shared" si="5"/>
        <v>1.0541365537173277</v>
      </c>
      <c r="K25" s="68">
        <f t="shared" si="6"/>
        <v>45</v>
      </c>
      <c r="M25">
        <f t="shared" si="4"/>
        <v>1225</v>
      </c>
      <c r="N25">
        <v>1444</v>
      </c>
      <c r="O25">
        <v>324</v>
      </c>
      <c r="P25">
        <v>961</v>
      </c>
    </row>
    <row r="26" spans="1:16" x14ac:dyDescent="0.3">
      <c r="A26" s="67">
        <v>21.29113748092897</v>
      </c>
      <c r="B26" s="68">
        <f t="shared" si="0"/>
        <v>11</v>
      </c>
      <c r="C26" s="67">
        <v>9.6425000000000001</v>
      </c>
      <c r="D26" s="68">
        <f t="shared" si="1"/>
        <v>78</v>
      </c>
      <c r="E26" s="67">
        <v>53.249050169060673</v>
      </c>
      <c r="F26" s="68">
        <f t="shared" si="2"/>
        <v>18</v>
      </c>
      <c r="G26" s="67">
        <v>-2.8001141698571894</v>
      </c>
      <c r="H26">
        <f t="shared" si="3"/>
        <v>31</v>
      </c>
      <c r="I26" s="76">
        <v>1.5715105366464144</v>
      </c>
      <c r="J26">
        <f t="shared" si="5"/>
        <v>1.5715105366464144</v>
      </c>
      <c r="K26" s="68">
        <f t="shared" si="6"/>
        <v>67</v>
      </c>
      <c r="M26">
        <f t="shared" si="4"/>
        <v>3136</v>
      </c>
      <c r="N26">
        <v>121</v>
      </c>
      <c r="O26">
        <v>2401</v>
      </c>
      <c r="P26">
        <v>1296</v>
      </c>
    </row>
    <row r="27" spans="1:16" x14ac:dyDescent="0.3">
      <c r="A27" s="67">
        <v>110.74677508650518</v>
      </c>
      <c r="B27" s="68">
        <f t="shared" si="0"/>
        <v>29</v>
      </c>
      <c r="C27" s="67">
        <v>9.3454999999999995</v>
      </c>
      <c r="D27" s="68">
        <f t="shared" si="1"/>
        <v>76</v>
      </c>
      <c r="E27" s="67">
        <v>57.085862673410325</v>
      </c>
      <c r="F27" s="68">
        <f t="shared" si="2"/>
        <v>24</v>
      </c>
      <c r="G27" s="67">
        <v>-2.1889910964631807</v>
      </c>
      <c r="H27">
        <f t="shared" si="3"/>
        <v>39</v>
      </c>
      <c r="I27" s="76">
        <v>1.1576721271463981</v>
      </c>
      <c r="J27">
        <f t="shared" si="5"/>
        <v>1.1576721271463981</v>
      </c>
      <c r="K27" s="68">
        <f t="shared" si="6"/>
        <v>52</v>
      </c>
      <c r="M27">
        <f t="shared" si="4"/>
        <v>529</v>
      </c>
      <c r="N27">
        <v>576</v>
      </c>
      <c r="O27">
        <v>784</v>
      </c>
      <c r="P27">
        <v>169</v>
      </c>
    </row>
    <row r="28" spans="1:16" x14ac:dyDescent="0.3">
      <c r="A28" s="67">
        <v>518.92920529801324</v>
      </c>
      <c r="B28" s="68">
        <f t="shared" si="0"/>
        <v>74</v>
      </c>
      <c r="C28" s="67">
        <v>6.9145000000000003</v>
      </c>
      <c r="D28" s="68">
        <f t="shared" si="1"/>
        <v>46</v>
      </c>
      <c r="E28" s="67">
        <v>89.09982991681342</v>
      </c>
      <c r="F28" s="68">
        <f t="shared" si="2"/>
        <v>79</v>
      </c>
      <c r="G28" s="67">
        <v>6.0534695663054245</v>
      </c>
      <c r="H28">
        <f t="shared" si="3"/>
        <v>81</v>
      </c>
      <c r="I28" s="76">
        <v>-1.2849404262000235</v>
      </c>
      <c r="J28">
        <f t="shared" si="5"/>
        <v>1.2849404262000235</v>
      </c>
      <c r="K28" s="68">
        <f t="shared" si="6"/>
        <v>60</v>
      </c>
      <c r="M28">
        <f t="shared" si="4"/>
        <v>196</v>
      </c>
      <c r="N28">
        <v>196</v>
      </c>
      <c r="O28">
        <v>361</v>
      </c>
      <c r="P28">
        <v>441</v>
      </c>
    </row>
    <row r="29" spans="1:16" x14ac:dyDescent="0.3">
      <c r="A29" s="67">
        <v>221.67097735399284</v>
      </c>
      <c r="B29" s="68">
        <f t="shared" si="0"/>
        <v>42</v>
      </c>
      <c r="C29" s="67">
        <v>9.4148999999999994</v>
      </c>
      <c r="D29" s="68">
        <f t="shared" si="1"/>
        <v>77</v>
      </c>
      <c r="E29" s="67">
        <v>66.148720760648061</v>
      </c>
      <c r="F29" s="68">
        <f t="shared" si="2"/>
        <v>39</v>
      </c>
      <c r="G29" s="67">
        <v>15.788959443116774</v>
      </c>
      <c r="H29">
        <f t="shared" si="3"/>
        <v>84</v>
      </c>
      <c r="I29" s="76">
        <v>1.6104357271529182</v>
      </c>
      <c r="J29">
        <f t="shared" si="5"/>
        <v>1.6104357271529182</v>
      </c>
      <c r="K29" s="68">
        <f t="shared" si="6"/>
        <v>68</v>
      </c>
      <c r="M29">
        <f t="shared" si="4"/>
        <v>676</v>
      </c>
      <c r="N29">
        <v>81</v>
      </c>
      <c r="O29">
        <v>841</v>
      </c>
      <c r="P29">
        <v>256</v>
      </c>
    </row>
    <row r="30" spans="1:16" x14ac:dyDescent="0.3">
      <c r="A30" s="67">
        <v>24.237888198757762</v>
      </c>
      <c r="B30" s="68">
        <f t="shared" si="0"/>
        <v>13</v>
      </c>
      <c r="C30" s="67">
        <v>10.9251</v>
      </c>
      <c r="D30" s="68">
        <f t="shared" si="1"/>
        <v>82</v>
      </c>
      <c r="E30" s="67">
        <v>90.605943017947681</v>
      </c>
      <c r="F30" s="68">
        <f t="shared" si="2"/>
        <v>82</v>
      </c>
      <c r="G30" s="67">
        <v>-5.1410017437315858</v>
      </c>
      <c r="H30">
        <f t="shared" si="3"/>
        <v>16</v>
      </c>
      <c r="I30" s="76">
        <v>-0.81021863595859145</v>
      </c>
      <c r="J30">
        <f t="shared" si="5"/>
        <v>0.81021863595859145</v>
      </c>
      <c r="K30" s="68">
        <f t="shared" si="6"/>
        <v>39</v>
      </c>
      <c r="M30">
        <f t="shared" si="4"/>
        <v>676</v>
      </c>
      <c r="N30">
        <v>1849</v>
      </c>
      <c r="O30">
        <v>1849</v>
      </c>
      <c r="P30">
        <v>529</v>
      </c>
    </row>
    <row r="31" spans="1:16" x14ac:dyDescent="0.3">
      <c r="A31" s="67">
        <v>200.8385871559633</v>
      </c>
      <c r="B31" s="68">
        <f t="shared" si="0"/>
        <v>41</v>
      </c>
      <c r="C31" s="67">
        <v>8.4769000000000005</v>
      </c>
      <c r="D31" s="68">
        <f t="shared" si="1"/>
        <v>66</v>
      </c>
      <c r="E31" s="67">
        <v>45.488330848863725</v>
      </c>
      <c r="F31" s="68">
        <f t="shared" si="2"/>
        <v>7</v>
      </c>
      <c r="G31" s="67">
        <v>-0.10144812905577584</v>
      </c>
      <c r="H31">
        <f t="shared" si="3"/>
        <v>63</v>
      </c>
      <c r="I31" s="76">
        <v>5.4258860509804663E-2</v>
      </c>
      <c r="J31">
        <f t="shared" si="5"/>
        <v>5.4258860509804663E-2</v>
      </c>
      <c r="K31" s="68">
        <f t="shared" si="6"/>
        <v>4</v>
      </c>
      <c r="M31">
        <f t="shared" si="4"/>
        <v>1369</v>
      </c>
      <c r="N31">
        <v>3844</v>
      </c>
      <c r="O31">
        <v>9</v>
      </c>
      <c r="P31">
        <v>3481</v>
      </c>
    </row>
    <row r="32" spans="1:16" x14ac:dyDescent="0.3">
      <c r="A32" s="67">
        <v>312.63184115523467</v>
      </c>
      <c r="B32" s="68">
        <f t="shared" si="0"/>
        <v>55</v>
      </c>
      <c r="C32" s="67">
        <v>8.2012999999999998</v>
      </c>
      <c r="D32" s="68">
        <f t="shared" si="1"/>
        <v>62</v>
      </c>
      <c r="E32" s="67">
        <v>44.334533205396284</v>
      </c>
      <c r="F32" s="68">
        <f t="shared" si="2"/>
        <v>5</v>
      </c>
      <c r="G32" s="67">
        <v>-4.3340665673757206</v>
      </c>
      <c r="H32">
        <f t="shared" si="3"/>
        <v>21</v>
      </c>
      <c r="I32" s="76">
        <v>-0.14536175376892402</v>
      </c>
      <c r="J32">
        <f t="shared" si="5"/>
        <v>0.14536175376892402</v>
      </c>
      <c r="K32" s="68">
        <f t="shared" si="6"/>
        <v>9</v>
      </c>
      <c r="M32">
        <f t="shared" si="4"/>
        <v>2116</v>
      </c>
      <c r="N32">
        <v>2809</v>
      </c>
      <c r="O32">
        <v>16</v>
      </c>
      <c r="P32">
        <v>144</v>
      </c>
    </row>
    <row r="33" spans="1:16" x14ac:dyDescent="0.3">
      <c r="A33" s="67">
        <v>2542.4057142857146</v>
      </c>
      <c r="B33" s="68">
        <f t="shared" si="0"/>
        <v>85</v>
      </c>
      <c r="C33" s="67">
        <v>6.9882</v>
      </c>
      <c r="D33" s="68">
        <f t="shared" si="1"/>
        <v>50</v>
      </c>
      <c r="E33" s="67">
        <v>96.911380688003703</v>
      </c>
      <c r="F33" s="68">
        <f t="shared" si="2"/>
        <v>84</v>
      </c>
      <c r="G33" s="67">
        <v>1.1717365238708997</v>
      </c>
      <c r="H33">
        <f t="shared" si="3"/>
        <v>70</v>
      </c>
      <c r="I33" s="76">
        <v>-0.64515777679469011</v>
      </c>
      <c r="J33">
        <f t="shared" si="5"/>
        <v>0.64515777679469011</v>
      </c>
      <c r="K33" s="68">
        <f t="shared" si="6"/>
        <v>34</v>
      </c>
      <c r="M33">
        <f t="shared" si="4"/>
        <v>2601</v>
      </c>
      <c r="N33">
        <v>256</v>
      </c>
      <c r="O33">
        <v>2500</v>
      </c>
      <c r="P33">
        <v>1296</v>
      </c>
    </row>
    <row r="34" spans="1:16" x14ac:dyDescent="0.3">
      <c r="A34" s="67">
        <v>578.81589743589745</v>
      </c>
      <c r="B34" s="68">
        <f t="shared" si="0"/>
        <v>76</v>
      </c>
      <c r="C34" s="67">
        <v>4.9640000000000004</v>
      </c>
      <c r="D34" s="68">
        <f t="shared" si="1"/>
        <v>13</v>
      </c>
      <c r="E34" s="67">
        <v>80.445118520883696</v>
      </c>
      <c r="F34" s="68">
        <f t="shared" si="2"/>
        <v>71</v>
      </c>
      <c r="G34" s="67">
        <v>3.0123322997882735</v>
      </c>
      <c r="H34">
        <f t="shared" si="3"/>
        <v>76</v>
      </c>
      <c r="I34" s="76">
        <v>0.51965753461344377</v>
      </c>
      <c r="J34">
        <f t="shared" si="5"/>
        <v>0.51965753461344377</v>
      </c>
      <c r="K34" s="68">
        <f t="shared" si="6"/>
        <v>28</v>
      </c>
      <c r="M34">
        <f t="shared" si="4"/>
        <v>2304</v>
      </c>
      <c r="N34">
        <v>225</v>
      </c>
      <c r="O34">
        <v>1849</v>
      </c>
      <c r="P34">
        <v>2304</v>
      </c>
    </row>
    <row r="35" spans="1:16" x14ac:dyDescent="0.3">
      <c r="A35" s="67">
        <v>51.274899598393574</v>
      </c>
      <c r="B35" s="68">
        <f t="shared" si="0"/>
        <v>22</v>
      </c>
      <c r="C35" s="67">
        <v>5.0787000000000004</v>
      </c>
      <c r="D35" s="68">
        <f t="shared" si="1"/>
        <v>15</v>
      </c>
      <c r="E35" s="67">
        <v>49.200721440412444</v>
      </c>
      <c r="F35" s="68">
        <f t="shared" si="2"/>
        <v>12</v>
      </c>
      <c r="G35" s="67">
        <v>-6.0052846504924329</v>
      </c>
      <c r="H35">
        <f t="shared" si="3"/>
        <v>9</v>
      </c>
      <c r="I35" s="76">
        <v>3.2419306071781335</v>
      </c>
      <c r="J35">
        <f t="shared" si="5"/>
        <v>3.2419306071781335</v>
      </c>
      <c r="K35" s="68">
        <f t="shared" si="6"/>
        <v>81</v>
      </c>
      <c r="M35">
        <f t="shared" si="4"/>
        <v>3481</v>
      </c>
      <c r="N35">
        <v>4356</v>
      </c>
      <c r="O35">
        <v>4761</v>
      </c>
      <c r="P35">
        <v>5184</v>
      </c>
    </row>
    <row r="36" spans="1:16" x14ac:dyDescent="0.3">
      <c r="A36" s="67">
        <v>511.74268199233717</v>
      </c>
      <c r="B36" s="68">
        <f t="shared" si="0"/>
        <v>73</v>
      </c>
      <c r="C36" s="67">
        <v>7.1463000000000001</v>
      </c>
      <c r="D36" s="68">
        <f t="shared" si="1"/>
        <v>53</v>
      </c>
      <c r="E36" s="67">
        <v>66.479796564491792</v>
      </c>
      <c r="F36" s="68">
        <f t="shared" si="2"/>
        <v>42</v>
      </c>
      <c r="G36" s="67">
        <v>-1.2184821947800493</v>
      </c>
      <c r="H36">
        <f t="shared" si="3"/>
        <v>52</v>
      </c>
      <c r="I36" s="76">
        <v>-1.4977539966544384</v>
      </c>
      <c r="J36">
        <f t="shared" si="5"/>
        <v>1.4977539966544384</v>
      </c>
      <c r="K36" s="68">
        <f t="shared" si="6"/>
        <v>66</v>
      </c>
      <c r="M36">
        <f t="shared" si="4"/>
        <v>49</v>
      </c>
      <c r="N36">
        <v>169</v>
      </c>
      <c r="O36">
        <v>576</v>
      </c>
      <c r="P36">
        <v>196</v>
      </c>
    </row>
    <row r="37" spans="1:16" x14ac:dyDescent="0.3">
      <c r="A37" s="67">
        <v>480.97443708609273</v>
      </c>
      <c r="B37" s="68">
        <f t="shared" si="0"/>
        <v>72</v>
      </c>
      <c r="C37" s="67">
        <v>6.3804999999999996</v>
      </c>
      <c r="D37" s="68">
        <f t="shared" si="1"/>
        <v>35</v>
      </c>
      <c r="E37" s="67">
        <v>65.86501364932424</v>
      </c>
      <c r="F37" s="68">
        <f t="shared" si="2"/>
        <v>37</v>
      </c>
      <c r="G37" s="67">
        <v>2.0390799654734999</v>
      </c>
      <c r="H37">
        <f t="shared" si="3"/>
        <v>72</v>
      </c>
      <c r="I37" s="76">
        <v>0.37382389718388254</v>
      </c>
      <c r="J37">
        <f t="shared" si="5"/>
        <v>0.37382389718388254</v>
      </c>
      <c r="K37" s="68">
        <f t="shared" si="6"/>
        <v>19</v>
      </c>
      <c r="M37">
        <f t="shared" si="4"/>
        <v>2809</v>
      </c>
      <c r="N37">
        <v>256</v>
      </c>
      <c r="O37">
        <v>324</v>
      </c>
      <c r="P37">
        <v>2809</v>
      </c>
    </row>
    <row r="38" spans="1:16" x14ac:dyDescent="0.3">
      <c r="A38" s="67">
        <v>84.762775510204079</v>
      </c>
      <c r="B38" s="68">
        <f t="shared" ref="B38:B69" si="7">_xlfn.RANK.AVG(A38,A$6:A$90,1)</f>
        <v>24</v>
      </c>
      <c r="C38" s="67">
        <v>5.0206</v>
      </c>
      <c r="D38" s="68">
        <f t="shared" ref="D38:D69" si="8">_xlfn.RANK.AVG(C38,C$6:C$90,1)</f>
        <v>14</v>
      </c>
      <c r="E38" s="67">
        <v>65.933738815088645</v>
      </c>
      <c r="F38" s="68">
        <f t="shared" ref="F38:F69" si="9">_xlfn.RANK.AVG(E38,E$6:E$90,1)</f>
        <v>38</v>
      </c>
      <c r="G38" s="67">
        <v>-4.9803084658979389</v>
      </c>
      <c r="H38">
        <f t="shared" ref="H38:H69" si="10">_xlfn.RANK.AVG(G38,G$6:G$90,1)</f>
        <v>18</v>
      </c>
      <c r="I38" s="76">
        <v>-0.3028763353493531</v>
      </c>
      <c r="J38">
        <f t="shared" si="5"/>
        <v>0.3028763353493531</v>
      </c>
      <c r="K38" s="68">
        <f t="shared" si="6"/>
        <v>14</v>
      </c>
      <c r="M38">
        <f t="shared" ref="M38:M69" si="11">(B38-$K38)^2</f>
        <v>100</v>
      </c>
      <c r="N38">
        <v>0</v>
      </c>
      <c r="O38">
        <v>576</v>
      </c>
      <c r="P38">
        <v>16</v>
      </c>
    </row>
    <row r="39" spans="1:16" x14ac:dyDescent="0.3">
      <c r="A39" s="67">
        <v>153.4330469441984</v>
      </c>
      <c r="B39" s="68">
        <f t="shared" si="7"/>
        <v>36</v>
      </c>
      <c r="C39" s="67">
        <v>4.8651</v>
      </c>
      <c r="D39" s="68">
        <f t="shared" si="8"/>
        <v>10</v>
      </c>
      <c r="E39" s="67">
        <v>75.382433711464017</v>
      </c>
      <c r="F39" s="68">
        <f t="shared" si="9"/>
        <v>66</v>
      </c>
      <c r="G39" s="67">
        <v>-2.483544661281575</v>
      </c>
      <c r="H39">
        <f t="shared" si="10"/>
        <v>34</v>
      </c>
      <c r="I39" s="76">
        <v>0.34180308622511291</v>
      </c>
      <c r="J39">
        <f t="shared" si="5"/>
        <v>0.34180308622511291</v>
      </c>
      <c r="K39" s="68">
        <f t="shared" si="6"/>
        <v>17</v>
      </c>
      <c r="M39">
        <f t="shared" si="11"/>
        <v>361</v>
      </c>
      <c r="N39">
        <v>49</v>
      </c>
      <c r="O39">
        <v>2401</v>
      </c>
      <c r="P39">
        <v>289</v>
      </c>
    </row>
    <row r="40" spans="1:16" x14ac:dyDescent="0.3">
      <c r="A40" s="67">
        <v>272.80635643564358</v>
      </c>
      <c r="B40" s="68">
        <f t="shared" si="7"/>
        <v>48</v>
      </c>
      <c r="C40" s="67">
        <v>4.6951000000000001</v>
      </c>
      <c r="D40" s="68">
        <f t="shared" si="8"/>
        <v>9</v>
      </c>
      <c r="E40" s="67">
        <v>73.738681171344382</v>
      </c>
      <c r="F40" s="68">
        <f t="shared" si="9"/>
        <v>61</v>
      </c>
      <c r="G40" s="67">
        <v>-4.7467727908304759E-2</v>
      </c>
      <c r="H40">
        <f t="shared" si="10"/>
        <v>64</v>
      </c>
      <c r="I40" s="76">
        <v>-0.50579417269520377</v>
      </c>
      <c r="J40">
        <f t="shared" si="5"/>
        <v>0.50579417269520377</v>
      </c>
      <c r="K40" s="68">
        <f t="shared" si="6"/>
        <v>27</v>
      </c>
      <c r="M40">
        <f t="shared" si="11"/>
        <v>441</v>
      </c>
      <c r="N40">
        <v>324</v>
      </c>
      <c r="O40">
        <v>1156</v>
      </c>
      <c r="P40">
        <v>1369</v>
      </c>
    </row>
    <row r="41" spans="1:16" x14ac:dyDescent="0.3">
      <c r="A41" s="67">
        <v>1213.4877777777776</v>
      </c>
      <c r="B41" s="68">
        <f t="shared" si="7"/>
        <v>83</v>
      </c>
      <c r="C41" s="67">
        <v>6.4150999999999998</v>
      </c>
      <c r="D41" s="68">
        <f t="shared" si="8"/>
        <v>36</v>
      </c>
      <c r="E41" s="67">
        <v>65.07584274576341</v>
      </c>
      <c r="F41" s="68">
        <f t="shared" si="9"/>
        <v>36</v>
      </c>
      <c r="G41" s="67">
        <v>23.907118797629746</v>
      </c>
      <c r="H41">
        <f t="shared" si="10"/>
        <v>85</v>
      </c>
      <c r="I41" s="76">
        <v>-1.9413166291493411</v>
      </c>
      <c r="J41">
        <f t="shared" si="5"/>
        <v>1.9413166291493411</v>
      </c>
      <c r="K41" s="68">
        <f t="shared" si="6"/>
        <v>75</v>
      </c>
      <c r="M41">
        <f t="shared" si="11"/>
        <v>64</v>
      </c>
      <c r="N41">
        <v>1521</v>
      </c>
      <c r="O41">
        <v>1521</v>
      </c>
      <c r="P41">
        <v>100</v>
      </c>
    </row>
    <row r="42" spans="1:16" x14ac:dyDescent="0.3">
      <c r="A42" s="67">
        <v>477.45119284294236</v>
      </c>
      <c r="B42" s="68">
        <f t="shared" si="7"/>
        <v>71</v>
      </c>
      <c r="C42" s="67">
        <v>0.97560000000000002</v>
      </c>
      <c r="D42" s="68">
        <f t="shared" si="8"/>
        <v>3</v>
      </c>
      <c r="E42" s="67">
        <v>49.072282357667291</v>
      </c>
      <c r="F42" s="68">
        <f t="shared" si="9"/>
        <v>11</v>
      </c>
      <c r="G42" s="67">
        <v>-1.0678081723253492</v>
      </c>
      <c r="H42">
        <f t="shared" si="10"/>
        <v>54</v>
      </c>
      <c r="I42" s="76">
        <v>5.2128745218894039</v>
      </c>
      <c r="J42">
        <f t="shared" si="5"/>
        <v>5.2128745218894039</v>
      </c>
      <c r="K42" s="68">
        <f t="shared" si="6"/>
        <v>85</v>
      </c>
      <c r="M42">
        <f t="shared" si="11"/>
        <v>196</v>
      </c>
      <c r="N42">
        <v>6724</v>
      </c>
      <c r="O42">
        <v>5476</v>
      </c>
      <c r="P42">
        <v>961</v>
      </c>
    </row>
    <row r="43" spans="1:16" x14ac:dyDescent="0.3">
      <c r="A43" s="67">
        <v>1024.4654838709678</v>
      </c>
      <c r="B43" s="68">
        <f t="shared" si="7"/>
        <v>82</v>
      </c>
      <c r="C43" s="67">
        <v>0.24929999999999999</v>
      </c>
      <c r="D43" s="68">
        <f t="shared" si="8"/>
        <v>2</v>
      </c>
      <c r="E43" s="67">
        <v>90.070528028440577</v>
      </c>
      <c r="F43" s="68">
        <f t="shared" si="9"/>
        <v>81</v>
      </c>
      <c r="G43" s="67">
        <v>3.1370033404000655</v>
      </c>
      <c r="H43">
        <f t="shared" si="10"/>
        <v>77</v>
      </c>
      <c r="I43" s="76">
        <v>0.18360040385445586</v>
      </c>
      <c r="J43">
        <f t="shared" si="5"/>
        <v>0.18360040385445586</v>
      </c>
      <c r="K43" s="68">
        <f t="shared" si="6"/>
        <v>10</v>
      </c>
      <c r="M43">
        <f t="shared" si="11"/>
        <v>5184</v>
      </c>
      <c r="N43">
        <v>64</v>
      </c>
      <c r="O43">
        <v>5041</v>
      </c>
      <c r="P43">
        <v>4489</v>
      </c>
    </row>
    <row r="44" spans="1:16" x14ac:dyDescent="0.3">
      <c r="A44" s="67">
        <v>665.69767999999999</v>
      </c>
      <c r="B44" s="68">
        <f t="shared" si="7"/>
        <v>78</v>
      </c>
      <c r="C44" s="67">
        <v>1.0358000000000001</v>
      </c>
      <c r="D44" s="68">
        <f t="shared" si="8"/>
        <v>4</v>
      </c>
      <c r="E44" s="67">
        <v>84.812252858672494</v>
      </c>
      <c r="F44" s="68">
        <f t="shared" si="9"/>
        <v>74</v>
      </c>
      <c r="G44" s="67">
        <v>-3.5971063916367552</v>
      </c>
      <c r="H44">
        <f t="shared" si="10"/>
        <v>27</v>
      </c>
      <c r="I44" s="76">
        <v>0.92336239408467691</v>
      </c>
      <c r="J44">
        <f t="shared" si="5"/>
        <v>0.92336239408467691</v>
      </c>
      <c r="K44" s="68">
        <f t="shared" si="6"/>
        <v>43</v>
      </c>
      <c r="M44">
        <f t="shared" si="11"/>
        <v>1225</v>
      </c>
      <c r="N44">
        <v>1521</v>
      </c>
      <c r="O44">
        <v>961</v>
      </c>
      <c r="P44">
        <v>256</v>
      </c>
    </row>
    <row r="45" spans="1:16" x14ac:dyDescent="0.3">
      <c r="A45" s="67">
        <v>363.29251748251744</v>
      </c>
      <c r="B45" s="68">
        <f t="shared" si="7"/>
        <v>62</v>
      </c>
      <c r="C45" s="67">
        <v>1.4901</v>
      </c>
      <c r="D45" s="68">
        <f t="shared" si="8"/>
        <v>6</v>
      </c>
      <c r="E45" s="67">
        <v>47.353776848675786</v>
      </c>
      <c r="F45" s="68">
        <f t="shared" si="9"/>
        <v>8</v>
      </c>
      <c r="G45" s="67">
        <v>-1.3621945188191755</v>
      </c>
      <c r="H45">
        <f t="shared" si="10"/>
        <v>50</v>
      </c>
      <c r="I45" s="76">
        <v>2.5984175734175636</v>
      </c>
      <c r="J45">
        <f t="shared" si="5"/>
        <v>2.5984175734175636</v>
      </c>
      <c r="K45" s="68">
        <f t="shared" si="6"/>
        <v>78</v>
      </c>
      <c r="M45">
        <f t="shared" si="11"/>
        <v>256</v>
      </c>
      <c r="N45">
        <v>5184</v>
      </c>
      <c r="O45">
        <v>4900</v>
      </c>
      <c r="P45">
        <v>784</v>
      </c>
    </row>
    <row r="46" spans="1:16" x14ac:dyDescent="0.3">
      <c r="A46" s="67">
        <v>716.86787500000003</v>
      </c>
      <c r="B46" s="68">
        <f t="shared" si="7"/>
        <v>79</v>
      </c>
      <c r="C46" s="67">
        <v>1.2142999999999999</v>
      </c>
      <c r="D46" s="68">
        <f t="shared" si="8"/>
        <v>5</v>
      </c>
      <c r="E46" s="67">
        <v>97.85629691887452</v>
      </c>
      <c r="F46" s="68">
        <f t="shared" si="9"/>
        <v>85</v>
      </c>
      <c r="G46" s="67">
        <v>-6.5130516360686501</v>
      </c>
      <c r="H46">
        <f t="shared" si="10"/>
        <v>6</v>
      </c>
      <c r="I46" s="76">
        <v>-0.34191049049496769</v>
      </c>
      <c r="J46">
        <f t="shared" si="5"/>
        <v>0.34191049049496769</v>
      </c>
      <c r="K46" s="68">
        <f t="shared" si="6"/>
        <v>18</v>
      </c>
      <c r="M46">
        <f t="shared" si="11"/>
        <v>3721</v>
      </c>
      <c r="N46">
        <v>169</v>
      </c>
      <c r="O46">
        <v>4489</v>
      </c>
      <c r="P46">
        <v>144</v>
      </c>
    </row>
    <row r="47" spans="1:16" x14ac:dyDescent="0.3">
      <c r="A47" s="67">
        <v>651.69845679012349</v>
      </c>
      <c r="B47" s="68">
        <f t="shared" si="7"/>
        <v>77</v>
      </c>
      <c r="C47" s="67">
        <v>0.13869999999999999</v>
      </c>
      <c r="D47" s="68">
        <f t="shared" si="8"/>
        <v>1</v>
      </c>
      <c r="E47" s="67">
        <v>77.991048073010518</v>
      </c>
      <c r="F47" s="68">
        <f t="shared" si="9"/>
        <v>67</v>
      </c>
      <c r="G47" s="67">
        <v>-3.7712852806973181</v>
      </c>
      <c r="H47">
        <f t="shared" si="10"/>
        <v>25</v>
      </c>
      <c r="I47" s="76">
        <v>-0.1396421428440533</v>
      </c>
      <c r="J47">
        <f t="shared" si="5"/>
        <v>0.1396421428440533</v>
      </c>
      <c r="K47" s="68">
        <f t="shared" si="6"/>
        <v>8</v>
      </c>
      <c r="M47">
        <f t="shared" si="11"/>
        <v>4761</v>
      </c>
      <c r="N47">
        <v>49</v>
      </c>
      <c r="O47">
        <v>3481</v>
      </c>
      <c r="P47">
        <v>289</v>
      </c>
    </row>
    <row r="48" spans="1:16" x14ac:dyDescent="0.3">
      <c r="A48" s="67">
        <v>280.73135951661629</v>
      </c>
      <c r="B48" s="68">
        <f t="shared" si="7"/>
        <v>50</v>
      </c>
      <c r="C48" s="67">
        <v>3.5979999999999999</v>
      </c>
      <c r="D48" s="68">
        <f t="shared" si="8"/>
        <v>8</v>
      </c>
      <c r="E48" s="67">
        <v>87.593798446666099</v>
      </c>
      <c r="F48" s="68">
        <f t="shared" si="9"/>
        <v>77</v>
      </c>
      <c r="G48" s="67">
        <v>-0.98468365573281924</v>
      </c>
      <c r="H48">
        <f t="shared" si="10"/>
        <v>56</v>
      </c>
      <c r="I48" s="76">
        <v>-0.48655102292160279</v>
      </c>
      <c r="J48">
        <f t="shared" si="5"/>
        <v>0.48655102292160279</v>
      </c>
      <c r="K48" s="68">
        <f t="shared" si="6"/>
        <v>25</v>
      </c>
      <c r="M48">
        <f t="shared" si="11"/>
        <v>625</v>
      </c>
      <c r="N48">
        <v>289</v>
      </c>
      <c r="O48">
        <v>2704</v>
      </c>
      <c r="P48">
        <v>961</v>
      </c>
    </row>
    <row r="49" spans="1:16" x14ac:dyDescent="0.3">
      <c r="A49" s="67">
        <v>325.05113365990201</v>
      </c>
      <c r="B49" s="68">
        <f t="shared" si="7"/>
        <v>57</v>
      </c>
      <c r="C49" s="67">
        <v>6.5187999999999997</v>
      </c>
      <c r="D49" s="68">
        <f t="shared" si="8"/>
        <v>37</v>
      </c>
      <c r="E49" s="67">
        <v>71.501488764471304</v>
      </c>
      <c r="F49" s="68">
        <f t="shared" si="9"/>
        <v>57</v>
      </c>
      <c r="G49" s="67">
        <v>-0.33580822857248999</v>
      </c>
      <c r="H49">
        <f t="shared" si="10"/>
        <v>62</v>
      </c>
      <c r="I49" s="76">
        <v>4.9177948293518625E-2</v>
      </c>
      <c r="J49">
        <f t="shared" si="5"/>
        <v>4.9177948293518625E-2</v>
      </c>
      <c r="K49" s="68">
        <f t="shared" si="6"/>
        <v>3</v>
      </c>
      <c r="M49">
        <f t="shared" si="11"/>
        <v>2916</v>
      </c>
      <c r="N49">
        <v>1156</v>
      </c>
      <c r="O49">
        <v>2916</v>
      </c>
      <c r="P49">
        <v>3481</v>
      </c>
    </row>
    <row r="50" spans="1:16" x14ac:dyDescent="0.3">
      <c r="A50" s="67">
        <v>226.06576923076926</v>
      </c>
      <c r="B50" s="68">
        <f t="shared" si="7"/>
        <v>43</v>
      </c>
      <c r="C50" s="67">
        <v>7.0660999999999996</v>
      </c>
      <c r="D50" s="68">
        <f t="shared" si="8"/>
        <v>51</v>
      </c>
      <c r="E50" s="67">
        <v>67.502326898951878</v>
      </c>
      <c r="F50" s="68">
        <f t="shared" si="9"/>
        <v>44</v>
      </c>
      <c r="G50" s="67">
        <v>-1.6130677710242167</v>
      </c>
      <c r="H50">
        <f t="shared" si="10"/>
        <v>45</v>
      </c>
      <c r="I50" s="76">
        <v>-9.446897708798474E-3</v>
      </c>
      <c r="J50">
        <f t="shared" si="5"/>
        <v>9.446897708798474E-3</v>
      </c>
      <c r="K50" s="68">
        <f t="shared" si="6"/>
        <v>1</v>
      </c>
      <c r="M50">
        <f t="shared" si="11"/>
        <v>1764</v>
      </c>
      <c r="N50">
        <v>2500</v>
      </c>
      <c r="O50">
        <v>1849</v>
      </c>
      <c r="P50">
        <v>1936</v>
      </c>
    </row>
    <row r="51" spans="1:16" x14ac:dyDescent="0.3">
      <c r="A51" s="67">
        <v>304.96551724137925</v>
      </c>
      <c r="B51" s="68">
        <f t="shared" si="7"/>
        <v>54</v>
      </c>
      <c r="C51" s="67">
        <v>5.6485000000000003</v>
      </c>
      <c r="D51" s="68">
        <f t="shared" si="8"/>
        <v>19</v>
      </c>
      <c r="E51" s="67">
        <v>69.272012977926124</v>
      </c>
      <c r="F51" s="68">
        <f t="shared" si="9"/>
        <v>49</v>
      </c>
      <c r="G51" s="67">
        <v>-4.5083435708435706</v>
      </c>
      <c r="H51">
        <f t="shared" si="10"/>
        <v>19</v>
      </c>
      <c r="I51" s="76">
        <v>1.0982419927013041</v>
      </c>
      <c r="J51">
        <f t="shared" si="5"/>
        <v>1.0982419927013041</v>
      </c>
      <c r="K51" s="68">
        <f t="shared" si="6"/>
        <v>49</v>
      </c>
      <c r="M51">
        <f t="shared" si="11"/>
        <v>25</v>
      </c>
      <c r="N51">
        <v>900</v>
      </c>
      <c r="O51">
        <v>0</v>
      </c>
      <c r="P51">
        <v>900</v>
      </c>
    </row>
    <row r="52" spans="1:16" x14ac:dyDescent="0.3">
      <c r="A52" s="67">
        <v>475.97592920353981</v>
      </c>
      <c r="B52" s="68">
        <f t="shared" si="7"/>
        <v>70</v>
      </c>
      <c r="C52" s="67">
        <v>7.0937999999999999</v>
      </c>
      <c r="D52" s="68">
        <f t="shared" si="8"/>
        <v>52</v>
      </c>
      <c r="E52" s="67">
        <v>89.596331775337575</v>
      </c>
      <c r="F52" s="68">
        <f t="shared" si="9"/>
        <v>80</v>
      </c>
      <c r="G52" s="67">
        <v>2.4206991653175285</v>
      </c>
      <c r="H52">
        <f t="shared" si="10"/>
        <v>73</v>
      </c>
      <c r="I52" s="76">
        <v>0.69564634769400868</v>
      </c>
      <c r="J52">
        <f t="shared" si="5"/>
        <v>0.69564634769400868</v>
      </c>
      <c r="K52" s="68">
        <f t="shared" si="6"/>
        <v>36</v>
      </c>
      <c r="M52">
        <f t="shared" si="11"/>
        <v>1156</v>
      </c>
      <c r="N52">
        <v>256</v>
      </c>
      <c r="O52">
        <v>1936</v>
      </c>
      <c r="P52">
        <v>1369</v>
      </c>
    </row>
    <row r="53" spans="1:16" x14ac:dyDescent="0.3">
      <c r="A53" s="67">
        <v>269.61752969121142</v>
      </c>
      <c r="B53" s="68">
        <f t="shared" si="7"/>
        <v>47</v>
      </c>
      <c r="C53" s="67">
        <v>8.1798000000000002</v>
      </c>
      <c r="D53" s="68">
        <f t="shared" si="8"/>
        <v>61</v>
      </c>
      <c r="E53" s="67">
        <v>57.011298693142564</v>
      </c>
      <c r="F53" s="68">
        <f t="shared" si="9"/>
        <v>23</v>
      </c>
      <c r="G53" s="67">
        <v>-0.84475197833459625</v>
      </c>
      <c r="H53">
        <f t="shared" si="10"/>
        <v>58</v>
      </c>
      <c r="I53" s="76">
        <v>1.1946411508126715</v>
      </c>
      <c r="J53">
        <f t="shared" si="5"/>
        <v>1.1946411508126715</v>
      </c>
      <c r="K53" s="68">
        <f t="shared" si="6"/>
        <v>56</v>
      </c>
      <c r="M53">
        <f t="shared" si="11"/>
        <v>81</v>
      </c>
      <c r="N53">
        <v>25</v>
      </c>
      <c r="O53">
        <v>1089</v>
      </c>
      <c r="P53">
        <v>4</v>
      </c>
    </row>
    <row r="54" spans="1:16" x14ac:dyDescent="0.3">
      <c r="A54" s="67">
        <v>471.69393442622948</v>
      </c>
      <c r="B54" s="68">
        <f t="shared" si="7"/>
        <v>69</v>
      </c>
      <c r="C54" s="67">
        <v>6.8997000000000002</v>
      </c>
      <c r="D54" s="68">
        <f t="shared" si="8"/>
        <v>44</v>
      </c>
      <c r="E54" s="67">
        <v>63.147478461806742</v>
      </c>
      <c r="F54" s="68">
        <f t="shared" si="9"/>
        <v>34</v>
      </c>
      <c r="G54" s="67">
        <v>-4.2452623007868855</v>
      </c>
      <c r="H54">
        <f t="shared" si="10"/>
        <v>22</v>
      </c>
      <c r="I54" s="76">
        <v>0.89667759296365546</v>
      </c>
      <c r="J54">
        <f t="shared" si="5"/>
        <v>0.89667759296365546</v>
      </c>
      <c r="K54" s="68">
        <f t="shared" si="6"/>
        <v>41</v>
      </c>
      <c r="M54">
        <f t="shared" si="11"/>
        <v>784</v>
      </c>
      <c r="N54">
        <v>9</v>
      </c>
      <c r="O54">
        <v>49</v>
      </c>
      <c r="P54">
        <v>361</v>
      </c>
    </row>
    <row r="55" spans="1:16" x14ac:dyDescent="0.3">
      <c r="A55" s="67">
        <v>146.88845193508115</v>
      </c>
      <c r="B55" s="68">
        <f t="shared" si="7"/>
        <v>35</v>
      </c>
      <c r="C55" s="67">
        <v>7.4885000000000002</v>
      </c>
      <c r="D55" s="68">
        <f t="shared" si="8"/>
        <v>57</v>
      </c>
      <c r="E55" s="67">
        <v>68.263526893635415</v>
      </c>
      <c r="F55" s="68">
        <f t="shared" si="9"/>
        <v>46</v>
      </c>
      <c r="G55" s="67">
        <v>-1.9895855650498249</v>
      </c>
      <c r="H55">
        <f t="shared" si="10"/>
        <v>41</v>
      </c>
      <c r="I55" s="76">
        <v>-1.1818057862464428</v>
      </c>
      <c r="J55">
        <f t="shared" si="5"/>
        <v>1.1818057862464428</v>
      </c>
      <c r="K55" s="68">
        <f t="shared" si="6"/>
        <v>54</v>
      </c>
      <c r="M55">
        <f t="shared" si="11"/>
        <v>361</v>
      </c>
      <c r="N55">
        <v>9</v>
      </c>
      <c r="O55">
        <v>64</v>
      </c>
      <c r="P55">
        <v>169</v>
      </c>
    </row>
    <row r="56" spans="1:16" x14ac:dyDescent="0.3">
      <c r="A56" s="67">
        <v>115.8189950166113</v>
      </c>
      <c r="B56" s="68">
        <f t="shared" si="7"/>
        <v>31</v>
      </c>
      <c r="C56" s="67">
        <v>9.1447000000000003</v>
      </c>
      <c r="D56" s="68">
        <f t="shared" si="8"/>
        <v>72</v>
      </c>
      <c r="E56" s="67">
        <v>51.356318355637036</v>
      </c>
      <c r="F56" s="68">
        <f t="shared" si="9"/>
        <v>14</v>
      </c>
      <c r="G56" s="67">
        <v>-0.91369816285756056</v>
      </c>
      <c r="H56">
        <f t="shared" si="10"/>
        <v>57</v>
      </c>
      <c r="I56" s="76">
        <v>1.8394193000905972</v>
      </c>
      <c r="J56">
        <f t="shared" si="5"/>
        <v>1.8394193000905972</v>
      </c>
      <c r="K56" s="68">
        <f t="shared" si="6"/>
        <v>72</v>
      </c>
      <c r="M56">
        <f t="shared" si="11"/>
        <v>1681</v>
      </c>
      <c r="N56">
        <v>0</v>
      </c>
      <c r="O56">
        <v>3364</v>
      </c>
      <c r="P56">
        <v>225</v>
      </c>
    </row>
    <row r="57" spans="1:16" x14ac:dyDescent="0.3">
      <c r="A57" s="67">
        <v>314.59843342036555</v>
      </c>
      <c r="B57" s="68">
        <f t="shared" si="7"/>
        <v>56</v>
      </c>
      <c r="C57" s="67">
        <v>7.5682999999999998</v>
      </c>
      <c r="D57" s="68">
        <f t="shared" si="8"/>
        <v>58</v>
      </c>
      <c r="E57" s="67">
        <v>71.669993441949757</v>
      </c>
      <c r="F57" s="68">
        <f t="shared" si="9"/>
        <v>58</v>
      </c>
      <c r="G57" s="67">
        <v>-1.0218989371865066</v>
      </c>
      <c r="H57">
        <f t="shared" si="10"/>
        <v>55</v>
      </c>
      <c r="I57" s="76">
        <v>-0.24510968202436345</v>
      </c>
      <c r="J57">
        <f t="shared" si="5"/>
        <v>0.24510968202436345</v>
      </c>
      <c r="K57" s="68">
        <f t="shared" si="6"/>
        <v>13</v>
      </c>
      <c r="M57">
        <f t="shared" si="11"/>
        <v>1849</v>
      </c>
      <c r="N57">
        <v>2025</v>
      </c>
      <c r="O57">
        <v>2025</v>
      </c>
      <c r="P57">
        <v>1764</v>
      </c>
    </row>
    <row r="58" spans="1:16" x14ac:dyDescent="0.3">
      <c r="A58" s="67">
        <v>164.58569118835894</v>
      </c>
      <c r="B58" s="68">
        <f t="shared" si="7"/>
        <v>37</v>
      </c>
      <c r="C58" s="67">
        <v>5.9561000000000002</v>
      </c>
      <c r="D58" s="68">
        <f t="shared" si="8"/>
        <v>25</v>
      </c>
      <c r="E58" s="67">
        <v>75.019857337036072</v>
      </c>
      <c r="F58" s="68">
        <f t="shared" si="9"/>
        <v>65</v>
      </c>
      <c r="G58" s="67">
        <v>-2.7002108546213157</v>
      </c>
      <c r="H58">
        <f t="shared" si="10"/>
        <v>32</v>
      </c>
      <c r="I58" s="76">
        <v>-1.7378036559735932</v>
      </c>
      <c r="J58">
        <f t="shared" si="5"/>
        <v>1.7378036559735932</v>
      </c>
      <c r="K58" s="68">
        <f t="shared" si="6"/>
        <v>71</v>
      </c>
      <c r="M58">
        <f t="shared" si="11"/>
        <v>1156</v>
      </c>
      <c r="N58">
        <v>2116</v>
      </c>
      <c r="O58">
        <v>36</v>
      </c>
      <c r="P58">
        <v>1521</v>
      </c>
    </row>
    <row r="59" spans="1:16" x14ac:dyDescent="0.3">
      <c r="A59" s="67">
        <v>279.02917050691246</v>
      </c>
      <c r="B59" s="68">
        <f t="shared" si="7"/>
        <v>49</v>
      </c>
      <c r="C59" s="67">
        <v>6.1893000000000002</v>
      </c>
      <c r="D59" s="68">
        <f t="shared" si="8"/>
        <v>30</v>
      </c>
      <c r="E59" s="67">
        <v>68.939044939330273</v>
      </c>
      <c r="F59" s="68">
        <f t="shared" si="9"/>
        <v>48</v>
      </c>
      <c r="G59" s="67">
        <v>-2.6405456176061746</v>
      </c>
      <c r="H59">
        <f t="shared" si="10"/>
        <v>33</v>
      </c>
      <c r="I59" s="76">
        <v>-0.10639436191051743</v>
      </c>
      <c r="J59">
        <f t="shared" si="5"/>
        <v>0.10639436191051743</v>
      </c>
      <c r="K59" s="68">
        <f t="shared" si="6"/>
        <v>7</v>
      </c>
      <c r="M59">
        <f t="shared" si="11"/>
        <v>1764</v>
      </c>
      <c r="N59">
        <v>529</v>
      </c>
      <c r="O59">
        <v>1681</v>
      </c>
      <c r="P59">
        <v>676</v>
      </c>
    </row>
    <row r="60" spans="1:16" x14ac:dyDescent="0.3">
      <c r="A60" s="67">
        <v>352.1128358208955</v>
      </c>
      <c r="B60" s="68">
        <f t="shared" si="7"/>
        <v>61</v>
      </c>
      <c r="C60" s="67">
        <v>6.6744000000000003</v>
      </c>
      <c r="D60" s="68">
        <f t="shared" si="8"/>
        <v>39</v>
      </c>
      <c r="E60" s="67">
        <v>86.444589356976635</v>
      </c>
      <c r="F60" s="68">
        <f t="shared" si="9"/>
        <v>76</v>
      </c>
      <c r="G60" s="67">
        <v>-0.57799559092701769</v>
      </c>
      <c r="H60">
        <f t="shared" si="10"/>
        <v>60</v>
      </c>
      <c r="I60" s="76">
        <v>-1.4130111094982141</v>
      </c>
      <c r="J60">
        <f t="shared" si="5"/>
        <v>1.4130111094982141</v>
      </c>
      <c r="K60" s="68">
        <f t="shared" si="6"/>
        <v>63</v>
      </c>
      <c r="M60">
        <f t="shared" si="11"/>
        <v>4</v>
      </c>
      <c r="N60">
        <v>576</v>
      </c>
      <c r="O60">
        <v>169</v>
      </c>
      <c r="P60">
        <v>9</v>
      </c>
    </row>
    <row r="61" spans="1:16" x14ac:dyDescent="0.3">
      <c r="A61" s="67">
        <v>181.66631422924902</v>
      </c>
      <c r="B61" s="68">
        <f t="shared" si="7"/>
        <v>38</v>
      </c>
      <c r="C61" s="67">
        <v>4.9151999999999996</v>
      </c>
      <c r="D61" s="68">
        <f t="shared" si="8"/>
        <v>11</v>
      </c>
      <c r="E61" s="67">
        <v>56.151519175178827</v>
      </c>
      <c r="F61" s="68">
        <f t="shared" si="9"/>
        <v>21</v>
      </c>
      <c r="G61" s="67">
        <v>-3.2488527411629398</v>
      </c>
      <c r="H61">
        <f t="shared" si="10"/>
        <v>30</v>
      </c>
      <c r="I61" s="76">
        <v>0.83056206075492867</v>
      </c>
      <c r="J61">
        <f t="shared" si="5"/>
        <v>0.83056206075492867</v>
      </c>
      <c r="K61" s="68">
        <f t="shared" si="6"/>
        <v>40</v>
      </c>
      <c r="M61">
        <f t="shared" si="11"/>
        <v>4</v>
      </c>
      <c r="N61">
        <v>841</v>
      </c>
      <c r="O61">
        <v>361</v>
      </c>
      <c r="P61">
        <v>100</v>
      </c>
    </row>
    <row r="62" spans="1:16" x14ac:dyDescent="0.3">
      <c r="A62" s="67">
        <v>262.61717741935485</v>
      </c>
      <c r="B62" s="68">
        <f t="shared" si="7"/>
        <v>46</v>
      </c>
      <c r="C62" s="67">
        <v>5.6779999999999999</v>
      </c>
      <c r="D62" s="68">
        <f t="shared" si="8"/>
        <v>20</v>
      </c>
      <c r="E62" s="67">
        <v>69.725185871696183</v>
      </c>
      <c r="F62" s="68">
        <f t="shared" si="9"/>
        <v>51</v>
      </c>
      <c r="G62" s="67">
        <v>-1.4651817924728594</v>
      </c>
      <c r="H62">
        <f t="shared" si="10"/>
        <v>48</v>
      </c>
      <c r="I62" s="76">
        <v>-1.0702063652417877</v>
      </c>
      <c r="J62">
        <f t="shared" si="5"/>
        <v>1.0702063652417877</v>
      </c>
      <c r="K62" s="68">
        <f t="shared" si="6"/>
        <v>47</v>
      </c>
      <c r="M62">
        <f t="shared" si="11"/>
        <v>1</v>
      </c>
      <c r="N62">
        <v>729</v>
      </c>
      <c r="O62">
        <v>16</v>
      </c>
      <c r="P62">
        <v>1</v>
      </c>
    </row>
    <row r="63" spans="1:16" x14ac:dyDescent="0.3">
      <c r="A63" s="67">
        <v>136.82457342657341</v>
      </c>
      <c r="B63" s="68">
        <f t="shared" si="7"/>
        <v>33</v>
      </c>
      <c r="C63" s="67">
        <v>6.7354000000000003</v>
      </c>
      <c r="D63" s="68">
        <f t="shared" si="8"/>
        <v>42</v>
      </c>
      <c r="E63" s="67">
        <v>47.952704182176483</v>
      </c>
      <c r="F63" s="68">
        <f t="shared" si="9"/>
        <v>9</v>
      </c>
      <c r="G63" s="67">
        <v>-5.7760134242786778</v>
      </c>
      <c r="H63">
        <f t="shared" si="10"/>
        <v>10</v>
      </c>
      <c r="I63" s="76">
        <v>-0.89825348747999101</v>
      </c>
      <c r="J63">
        <f t="shared" si="5"/>
        <v>0.89825348747999101</v>
      </c>
      <c r="K63" s="68">
        <f t="shared" si="6"/>
        <v>42</v>
      </c>
      <c r="M63">
        <f t="shared" si="11"/>
        <v>81</v>
      </c>
      <c r="N63">
        <v>0</v>
      </c>
      <c r="O63">
        <v>1089</v>
      </c>
      <c r="P63">
        <v>1024</v>
      </c>
    </row>
    <row r="64" spans="1:16" x14ac:dyDescent="0.3">
      <c r="A64" s="67">
        <v>129.78622554067971</v>
      </c>
      <c r="B64" s="68">
        <f t="shared" si="7"/>
        <v>32</v>
      </c>
      <c r="C64" s="67">
        <v>8.5516000000000005</v>
      </c>
      <c r="D64" s="68">
        <f t="shared" si="8"/>
        <v>68</v>
      </c>
      <c r="E64" s="67">
        <v>73.123878441495847</v>
      </c>
      <c r="F64" s="68">
        <f t="shared" si="9"/>
        <v>60</v>
      </c>
      <c r="G64" s="67">
        <v>-1.2034174146297185</v>
      </c>
      <c r="H64">
        <f t="shared" si="10"/>
        <v>53</v>
      </c>
      <c r="I64" s="76">
        <v>-1.4689321348498652E-2</v>
      </c>
      <c r="J64">
        <f t="shared" si="5"/>
        <v>1.4689321348498652E-2</v>
      </c>
      <c r="K64" s="68">
        <f t="shared" si="6"/>
        <v>2</v>
      </c>
      <c r="M64">
        <f t="shared" si="11"/>
        <v>900</v>
      </c>
      <c r="N64">
        <v>4356</v>
      </c>
      <c r="O64">
        <v>3364</v>
      </c>
      <c r="P64">
        <v>2601</v>
      </c>
    </row>
    <row r="65" spans="1:16" x14ac:dyDescent="0.3">
      <c r="A65" s="67">
        <v>16.392664253517282</v>
      </c>
      <c r="B65" s="68">
        <f t="shared" si="7"/>
        <v>9</v>
      </c>
      <c r="C65" s="72">
        <v>6.9829999999999997</v>
      </c>
      <c r="D65" s="68">
        <f t="shared" si="8"/>
        <v>48.5</v>
      </c>
      <c r="E65" s="67">
        <v>78.744177347316821</v>
      </c>
      <c r="F65" s="68">
        <f t="shared" si="9"/>
        <v>68</v>
      </c>
      <c r="G65" s="67">
        <v>2.9101186384751698</v>
      </c>
      <c r="H65">
        <f t="shared" si="10"/>
        <v>74</v>
      </c>
      <c r="I65" s="76">
        <v>2.0778803679481257</v>
      </c>
      <c r="J65">
        <f t="shared" si="5"/>
        <v>2.0778803679481257</v>
      </c>
      <c r="K65" s="68">
        <f t="shared" si="6"/>
        <v>76</v>
      </c>
      <c r="M65">
        <f t="shared" si="11"/>
        <v>4489</v>
      </c>
      <c r="N65">
        <v>756.25</v>
      </c>
      <c r="O65">
        <v>64</v>
      </c>
      <c r="P65">
        <v>4</v>
      </c>
    </row>
    <row r="66" spans="1:16" x14ac:dyDescent="0.3">
      <c r="A66" s="67">
        <v>11.67981114435303</v>
      </c>
      <c r="B66" s="68">
        <f t="shared" si="7"/>
        <v>6</v>
      </c>
      <c r="C66" s="67">
        <v>6.9747000000000003</v>
      </c>
      <c r="D66" s="68">
        <f t="shared" si="8"/>
        <v>47</v>
      </c>
      <c r="E66" s="67">
        <v>86.225932246655432</v>
      </c>
      <c r="F66" s="68">
        <f t="shared" si="9"/>
        <v>75</v>
      </c>
      <c r="G66" s="67">
        <v>5.0683787664922164</v>
      </c>
      <c r="H66">
        <f t="shared" si="10"/>
        <v>80</v>
      </c>
      <c r="I66" s="76">
        <v>2.3710967078240515</v>
      </c>
      <c r="J66">
        <f t="shared" si="5"/>
        <v>2.3710967078240515</v>
      </c>
      <c r="K66" s="68">
        <f t="shared" si="6"/>
        <v>77</v>
      </c>
      <c r="M66">
        <f t="shared" si="11"/>
        <v>5041</v>
      </c>
      <c r="N66">
        <v>900</v>
      </c>
      <c r="O66">
        <v>4</v>
      </c>
      <c r="P66">
        <v>9</v>
      </c>
    </row>
    <row r="67" spans="1:16" x14ac:dyDescent="0.3">
      <c r="A67" s="67">
        <v>3.6762693357597818</v>
      </c>
      <c r="B67" s="68">
        <f t="shared" si="7"/>
        <v>2</v>
      </c>
      <c r="C67" s="67">
        <v>8.7394999999999996</v>
      </c>
      <c r="D67" s="68">
        <f t="shared" si="8"/>
        <v>70</v>
      </c>
      <c r="E67" s="67">
        <v>92.430141320470852</v>
      </c>
      <c r="F67" s="68">
        <f t="shared" si="9"/>
        <v>83</v>
      </c>
      <c r="G67" s="67">
        <v>-5.3868602858908856</v>
      </c>
      <c r="H67">
        <f t="shared" si="10"/>
        <v>13</v>
      </c>
      <c r="I67" s="76">
        <v>3.0971859260315426</v>
      </c>
      <c r="J67">
        <f t="shared" si="5"/>
        <v>3.0971859260315426</v>
      </c>
      <c r="K67" s="68">
        <f t="shared" si="6"/>
        <v>79</v>
      </c>
      <c r="M67">
        <f t="shared" si="11"/>
        <v>5929</v>
      </c>
      <c r="N67">
        <v>81</v>
      </c>
      <c r="O67">
        <v>16</v>
      </c>
      <c r="P67">
        <v>4356</v>
      </c>
    </row>
    <row r="68" spans="1:16" x14ac:dyDescent="0.3">
      <c r="A68" s="67">
        <v>93.239362898188631</v>
      </c>
      <c r="B68" s="68">
        <f t="shared" si="7"/>
        <v>25</v>
      </c>
      <c r="C68" s="67">
        <v>6.9829999999999997</v>
      </c>
      <c r="D68" s="68">
        <f t="shared" si="8"/>
        <v>48.5</v>
      </c>
      <c r="E68" s="67">
        <v>69.771036489267431</v>
      </c>
      <c r="F68" s="68">
        <f t="shared" si="9"/>
        <v>52</v>
      </c>
      <c r="G68" s="67">
        <v>3.2489492547445766</v>
      </c>
      <c r="H68">
        <f t="shared" si="10"/>
        <v>78</v>
      </c>
      <c r="I68" s="76">
        <v>1.4085138396648915</v>
      </c>
      <c r="J68">
        <f t="shared" si="5"/>
        <v>1.4085138396648915</v>
      </c>
      <c r="K68" s="68">
        <f t="shared" si="6"/>
        <v>62</v>
      </c>
      <c r="M68">
        <f t="shared" si="11"/>
        <v>1369</v>
      </c>
      <c r="N68">
        <v>182.25</v>
      </c>
      <c r="O68">
        <v>100</v>
      </c>
      <c r="P68">
        <v>256</v>
      </c>
    </row>
    <row r="69" spans="1:16" x14ac:dyDescent="0.3">
      <c r="A69" s="67">
        <v>248.55819413092553</v>
      </c>
      <c r="B69" s="68">
        <f t="shared" si="7"/>
        <v>44</v>
      </c>
      <c r="C69" s="67">
        <v>6.9054000000000002</v>
      </c>
      <c r="D69" s="68">
        <f t="shared" si="8"/>
        <v>45</v>
      </c>
      <c r="E69" s="67">
        <v>72.019269398516059</v>
      </c>
      <c r="F69" s="68">
        <f t="shared" si="9"/>
        <v>59</v>
      </c>
      <c r="G69" s="67">
        <v>4.968499711827017E-3</v>
      </c>
      <c r="H69">
        <f t="shared" si="10"/>
        <v>66</v>
      </c>
      <c r="I69" s="76">
        <v>-0.44960223935895272</v>
      </c>
      <c r="J69">
        <f t="shared" si="5"/>
        <v>0.44960223935895272</v>
      </c>
      <c r="K69" s="68">
        <f t="shared" si="6"/>
        <v>24</v>
      </c>
      <c r="M69">
        <f t="shared" si="11"/>
        <v>400</v>
      </c>
      <c r="N69">
        <v>441</v>
      </c>
      <c r="O69">
        <v>1225</v>
      </c>
      <c r="P69">
        <v>1764</v>
      </c>
    </row>
    <row r="70" spans="1:16" x14ac:dyDescent="0.3">
      <c r="A70" s="67">
        <v>49.907298170075343</v>
      </c>
      <c r="B70" s="68">
        <f t="shared" ref="B70:B90" si="12">_xlfn.RANK.AVG(A70,A$6:A$90,1)</f>
        <v>21</v>
      </c>
      <c r="C70" s="67">
        <v>6.8760000000000003</v>
      </c>
      <c r="D70" s="68">
        <f t="shared" ref="D70:D90" si="13">_xlfn.RANK.AVG(C70,C$6:C$90,1)</f>
        <v>43</v>
      </c>
      <c r="E70" s="67">
        <v>39.830611057528984</v>
      </c>
      <c r="F70" s="68">
        <f t="shared" ref="F70:F90" si="14">_xlfn.RANK.AVG(E70,E$6:E$90,1)</f>
        <v>2</v>
      </c>
      <c r="G70" s="67">
        <v>-1.7124587302189669</v>
      </c>
      <c r="H70">
        <f t="shared" ref="H70:H90" si="15">_xlfn.RANK.AVG(G70,G$6:G$90,1)</f>
        <v>44</v>
      </c>
      <c r="I70" s="76">
        <v>-1.1639127357286014</v>
      </c>
      <c r="J70">
        <f t="shared" si="5"/>
        <v>1.1639127357286014</v>
      </c>
      <c r="K70" s="68">
        <f t="shared" si="6"/>
        <v>53</v>
      </c>
      <c r="M70">
        <f t="shared" ref="M70:M90" si="16">(B70-$K70)^2</f>
        <v>1024</v>
      </c>
      <c r="N70">
        <v>100</v>
      </c>
      <c r="O70">
        <v>2601</v>
      </c>
      <c r="P70">
        <v>81</v>
      </c>
    </row>
    <row r="71" spans="1:16" x14ac:dyDescent="0.3">
      <c r="A71" s="67">
        <v>22.21161921708185</v>
      </c>
      <c r="B71" s="68">
        <f t="shared" si="12"/>
        <v>12</v>
      </c>
      <c r="C71" s="67">
        <v>3.1408</v>
      </c>
      <c r="D71" s="68">
        <f t="shared" si="13"/>
        <v>7</v>
      </c>
      <c r="E71" s="67">
        <v>33.540306777079195</v>
      </c>
      <c r="F71" s="68">
        <f t="shared" si="14"/>
        <v>1</v>
      </c>
      <c r="G71" s="67">
        <v>-6.1263758323395319</v>
      </c>
      <c r="H71">
        <f t="shared" si="15"/>
        <v>8</v>
      </c>
      <c r="I71" s="76">
        <v>-4.1277906411062304</v>
      </c>
      <c r="J71">
        <f t="shared" ref="J71:J90" si="17">ABS(I71)</f>
        <v>4.1277906411062304</v>
      </c>
      <c r="K71" s="68">
        <f t="shared" ref="K71:K89" si="18">_xlfn.RANK.AVG(J71,J$6:J$90,1)</f>
        <v>84</v>
      </c>
      <c r="M71">
        <f t="shared" si="16"/>
        <v>5184</v>
      </c>
      <c r="N71">
        <v>5929</v>
      </c>
      <c r="O71">
        <v>6889</v>
      </c>
      <c r="P71">
        <v>5776</v>
      </c>
    </row>
    <row r="72" spans="1:16" x14ac:dyDescent="0.3">
      <c r="A72" s="67">
        <v>94.631428571428572</v>
      </c>
      <c r="B72" s="68">
        <f t="shared" si="12"/>
        <v>27</v>
      </c>
      <c r="C72" s="67">
        <v>7.2691999999999997</v>
      </c>
      <c r="D72" s="68">
        <f t="shared" si="13"/>
        <v>56</v>
      </c>
      <c r="E72" s="67">
        <v>66.581630204512578</v>
      </c>
      <c r="F72" s="68">
        <f t="shared" si="14"/>
        <v>43</v>
      </c>
      <c r="G72" s="67">
        <v>-1.2664450231524911</v>
      </c>
      <c r="H72">
        <f t="shared" si="15"/>
        <v>51</v>
      </c>
      <c r="I72" s="76">
        <v>-1.3859170632534443</v>
      </c>
      <c r="J72">
        <f t="shared" si="17"/>
        <v>1.3859170632534443</v>
      </c>
      <c r="K72" s="68">
        <f t="shared" si="18"/>
        <v>61</v>
      </c>
      <c r="M72">
        <f t="shared" si="16"/>
        <v>1156</v>
      </c>
      <c r="N72">
        <v>25</v>
      </c>
      <c r="O72">
        <v>324</v>
      </c>
      <c r="P72">
        <v>100</v>
      </c>
    </row>
    <row r="73" spans="1:16" x14ac:dyDescent="0.3">
      <c r="A73" s="67">
        <v>199.76401785714285</v>
      </c>
      <c r="B73" s="68">
        <f t="shared" si="12"/>
        <v>40</v>
      </c>
      <c r="C73" s="67">
        <v>6.0492999999999997</v>
      </c>
      <c r="D73" s="68">
        <f t="shared" si="13"/>
        <v>29</v>
      </c>
      <c r="E73" s="67">
        <v>51.799068387489584</v>
      </c>
      <c r="F73" s="68">
        <f t="shared" si="14"/>
        <v>15</v>
      </c>
      <c r="G73" s="67">
        <v>-3.6103227387221497</v>
      </c>
      <c r="H73">
        <f t="shared" si="15"/>
        <v>26</v>
      </c>
      <c r="I73" s="76">
        <v>-0.53761806674857837</v>
      </c>
      <c r="J73">
        <f t="shared" si="17"/>
        <v>0.53761806674857837</v>
      </c>
      <c r="K73" s="68">
        <f t="shared" si="18"/>
        <v>30</v>
      </c>
      <c r="M73">
        <f t="shared" si="16"/>
        <v>100</v>
      </c>
      <c r="N73">
        <v>1</v>
      </c>
      <c r="O73">
        <v>225</v>
      </c>
      <c r="P73">
        <v>16</v>
      </c>
    </row>
    <row r="74" spans="1:16" x14ac:dyDescent="0.3">
      <c r="A74" s="67">
        <v>11.688445158019265</v>
      </c>
      <c r="B74" s="68">
        <f t="shared" si="12"/>
        <v>7</v>
      </c>
      <c r="C74" s="67">
        <v>6.3685999999999998</v>
      </c>
      <c r="D74" s="68">
        <f t="shared" si="13"/>
        <v>34</v>
      </c>
      <c r="E74" s="67">
        <v>66.351263408065364</v>
      </c>
      <c r="F74" s="68">
        <f t="shared" si="14"/>
        <v>40</v>
      </c>
      <c r="G74" s="67">
        <v>0.34974999352314823</v>
      </c>
      <c r="H74">
        <f t="shared" si="15"/>
        <v>68</v>
      </c>
      <c r="I74" s="76">
        <v>-1.2200291801578658</v>
      </c>
      <c r="J74">
        <f t="shared" si="17"/>
        <v>1.2200291801578658</v>
      </c>
      <c r="K74" s="68">
        <f t="shared" si="18"/>
        <v>59</v>
      </c>
      <c r="M74">
        <f t="shared" si="16"/>
        <v>2704</v>
      </c>
      <c r="N74">
        <v>625</v>
      </c>
      <c r="O74">
        <v>361</v>
      </c>
      <c r="P74">
        <v>81</v>
      </c>
    </row>
    <row r="75" spans="1:16" x14ac:dyDescent="0.3">
      <c r="A75" s="67">
        <v>33.030600154878684</v>
      </c>
      <c r="B75" s="68">
        <f t="shared" si="12"/>
        <v>16</v>
      </c>
      <c r="C75" s="67">
        <v>7.2083000000000004</v>
      </c>
      <c r="D75" s="68">
        <f t="shared" si="13"/>
        <v>55</v>
      </c>
      <c r="E75" s="67">
        <v>63.109683277330099</v>
      </c>
      <c r="F75" s="68">
        <f t="shared" si="14"/>
        <v>33</v>
      </c>
      <c r="G75" s="67">
        <v>-4.4168538579456191</v>
      </c>
      <c r="H75">
        <f t="shared" si="15"/>
        <v>20</v>
      </c>
      <c r="I75" s="76">
        <v>-1.4582286133629196</v>
      </c>
      <c r="J75">
        <f t="shared" si="17"/>
        <v>1.4582286133629196</v>
      </c>
      <c r="K75" s="68">
        <f t="shared" si="18"/>
        <v>65</v>
      </c>
      <c r="M75">
        <f t="shared" si="16"/>
        <v>2401</v>
      </c>
      <c r="N75">
        <v>100</v>
      </c>
      <c r="O75">
        <v>1024</v>
      </c>
      <c r="P75">
        <v>2025</v>
      </c>
    </row>
    <row r="76" spans="1:16" x14ac:dyDescent="0.3">
      <c r="A76" s="67">
        <v>183.05293625914317</v>
      </c>
      <c r="B76" s="68">
        <f t="shared" si="12"/>
        <v>39</v>
      </c>
      <c r="C76" s="67">
        <v>6.7138</v>
      </c>
      <c r="D76" s="68">
        <f t="shared" si="13"/>
        <v>40</v>
      </c>
      <c r="E76" s="67">
        <v>50.757197693136064</v>
      </c>
      <c r="F76" s="68">
        <f t="shared" si="14"/>
        <v>13</v>
      </c>
      <c r="G76" s="67">
        <v>-1.9965177643784964</v>
      </c>
      <c r="H76">
        <f t="shared" si="15"/>
        <v>40</v>
      </c>
      <c r="I76" s="76">
        <v>-1.1902503855867081</v>
      </c>
      <c r="J76">
        <f t="shared" si="17"/>
        <v>1.1902503855867081</v>
      </c>
      <c r="K76" s="68">
        <f t="shared" si="18"/>
        <v>55</v>
      </c>
      <c r="M76">
        <f t="shared" si="16"/>
        <v>256</v>
      </c>
      <c r="N76">
        <v>225</v>
      </c>
      <c r="O76">
        <v>1764</v>
      </c>
      <c r="P76">
        <v>225</v>
      </c>
    </row>
    <row r="77" spans="1:16" x14ac:dyDescent="0.3">
      <c r="A77" s="67">
        <v>113.04934195725534</v>
      </c>
      <c r="B77" s="68">
        <f t="shared" si="12"/>
        <v>30</v>
      </c>
      <c r="C77" s="67">
        <v>6.2704000000000004</v>
      </c>
      <c r="D77" s="68">
        <f t="shared" si="13"/>
        <v>32</v>
      </c>
      <c r="E77" s="67">
        <v>67.809720821938186</v>
      </c>
      <c r="F77" s="68">
        <f t="shared" si="14"/>
        <v>45</v>
      </c>
      <c r="G77" s="67">
        <v>2.9930380497960316</v>
      </c>
      <c r="H77">
        <f t="shared" si="15"/>
        <v>75</v>
      </c>
      <c r="I77" s="76">
        <v>-0.60843772060776757</v>
      </c>
      <c r="J77">
        <f t="shared" si="17"/>
        <v>0.60843772060776757</v>
      </c>
      <c r="K77" s="68">
        <f t="shared" si="18"/>
        <v>32</v>
      </c>
      <c r="M77">
        <f t="shared" si="16"/>
        <v>4</v>
      </c>
      <c r="N77">
        <v>0</v>
      </c>
      <c r="O77">
        <v>169</v>
      </c>
      <c r="P77">
        <v>1849</v>
      </c>
    </row>
    <row r="78" spans="1:16" x14ac:dyDescent="0.3">
      <c r="A78" s="67">
        <v>100.20426647767542</v>
      </c>
      <c r="B78" s="68">
        <f t="shared" si="12"/>
        <v>28</v>
      </c>
      <c r="C78" s="67">
        <v>5.3423999999999996</v>
      </c>
      <c r="D78" s="68">
        <f t="shared" si="13"/>
        <v>16</v>
      </c>
      <c r="E78" s="67">
        <v>61.882298109137416</v>
      </c>
      <c r="F78" s="68">
        <f t="shared" si="14"/>
        <v>31</v>
      </c>
      <c r="G78" s="67">
        <v>-5.2248483287128478</v>
      </c>
      <c r="H78">
        <f t="shared" si="15"/>
        <v>15</v>
      </c>
      <c r="I78" s="76">
        <v>-0.32418631911669138</v>
      </c>
      <c r="J78">
        <f t="shared" si="17"/>
        <v>0.32418631911669138</v>
      </c>
      <c r="K78" s="68">
        <f t="shared" si="18"/>
        <v>16</v>
      </c>
      <c r="M78">
        <f t="shared" si="16"/>
        <v>144</v>
      </c>
      <c r="N78">
        <v>0</v>
      </c>
      <c r="O78">
        <v>225</v>
      </c>
      <c r="P78">
        <v>1</v>
      </c>
    </row>
    <row r="79" spans="1:16" x14ac:dyDescent="0.3">
      <c r="A79" s="67">
        <v>25.636374045801524</v>
      </c>
      <c r="B79" s="68">
        <f t="shared" si="12"/>
        <v>14</v>
      </c>
      <c r="C79" s="67">
        <v>6.7343000000000002</v>
      </c>
      <c r="D79" s="68">
        <f t="shared" si="13"/>
        <v>41</v>
      </c>
      <c r="E79" s="67">
        <v>61.843171958177962</v>
      </c>
      <c r="F79" s="68">
        <f t="shared" si="14"/>
        <v>30</v>
      </c>
      <c r="G79" s="67">
        <v>-6.1718636788786565</v>
      </c>
      <c r="H79">
        <f t="shared" si="15"/>
        <v>7</v>
      </c>
      <c r="I79" s="76">
        <v>1.8733738533035194</v>
      </c>
      <c r="J79">
        <f t="shared" si="17"/>
        <v>1.8733738533035194</v>
      </c>
      <c r="K79" s="68">
        <f t="shared" si="18"/>
        <v>73</v>
      </c>
      <c r="M79">
        <f t="shared" si="16"/>
        <v>3481</v>
      </c>
      <c r="N79">
        <v>1024</v>
      </c>
      <c r="O79">
        <v>1849</v>
      </c>
      <c r="P79">
        <v>4356</v>
      </c>
    </row>
    <row r="80" spans="1:16" x14ac:dyDescent="0.3">
      <c r="A80" s="67">
        <v>27.26254768004554</v>
      </c>
      <c r="B80" s="68">
        <f t="shared" si="12"/>
        <v>15</v>
      </c>
      <c r="C80" s="67">
        <v>5.9478999999999997</v>
      </c>
      <c r="D80" s="68">
        <f t="shared" si="13"/>
        <v>24</v>
      </c>
      <c r="E80" s="67">
        <v>43.257055280529556</v>
      </c>
      <c r="F80" s="68">
        <f t="shared" si="14"/>
        <v>3</v>
      </c>
      <c r="G80" s="67">
        <v>-2.3385629750365817</v>
      </c>
      <c r="H80">
        <f t="shared" si="15"/>
        <v>36</v>
      </c>
      <c r="I80" s="76">
        <v>-1.6281585532827307</v>
      </c>
      <c r="J80">
        <f t="shared" si="17"/>
        <v>1.6281585532827307</v>
      </c>
      <c r="K80" s="68">
        <f t="shared" si="18"/>
        <v>69</v>
      </c>
      <c r="M80">
        <f t="shared" si="16"/>
        <v>2916</v>
      </c>
      <c r="N80">
        <v>2025</v>
      </c>
      <c r="O80">
        <v>4356</v>
      </c>
      <c r="P80">
        <v>1089</v>
      </c>
    </row>
    <row r="81" spans="1:21" x14ac:dyDescent="0.3">
      <c r="A81" s="67">
        <v>34.868094466311646</v>
      </c>
      <c r="B81" s="68">
        <f t="shared" si="12"/>
        <v>18</v>
      </c>
      <c r="C81" s="67">
        <v>6.0160999999999998</v>
      </c>
      <c r="D81" s="68">
        <f t="shared" si="13"/>
        <v>27</v>
      </c>
      <c r="E81" s="67">
        <v>44.269284970205497</v>
      </c>
      <c r="F81" s="68">
        <f t="shared" si="14"/>
        <v>4</v>
      </c>
      <c r="G81" s="67">
        <v>-5.4691560388597935</v>
      </c>
      <c r="H81">
        <f t="shared" si="15"/>
        <v>12</v>
      </c>
      <c r="I81" s="76">
        <v>-3.3096785243331084</v>
      </c>
      <c r="J81">
        <f t="shared" si="17"/>
        <v>3.3096785243331084</v>
      </c>
      <c r="K81" s="68">
        <f t="shared" si="18"/>
        <v>82</v>
      </c>
      <c r="M81">
        <f t="shared" si="16"/>
        <v>4096</v>
      </c>
      <c r="N81">
        <v>3025</v>
      </c>
      <c r="O81">
        <v>6084</v>
      </c>
      <c r="P81">
        <v>4900</v>
      </c>
    </row>
    <row r="82" spans="1:21" x14ac:dyDescent="0.3">
      <c r="A82" s="67">
        <v>4.0987403924112211</v>
      </c>
      <c r="B82" s="68">
        <f t="shared" si="12"/>
        <v>3</v>
      </c>
      <c r="C82" s="67">
        <v>6.3163999999999998</v>
      </c>
      <c r="D82" s="68">
        <f t="shared" si="13"/>
        <v>33</v>
      </c>
      <c r="E82" s="67">
        <v>45.311168016410036</v>
      </c>
      <c r="F82" s="68">
        <f t="shared" si="14"/>
        <v>6</v>
      </c>
      <c r="G82" s="67">
        <v>-3.7872068773031158</v>
      </c>
      <c r="H82">
        <f t="shared" si="15"/>
        <v>24</v>
      </c>
      <c r="I82" s="76">
        <v>3.1153016008171903</v>
      </c>
      <c r="J82">
        <f t="shared" si="17"/>
        <v>3.1153016008171903</v>
      </c>
      <c r="K82" s="68">
        <f t="shared" si="18"/>
        <v>80</v>
      </c>
      <c r="M82">
        <f t="shared" si="16"/>
        <v>5929</v>
      </c>
      <c r="N82">
        <v>2209</v>
      </c>
      <c r="O82">
        <v>5476</v>
      </c>
      <c r="P82">
        <v>3136</v>
      </c>
    </row>
    <row r="83" spans="1:21" x14ac:dyDescent="0.3">
      <c r="A83" s="67">
        <v>4.4125285375834586</v>
      </c>
      <c r="B83" s="68">
        <f t="shared" si="12"/>
        <v>4</v>
      </c>
      <c r="C83" s="67">
        <v>10.472200000000001</v>
      </c>
      <c r="D83" s="68">
        <f t="shared" si="13"/>
        <v>81</v>
      </c>
      <c r="E83" s="67">
        <v>69.612921540940206</v>
      </c>
      <c r="F83" s="68">
        <f t="shared" si="14"/>
        <v>50</v>
      </c>
      <c r="G83" s="67">
        <v>-10.127352396316828</v>
      </c>
      <c r="H83">
        <f t="shared" si="15"/>
        <v>1</v>
      </c>
      <c r="I83" s="76">
        <v>1.1462136893981381</v>
      </c>
      <c r="J83">
        <f t="shared" si="17"/>
        <v>1.1462136893981381</v>
      </c>
      <c r="K83" s="68">
        <f t="shared" si="18"/>
        <v>51</v>
      </c>
      <c r="M83">
        <f t="shared" si="16"/>
        <v>2209</v>
      </c>
      <c r="N83">
        <v>900</v>
      </c>
      <c r="O83">
        <v>1</v>
      </c>
      <c r="P83">
        <v>2500</v>
      </c>
    </row>
    <row r="84" spans="1:21" x14ac:dyDescent="0.3">
      <c r="A84" s="67">
        <v>93.733011536126298</v>
      </c>
      <c r="B84" s="68">
        <f t="shared" si="12"/>
        <v>26</v>
      </c>
      <c r="C84" s="67">
        <v>8.5089000000000006</v>
      </c>
      <c r="D84" s="68">
        <f t="shared" si="13"/>
        <v>67</v>
      </c>
      <c r="E84" s="67">
        <v>54.842142902124117</v>
      </c>
      <c r="F84" s="68">
        <f t="shared" si="14"/>
        <v>19</v>
      </c>
      <c r="G84" s="67">
        <v>-5.7069612223060098</v>
      </c>
      <c r="H84">
        <f t="shared" si="15"/>
        <v>11</v>
      </c>
      <c r="I84" s="76">
        <v>-0.41091362669794762</v>
      </c>
      <c r="J84">
        <f t="shared" si="17"/>
        <v>0.41091362669794762</v>
      </c>
      <c r="K84" s="68">
        <f t="shared" si="18"/>
        <v>21</v>
      </c>
      <c r="M84">
        <f t="shared" si="16"/>
        <v>25</v>
      </c>
      <c r="N84">
        <v>2116</v>
      </c>
      <c r="O84">
        <v>4</v>
      </c>
      <c r="P84">
        <v>100</v>
      </c>
    </row>
    <row r="85" spans="1:21" x14ac:dyDescent="0.3">
      <c r="A85" s="67">
        <v>12.815648806500761</v>
      </c>
      <c r="B85" s="68">
        <f t="shared" si="12"/>
        <v>8</v>
      </c>
      <c r="C85" s="67">
        <v>9.3431999999999995</v>
      </c>
      <c r="D85" s="68">
        <f t="shared" si="13"/>
        <v>75</v>
      </c>
      <c r="E85" s="67">
        <v>74.517574659485547</v>
      </c>
      <c r="F85" s="68">
        <f t="shared" si="14"/>
        <v>63</v>
      </c>
      <c r="G85" s="67">
        <v>-2.312100275069541</v>
      </c>
      <c r="H85">
        <f t="shared" si="15"/>
        <v>37</v>
      </c>
      <c r="I85" s="76">
        <v>-1.0797839866736751</v>
      </c>
      <c r="J85">
        <f t="shared" si="17"/>
        <v>1.0797839866736751</v>
      </c>
      <c r="K85" s="68">
        <f t="shared" si="18"/>
        <v>48</v>
      </c>
      <c r="M85">
        <f t="shared" si="16"/>
        <v>1600</v>
      </c>
      <c r="N85">
        <v>729</v>
      </c>
      <c r="O85">
        <v>225</v>
      </c>
      <c r="P85">
        <v>121</v>
      </c>
    </row>
    <row r="86" spans="1:21" x14ac:dyDescent="0.3">
      <c r="A86" s="67">
        <v>37.213603205305333</v>
      </c>
      <c r="B86" s="68">
        <f t="shared" si="12"/>
        <v>19</v>
      </c>
      <c r="C86" s="67">
        <v>9.3302999999999994</v>
      </c>
      <c r="D86" s="68">
        <f t="shared" si="13"/>
        <v>74</v>
      </c>
      <c r="E86" s="67">
        <v>56.857396792783206</v>
      </c>
      <c r="F86" s="68">
        <f t="shared" si="14"/>
        <v>22</v>
      </c>
      <c r="G86" s="67">
        <v>-4.0127296776981813</v>
      </c>
      <c r="H86">
        <f t="shared" si="15"/>
        <v>23</v>
      </c>
      <c r="I86" s="76">
        <v>-1.6785967722924369</v>
      </c>
      <c r="J86">
        <f t="shared" si="17"/>
        <v>1.6785967722924369</v>
      </c>
      <c r="K86" s="68">
        <f t="shared" si="18"/>
        <v>70</v>
      </c>
      <c r="M86">
        <f t="shared" si="16"/>
        <v>2601</v>
      </c>
      <c r="N86">
        <v>16</v>
      </c>
      <c r="O86">
        <v>2304</v>
      </c>
      <c r="P86">
        <v>2209</v>
      </c>
    </row>
    <row r="87" spans="1:21" x14ac:dyDescent="0.3">
      <c r="A87" s="67">
        <v>5.567541621621622</v>
      </c>
      <c r="B87" s="68">
        <f t="shared" si="12"/>
        <v>5</v>
      </c>
      <c r="C87" s="67">
        <v>10.2525</v>
      </c>
      <c r="D87" s="68">
        <f t="shared" si="13"/>
        <v>80</v>
      </c>
      <c r="E87" s="67">
        <v>58.340652061918895</v>
      </c>
      <c r="F87" s="68">
        <f t="shared" si="14"/>
        <v>25</v>
      </c>
      <c r="G87" s="67">
        <v>-7.6890815042639451</v>
      </c>
      <c r="H87">
        <f t="shared" si="15"/>
        <v>4</v>
      </c>
      <c r="I87" s="76">
        <v>0.76050582094376296</v>
      </c>
      <c r="J87">
        <f t="shared" si="17"/>
        <v>0.76050582094376296</v>
      </c>
      <c r="K87" s="68">
        <f t="shared" si="18"/>
        <v>37</v>
      </c>
      <c r="M87">
        <f t="shared" si="16"/>
        <v>1024</v>
      </c>
      <c r="N87">
        <v>1849</v>
      </c>
      <c r="O87">
        <v>144</v>
      </c>
      <c r="P87">
        <v>1089</v>
      </c>
    </row>
    <row r="88" spans="1:21" x14ac:dyDescent="0.3">
      <c r="A88" s="67">
        <v>33.240470723306544</v>
      </c>
      <c r="B88" s="68">
        <f t="shared" si="12"/>
        <v>17</v>
      </c>
      <c r="C88" s="67">
        <v>11.4642</v>
      </c>
      <c r="D88" s="68">
        <f t="shared" si="13"/>
        <v>84</v>
      </c>
      <c r="E88" s="67">
        <v>63.001172461778225</v>
      </c>
      <c r="F88" s="68">
        <f t="shared" si="14"/>
        <v>32</v>
      </c>
      <c r="G88" s="67">
        <v>-8.6500475312708538</v>
      </c>
      <c r="H88">
        <f t="shared" si="15"/>
        <v>2</v>
      </c>
      <c r="I88" s="76">
        <v>1.9141560608421884</v>
      </c>
      <c r="J88">
        <f t="shared" si="17"/>
        <v>1.9141560608421884</v>
      </c>
      <c r="K88" s="68">
        <f t="shared" si="18"/>
        <v>74</v>
      </c>
      <c r="M88">
        <f t="shared" si="16"/>
        <v>3249</v>
      </c>
      <c r="N88">
        <v>100</v>
      </c>
      <c r="O88">
        <v>1764</v>
      </c>
      <c r="P88">
        <v>5184</v>
      </c>
    </row>
    <row r="89" spans="1:21" x14ac:dyDescent="0.3">
      <c r="A89" s="67">
        <v>71.243526170798901</v>
      </c>
      <c r="B89" s="68">
        <f t="shared" si="12"/>
        <v>23</v>
      </c>
      <c r="C89" s="67">
        <v>10.105600000000001</v>
      </c>
      <c r="D89" s="68">
        <f t="shared" si="13"/>
        <v>79</v>
      </c>
      <c r="E89" s="67">
        <v>48.478446081573331</v>
      </c>
      <c r="F89" s="68">
        <f t="shared" si="14"/>
        <v>10</v>
      </c>
      <c r="G89" s="67">
        <v>-8.6040914560770165</v>
      </c>
      <c r="H89">
        <f t="shared" si="15"/>
        <v>3</v>
      </c>
      <c r="I89" s="76">
        <v>-0.4933665458670049</v>
      </c>
      <c r="J89">
        <f t="shared" si="17"/>
        <v>0.4933665458670049</v>
      </c>
      <c r="K89" s="68">
        <f t="shared" si="18"/>
        <v>26</v>
      </c>
      <c r="M89">
        <f t="shared" si="16"/>
        <v>9</v>
      </c>
      <c r="N89">
        <v>2809</v>
      </c>
      <c r="O89">
        <v>256</v>
      </c>
      <c r="P89">
        <v>529</v>
      </c>
    </row>
    <row r="90" spans="1:21" ht="15" thickBot="1" x14ac:dyDescent="0.35">
      <c r="A90" s="69">
        <v>1.3449341649341648</v>
      </c>
      <c r="B90" s="70">
        <f t="shared" si="12"/>
        <v>1</v>
      </c>
      <c r="C90" s="69">
        <v>8.2840000000000007</v>
      </c>
      <c r="D90" s="70">
        <f t="shared" si="13"/>
        <v>63</v>
      </c>
      <c r="E90" s="69">
        <v>70.101023505797656</v>
      </c>
      <c r="F90" s="70">
        <f t="shared" si="14"/>
        <v>54</v>
      </c>
      <c r="G90" s="69">
        <v>-1.7534338078737526</v>
      </c>
      <c r="H90" s="47">
        <f t="shared" si="15"/>
        <v>43</v>
      </c>
      <c r="I90" s="77">
        <v>-3.7617197731663197</v>
      </c>
      <c r="J90" s="47">
        <f t="shared" si="17"/>
        <v>3.7617197731663197</v>
      </c>
      <c r="K90" s="70">
        <f>_xlfn.RANK.AVG(J90,J$6:J$90,1)</f>
        <v>83</v>
      </c>
      <c r="M90">
        <f t="shared" si="16"/>
        <v>6724</v>
      </c>
      <c r="N90">
        <v>400</v>
      </c>
      <c r="O90">
        <v>841</v>
      </c>
      <c r="P90">
        <v>1600</v>
      </c>
      <c r="T90" t="s">
        <v>234</v>
      </c>
    </row>
    <row r="92" spans="1:21" x14ac:dyDescent="0.3">
      <c r="A92" t="s">
        <v>220</v>
      </c>
      <c r="B92" t="s">
        <v>221</v>
      </c>
      <c r="C92" t="s">
        <v>222</v>
      </c>
      <c r="D92" t="s">
        <v>224</v>
      </c>
      <c r="E92" t="s">
        <v>223</v>
      </c>
      <c r="F92" t="s">
        <v>225</v>
      </c>
      <c r="G92" t="s">
        <v>226</v>
      </c>
      <c r="H92" t="s">
        <v>227</v>
      </c>
      <c r="I92" t="s">
        <v>228</v>
      </c>
      <c r="J92" t="s">
        <v>229</v>
      </c>
      <c r="K92">
        <v>0</v>
      </c>
      <c r="L92" t="s">
        <v>230</v>
      </c>
      <c r="M92">
        <f>I93</f>
        <v>1.55</v>
      </c>
      <c r="N92" s="81" t="s">
        <v>231</v>
      </c>
      <c r="O92">
        <f>J93</f>
        <v>1.75</v>
      </c>
      <c r="P92" t="s">
        <v>232</v>
      </c>
      <c r="Q92">
        <f>4-J93</f>
        <v>2.25</v>
      </c>
      <c r="R92" t="s">
        <v>233</v>
      </c>
      <c r="S92">
        <f>4-I93</f>
        <v>2.4500000000000002</v>
      </c>
      <c r="U92">
        <v>4</v>
      </c>
    </row>
    <row r="93" spans="1:21" x14ac:dyDescent="0.3">
      <c r="B93">
        <v>9.3830829239522018E-2</v>
      </c>
      <c r="D93">
        <f>B93^2</f>
        <v>8.8042245157763394E-3</v>
      </c>
      <c r="F93">
        <f>SUM(E94:E177)/SUM(D93:D177)</f>
        <v>1.5590865506382685</v>
      </c>
      <c r="G93" s="78">
        <v>85</v>
      </c>
      <c r="H93">
        <v>5</v>
      </c>
      <c r="I93" s="78">
        <v>1.55</v>
      </c>
      <c r="J93">
        <v>1.75</v>
      </c>
      <c r="N93" s="81" t="s">
        <v>225</v>
      </c>
    </row>
    <row r="94" spans="1:21" x14ac:dyDescent="0.3">
      <c r="B94">
        <v>-0.91310912918419262</v>
      </c>
      <c r="C94">
        <f t="shared" ref="C94:C157" si="19">B93</f>
        <v>9.3830829239522018E-2</v>
      </c>
      <c r="D94">
        <f t="shared" ref="D94:D157" si="20">B94^2</f>
        <v>0.83376828179951457</v>
      </c>
      <c r="E94">
        <f t="shared" ref="E94:E125" si="21">(B94-C94)^2</f>
        <v>1.0139280798703523</v>
      </c>
    </row>
    <row r="95" spans="1:21" x14ac:dyDescent="0.3">
      <c r="B95">
        <v>0.2904644243156298</v>
      </c>
      <c r="C95">
        <f t="shared" si="19"/>
        <v>-0.91310912918419262</v>
      </c>
      <c r="D95">
        <f t="shared" si="20"/>
        <v>8.4369581793010226E-2</v>
      </c>
      <c r="E95">
        <f t="shared" si="21"/>
        <v>1.44858929868419</v>
      </c>
    </row>
    <row r="96" spans="1:21" x14ac:dyDescent="0.3">
      <c r="B96">
        <v>-1.0645743699912344</v>
      </c>
      <c r="C96">
        <f t="shared" si="19"/>
        <v>0.2904644243156298</v>
      </c>
      <c r="D96">
        <f t="shared" si="20"/>
        <v>1.1333185892422337</v>
      </c>
      <c r="E96">
        <f t="shared" si="21"/>
        <v>1.8361301340766003</v>
      </c>
    </row>
    <row r="97" spans="2:5" x14ac:dyDescent="0.3">
      <c r="B97">
        <v>-0.91009456425568658</v>
      </c>
      <c r="C97">
        <f t="shared" si="19"/>
        <v>-1.0645743699912344</v>
      </c>
      <c r="D97">
        <f t="shared" si="20"/>
        <v>0.82827211588774807</v>
      </c>
      <c r="E97">
        <f t="shared" si="21"/>
        <v>2.3864010380092608E-2</v>
      </c>
    </row>
    <row r="98" spans="2:5" x14ac:dyDescent="0.3">
      <c r="B98">
        <v>0.2127861363928929</v>
      </c>
      <c r="C98">
        <f t="shared" si="19"/>
        <v>-0.91009456425568658</v>
      </c>
      <c r="D98">
        <f t="shared" si="20"/>
        <v>4.5277939841014823E-2</v>
      </c>
      <c r="E98">
        <f t="shared" si="21"/>
        <v>1.2608610678890448</v>
      </c>
    </row>
    <row r="99" spans="2:5" x14ac:dyDescent="0.3">
      <c r="B99">
        <v>0.43236713273094551</v>
      </c>
      <c r="C99">
        <f t="shared" si="19"/>
        <v>0.2127861363928929</v>
      </c>
      <c r="D99">
        <f t="shared" si="20"/>
        <v>0.18694133746597905</v>
      </c>
      <c r="E99">
        <f t="shared" si="21"/>
        <v>4.8215813952811874E-2</v>
      </c>
    </row>
    <row r="100" spans="2:5" x14ac:dyDescent="0.3">
      <c r="B100">
        <v>-1.0432991731248791</v>
      </c>
      <c r="C100">
        <f t="shared" si="19"/>
        <v>0.43236713273094551</v>
      </c>
      <c r="D100">
        <f t="shared" si="20"/>
        <v>1.0884731646430563</v>
      </c>
      <c r="E100">
        <f t="shared" si="21"/>
        <v>2.177591046238176</v>
      </c>
    </row>
    <row r="101" spans="2:5" x14ac:dyDescent="0.3">
      <c r="B101">
        <v>-1.3384745949147145</v>
      </c>
      <c r="C101">
        <f t="shared" si="19"/>
        <v>-1.0432991731248791</v>
      </c>
      <c r="D101">
        <f t="shared" si="20"/>
        <v>1.7915142412321092</v>
      </c>
      <c r="E101">
        <f t="shared" si="21"/>
        <v>8.712852962880728E-2</v>
      </c>
    </row>
    <row r="102" spans="2:5" x14ac:dyDescent="0.3">
      <c r="B102">
        <v>8.0097947354119015E-2</v>
      </c>
      <c r="C102">
        <f t="shared" si="19"/>
        <v>-1.3384745949147145</v>
      </c>
      <c r="D102">
        <f t="shared" si="20"/>
        <v>6.4156811703432216E-3</v>
      </c>
      <c r="E102">
        <f t="shared" si="21"/>
        <v>2.0123480576790618</v>
      </c>
    </row>
    <row r="103" spans="2:5" x14ac:dyDescent="0.3">
      <c r="B103">
        <v>-1.2560378413408131</v>
      </c>
      <c r="C103">
        <f t="shared" si="19"/>
        <v>8.0097947354119015E-2</v>
      </c>
      <c r="D103">
        <f t="shared" si="20"/>
        <v>1.5776310588800895</v>
      </c>
      <c r="E103">
        <f t="shared" si="21"/>
        <v>1.7852588458314282</v>
      </c>
    </row>
    <row r="104" spans="2:5" x14ac:dyDescent="0.3">
      <c r="B104">
        <v>0.37393543245616456</v>
      </c>
      <c r="C104">
        <f t="shared" si="19"/>
        <v>-1.2560378413408131</v>
      </c>
      <c r="D104">
        <f t="shared" si="20"/>
        <v>0.1398277076461788</v>
      </c>
      <c r="E104">
        <f t="shared" si="21"/>
        <v>2.656812873292437</v>
      </c>
    </row>
    <row r="105" spans="2:5" x14ac:dyDescent="0.3">
      <c r="B105">
        <v>0.47424170635801488</v>
      </c>
      <c r="C105">
        <f t="shared" si="19"/>
        <v>0.37393543245616456</v>
      </c>
      <c r="D105">
        <f t="shared" si="20"/>
        <v>0.2249051960493616</v>
      </c>
      <c r="E105">
        <f t="shared" si="21"/>
        <v>1.0061348584073019E-2</v>
      </c>
    </row>
    <row r="106" spans="2:5" x14ac:dyDescent="0.3">
      <c r="B106">
        <v>-0.62344802322880355</v>
      </c>
      <c r="C106">
        <f t="shared" si="19"/>
        <v>0.47424170635801488</v>
      </c>
      <c r="D106">
        <f t="shared" si="20"/>
        <v>0.38868743766790276</v>
      </c>
      <c r="E106">
        <f t="shared" si="21"/>
        <v>1.2049227424403826</v>
      </c>
    </row>
    <row r="107" spans="2:5" x14ac:dyDescent="0.3">
      <c r="B107">
        <v>-0.18259398326731002</v>
      </c>
      <c r="C107">
        <f t="shared" si="19"/>
        <v>-0.62344802322880355</v>
      </c>
      <c r="D107">
        <f t="shared" si="20"/>
        <v>3.3340562725422691E-2</v>
      </c>
      <c r="E107">
        <f t="shared" si="21"/>
        <v>0.19435228455037012</v>
      </c>
    </row>
    <row r="108" spans="2:5" x14ac:dyDescent="0.3">
      <c r="B108">
        <v>-1.1322422428436454</v>
      </c>
      <c r="C108">
        <f t="shared" si="19"/>
        <v>-0.18259398326731002</v>
      </c>
      <c r="D108">
        <f t="shared" si="20"/>
        <v>1.2819724964796084</v>
      </c>
      <c r="E108">
        <f t="shared" si="21"/>
        <v>0.90183181691636283</v>
      </c>
    </row>
    <row r="109" spans="2:5" x14ac:dyDescent="0.3">
      <c r="B109">
        <v>0.19257957852670415</v>
      </c>
      <c r="C109">
        <f t="shared" si="19"/>
        <v>-1.1322422428436454</v>
      </c>
      <c r="D109">
        <f t="shared" si="20"/>
        <v>3.7086894065523013E-2</v>
      </c>
      <c r="E109">
        <f t="shared" si="21"/>
        <v>1.7551528583790503</v>
      </c>
    </row>
    <row r="110" spans="2:5" x14ac:dyDescent="0.3">
      <c r="B110">
        <v>0.92303864803498925</v>
      </c>
      <c r="C110">
        <f t="shared" si="19"/>
        <v>0.19257957852670415</v>
      </c>
      <c r="D110">
        <f t="shared" si="20"/>
        <v>0.85200034576626071</v>
      </c>
      <c r="E110">
        <f t="shared" si="21"/>
        <v>0.53357045222690969</v>
      </c>
    </row>
    <row r="111" spans="2:5" x14ac:dyDescent="0.3">
      <c r="B111">
        <v>0.22350552827556669</v>
      </c>
      <c r="C111">
        <f t="shared" si="19"/>
        <v>0.92303864803498925</v>
      </c>
      <c r="D111">
        <f t="shared" si="20"/>
        <v>4.9954721169740139E-2</v>
      </c>
      <c r="E111">
        <f t="shared" si="21"/>
        <v>0.48934658564035061</v>
      </c>
    </row>
    <row r="112" spans="2:5" x14ac:dyDescent="0.3">
      <c r="B112">
        <v>1.318871669466148</v>
      </c>
      <c r="C112">
        <f t="shared" si="19"/>
        <v>0.22350552827556669</v>
      </c>
      <c r="D112">
        <f t="shared" si="20"/>
        <v>1.7394224805204244</v>
      </c>
      <c r="E112">
        <f t="shared" si="21"/>
        <v>1.1998269832667445</v>
      </c>
    </row>
    <row r="113" spans="2:5" x14ac:dyDescent="0.3">
      <c r="B113">
        <v>1.751465512028517</v>
      </c>
      <c r="C113">
        <f t="shared" si="19"/>
        <v>1.318871669466148</v>
      </c>
      <c r="D113">
        <f t="shared" si="20"/>
        <v>3.0676314398253153</v>
      </c>
      <c r="E113">
        <f t="shared" si="21"/>
        <v>0.18713743262287569</v>
      </c>
    </row>
    <row r="114" spans="2:5" x14ac:dyDescent="0.3">
      <c r="B114">
        <v>1.3741470480749172</v>
      </c>
      <c r="C114">
        <f t="shared" si="19"/>
        <v>1.751465512028517</v>
      </c>
      <c r="D114">
        <f t="shared" si="20"/>
        <v>1.8882801097330086</v>
      </c>
      <c r="E114">
        <f t="shared" si="21"/>
        <v>0.14236922324030399</v>
      </c>
    </row>
    <row r="115" spans="2:5" x14ac:dyDescent="0.3">
      <c r="B115">
        <v>-1.3540443749188995</v>
      </c>
      <c r="C115">
        <f t="shared" si="19"/>
        <v>1.3741470480749172</v>
      </c>
      <c r="D115">
        <f t="shared" si="20"/>
        <v>1.8334361692495134</v>
      </c>
      <c r="E115">
        <f t="shared" si="21"/>
        <v>7.4430284404970264</v>
      </c>
    </row>
    <row r="116" spans="2:5" x14ac:dyDescent="0.3">
      <c r="B116">
        <v>1.2872281780173154</v>
      </c>
      <c r="C116">
        <f t="shared" si="19"/>
        <v>-1.3540443749188995</v>
      </c>
      <c r="D116">
        <f t="shared" si="20"/>
        <v>1.6569563822817774</v>
      </c>
      <c r="E116">
        <f t="shared" si="21"/>
        <v>6.9763206988941899</v>
      </c>
    </row>
    <row r="117" spans="2:5" x14ac:dyDescent="0.3">
      <c r="B117">
        <v>-0.54772687385626284</v>
      </c>
      <c r="C117">
        <f t="shared" si="19"/>
        <v>1.2872281780173154</v>
      </c>
      <c r="D117">
        <f t="shared" si="20"/>
        <v>0.30000472834435449</v>
      </c>
      <c r="E117">
        <f t="shared" si="21"/>
        <v>3.3670600423963659</v>
      </c>
    </row>
    <row r="118" spans="2:5" x14ac:dyDescent="0.3">
      <c r="B118">
        <v>-5.1873669206031536E-2</v>
      </c>
      <c r="C118">
        <f t="shared" si="19"/>
        <v>-0.54772687385626284</v>
      </c>
      <c r="D118">
        <f t="shared" si="20"/>
        <v>2.6908775568967843E-3</v>
      </c>
      <c r="E118">
        <f t="shared" si="21"/>
        <v>0.24587040056190418</v>
      </c>
    </row>
    <row r="119" spans="2:5" x14ac:dyDescent="0.3">
      <c r="B119">
        <v>-6.8676873586539955E-2</v>
      </c>
      <c r="C119">
        <f t="shared" si="19"/>
        <v>-5.1873669206031536E-2</v>
      </c>
      <c r="D119">
        <f t="shared" si="20"/>
        <v>4.7165129656215896E-3</v>
      </c>
      <c r="E119">
        <f t="shared" si="21"/>
        <v>2.8234767745313733E-4</v>
      </c>
    </row>
    <row r="120" spans="2:5" x14ac:dyDescent="0.3">
      <c r="B120">
        <v>-0.81061264336258887</v>
      </c>
      <c r="C120">
        <f t="shared" si="19"/>
        <v>-6.8676873586539955E-2</v>
      </c>
      <c r="D120">
        <f t="shared" si="20"/>
        <v>0.65709285757928371</v>
      </c>
      <c r="E120">
        <f t="shared" si="21"/>
        <v>0.55046868647317826</v>
      </c>
    </row>
    <row r="121" spans="2:5" x14ac:dyDescent="0.3">
      <c r="B121">
        <v>0.2472789777265092</v>
      </c>
      <c r="C121">
        <f t="shared" si="19"/>
        <v>-0.81061264336258887</v>
      </c>
      <c r="D121">
        <f t="shared" si="20"/>
        <v>6.1146892825467432E-2</v>
      </c>
      <c r="E121">
        <f t="shared" si="21"/>
        <v>1.1191346819705199</v>
      </c>
    </row>
    <row r="122" spans="2:5" x14ac:dyDescent="0.3">
      <c r="B122">
        <v>3.2839299824232029</v>
      </c>
      <c r="C122">
        <f t="shared" si="19"/>
        <v>0.2472789777265092</v>
      </c>
      <c r="D122">
        <f t="shared" si="20"/>
        <v>10.784196129458058</v>
      </c>
      <c r="E122">
        <f t="shared" si="21"/>
        <v>9.2212493243254396</v>
      </c>
    </row>
    <row r="123" spans="2:5" x14ac:dyDescent="0.3">
      <c r="B123">
        <v>0.19439971717319793</v>
      </c>
      <c r="C123">
        <f t="shared" si="19"/>
        <v>3.2839299824232029</v>
      </c>
      <c r="D123">
        <f t="shared" si="20"/>
        <v>3.7791250037019344E-2</v>
      </c>
      <c r="E123">
        <f t="shared" si="21"/>
        <v>9.5451972598957653</v>
      </c>
    </row>
    <row r="124" spans="2:5" x14ac:dyDescent="0.3">
      <c r="B124">
        <v>0.38156868973490532</v>
      </c>
      <c r="C124">
        <f t="shared" si="19"/>
        <v>0.19439971717319793</v>
      </c>
      <c r="D124">
        <f t="shared" si="20"/>
        <v>0.14559466498601245</v>
      </c>
      <c r="E124">
        <f t="shared" si="21"/>
        <v>3.5032224289805174E-2</v>
      </c>
    </row>
    <row r="125" spans="2:5" x14ac:dyDescent="0.3">
      <c r="B125">
        <v>-0.23974805328454352</v>
      </c>
      <c r="C125">
        <f t="shared" si="19"/>
        <v>0.38156868973490532</v>
      </c>
      <c r="D125">
        <f t="shared" si="20"/>
        <v>5.7479129053728317E-2</v>
      </c>
      <c r="E125">
        <f t="shared" si="21"/>
        <v>0.38603449515629584</v>
      </c>
    </row>
    <row r="126" spans="2:5" x14ac:dyDescent="0.3">
      <c r="B126">
        <v>0.1739683882605334</v>
      </c>
      <c r="C126">
        <f t="shared" si="19"/>
        <v>-0.23974805328454352</v>
      </c>
      <c r="D126">
        <f t="shared" si="20"/>
        <v>3.0265000113967697E-2</v>
      </c>
      <c r="E126">
        <f t="shared" ref="E126:E157" si="22">(B126-C126)^2</f>
        <v>0.17116129400472105</v>
      </c>
    </row>
    <row r="127" spans="2:5" x14ac:dyDescent="0.3">
      <c r="B127">
        <v>-0.52992508486947543</v>
      </c>
      <c r="C127">
        <f t="shared" si="19"/>
        <v>0.1739683882605334</v>
      </c>
      <c r="D127">
        <f t="shared" si="20"/>
        <v>0.28082059557392075</v>
      </c>
      <c r="E127">
        <f t="shared" si="22"/>
        <v>0.49546602151502644</v>
      </c>
    </row>
    <row r="128" spans="2:5" x14ac:dyDescent="0.3">
      <c r="B128">
        <v>-1.2938029287680735</v>
      </c>
      <c r="C128">
        <f t="shared" si="19"/>
        <v>-0.52992508486947543</v>
      </c>
      <c r="D128">
        <f t="shared" si="20"/>
        <v>1.6739260184888445</v>
      </c>
      <c r="E128">
        <f t="shared" si="22"/>
        <v>0.5835093603991709</v>
      </c>
    </row>
    <row r="129" spans="2:5" x14ac:dyDescent="0.3">
      <c r="B129">
        <v>5.4270369585712928</v>
      </c>
      <c r="C129">
        <f t="shared" si="19"/>
        <v>-1.2938029287680735</v>
      </c>
      <c r="D129">
        <f t="shared" si="20"/>
        <v>29.452730149698748</v>
      </c>
      <c r="E129">
        <f t="shared" si="22"/>
        <v>45.169688791251822</v>
      </c>
    </row>
    <row r="130" spans="2:5" x14ac:dyDescent="0.3">
      <c r="B130">
        <v>0.71360767977587614</v>
      </c>
      <c r="C130">
        <f t="shared" si="19"/>
        <v>5.4270369585712928</v>
      </c>
      <c r="D130">
        <f t="shared" si="20"/>
        <v>0.50923592063510936</v>
      </c>
      <c r="E130">
        <f t="shared" si="22"/>
        <v>22.216415566205882</v>
      </c>
    </row>
    <row r="131" spans="2:5" x14ac:dyDescent="0.3">
      <c r="B131">
        <v>0.77534953934465989</v>
      </c>
      <c r="C131">
        <f t="shared" si="19"/>
        <v>0.71360767977587614</v>
      </c>
      <c r="D131">
        <f t="shared" si="20"/>
        <v>0.60116690816197627</v>
      </c>
      <c r="E131">
        <f t="shared" si="22"/>
        <v>3.8120572230114138E-3</v>
      </c>
    </row>
    <row r="132" spans="2:5" x14ac:dyDescent="0.3">
      <c r="B132">
        <v>2.3390536688821868</v>
      </c>
      <c r="C132">
        <f t="shared" si="19"/>
        <v>0.77534953934465989</v>
      </c>
      <c r="D132">
        <f t="shared" si="20"/>
        <v>5.4711720659112189</v>
      </c>
      <c r="E132">
        <f t="shared" si="22"/>
        <v>2.4451706047327146</v>
      </c>
    </row>
    <row r="133" spans="2:5" x14ac:dyDescent="0.3">
      <c r="B133">
        <v>-0.51811613239523524</v>
      </c>
      <c r="C133">
        <f t="shared" si="19"/>
        <v>2.3390536688821868</v>
      </c>
      <c r="D133">
        <f t="shared" si="20"/>
        <v>0.26844432664819695</v>
      </c>
      <c r="E133">
        <f t="shared" si="22"/>
        <v>8.1634192733316642</v>
      </c>
    </row>
    <row r="134" spans="2:5" x14ac:dyDescent="0.3">
      <c r="B134">
        <v>-8.7759156058936583E-2</v>
      </c>
      <c r="C134">
        <f t="shared" si="19"/>
        <v>-0.51811613239523524</v>
      </c>
      <c r="D134">
        <f t="shared" si="20"/>
        <v>7.7016694721767859E-3</v>
      </c>
      <c r="E134">
        <f t="shared" si="22"/>
        <v>0.18520712708132153</v>
      </c>
    </row>
    <row r="135" spans="2:5" x14ac:dyDescent="0.3">
      <c r="B135">
        <v>-0.34664915495076798</v>
      </c>
      <c r="C135">
        <f t="shared" si="19"/>
        <v>-8.7759156058936583E-2</v>
      </c>
      <c r="D135">
        <f t="shared" si="20"/>
        <v>0.12016563662808155</v>
      </c>
      <c r="E135">
        <f t="shared" si="22"/>
        <v>6.702403152621246E-2</v>
      </c>
    </row>
    <row r="136" spans="2:5" x14ac:dyDescent="0.3">
      <c r="B136">
        <v>0.1260862600445023</v>
      </c>
      <c r="C136">
        <f t="shared" si="19"/>
        <v>-0.34664915495076798</v>
      </c>
      <c r="D136">
        <f t="shared" si="20"/>
        <v>1.5897744972009856E-2</v>
      </c>
      <c r="E136">
        <f t="shared" si="22"/>
        <v>0.22347877259075041</v>
      </c>
    </row>
    <row r="137" spans="2:5" x14ac:dyDescent="0.3">
      <c r="B137">
        <v>-0.19936956388205829</v>
      </c>
      <c r="C137">
        <f t="shared" si="19"/>
        <v>0.1260862600445023</v>
      </c>
      <c r="D137">
        <f t="shared" si="20"/>
        <v>3.9748223002522121E-2</v>
      </c>
      <c r="E137">
        <f t="shared" si="22"/>
        <v>0.1059214933277164</v>
      </c>
    </row>
    <row r="138" spans="2:5" x14ac:dyDescent="0.3">
      <c r="B138">
        <v>1.0913149328211915</v>
      </c>
      <c r="C138">
        <f t="shared" si="19"/>
        <v>-0.19936956388205829</v>
      </c>
      <c r="D138">
        <f t="shared" si="20"/>
        <v>1.1909682825985217</v>
      </c>
      <c r="E138">
        <f t="shared" si="22"/>
        <v>1.6658664700301213</v>
      </c>
    </row>
    <row r="139" spans="2:5" x14ac:dyDescent="0.3">
      <c r="B139">
        <v>0.80820804072705243</v>
      </c>
      <c r="C139">
        <f t="shared" si="19"/>
        <v>1.0913149328211915</v>
      </c>
      <c r="D139">
        <f t="shared" si="20"/>
        <v>0.65320023709586084</v>
      </c>
      <c r="E139">
        <f t="shared" si="22"/>
        <v>8.0149512351202518E-2</v>
      </c>
    </row>
    <row r="140" spans="2:5" x14ac:dyDescent="0.3">
      <c r="B140">
        <v>1.0682816497907197</v>
      </c>
      <c r="C140">
        <f t="shared" si="19"/>
        <v>0.80820804072705243</v>
      </c>
      <c r="D140">
        <f t="shared" si="20"/>
        <v>1.141225683279582</v>
      </c>
      <c r="E140">
        <f t="shared" si="22"/>
        <v>6.7638282131401231E-2</v>
      </c>
    </row>
    <row r="141" spans="2:5" x14ac:dyDescent="0.3">
      <c r="B141">
        <v>1.0760255758797541</v>
      </c>
      <c r="C141">
        <f t="shared" si="19"/>
        <v>1.0682816497907197</v>
      </c>
      <c r="D141">
        <f t="shared" si="20"/>
        <v>1.1578310399473566</v>
      </c>
      <c r="E141">
        <f t="shared" si="22"/>
        <v>5.9968391272427665E-5</v>
      </c>
    </row>
    <row r="142" spans="2:5" x14ac:dyDescent="0.3">
      <c r="B142">
        <v>-0.98784462868086109</v>
      </c>
      <c r="C142">
        <f t="shared" si="19"/>
        <v>1.0760255758797541</v>
      </c>
      <c r="D142">
        <f t="shared" si="20"/>
        <v>0.97583701041362836</v>
      </c>
      <c r="E142">
        <f t="shared" si="22"/>
        <v>4.2595602212730759</v>
      </c>
    </row>
    <row r="143" spans="2:5" x14ac:dyDescent="0.3">
      <c r="B143">
        <v>1.7096098007713039</v>
      </c>
      <c r="C143">
        <f t="shared" si="19"/>
        <v>-0.98784462868086109</v>
      </c>
      <c r="D143">
        <f t="shared" si="20"/>
        <v>2.9227656708932974</v>
      </c>
      <c r="E143">
        <f t="shared" si="22"/>
        <v>7.2762603989711048</v>
      </c>
    </row>
    <row r="144" spans="2:5" x14ac:dyDescent="0.3">
      <c r="B144">
        <v>-0.34470063253272087</v>
      </c>
      <c r="C144">
        <f t="shared" si="19"/>
        <v>1.7096098007713039</v>
      </c>
      <c r="D144">
        <f t="shared" si="20"/>
        <v>0.11881852606845787</v>
      </c>
      <c r="E144">
        <f t="shared" si="22"/>
        <v>4.2201913563817701</v>
      </c>
    </row>
    <row r="145" spans="2:5" x14ac:dyDescent="0.3">
      <c r="B145">
        <v>-1.8426904513413689</v>
      </c>
      <c r="C145">
        <f t="shared" si="19"/>
        <v>-0.34470063253272087</v>
      </c>
      <c r="D145">
        <f t="shared" si="20"/>
        <v>3.3955080994646578</v>
      </c>
      <c r="E145">
        <f t="shared" si="22"/>
        <v>2.2439734972543661</v>
      </c>
    </row>
    <row r="146" spans="2:5" x14ac:dyDescent="0.3">
      <c r="B146">
        <v>-2.4188505694240803E-2</v>
      </c>
      <c r="C146">
        <f t="shared" si="19"/>
        <v>-1.8426904513413689</v>
      </c>
      <c r="D146">
        <f t="shared" si="20"/>
        <v>5.8508380772031969E-4</v>
      </c>
      <c r="E146">
        <f t="shared" si="22"/>
        <v>3.3069493263223904</v>
      </c>
    </row>
    <row r="147" spans="2:5" x14ac:dyDescent="0.3">
      <c r="B147">
        <v>-1.3089927842197255</v>
      </c>
      <c r="C147">
        <f t="shared" si="19"/>
        <v>-2.4188505694240803E-2</v>
      </c>
      <c r="D147">
        <f t="shared" si="20"/>
        <v>1.713462109139309</v>
      </c>
      <c r="E147">
        <f t="shared" si="22"/>
        <v>1.6507220341173914</v>
      </c>
    </row>
    <row r="148" spans="2:5" x14ac:dyDescent="0.3">
      <c r="B148">
        <v>0.97215108559683472</v>
      </c>
      <c r="C148">
        <f t="shared" si="19"/>
        <v>-1.3089927842197255</v>
      </c>
      <c r="D148">
        <f t="shared" si="20"/>
        <v>0.94507773322710431</v>
      </c>
      <c r="E148">
        <f t="shared" si="22"/>
        <v>5.203617354801672</v>
      </c>
    </row>
    <row r="149" spans="2:5" x14ac:dyDescent="0.3">
      <c r="B149">
        <v>-1.0521514183965763</v>
      </c>
      <c r="C149">
        <f t="shared" si="19"/>
        <v>0.97215108559683472</v>
      </c>
      <c r="D149">
        <f t="shared" si="20"/>
        <v>1.1070226072339273</v>
      </c>
      <c r="E149">
        <f t="shared" si="22"/>
        <v>4.097800627673994</v>
      </c>
    </row>
    <row r="150" spans="2:5" x14ac:dyDescent="0.3">
      <c r="B150">
        <v>-0.74478957248172151</v>
      </c>
      <c r="C150">
        <f t="shared" si="19"/>
        <v>-1.0521514183965763</v>
      </c>
      <c r="D150">
        <f t="shared" si="20"/>
        <v>0.55471150727750551</v>
      </c>
      <c r="E150">
        <f t="shared" si="22"/>
        <v>9.4471304324186961E-2</v>
      </c>
    </row>
    <row r="151" spans="2:5" x14ac:dyDescent="0.3">
      <c r="B151">
        <v>3.7951561000525658E-2</v>
      </c>
      <c r="C151">
        <f t="shared" si="19"/>
        <v>-0.74478957248172151</v>
      </c>
      <c r="D151">
        <f t="shared" si="20"/>
        <v>1.4403209823766201E-3</v>
      </c>
      <c r="E151">
        <f t="shared" si="22"/>
        <v>0.61268368204507306</v>
      </c>
    </row>
    <row r="152" spans="2:5" x14ac:dyDescent="0.3">
      <c r="B152">
        <v>2.1141419480941153</v>
      </c>
      <c r="C152">
        <f t="shared" si="19"/>
        <v>3.7951561000525658E-2</v>
      </c>
      <c r="D152">
        <f t="shared" si="20"/>
        <v>4.4695961766911809</v>
      </c>
      <c r="E152">
        <f t="shared" si="22"/>
        <v>4.3105665234598298</v>
      </c>
    </row>
    <row r="153" spans="2:5" x14ac:dyDescent="0.3">
      <c r="B153">
        <v>2.2452422652684447</v>
      </c>
      <c r="C153">
        <f t="shared" si="19"/>
        <v>2.1141419480941153</v>
      </c>
      <c r="D153">
        <f t="shared" si="20"/>
        <v>5.0411128297477772</v>
      </c>
      <c r="E153">
        <f t="shared" si="22"/>
        <v>1.7187293163209785E-2</v>
      </c>
    </row>
    <row r="154" spans="2:5" x14ac:dyDescent="0.3">
      <c r="B154">
        <v>3.2370987850271291</v>
      </c>
      <c r="C154">
        <f t="shared" si="19"/>
        <v>2.2452422652684447</v>
      </c>
      <c r="D154">
        <f t="shared" si="20"/>
        <v>10.478808544024115</v>
      </c>
      <c r="E154">
        <f t="shared" si="22"/>
        <v>0.98377935578780951</v>
      </c>
    </row>
    <row r="155" spans="2:5" x14ac:dyDescent="0.3">
      <c r="B155">
        <v>1.4381546950326509</v>
      </c>
      <c r="C155">
        <f t="shared" si="19"/>
        <v>3.2370987850271291</v>
      </c>
      <c r="D155">
        <f t="shared" si="20"/>
        <v>2.0682889268444571</v>
      </c>
      <c r="E155">
        <f t="shared" si="22"/>
        <v>3.2361998389260611</v>
      </c>
    </row>
    <row r="156" spans="2:5" x14ac:dyDescent="0.3">
      <c r="B156">
        <v>-0.41350898840788375</v>
      </c>
      <c r="C156">
        <f t="shared" si="19"/>
        <v>1.4381546950326509</v>
      </c>
      <c r="D156">
        <f t="shared" si="20"/>
        <v>0.17098968349411134</v>
      </c>
      <c r="E156">
        <f t="shared" si="22"/>
        <v>3.4286583965725685</v>
      </c>
    </row>
    <row r="157" spans="2:5" x14ac:dyDescent="0.3">
      <c r="B157">
        <v>-1.089203320825078</v>
      </c>
      <c r="C157">
        <f t="shared" si="19"/>
        <v>-0.41350898840788375</v>
      </c>
      <c r="D157">
        <f t="shared" si="20"/>
        <v>1.1863638740963778</v>
      </c>
      <c r="E157">
        <f t="shared" si="22"/>
        <v>0.45656283086071781</v>
      </c>
    </row>
    <row r="158" spans="2:5" x14ac:dyDescent="0.3">
      <c r="B158">
        <v>-4.6045926429162449</v>
      </c>
      <c r="C158">
        <f t="shared" ref="C158:C177" si="23">B157</f>
        <v>-1.089203320825078</v>
      </c>
      <c r="D158">
        <f t="shared" ref="D158:D177" si="24">B158^2</f>
        <v>21.202273407198408</v>
      </c>
      <c r="E158">
        <f t="shared" ref="E158:E177" si="25">(B158-C158)^2</f>
        <v>12.357962085872595</v>
      </c>
    </row>
    <row r="159" spans="2:5" x14ac:dyDescent="0.3">
      <c r="B159">
        <v>-1.2923751121311966</v>
      </c>
      <c r="C159">
        <f t="shared" si="23"/>
        <v>-4.6045926429162449</v>
      </c>
      <c r="D159">
        <f t="shared" si="24"/>
        <v>1.670233430456123</v>
      </c>
      <c r="E159">
        <f t="shared" si="25"/>
        <v>10.970784971239803</v>
      </c>
    </row>
    <row r="160" spans="2:5" x14ac:dyDescent="0.3">
      <c r="B160">
        <v>-0.7097731079564511</v>
      </c>
      <c r="C160">
        <f t="shared" si="23"/>
        <v>-1.2923751121311966</v>
      </c>
      <c r="D160">
        <f t="shared" si="24"/>
        <v>0.50377786477816</v>
      </c>
      <c r="E160">
        <f t="shared" si="25"/>
        <v>0.33942509526843018</v>
      </c>
    </row>
    <row r="161" spans="2:5" x14ac:dyDescent="0.3">
      <c r="B161">
        <v>-1.194212905515684</v>
      </c>
      <c r="C161">
        <f t="shared" si="23"/>
        <v>-0.7097731079564511</v>
      </c>
      <c r="D161">
        <f t="shared" si="24"/>
        <v>1.4261444637002121</v>
      </c>
      <c r="E161">
        <f t="shared" si="25"/>
        <v>0.23468191745923059</v>
      </c>
    </row>
    <row r="162" spans="2:5" x14ac:dyDescent="0.3">
      <c r="B162">
        <v>-1.4393098055888629</v>
      </c>
      <c r="C162">
        <f t="shared" si="23"/>
        <v>-1.194212905515684</v>
      </c>
      <c r="D162">
        <f t="shared" si="24"/>
        <v>2.0716127164642502</v>
      </c>
      <c r="E162">
        <f t="shared" si="25"/>
        <v>6.0072490425481823E-2</v>
      </c>
    </row>
    <row r="163" spans="2:5" x14ac:dyDescent="0.3">
      <c r="B163">
        <v>-1.0303160337688979</v>
      </c>
      <c r="C163">
        <f t="shared" si="23"/>
        <v>-1.4393098055888629</v>
      </c>
      <c r="D163">
        <f t="shared" si="24"/>
        <v>1.0615511294412727</v>
      </c>
      <c r="E163">
        <f t="shared" si="25"/>
        <v>0.1672759053875216</v>
      </c>
    </row>
    <row r="164" spans="2:5" x14ac:dyDescent="0.3">
      <c r="B164">
        <v>-0.96194154939060184</v>
      </c>
      <c r="C164">
        <f t="shared" si="23"/>
        <v>-1.0303160337688979</v>
      </c>
      <c r="D164">
        <f t="shared" si="24"/>
        <v>0.92533154444399168</v>
      </c>
      <c r="E164">
        <f t="shared" si="25"/>
        <v>4.6750701139978536E-3</v>
      </c>
    </row>
    <row r="165" spans="2:5" x14ac:dyDescent="0.3">
      <c r="B165">
        <v>-0.20620430669860923</v>
      </c>
      <c r="C165">
        <f t="shared" si="23"/>
        <v>-0.96194154939060184</v>
      </c>
      <c r="D165">
        <f t="shared" si="24"/>
        <v>4.2520216101054102E-2</v>
      </c>
      <c r="E165">
        <f t="shared" si="25"/>
        <v>0.57113877999169571</v>
      </c>
    </row>
    <row r="166" spans="2:5" x14ac:dyDescent="0.3">
      <c r="B166">
        <v>1.9069418015045869</v>
      </c>
      <c r="C166">
        <f t="shared" si="23"/>
        <v>-0.20620430669860923</v>
      </c>
      <c r="D166">
        <f t="shared" si="24"/>
        <v>3.6364270343255596</v>
      </c>
      <c r="E166">
        <f t="shared" si="25"/>
        <v>4.4653864746143137</v>
      </c>
    </row>
    <row r="167" spans="2:5" x14ac:dyDescent="0.3">
      <c r="B167">
        <v>-1.4558838631938187</v>
      </c>
      <c r="C167">
        <f t="shared" si="23"/>
        <v>1.9069418015045869</v>
      </c>
      <c r="D167">
        <f t="shared" si="24"/>
        <v>2.1195978231081578</v>
      </c>
      <c r="E167">
        <f t="shared" si="25"/>
        <v>11.308596451154273</v>
      </c>
    </row>
    <row r="168" spans="2:5" x14ac:dyDescent="0.3">
      <c r="B168">
        <v>-3.4042784048514818</v>
      </c>
      <c r="C168">
        <f t="shared" si="23"/>
        <v>-1.4558838631938187</v>
      </c>
      <c r="D168">
        <f t="shared" si="24"/>
        <v>11.589111457738149</v>
      </c>
      <c r="E168">
        <f t="shared" si="25"/>
        <v>3.7962412899613751</v>
      </c>
    </row>
    <row r="169" spans="2:5" x14ac:dyDescent="0.3">
      <c r="B169">
        <v>2.8501309298479498</v>
      </c>
      <c r="C169">
        <f t="shared" si="23"/>
        <v>-3.4042784048514818</v>
      </c>
      <c r="D169">
        <f t="shared" si="24"/>
        <v>8.1232463172759388</v>
      </c>
      <c r="E169">
        <f t="shared" si="25"/>
        <v>39.117636125975388</v>
      </c>
    </row>
    <row r="170" spans="2:5" x14ac:dyDescent="0.3">
      <c r="B170">
        <v>1.2047389932733381</v>
      </c>
      <c r="C170">
        <f t="shared" si="23"/>
        <v>2.8501309298479498</v>
      </c>
      <c r="D170">
        <f t="shared" si="24"/>
        <v>1.4513960419132561</v>
      </c>
      <c r="E170">
        <f t="shared" si="25"/>
        <v>2.7073146249447508</v>
      </c>
    </row>
    <row r="171" spans="2:5" x14ac:dyDescent="0.3">
      <c r="B171">
        <v>6.4018346011351923E-3</v>
      </c>
      <c r="C171">
        <f t="shared" si="23"/>
        <v>1.2047389932733381</v>
      </c>
      <c r="D171">
        <f t="shared" si="24"/>
        <v>4.0983486260291788E-5</v>
      </c>
      <c r="E171">
        <f t="shared" si="25"/>
        <v>1.4360119458545684</v>
      </c>
    </row>
    <row r="172" spans="2:5" x14ac:dyDescent="0.3">
      <c r="B172">
        <v>-0.86757489927870779</v>
      </c>
      <c r="C172">
        <f t="shared" si="23"/>
        <v>6.4018346011351923E-3</v>
      </c>
      <c r="D172">
        <f t="shared" si="24"/>
        <v>0.75268620585845991</v>
      </c>
      <c r="E172">
        <f t="shared" si="25"/>
        <v>0.76383533136327786</v>
      </c>
    </row>
    <row r="173" spans="2:5" x14ac:dyDescent="0.3">
      <c r="B173">
        <v>-1.7087346223454318</v>
      </c>
      <c r="C173">
        <f t="shared" si="23"/>
        <v>-0.86757489927870779</v>
      </c>
      <c r="D173">
        <f t="shared" si="24"/>
        <v>2.9197740096019857</v>
      </c>
      <c r="E173">
        <f t="shared" si="25"/>
        <v>0.70754967970968785</v>
      </c>
    </row>
    <row r="174" spans="2:5" x14ac:dyDescent="0.3">
      <c r="B174">
        <v>0.26857769847768509</v>
      </c>
      <c r="C174">
        <f t="shared" si="23"/>
        <v>-1.7087346223454318</v>
      </c>
      <c r="D174">
        <f t="shared" si="24"/>
        <v>7.2133980119570326E-2</v>
      </c>
      <c r="E174">
        <f t="shared" si="25"/>
        <v>3.9097640140789007</v>
      </c>
    </row>
    <row r="175" spans="2:5" x14ac:dyDescent="0.3">
      <c r="B175">
        <v>1.5944123675826489</v>
      </c>
      <c r="C175">
        <f t="shared" si="23"/>
        <v>0.26857769847768509</v>
      </c>
      <c r="D175">
        <f t="shared" si="24"/>
        <v>2.5421507979005078</v>
      </c>
      <c r="E175">
        <f t="shared" si="25"/>
        <v>1.757837569800669</v>
      </c>
    </row>
    <row r="176" spans="2:5" x14ac:dyDescent="0.3">
      <c r="B176">
        <v>-0.1772522297464576</v>
      </c>
      <c r="C176">
        <f t="shared" si="23"/>
        <v>1.5944123675826489</v>
      </c>
      <c r="D176">
        <f t="shared" si="24"/>
        <v>3.1418352950090989E-2</v>
      </c>
      <c r="E176">
        <f t="shared" si="25"/>
        <v>3.138795445429305</v>
      </c>
    </row>
    <row r="177" spans="2:5" ht="15" thickBot="1" x14ac:dyDescent="0.35">
      <c r="B177" s="47">
        <v>-4.9475253812569662</v>
      </c>
      <c r="C177">
        <f t="shared" si="23"/>
        <v>-0.1772522297464576</v>
      </c>
      <c r="D177">
        <f t="shared" si="24"/>
        <v>24.478007398181887</v>
      </c>
      <c r="E177">
        <f t="shared" si="25"/>
        <v>22.755505940022001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7BA6-2C93-411F-B29B-338BC42E7097}">
  <dimension ref="A1:BR92"/>
  <sheetViews>
    <sheetView topLeftCell="AL40" zoomScale="63" workbookViewId="0">
      <selection activeCell="BL72" sqref="BL72"/>
    </sheetView>
  </sheetViews>
  <sheetFormatPr defaultRowHeight="14.4" x14ac:dyDescent="0.3"/>
  <cols>
    <col min="1" max="1" width="28.109375" customWidth="1"/>
    <col min="2" max="2" width="17.21875" customWidth="1"/>
  </cols>
  <sheetData>
    <row r="1" spans="1:70" x14ac:dyDescent="0.3">
      <c r="A1" s="48"/>
      <c r="B1" s="48" t="s">
        <v>91</v>
      </c>
      <c r="C1" s="48" t="s">
        <v>92</v>
      </c>
      <c r="D1" s="48" t="s">
        <v>93</v>
      </c>
      <c r="E1" s="48" t="s">
        <v>94</v>
      </c>
      <c r="F1" s="48" t="s">
        <v>95</v>
      </c>
      <c r="G1" s="48" t="s">
        <v>96</v>
      </c>
      <c r="H1" s="48" t="s">
        <v>97</v>
      </c>
      <c r="I1" s="48" t="s">
        <v>98</v>
      </c>
      <c r="J1" s="48" t="s">
        <v>99</v>
      </c>
      <c r="K1" s="48" t="s">
        <v>100</v>
      </c>
      <c r="L1" s="49" t="s">
        <v>101</v>
      </c>
      <c r="M1" s="49" t="s">
        <v>102</v>
      </c>
      <c r="N1" s="48" t="s">
        <v>103</v>
      </c>
      <c r="O1" s="48" t="s">
        <v>104</v>
      </c>
      <c r="P1" s="48" t="s">
        <v>105</v>
      </c>
      <c r="Q1" s="48" t="s">
        <v>106</v>
      </c>
      <c r="R1" s="48" t="s">
        <v>107</v>
      </c>
      <c r="S1" s="48" t="s">
        <v>108</v>
      </c>
      <c r="T1" s="48" t="s">
        <v>109</v>
      </c>
      <c r="U1" s="48" t="s">
        <v>110</v>
      </c>
      <c r="V1" s="48" t="s">
        <v>111</v>
      </c>
      <c r="W1" s="48" t="s">
        <v>112</v>
      </c>
      <c r="X1" s="48" t="s">
        <v>113</v>
      </c>
      <c r="Y1" s="48" t="s">
        <v>114</v>
      </c>
      <c r="Z1" s="48" t="s">
        <v>115</v>
      </c>
      <c r="AA1" s="48" t="s">
        <v>116</v>
      </c>
      <c r="AB1" s="48" t="s">
        <v>117</v>
      </c>
      <c r="AC1" s="48" t="s">
        <v>118</v>
      </c>
      <c r="AD1" s="48" t="s">
        <v>119</v>
      </c>
      <c r="AE1" s="48" t="s">
        <v>120</v>
      </c>
      <c r="AF1" s="48" t="s">
        <v>121</v>
      </c>
      <c r="AG1" s="48" t="s">
        <v>122</v>
      </c>
      <c r="AH1" s="48" t="s">
        <v>123</v>
      </c>
      <c r="AI1" s="48" t="s">
        <v>124</v>
      </c>
      <c r="AJ1" s="48" t="s">
        <v>125</v>
      </c>
      <c r="AK1" s="48" t="s">
        <v>126</v>
      </c>
      <c r="AL1" s="48" t="s">
        <v>127</v>
      </c>
      <c r="AM1" s="48" t="s">
        <v>128</v>
      </c>
      <c r="AN1" s="48" t="s">
        <v>129</v>
      </c>
      <c r="AO1" s="48" t="s">
        <v>130</v>
      </c>
      <c r="AP1" s="48" t="s">
        <v>131</v>
      </c>
      <c r="AQ1" s="48" t="s">
        <v>132</v>
      </c>
      <c r="AR1" s="48" t="s">
        <v>133</v>
      </c>
      <c r="AS1" s="48" t="s">
        <v>134</v>
      </c>
      <c r="AT1" s="48" t="s">
        <v>135</v>
      </c>
      <c r="AU1" s="48" t="s">
        <v>136</v>
      </c>
      <c r="AV1" s="48" t="s">
        <v>137</v>
      </c>
      <c r="AW1" s="48" t="s">
        <v>138</v>
      </c>
      <c r="AX1" s="48" t="s">
        <v>139</v>
      </c>
      <c r="AY1" s="48" t="s">
        <v>140</v>
      </c>
      <c r="AZ1" s="48" t="s">
        <v>141</v>
      </c>
      <c r="BA1" s="48" t="s">
        <v>142</v>
      </c>
      <c r="BB1" s="48" t="s">
        <v>143</v>
      </c>
      <c r="BC1" s="48" t="s">
        <v>144</v>
      </c>
      <c r="BD1" s="48" t="s">
        <v>145</v>
      </c>
      <c r="BE1" s="48" t="s">
        <v>146</v>
      </c>
      <c r="BF1" s="49" t="s">
        <v>147</v>
      </c>
      <c r="BG1" s="49" t="s">
        <v>148</v>
      </c>
      <c r="BH1" s="49" t="s">
        <v>149</v>
      </c>
      <c r="BI1" s="49" t="s">
        <v>150</v>
      </c>
      <c r="BJ1" s="49" t="s">
        <v>151</v>
      </c>
      <c r="BK1" s="49" t="s">
        <v>152</v>
      </c>
      <c r="BL1" s="49" t="s">
        <v>153</v>
      </c>
      <c r="BM1" s="48" t="s">
        <v>154</v>
      </c>
      <c r="BN1" s="49" t="s">
        <v>155</v>
      </c>
      <c r="BO1" s="49" t="s">
        <v>156</v>
      </c>
      <c r="BP1" s="49" t="s">
        <v>157</v>
      </c>
      <c r="BQ1" s="49" t="s">
        <v>158</v>
      </c>
      <c r="BR1" s="48" t="s">
        <v>3</v>
      </c>
    </row>
    <row r="2" spans="1:70" x14ac:dyDescent="0.3">
      <c r="A2" t="s">
        <v>91</v>
      </c>
      <c r="B2">
        <v>1</v>
      </c>
      <c r="L2" s="50"/>
      <c r="M2" s="50"/>
      <c r="BF2" s="50"/>
      <c r="BG2" s="50"/>
      <c r="BH2" s="50"/>
      <c r="BI2" s="50"/>
      <c r="BJ2" s="50"/>
      <c r="BK2" s="50"/>
      <c r="BL2" s="50"/>
      <c r="BN2" s="50"/>
      <c r="BO2" s="50"/>
      <c r="BP2" s="50"/>
      <c r="BQ2" s="50"/>
    </row>
    <row r="3" spans="1:70" x14ac:dyDescent="0.3">
      <c r="A3" t="s">
        <v>92</v>
      </c>
      <c r="B3">
        <v>0.99721634573824058</v>
      </c>
      <c r="C3">
        <v>1</v>
      </c>
      <c r="L3" s="50"/>
      <c r="M3" s="50"/>
      <c r="BF3" s="50"/>
      <c r="BG3" s="50"/>
      <c r="BH3" s="50"/>
      <c r="BI3" s="50"/>
      <c r="BJ3" s="50"/>
      <c r="BK3" s="50"/>
      <c r="BL3" s="50"/>
      <c r="BN3" s="50"/>
      <c r="BO3" s="50"/>
      <c r="BP3" s="50"/>
      <c r="BQ3" s="50"/>
    </row>
    <row r="4" spans="1:70" x14ac:dyDescent="0.3">
      <c r="A4" t="s">
        <v>93</v>
      </c>
      <c r="B4">
        <v>0.99434717550172658</v>
      </c>
      <c r="C4">
        <v>0.99573014732342724</v>
      </c>
      <c r="D4">
        <v>1</v>
      </c>
      <c r="L4" s="50"/>
      <c r="M4" s="50"/>
      <c r="BF4" s="50"/>
      <c r="BG4" s="50"/>
      <c r="BH4" s="50"/>
      <c r="BI4" s="50"/>
      <c r="BJ4" s="50"/>
      <c r="BK4" s="50"/>
      <c r="BL4" s="50"/>
      <c r="BN4" s="50"/>
      <c r="BO4" s="50"/>
      <c r="BP4" s="50"/>
      <c r="BQ4" s="50"/>
    </row>
    <row r="5" spans="1:70" x14ac:dyDescent="0.3">
      <c r="A5" t="s">
        <v>94</v>
      </c>
      <c r="B5">
        <v>0.9965973865456339</v>
      </c>
      <c r="C5">
        <v>0.9974900375195388</v>
      </c>
      <c r="D5">
        <v>0.99807700149609913</v>
      </c>
      <c r="E5">
        <v>1</v>
      </c>
      <c r="L5" s="50"/>
      <c r="M5" s="50"/>
      <c r="BF5" s="50"/>
      <c r="BG5" s="50"/>
      <c r="BH5" s="50"/>
      <c r="BI5" s="50"/>
      <c r="BJ5" s="50"/>
      <c r="BK5" s="50"/>
      <c r="BL5" s="50"/>
      <c r="BN5" s="50"/>
      <c r="BO5" s="50"/>
      <c r="BP5" s="50"/>
      <c r="BQ5" s="50"/>
    </row>
    <row r="6" spans="1:70" x14ac:dyDescent="0.3">
      <c r="A6" t="s">
        <v>95</v>
      </c>
      <c r="B6">
        <v>0.98256978925639282</v>
      </c>
      <c r="C6">
        <v>0.97778325836279978</v>
      </c>
      <c r="D6">
        <v>0.97150376648024273</v>
      </c>
      <c r="E6">
        <v>0.98238494489158246</v>
      </c>
      <c r="F6">
        <v>1</v>
      </c>
      <c r="L6" s="50"/>
      <c r="M6" s="50"/>
      <c r="BF6" s="50"/>
      <c r="BG6" s="50"/>
      <c r="BH6" s="50"/>
      <c r="BI6" s="50"/>
      <c r="BJ6" s="50"/>
      <c r="BK6" s="50"/>
      <c r="BL6" s="50"/>
      <c r="BN6" s="50"/>
      <c r="BO6" s="50"/>
      <c r="BP6" s="50"/>
      <c r="BQ6" s="50"/>
    </row>
    <row r="7" spans="1:70" x14ac:dyDescent="0.3">
      <c r="A7" t="s">
        <v>96</v>
      </c>
      <c r="B7">
        <v>0.99073984868721199</v>
      </c>
      <c r="C7">
        <v>0.99207902200691911</v>
      </c>
      <c r="D7">
        <v>0.98540726670136802</v>
      </c>
      <c r="E7">
        <v>0.99238414020118293</v>
      </c>
      <c r="F7">
        <v>0.98915266807082824</v>
      </c>
      <c r="G7">
        <v>1</v>
      </c>
      <c r="L7" s="50"/>
      <c r="M7" s="50"/>
      <c r="BF7" s="50"/>
      <c r="BG7" s="50"/>
      <c r="BH7" s="50"/>
      <c r="BI7" s="50"/>
      <c r="BJ7" s="50"/>
      <c r="BK7" s="50"/>
      <c r="BL7" s="50"/>
      <c r="BN7" s="50"/>
      <c r="BO7" s="50"/>
      <c r="BP7" s="50"/>
      <c r="BQ7" s="50"/>
    </row>
    <row r="8" spans="1:70" x14ac:dyDescent="0.3">
      <c r="A8" t="s">
        <v>97</v>
      </c>
      <c r="B8">
        <v>0.98855320141340908</v>
      </c>
      <c r="C8">
        <v>0.99380617969001983</v>
      </c>
      <c r="D8">
        <v>0.98983830955782037</v>
      </c>
      <c r="E8">
        <v>0.99369665713531863</v>
      </c>
      <c r="F8">
        <v>0.97829627861561952</v>
      </c>
      <c r="G8">
        <v>0.99612417354092475</v>
      </c>
      <c r="H8">
        <v>1</v>
      </c>
      <c r="L8" s="50"/>
      <c r="M8" s="50"/>
      <c r="BF8" s="50"/>
      <c r="BG8" s="50"/>
      <c r="BH8" s="50"/>
      <c r="BI8" s="50"/>
      <c r="BJ8" s="50"/>
      <c r="BK8" s="50"/>
      <c r="BL8" s="50"/>
      <c r="BN8" s="50"/>
      <c r="BO8" s="50"/>
      <c r="BP8" s="50"/>
      <c r="BQ8" s="50"/>
    </row>
    <row r="9" spans="1:70" x14ac:dyDescent="0.3">
      <c r="A9" t="s">
        <v>98</v>
      </c>
      <c r="B9">
        <v>0.41808496139872725</v>
      </c>
      <c r="C9">
        <v>0.39956309814127272</v>
      </c>
      <c r="D9">
        <v>0.38424127819216491</v>
      </c>
      <c r="E9">
        <v>0.39306628874191307</v>
      </c>
      <c r="F9">
        <v>0.41515654915896533</v>
      </c>
      <c r="G9">
        <v>0.40895013338112357</v>
      </c>
      <c r="H9">
        <v>0.38673955273415561</v>
      </c>
      <c r="I9">
        <v>1</v>
      </c>
      <c r="L9" s="50"/>
      <c r="M9" s="50"/>
      <c r="BF9" s="50"/>
      <c r="BG9" s="50"/>
      <c r="BH9" s="50"/>
      <c r="BI9" s="50"/>
      <c r="BJ9" s="50"/>
      <c r="BK9" s="50"/>
      <c r="BL9" s="50"/>
      <c r="BN9" s="50"/>
      <c r="BO9" s="50"/>
      <c r="BP9" s="50"/>
      <c r="BQ9" s="50"/>
    </row>
    <row r="10" spans="1:70" x14ac:dyDescent="0.3">
      <c r="A10" t="s">
        <v>99</v>
      </c>
      <c r="B10">
        <v>0.40713110071402492</v>
      </c>
      <c r="C10">
        <v>0.38896223408766223</v>
      </c>
      <c r="D10">
        <v>0.37338602547850219</v>
      </c>
      <c r="E10">
        <v>0.38225876021894484</v>
      </c>
      <c r="F10">
        <v>0.40414078567953493</v>
      </c>
      <c r="G10">
        <v>0.39774614178999346</v>
      </c>
      <c r="H10">
        <v>0.37707139483990038</v>
      </c>
      <c r="I10">
        <v>0.99658681431170748</v>
      </c>
      <c r="J10">
        <v>1</v>
      </c>
      <c r="L10" s="50"/>
      <c r="M10" s="50"/>
      <c r="BF10" s="50"/>
      <c r="BG10" s="50"/>
      <c r="BH10" s="50"/>
      <c r="BI10" s="50"/>
      <c r="BJ10" s="50"/>
      <c r="BK10" s="50"/>
      <c r="BL10" s="50"/>
      <c r="BN10" s="50"/>
      <c r="BO10" s="50"/>
      <c r="BP10" s="50"/>
      <c r="BQ10" s="50"/>
    </row>
    <row r="11" spans="1:70" x14ac:dyDescent="0.3">
      <c r="A11" t="s">
        <v>100</v>
      </c>
      <c r="B11">
        <v>0.41078814560140947</v>
      </c>
      <c r="C11">
        <v>0.39265989615239005</v>
      </c>
      <c r="D11">
        <v>0.37711008677143598</v>
      </c>
      <c r="E11">
        <v>0.38603383374514338</v>
      </c>
      <c r="F11">
        <v>0.40775880248278534</v>
      </c>
      <c r="G11">
        <v>0.40147174820970499</v>
      </c>
      <c r="H11">
        <v>0.3808471367472398</v>
      </c>
      <c r="I11">
        <v>0.99630319470441719</v>
      </c>
      <c r="J11">
        <v>0.99980695240394934</v>
      </c>
      <c r="K11">
        <v>1</v>
      </c>
      <c r="L11" s="50"/>
      <c r="M11" s="50"/>
      <c r="BF11" s="50"/>
      <c r="BG11" s="50"/>
      <c r="BH11" s="50"/>
      <c r="BI11" s="50"/>
      <c r="BJ11" s="50"/>
      <c r="BK11" s="50"/>
      <c r="BL11" s="50"/>
      <c r="BN11" s="50"/>
      <c r="BO11" s="50"/>
      <c r="BP11" s="50"/>
      <c r="BQ11" s="50"/>
    </row>
    <row r="12" spans="1:70" x14ac:dyDescent="0.3">
      <c r="A12" t="s">
        <v>101</v>
      </c>
      <c r="B12">
        <v>0.34096999131707251</v>
      </c>
      <c r="C12">
        <v>0.31824207570893892</v>
      </c>
      <c r="D12">
        <v>0.31773904884190834</v>
      </c>
      <c r="E12">
        <v>0.32778457199315481</v>
      </c>
      <c r="F12">
        <v>0.36612176313215217</v>
      </c>
      <c r="G12">
        <v>0.34059380104935388</v>
      </c>
      <c r="H12">
        <v>0.31050559953721002</v>
      </c>
      <c r="I12">
        <v>0.61309500608424217</v>
      </c>
      <c r="J12">
        <v>0.61485454020441288</v>
      </c>
      <c r="K12">
        <v>0.6134492266747178</v>
      </c>
      <c r="L12" s="50">
        <v>1</v>
      </c>
      <c r="M12" s="50"/>
      <c r="BF12" s="50"/>
      <c r="BG12" s="50"/>
      <c r="BH12" s="50"/>
      <c r="BI12" s="50"/>
      <c r="BJ12" s="50"/>
      <c r="BK12" s="50"/>
      <c r="BL12" s="50"/>
      <c r="BN12" s="50"/>
      <c r="BO12" s="50"/>
      <c r="BP12" s="50"/>
      <c r="BQ12" s="50"/>
    </row>
    <row r="13" spans="1:70" x14ac:dyDescent="0.3">
      <c r="A13" t="s">
        <v>102</v>
      </c>
      <c r="B13">
        <v>0.30959457827325426</v>
      </c>
      <c r="C13">
        <v>0.28800363140730384</v>
      </c>
      <c r="D13">
        <v>0.28753514230726629</v>
      </c>
      <c r="E13">
        <v>0.29683905487956047</v>
      </c>
      <c r="F13">
        <v>0.33300761795816564</v>
      </c>
      <c r="G13">
        <v>0.30945167172600918</v>
      </c>
      <c r="H13">
        <v>0.2814047356302567</v>
      </c>
      <c r="I13">
        <v>0.57643614333455617</v>
      </c>
      <c r="J13">
        <v>0.58072977295897599</v>
      </c>
      <c r="K13">
        <v>0.57886647288856097</v>
      </c>
      <c r="L13" s="50">
        <v>0.9942075629848065</v>
      </c>
      <c r="M13" s="50">
        <v>1</v>
      </c>
      <c r="BF13" s="50"/>
      <c r="BG13" s="50"/>
      <c r="BH13" s="50"/>
      <c r="BI13" s="50"/>
      <c r="BJ13" s="50"/>
      <c r="BK13" s="50"/>
      <c r="BL13" s="50"/>
      <c r="BN13" s="50"/>
      <c r="BO13" s="50"/>
      <c r="BP13" s="50"/>
      <c r="BQ13" s="50"/>
    </row>
    <row r="14" spans="1:70" x14ac:dyDescent="0.3">
      <c r="A14" t="s">
        <v>103</v>
      </c>
      <c r="B14">
        <v>0.8124610571485007</v>
      </c>
      <c r="C14">
        <v>0.78417474978191881</v>
      </c>
      <c r="D14">
        <v>0.76726792164355484</v>
      </c>
      <c r="E14">
        <v>0.77835545966187303</v>
      </c>
      <c r="F14">
        <v>0.81648284606150667</v>
      </c>
      <c r="G14">
        <v>0.78335241801944255</v>
      </c>
      <c r="H14">
        <v>0.75561595744911059</v>
      </c>
      <c r="I14">
        <v>0.49999332576424255</v>
      </c>
      <c r="J14">
        <v>0.49691594539160766</v>
      </c>
      <c r="K14">
        <v>0.49953330073155239</v>
      </c>
      <c r="L14" s="50">
        <v>0.37834344545137966</v>
      </c>
      <c r="M14" s="50">
        <v>0.34102525626425251</v>
      </c>
      <c r="N14">
        <v>1</v>
      </c>
      <c r="BF14" s="50"/>
      <c r="BG14" s="50"/>
      <c r="BH14" s="50"/>
      <c r="BI14" s="50"/>
      <c r="BJ14" s="50"/>
      <c r="BK14" s="50"/>
      <c r="BL14" s="50"/>
      <c r="BN14" s="50"/>
      <c r="BO14" s="50"/>
      <c r="BP14" s="50"/>
      <c r="BQ14" s="50"/>
    </row>
    <row r="15" spans="1:70" x14ac:dyDescent="0.3">
      <c r="A15" t="s">
        <v>104</v>
      </c>
      <c r="B15">
        <v>0.80926909606780695</v>
      </c>
      <c r="C15">
        <v>0.78240552636773231</v>
      </c>
      <c r="D15">
        <v>0.76156758511636624</v>
      </c>
      <c r="E15">
        <v>0.77617573170039922</v>
      </c>
      <c r="F15">
        <v>0.82190426894807334</v>
      </c>
      <c r="G15">
        <v>0.78680836165563461</v>
      </c>
      <c r="H15">
        <v>0.75649290415004899</v>
      </c>
      <c r="I15">
        <v>0.50359574040609068</v>
      </c>
      <c r="J15">
        <v>0.49926611237046487</v>
      </c>
      <c r="K15">
        <v>0.50163686074199332</v>
      </c>
      <c r="L15" s="50">
        <v>0.39488465071156292</v>
      </c>
      <c r="M15" s="50">
        <v>0.35760963758531228</v>
      </c>
      <c r="N15">
        <v>0.99517601016973822</v>
      </c>
      <c r="O15">
        <v>1</v>
      </c>
      <c r="BF15" s="50"/>
      <c r="BG15" s="50"/>
      <c r="BH15" s="50"/>
      <c r="BI15" s="50"/>
      <c r="BJ15" s="50"/>
      <c r="BK15" s="50"/>
      <c r="BL15" s="50"/>
      <c r="BN15" s="50"/>
      <c r="BO15" s="50"/>
      <c r="BP15" s="50"/>
      <c r="BQ15" s="50"/>
    </row>
    <row r="16" spans="1:70" x14ac:dyDescent="0.3">
      <c r="A16" t="s">
        <v>105</v>
      </c>
      <c r="B16">
        <v>0.8107864616325422</v>
      </c>
      <c r="C16">
        <v>0.78311959072861481</v>
      </c>
      <c r="D16">
        <v>0.76319606068579593</v>
      </c>
      <c r="E16">
        <v>0.77838692276884136</v>
      </c>
      <c r="F16">
        <v>0.82777738898006026</v>
      </c>
      <c r="G16">
        <v>0.78834959914073188</v>
      </c>
      <c r="H16">
        <v>0.75739008300078625</v>
      </c>
      <c r="I16">
        <v>0.49801774478984701</v>
      </c>
      <c r="J16">
        <v>0.49418134335420777</v>
      </c>
      <c r="K16">
        <v>0.49686231051672591</v>
      </c>
      <c r="L16" s="50">
        <v>0.39120424894325856</v>
      </c>
      <c r="M16" s="50">
        <v>0.35408152356005518</v>
      </c>
      <c r="N16">
        <v>0.99222303161387204</v>
      </c>
      <c r="O16">
        <v>0.99602675880146774</v>
      </c>
      <c r="P16">
        <v>1</v>
      </c>
      <c r="BF16" s="50"/>
      <c r="BG16" s="50"/>
      <c r="BH16" s="50"/>
      <c r="BI16" s="50"/>
      <c r="BJ16" s="50"/>
      <c r="BK16" s="50"/>
      <c r="BL16" s="50"/>
      <c r="BN16" s="50"/>
      <c r="BO16" s="50"/>
      <c r="BP16" s="50"/>
      <c r="BQ16" s="50"/>
    </row>
    <row r="17" spans="1:69" x14ac:dyDescent="0.3">
      <c r="A17" t="s">
        <v>106</v>
      </c>
      <c r="B17">
        <v>0.80911691688714382</v>
      </c>
      <c r="C17">
        <v>0.78069617567649729</v>
      </c>
      <c r="D17">
        <v>0.76271450498058502</v>
      </c>
      <c r="E17">
        <v>0.77816951976201754</v>
      </c>
      <c r="F17">
        <v>0.83019752611696651</v>
      </c>
      <c r="G17">
        <v>0.78907616583675344</v>
      </c>
      <c r="H17">
        <v>0.75783448239000595</v>
      </c>
      <c r="I17">
        <v>0.47663465236061492</v>
      </c>
      <c r="J17">
        <v>0.47199708251083705</v>
      </c>
      <c r="K17">
        <v>0.47463911653726026</v>
      </c>
      <c r="L17" s="50">
        <v>0.40158760098794083</v>
      </c>
      <c r="M17" s="50">
        <v>0.36454199513794144</v>
      </c>
      <c r="N17">
        <v>0.9848751122130045</v>
      </c>
      <c r="O17">
        <v>0.99118057328495424</v>
      </c>
      <c r="P17">
        <v>0.99591992573338883</v>
      </c>
      <c r="Q17">
        <v>1</v>
      </c>
      <c r="BF17" s="50"/>
      <c r="BG17" s="50"/>
      <c r="BH17" s="50"/>
      <c r="BI17" s="50"/>
      <c r="BJ17" s="50"/>
      <c r="BK17" s="50"/>
      <c r="BL17" s="50"/>
      <c r="BN17" s="50"/>
      <c r="BO17" s="50"/>
      <c r="BP17" s="50"/>
      <c r="BQ17" s="50"/>
    </row>
    <row r="18" spans="1:69" x14ac:dyDescent="0.3">
      <c r="A18" t="s">
        <v>107</v>
      </c>
      <c r="B18">
        <v>0.84588500238619124</v>
      </c>
      <c r="C18">
        <v>0.81677939529963517</v>
      </c>
      <c r="D18">
        <v>0.80093596400061406</v>
      </c>
      <c r="E18">
        <v>0.81673064558378405</v>
      </c>
      <c r="F18">
        <v>0.86833640013331825</v>
      </c>
      <c r="G18">
        <v>0.82710872404494873</v>
      </c>
      <c r="H18">
        <v>0.79559800627605515</v>
      </c>
      <c r="I18">
        <v>0.52686519056117087</v>
      </c>
      <c r="J18">
        <v>0.5191994163893584</v>
      </c>
      <c r="K18">
        <v>0.52195575733378674</v>
      </c>
      <c r="L18" s="50">
        <v>0.44036312001748057</v>
      </c>
      <c r="M18" s="50">
        <v>0.40142846571863394</v>
      </c>
      <c r="N18">
        <v>0.95899761956134377</v>
      </c>
      <c r="O18">
        <v>0.96290364557596098</v>
      </c>
      <c r="P18">
        <v>0.97133802012972403</v>
      </c>
      <c r="Q18">
        <v>0.97292538582551424</v>
      </c>
      <c r="R18">
        <v>1</v>
      </c>
      <c r="BF18" s="50"/>
      <c r="BG18" s="50"/>
      <c r="BH18" s="50"/>
      <c r="BI18" s="50"/>
      <c r="BJ18" s="50"/>
      <c r="BK18" s="50"/>
      <c r="BL18" s="50"/>
      <c r="BN18" s="50"/>
      <c r="BO18" s="50"/>
      <c r="BP18" s="50"/>
      <c r="BQ18" s="50"/>
    </row>
    <row r="19" spans="1:69" x14ac:dyDescent="0.3">
      <c r="A19" t="s">
        <v>108</v>
      </c>
      <c r="B19">
        <v>0.85414378439685312</v>
      </c>
      <c r="C19">
        <v>0.82571834128211863</v>
      </c>
      <c r="D19">
        <v>0.8099309081468693</v>
      </c>
      <c r="E19">
        <v>0.8262490491758403</v>
      </c>
      <c r="F19">
        <v>0.87912238875502757</v>
      </c>
      <c r="G19">
        <v>0.83884801029255474</v>
      </c>
      <c r="H19">
        <v>0.8078528614969801</v>
      </c>
      <c r="I19">
        <v>0.52701438807477541</v>
      </c>
      <c r="J19">
        <v>0.51696565416982732</v>
      </c>
      <c r="K19">
        <v>0.5198505499167797</v>
      </c>
      <c r="L19" s="50">
        <v>0.44289348036761045</v>
      </c>
      <c r="M19" s="50">
        <v>0.40286360920502279</v>
      </c>
      <c r="N19">
        <v>0.93478484427444386</v>
      </c>
      <c r="O19">
        <v>0.93932356378581527</v>
      </c>
      <c r="P19">
        <v>0.94905872728130525</v>
      </c>
      <c r="Q19">
        <v>0.95079261749072996</v>
      </c>
      <c r="R19">
        <v>0.99271108947921105</v>
      </c>
      <c r="S19">
        <v>1</v>
      </c>
      <c r="BF19" s="50"/>
      <c r="BG19" s="50"/>
      <c r="BH19" s="50"/>
      <c r="BI19" s="50"/>
      <c r="BJ19" s="50"/>
      <c r="BK19" s="50"/>
      <c r="BL19" s="50"/>
      <c r="BN19" s="50"/>
      <c r="BO19" s="50"/>
      <c r="BP19" s="50"/>
      <c r="BQ19" s="50"/>
    </row>
    <row r="20" spans="1:69" x14ac:dyDescent="0.3">
      <c r="A20" t="s">
        <v>109</v>
      </c>
      <c r="B20">
        <v>0.85322137424944577</v>
      </c>
      <c r="C20">
        <v>0.82485830833892282</v>
      </c>
      <c r="D20">
        <v>0.80792695270242365</v>
      </c>
      <c r="E20">
        <v>0.82563258830513608</v>
      </c>
      <c r="F20">
        <v>0.88245244881253115</v>
      </c>
      <c r="G20">
        <v>0.84104915212443865</v>
      </c>
      <c r="H20">
        <v>0.80886365736322607</v>
      </c>
      <c r="I20">
        <v>0.52229357052920977</v>
      </c>
      <c r="J20">
        <v>0.51232528809255917</v>
      </c>
      <c r="K20">
        <v>0.51514037749105324</v>
      </c>
      <c r="L20" s="50">
        <v>0.44238897405804445</v>
      </c>
      <c r="M20" s="50">
        <v>0.40280608472394736</v>
      </c>
      <c r="N20">
        <v>0.92863698194977629</v>
      </c>
      <c r="O20">
        <v>0.93369050628150607</v>
      </c>
      <c r="P20">
        <v>0.94388460163786359</v>
      </c>
      <c r="Q20">
        <v>0.94547157244927538</v>
      </c>
      <c r="R20">
        <v>0.98967025759358029</v>
      </c>
      <c r="S20">
        <v>0.99857894089644816</v>
      </c>
      <c r="T20">
        <v>1</v>
      </c>
      <c r="BF20" s="50"/>
      <c r="BG20" s="50"/>
      <c r="BH20" s="50"/>
      <c r="BI20" s="50"/>
      <c r="BJ20" s="50"/>
      <c r="BK20" s="50"/>
      <c r="BL20" s="50"/>
      <c r="BN20" s="50"/>
      <c r="BO20" s="50"/>
      <c r="BP20" s="50"/>
      <c r="BQ20" s="50"/>
    </row>
    <row r="21" spans="1:69" x14ac:dyDescent="0.3">
      <c r="A21" t="s">
        <v>110</v>
      </c>
      <c r="B21">
        <v>0.84658950960867607</v>
      </c>
      <c r="C21">
        <v>0.81724563166686903</v>
      </c>
      <c r="D21">
        <v>0.80028775178633493</v>
      </c>
      <c r="E21">
        <v>0.81860691642455108</v>
      </c>
      <c r="F21">
        <v>0.87914914838419933</v>
      </c>
      <c r="G21">
        <v>0.83538898937813078</v>
      </c>
      <c r="H21">
        <v>0.80147807580700059</v>
      </c>
      <c r="I21">
        <v>0.5180264213681306</v>
      </c>
      <c r="J21">
        <v>0.50823991190676554</v>
      </c>
      <c r="K21">
        <v>0.51108877064177582</v>
      </c>
      <c r="L21" s="50">
        <v>0.44937422205408795</v>
      </c>
      <c r="M21" s="50">
        <v>0.41108714173166905</v>
      </c>
      <c r="N21">
        <v>0.92714425249254728</v>
      </c>
      <c r="O21">
        <v>0.93196895723528328</v>
      </c>
      <c r="P21">
        <v>0.94262388318008561</v>
      </c>
      <c r="Q21">
        <v>0.94432843542208822</v>
      </c>
      <c r="R21">
        <v>0.98770349502554167</v>
      </c>
      <c r="S21">
        <v>0.99639011784263098</v>
      </c>
      <c r="T21">
        <v>0.9986575217153052</v>
      </c>
      <c r="U21">
        <v>1</v>
      </c>
      <c r="BF21" s="50"/>
      <c r="BG21" s="50"/>
      <c r="BH21" s="50"/>
      <c r="BI21" s="50"/>
      <c r="BJ21" s="50"/>
      <c r="BK21" s="50"/>
      <c r="BL21" s="50"/>
      <c r="BN21" s="50"/>
      <c r="BO21" s="50"/>
      <c r="BP21" s="50"/>
      <c r="BQ21" s="50"/>
    </row>
    <row r="22" spans="1:69" x14ac:dyDescent="0.3">
      <c r="A22" t="s">
        <v>111</v>
      </c>
      <c r="B22">
        <v>0.84249036636333974</v>
      </c>
      <c r="C22">
        <v>0.8128326744337756</v>
      </c>
      <c r="D22">
        <v>0.79693846804345325</v>
      </c>
      <c r="E22">
        <v>0.81534228218273397</v>
      </c>
      <c r="F22">
        <v>0.87743036409170538</v>
      </c>
      <c r="G22">
        <v>0.8315398693288405</v>
      </c>
      <c r="H22">
        <v>0.79733947417555484</v>
      </c>
      <c r="I22">
        <v>0.52091323723773353</v>
      </c>
      <c r="J22">
        <v>0.5117387263430847</v>
      </c>
      <c r="K22">
        <v>0.51455235254743537</v>
      </c>
      <c r="L22" s="50">
        <v>0.45651520889105224</v>
      </c>
      <c r="M22" s="50">
        <v>0.41872352210234026</v>
      </c>
      <c r="N22">
        <v>0.92760205496300041</v>
      </c>
      <c r="O22">
        <v>0.93249119849333106</v>
      </c>
      <c r="P22">
        <v>0.94367562371264979</v>
      </c>
      <c r="Q22">
        <v>0.94579721797487848</v>
      </c>
      <c r="R22">
        <v>0.98798521543490891</v>
      </c>
      <c r="S22">
        <v>0.99526034071880443</v>
      </c>
      <c r="T22">
        <v>0.99754740555320354</v>
      </c>
      <c r="U22">
        <v>0.99935185472208454</v>
      </c>
      <c r="V22">
        <v>1</v>
      </c>
      <c r="BF22" s="50"/>
      <c r="BG22" s="50"/>
      <c r="BH22" s="50"/>
      <c r="BI22" s="50"/>
      <c r="BJ22" s="50"/>
      <c r="BK22" s="50"/>
      <c r="BL22" s="50"/>
      <c r="BN22" s="50"/>
      <c r="BO22" s="50"/>
      <c r="BP22" s="50"/>
      <c r="BQ22" s="50"/>
    </row>
    <row r="23" spans="1:69" x14ac:dyDescent="0.3">
      <c r="A23" t="s">
        <v>112</v>
      </c>
      <c r="B23">
        <v>0.846116553511023</v>
      </c>
      <c r="C23">
        <v>0.81738497582910308</v>
      </c>
      <c r="D23">
        <v>0.80094011076102123</v>
      </c>
      <c r="E23">
        <v>0.82091621952431271</v>
      </c>
      <c r="F23">
        <v>0.88739798907985856</v>
      </c>
      <c r="G23">
        <v>0.84005474612730735</v>
      </c>
      <c r="H23">
        <v>0.80481586266894656</v>
      </c>
      <c r="I23">
        <v>0.51070681814260199</v>
      </c>
      <c r="J23">
        <v>0.50168041295003962</v>
      </c>
      <c r="K23">
        <v>0.50465219993106092</v>
      </c>
      <c r="L23" s="50">
        <v>0.46032141677671573</v>
      </c>
      <c r="M23" s="50">
        <v>0.4234675656373495</v>
      </c>
      <c r="N23">
        <v>0.91884479439414901</v>
      </c>
      <c r="O23">
        <v>0.9250059067994062</v>
      </c>
      <c r="P23">
        <v>0.93694131037992678</v>
      </c>
      <c r="Q23">
        <v>0.93970271601671096</v>
      </c>
      <c r="R23">
        <v>0.98157673176329385</v>
      </c>
      <c r="S23">
        <v>0.99005562082350307</v>
      </c>
      <c r="T23">
        <v>0.99406509838828927</v>
      </c>
      <c r="U23">
        <v>0.99692025494513392</v>
      </c>
      <c r="V23">
        <v>0.99794560398902887</v>
      </c>
      <c r="W23">
        <v>1</v>
      </c>
      <c r="BF23" s="50"/>
      <c r="BG23" s="50"/>
      <c r="BH23" s="50"/>
      <c r="BI23" s="50"/>
      <c r="BJ23" s="50"/>
      <c r="BK23" s="50"/>
      <c r="BL23" s="50"/>
      <c r="BN23" s="50"/>
      <c r="BO23" s="50"/>
      <c r="BP23" s="50"/>
      <c r="BQ23" s="50"/>
    </row>
    <row r="24" spans="1:69" x14ac:dyDescent="0.3">
      <c r="A24" t="s">
        <v>113</v>
      </c>
      <c r="B24">
        <v>0.82372488657185228</v>
      </c>
      <c r="C24">
        <v>0.79436973406689282</v>
      </c>
      <c r="D24">
        <v>0.77531431224337211</v>
      </c>
      <c r="E24">
        <v>0.79733522308177052</v>
      </c>
      <c r="F24">
        <v>0.87067715546811919</v>
      </c>
      <c r="G24">
        <v>0.82037003951304288</v>
      </c>
      <c r="H24">
        <v>0.78379871685774816</v>
      </c>
      <c r="I24">
        <v>0.51314466131458381</v>
      </c>
      <c r="J24">
        <v>0.50460221099346325</v>
      </c>
      <c r="K24">
        <v>0.50734903618670313</v>
      </c>
      <c r="L24" s="50">
        <v>0.45488844829728242</v>
      </c>
      <c r="M24" s="50">
        <v>0.41887481937386117</v>
      </c>
      <c r="N24">
        <v>0.9086635999474526</v>
      </c>
      <c r="O24">
        <v>0.91618826755753802</v>
      </c>
      <c r="P24">
        <v>0.92887223250116047</v>
      </c>
      <c r="Q24">
        <v>0.93126715646548031</v>
      </c>
      <c r="R24">
        <v>0.97514200897664904</v>
      </c>
      <c r="S24">
        <v>0.98533089380100902</v>
      </c>
      <c r="T24">
        <v>0.99065984076598923</v>
      </c>
      <c r="U24">
        <v>0.99412364906726747</v>
      </c>
      <c r="V24">
        <v>0.99519995061540134</v>
      </c>
      <c r="W24">
        <v>0.99802159816294589</v>
      </c>
      <c r="X24">
        <v>1</v>
      </c>
      <c r="BF24" s="50"/>
      <c r="BG24" s="50"/>
      <c r="BH24" s="50"/>
      <c r="BI24" s="50"/>
      <c r="BJ24" s="50"/>
      <c r="BK24" s="50"/>
      <c r="BL24" s="50"/>
      <c r="BN24" s="50"/>
      <c r="BO24" s="50"/>
      <c r="BP24" s="50"/>
      <c r="BQ24" s="50"/>
    </row>
    <row r="25" spans="1:69" x14ac:dyDescent="0.3">
      <c r="A25" t="s">
        <v>114</v>
      </c>
      <c r="B25">
        <v>0.79570604720789506</v>
      </c>
      <c r="C25">
        <v>0.76375090024046444</v>
      </c>
      <c r="D25">
        <v>0.74426632644108981</v>
      </c>
      <c r="E25">
        <v>0.76816100844839696</v>
      </c>
      <c r="F25">
        <v>0.85086157363161496</v>
      </c>
      <c r="G25">
        <v>0.79370702879633492</v>
      </c>
      <c r="H25">
        <v>0.75304471234793657</v>
      </c>
      <c r="I25">
        <v>0.49740947023724214</v>
      </c>
      <c r="J25">
        <v>0.48807646368318514</v>
      </c>
      <c r="K25">
        <v>0.4907609836924734</v>
      </c>
      <c r="L25" s="50">
        <v>0.44158288066301304</v>
      </c>
      <c r="M25" s="50">
        <v>0.40481358611933255</v>
      </c>
      <c r="N25">
        <v>0.89990979125128356</v>
      </c>
      <c r="O25">
        <v>0.90856252141960192</v>
      </c>
      <c r="P25">
        <v>0.92219749799787476</v>
      </c>
      <c r="Q25">
        <v>0.92595991823344026</v>
      </c>
      <c r="R25">
        <v>0.9653105818936325</v>
      </c>
      <c r="S25">
        <v>0.9739958916219541</v>
      </c>
      <c r="T25">
        <v>0.98097322575332857</v>
      </c>
      <c r="U25">
        <v>0.98551478879532728</v>
      </c>
      <c r="V25">
        <v>0.98687518071196356</v>
      </c>
      <c r="W25">
        <v>0.99168585538373932</v>
      </c>
      <c r="X25">
        <v>0.99519301455573994</v>
      </c>
      <c r="Y25">
        <v>1</v>
      </c>
      <c r="BF25" s="50"/>
      <c r="BG25" s="50"/>
      <c r="BH25" s="50"/>
      <c r="BI25" s="50"/>
      <c r="BJ25" s="50"/>
      <c r="BK25" s="50"/>
      <c r="BL25" s="50"/>
      <c r="BN25" s="50"/>
      <c r="BO25" s="50"/>
      <c r="BP25" s="50"/>
      <c r="BQ25" s="50"/>
    </row>
    <row r="26" spans="1:69" x14ac:dyDescent="0.3">
      <c r="A26" t="s">
        <v>115</v>
      </c>
      <c r="B26">
        <v>0.82045223998489036</v>
      </c>
      <c r="C26">
        <v>0.79190692184318134</v>
      </c>
      <c r="D26">
        <v>0.77237024789874109</v>
      </c>
      <c r="E26">
        <v>0.79529910939291881</v>
      </c>
      <c r="F26">
        <v>0.87089344184914808</v>
      </c>
      <c r="G26">
        <v>0.81916364026412802</v>
      </c>
      <c r="H26">
        <v>0.78294342628199065</v>
      </c>
      <c r="I26">
        <v>0.50776404494940075</v>
      </c>
      <c r="J26">
        <v>0.50020725636556274</v>
      </c>
      <c r="K26">
        <v>0.50297214889404618</v>
      </c>
      <c r="L26" s="50">
        <v>0.44521779705481751</v>
      </c>
      <c r="M26" s="50">
        <v>0.40938555924991143</v>
      </c>
      <c r="N26">
        <v>0.90867930830205557</v>
      </c>
      <c r="O26">
        <v>0.91658188618140257</v>
      </c>
      <c r="P26">
        <v>0.92791329405621714</v>
      </c>
      <c r="Q26">
        <v>0.92952076460580901</v>
      </c>
      <c r="R26">
        <v>0.96987197057884056</v>
      </c>
      <c r="S26">
        <v>0.97921877677432489</v>
      </c>
      <c r="T26">
        <v>0.98507293840567944</v>
      </c>
      <c r="U26">
        <v>0.9884546191128879</v>
      </c>
      <c r="V26">
        <v>0.99011519283737237</v>
      </c>
      <c r="W26">
        <v>0.99418102587627799</v>
      </c>
      <c r="X26">
        <v>0.99702268000659244</v>
      </c>
      <c r="Y26">
        <v>0.99456072840677856</v>
      </c>
      <c r="Z26">
        <v>1</v>
      </c>
      <c r="BF26" s="50"/>
      <c r="BG26" s="50"/>
      <c r="BH26" s="50"/>
      <c r="BI26" s="50"/>
      <c r="BJ26" s="50"/>
      <c r="BK26" s="50"/>
      <c r="BL26" s="50"/>
      <c r="BN26" s="50"/>
      <c r="BO26" s="50"/>
      <c r="BP26" s="50"/>
      <c r="BQ26" s="50"/>
    </row>
    <row r="27" spans="1:69" x14ac:dyDescent="0.3">
      <c r="A27" t="s">
        <v>116</v>
      </c>
      <c r="B27">
        <v>-0.15124607061383596</v>
      </c>
      <c r="C27">
        <v>-0.14578974948734633</v>
      </c>
      <c r="D27">
        <v>-0.13237997092721521</v>
      </c>
      <c r="E27">
        <v>-0.13469355851352038</v>
      </c>
      <c r="F27">
        <v>-0.14361342434631835</v>
      </c>
      <c r="G27">
        <v>-0.14664856511010552</v>
      </c>
      <c r="H27">
        <v>-0.13854044552577988</v>
      </c>
      <c r="I27">
        <v>-0.40023603462922941</v>
      </c>
      <c r="J27">
        <v>-0.39556741738065881</v>
      </c>
      <c r="K27">
        <v>-0.4000372509069261</v>
      </c>
      <c r="L27" s="50">
        <v>-0.38413562005465041</v>
      </c>
      <c r="M27" s="50">
        <v>-0.37001195090891603</v>
      </c>
      <c r="N27">
        <v>-9.0857934576978869E-2</v>
      </c>
      <c r="O27">
        <v>-9.3326949130380157E-2</v>
      </c>
      <c r="P27">
        <v>-0.10235521287047031</v>
      </c>
      <c r="Q27">
        <v>-9.0454587487470275E-2</v>
      </c>
      <c r="R27">
        <v>-0.19217517695714637</v>
      </c>
      <c r="S27">
        <v>-0.21990680489524408</v>
      </c>
      <c r="T27">
        <v>-0.21683210959007063</v>
      </c>
      <c r="U27">
        <v>-0.21036960004358743</v>
      </c>
      <c r="V27">
        <v>-0.20438849903515749</v>
      </c>
      <c r="W27">
        <v>-0.19369385479283557</v>
      </c>
      <c r="X27">
        <v>-0.2043962124955998</v>
      </c>
      <c r="Y27">
        <v>-0.18283136098163102</v>
      </c>
      <c r="Z27">
        <v>-0.19864456663150748</v>
      </c>
      <c r="AA27">
        <v>1</v>
      </c>
      <c r="BF27" s="50"/>
      <c r="BG27" s="50"/>
      <c r="BH27" s="50"/>
      <c r="BI27" s="50"/>
      <c r="BJ27" s="50"/>
      <c r="BK27" s="50"/>
      <c r="BL27" s="50"/>
      <c r="BN27" s="50"/>
      <c r="BO27" s="50"/>
      <c r="BP27" s="50"/>
      <c r="BQ27" s="50"/>
    </row>
    <row r="28" spans="1:69" x14ac:dyDescent="0.3">
      <c r="A28" t="s">
        <v>117</v>
      </c>
      <c r="B28">
        <v>-0.14457622397608555</v>
      </c>
      <c r="C28">
        <v>-0.13810181854978337</v>
      </c>
      <c r="D28">
        <v>-0.1227759372641624</v>
      </c>
      <c r="E28">
        <v>-0.12582823238397789</v>
      </c>
      <c r="F28">
        <v>-0.13745013981903145</v>
      </c>
      <c r="G28">
        <v>-0.1367768691827401</v>
      </c>
      <c r="H28">
        <v>-0.12849664667064864</v>
      </c>
      <c r="I28">
        <v>-0.38448099080259562</v>
      </c>
      <c r="J28">
        <v>-0.38084476814312862</v>
      </c>
      <c r="K28">
        <v>-0.38418534780658392</v>
      </c>
      <c r="L28" s="50">
        <v>-0.41011125046615554</v>
      </c>
      <c r="M28" s="50">
        <v>-0.40349360326389017</v>
      </c>
      <c r="N28">
        <v>-0.10934157451495823</v>
      </c>
      <c r="O28">
        <v>-0.11252524982212481</v>
      </c>
      <c r="P28">
        <v>-0.11821501127039157</v>
      </c>
      <c r="Q28">
        <v>-0.11244859765704314</v>
      </c>
      <c r="R28">
        <v>-0.20124981920667401</v>
      </c>
      <c r="S28">
        <v>-0.22664803613504581</v>
      </c>
      <c r="T28">
        <v>-0.22551667477571533</v>
      </c>
      <c r="U28">
        <v>-0.22027640876077217</v>
      </c>
      <c r="V28">
        <v>-0.21417370328091068</v>
      </c>
      <c r="W28">
        <v>-0.19972506131140408</v>
      </c>
      <c r="X28">
        <v>-0.20884809892821551</v>
      </c>
      <c r="Y28">
        <v>-0.18725019391130548</v>
      </c>
      <c r="Z28">
        <v>-0.20612471578535829</v>
      </c>
      <c r="AA28">
        <v>0.8957993638877888</v>
      </c>
      <c r="AB28">
        <v>1</v>
      </c>
      <c r="BF28" s="50"/>
      <c r="BG28" s="50"/>
      <c r="BH28" s="50"/>
      <c r="BI28" s="50"/>
      <c r="BJ28" s="50"/>
      <c r="BK28" s="50"/>
      <c r="BL28" s="50"/>
      <c r="BN28" s="50"/>
      <c r="BO28" s="50"/>
      <c r="BP28" s="50"/>
      <c r="BQ28" s="50"/>
    </row>
    <row r="29" spans="1:69" x14ac:dyDescent="0.3">
      <c r="A29" t="s">
        <v>118</v>
      </c>
      <c r="B29">
        <v>-0.16317182204188471</v>
      </c>
      <c r="C29">
        <v>-0.15157570517330601</v>
      </c>
      <c r="D29">
        <v>-0.13717649405980428</v>
      </c>
      <c r="E29">
        <v>-0.14193259528112906</v>
      </c>
      <c r="F29">
        <v>-0.16499426614447757</v>
      </c>
      <c r="G29">
        <v>-0.15562232786670341</v>
      </c>
      <c r="H29">
        <v>-0.14140675520796672</v>
      </c>
      <c r="I29">
        <v>-0.385609430649686</v>
      </c>
      <c r="J29">
        <v>-0.38284633180956157</v>
      </c>
      <c r="K29">
        <v>-0.38618413446716854</v>
      </c>
      <c r="L29" s="50">
        <v>-0.43905678123051239</v>
      </c>
      <c r="M29" s="50">
        <v>-0.43102612931045714</v>
      </c>
      <c r="N29">
        <v>-0.16560132614225875</v>
      </c>
      <c r="O29">
        <v>-0.1746213790635715</v>
      </c>
      <c r="P29">
        <v>-0.17708884996071358</v>
      </c>
      <c r="Q29">
        <v>-0.1728358069154341</v>
      </c>
      <c r="R29">
        <v>-0.25639677257432048</v>
      </c>
      <c r="S29">
        <v>-0.27591256928800023</v>
      </c>
      <c r="T29">
        <v>-0.27376049380622297</v>
      </c>
      <c r="U29">
        <v>-0.27058170659657088</v>
      </c>
      <c r="V29">
        <v>-0.26677012915262788</v>
      </c>
      <c r="W29">
        <v>-0.25557117569029236</v>
      </c>
      <c r="X29">
        <v>-0.26395210373791334</v>
      </c>
      <c r="Y29">
        <v>-0.2438376123798236</v>
      </c>
      <c r="Z29">
        <v>-0.25630274342348897</v>
      </c>
      <c r="AA29">
        <v>0.83753592063403226</v>
      </c>
      <c r="AB29">
        <v>0.90845591670867532</v>
      </c>
      <c r="AC29">
        <v>1</v>
      </c>
      <c r="BF29" s="50"/>
      <c r="BG29" s="50"/>
      <c r="BH29" s="50"/>
      <c r="BI29" s="50"/>
      <c r="BJ29" s="50"/>
      <c r="BK29" s="50"/>
      <c r="BL29" s="50"/>
      <c r="BN29" s="50"/>
      <c r="BO29" s="50"/>
      <c r="BP29" s="50"/>
      <c r="BQ29" s="50"/>
    </row>
    <row r="30" spans="1:69" x14ac:dyDescent="0.3">
      <c r="A30" t="s">
        <v>119</v>
      </c>
      <c r="B30">
        <v>-0.17430020418663689</v>
      </c>
      <c r="C30">
        <v>-0.16552235102135973</v>
      </c>
      <c r="D30">
        <v>-0.15277963341483633</v>
      </c>
      <c r="E30">
        <v>-0.15568151239244857</v>
      </c>
      <c r="F30">
        <v>-0.17269947941050884</v>
      </c>
      <c r="G30">
        <v>-0.16667043113559674</v>
      </c>
      <c r="H30">
        <v>-0.1549026128800286</v>
      </c>
      <c r="I30">
        <v>-0.36841118116913579</v>
      </c>
      <c r="J30">
        <v>-0.36828745422618703</v>
      </c>
      <c r="K30">
        <v>-0.37090660129520586</v>
      </c>
      <c r="L30" s="50">
        <v>-0.44704151241091011</v>
      </c>
      <c r="M30" s="50">
        <v>-0.44289540797584892</v>
      </c>
      <c r="N30">
        <v>-0.17749201432751111</v>
      </c>
      <c r="O30">
        <v>-0.18812343934997758</v>
      </c>
      <c r="P30">
        <v>-0.18600317012043835</v>
      </c>
      <c r="Q30">
        <v>-0.18240031022944453</v>
      </c>
      <c r="R30">
        <v>-0.2616222803425195</v>
      </c>
      <c r="S30">
        <v>-0.27324413127011532</v>
      </c>
      <c r="T30">
        <v>-0.26983144840017731</v>
      </c>
      <c r="U30">
        <v>-0.26378612563371934</v>
      </c>
      <c r="V30">
        <v>-0.26163010198291431</v>
      </c>
      <c r="W30">
        <v>-0.24964680937866068</v>
      </c>
      <c r="X30">
        <v>-0.25382438865430962</v>
      </c>
      <c r="Y30">
        <v>-0.23312480450792333</v>
      </c>
      <c r="Z30">
        <v>-0.24671048069333326</v>
      </c>
      <c r="AA30">
        <v>0.77582673141983549</v>
      </c>
      <c r="AB30">
        <v>0.87161725610147744</v>
      </c>
      <c r="AC30">
        <v>0.95854467700125345</v>
      </c>
      <c r="AD30">
        <v>1</v>
      </c>
      <c r="BF30" s="50"/>
      <c r="BG30" s="50"/>
      <c r="BH30" s="50"/>
      <c r="BI30" s="50"/>
      <c r="BJ30" s="50"/>
      <c r="BK30" s="50"/>
      <c r="BL30" s="50"/>
      <c r="BN30" s="50"/>
      <c r="BO30" s="50"/>
      <c r="BP30" s="50"/>
      <c r="BQ30" s="50"/>
    </row>
    <row r="31" spans="1:69" x14ac:dyDescent="0.3">
      <c r="A31" t="s">
        <v>120</v>
      </c>
      <c r="B31">
        <v>-0.1805802675838323</v>
      </c>
      <c r="C31">
        <v>-0.16754956317735675</v>
      </c>
      <c r="D31">
        <v>-0.15564333813887876</v>
      </c>
      <c r="E31">
        <v>-0.15905727169010772</v>
      </c>
      <c r="F31">
        <v>-0.18217782245223363</v>
      </c>
      <c r="G31">
        <v>-0.16978687520778607</v>
      </c>
      <c r="H31">
        <v>-0.15427176940502801</v>
      </c>
      <c r="I31">
        <v>-0.43412414367113539</v>
      </c>
      <c r="J31">
        <v>-0.42898564612024981</v>
      </c>
      <c r="K31">
        <v>-0.43233881490180448</v>
      </c>
      <c r="L31" s="50">
        <v>-0.48277867656221313</v>
      </c>
      <c r="M31" s="50">
        <v>-0.47189612172229595</v>
      </c>
      <c r="N31">
        <v>-0.18771900959405571</v>
      </c>
      <c r="O31">
        <v>-0.19371768140901416</v>
      </c>
      <c r="P31">
        <v>-0.19799378630763473</v>
      </c>
      <c r="Q31">
        <v>-0.19475197310341749</v>
      </c>
      <c r="R31">
        <v>-0.27568188254436987</v>
      </c>
      <c r="S31">
        <v>-0.29315217030722479</v>
      </c>
      <c r="T31">
        <v>-0.29106469577562294</v>
      </c>
      <c r="U31">
        <v>-0.28810477916305532</v>
      </c>
      <c r="V31">
        <v>-0.28539870372164738</v>
      </c>
      <c r="W31">
        <v>-0.27361971230952553</v>
      </c>
      <c r="X31">
        <v>-0.27919730024803746</v>
      </c>
      <c r="Y31">
        <v>-0.25968217615587214</v>
      </c>
      <c r="Z31">
        <v>-0.27162065376196659</v>
      </c>
      <c r="AA31">
        <v>0.80896941084420992</v>
      </c>
      <c r="AB31">
        <v>0.90748758794439033</v>
      </c>
      <c r="AC31">
        <v>0.95603652179686904</v>
      </c>
      <c r="AD31">
        <v>0.94508044488693943</v>
      </c>
      <c r="AE31">
        <v>1</v>
      </c>
      <c r="BF31" s="50"/>
      <c r="BG31" s="50"/>
      <c r="BH31" s="50"/>
      <c r="BI31" s="50"/>
      <c r="BJ31" s="50"/>
      <c r="BK31" s="50"/>
      <c r="BL31" s="50"/>
      <c r="BN31" s="50"/>
      <c r="BO31" s="50"/>
      <c r="BP31" s="50"/>
      <c r="BQ31" s="50"/>
    </row>
    <row r="32" spans="1:69" x14ac:dyDescent="0.3">
      <c r="A32" t="s">
        <v>121</v>
      </c>
      <c r="B32">
        <v>-0.15211718666470195</v>
      </c>
      <c r="C32">
        <v>-0.1403006129551094</v>
      </c>
      <c r="D32">
        <v>-0.12792198598070684</v>
      </c>
      <c r="E32">
        <v>-0.13065823782675259</v>
      </c>
      <c r="F32">
        <v>-0.15062242108312932</v>
      </c>
      <c r="G32">
        <v>-0.14117308585276528</v>
      </c>
      <c r="H32">
        <v>-0.12801014968268756</v>
      </c>
      <c r="I32">
        <v>-0.35960918784051982</v>
      </c>
      <c r="J32">
        <v>-0.36040935524585382</v>
      </c>
      <c r="K32">
        <v>-0.3625947481484767</v>
      </c>
      <c r="L32" s="50">
        <v>-0.4401789465571721</v>
      </c>
      <c r="M32" s="50">
        <v>-0.43827054837351803</v>
      </c>
      <c r="N32">
        <v>-0.17822233149704514</v>
      </c>
      <c r="O32">
        <v>-0.18695341594558848</v>
      </c>
      <c r="P32">
        <v>-0.1863806977427323</v>
      </c>
      <c r="Q32">
        <v>-0.18539676584491047</v>
      </c>
      <c r="R32">
        <v>-0.255515028261734</v>
      </c>
      <c r="S32">
        <v>-0.26454243001331346</v>
      </c>
      <c r="T32">
        <v>-0.26258746270971739</v>
      </c>
      <c r="U32">
        <v>-0.25995756844556556</v>
      </c>
      <c r="V32">
        <v>-0.2580816977093317</v>
      </c>
      <c r="W32">
        <v>-0.24675636844319587</v>
      </c>
      <c r="X32">
        <v>-0.25204575147843911</v>
      </c>
      <c r="Y32">
        <v>-0.23326887257502532</v>
      </c>
      <c r="Z32">
        <v>-0.24392452531315198</v>
      </c>
      <c r="AA32">
        <v>0.71909798234240407</v>
      </c>
      <c r="AB32">
        <v>0.81538689420050736</v>
      </c>
      <c r="AC32">
        <v>0.94520961662119596</v>
      </c>
      <c r="AD32">
        <v>0.96040141645525945</v>
      </c>
      <c r="AE32">
        <v>0.93572097998832859</v>
      </c>
      <c r="AF32">
        <v>1</v>
      </c>
      <c r="BF32" s="50"/>
      <c r="BG32" s="50"/>
      <c r="BH32" s="50"/>
      <c r="BI32" s="50"/>
      <c r="BJ32" s="50"/>
      <c r="BK32" s="50"/>
      <c r="BL32" s="50"/>
      <c r="BN32" s="50"/>
      <c r="BO32" s="50"/>
      <c r="BP32" s="50"/>
      <c r="BQ32" s="50"/>
    </row>
    <row r="33" spans="1:69" x14ac:dyDescent="0.3">
      <c r="A33" t="s">
        <v>122</v>
      </c>
      <c r="B33">
        <v>-0.19275322108096057</v>
      </c>
      <c r="C33">
        <v>-0.17992620439711637</v>
      </c>
      <c r="D33">
        <v>-0.17092334245448271</v>
      </c>
      <c r="E33">
        <v>-0.17437464498189723</v>
      </c>
      <c r="F33">
        <v>-0.19507938537150041</v>
      </c>
      <c r="G33">
        <v>-0.18349123832496039</v>
      </c>
      <c r="H33">
        <v>-0.16836878796794416</v>
      </c>
      <c r="I33">
        <v>-0.52439556172951707</v>
      </c>
      <c r="J33">
        <v>-0.52090942672289009</v>
      </c>
      <c r="K33">
        <v>-0.51118476420657855</v>
      </c>
      <c r="L33" s="50">
        <v>-0.57466859329218267</v>
      </c>
      <c r="M33" s="50">
        <v>-0.58304695263626038</v>
      </c>
      <c r="N33">
        <v>-0.18779366788860677</v>
      </c>
      <c r="O33">
        <v>-0.20241757320186499</v>
      </c>
      <c r="P33">
        <v>-0.19063187797671996</v>
      </c>
      <c r="Q33">
        <v>-0.19161263167082906</v>
      </c>
      <c r="R33">
        <v>-0.24733414152355471</v>
      </c>
      <c r="S33">
        <v>-0.25578638279657845</v>
      </c>
      <c r="T33">
        <v>-0.26105936592882989</v>
      </c>
      <c r="U33">
        <v>-0.25846291199756477</v>
      </c>
      <c r="V33">
        <v>-0.26005881446993873</v>
      </c>
      <c r="W33">
        <v>-0.25237355364555975</v>
      </c>
      <c r="X33">
        <v>-0.25895920475429512</v>
      </c>
      <c r="Y33">
        <v>-0.24812463563646939</v>
      </c>
      <c r="Z33">
        <v>-0.25215331856243656</v>
      </c>
      <c r="AA33">
        <v>0.34638277752776703</v>
      </c>
      <c r="AB33">
        <v>0.44119748381767759</v>
      </c>
      <c r="AC33">
        <v>0.54261942184800904</v>
      </c>
      <c r="AD33">
        <v>0.57598950631945134</v>
      </c>
      <c r="AE33">
        <v>0.55646240801774216</v>
      </c>
      <c r="AF33">
        <v>0.6080815605813954</v>
      </c>
      <c r="AG33">
        <v>1</v>
      </c>
      <c r="BF33" s="50"/>
      <c r="BG33" s="50"/>
      <c r="BH33" s="50"/>
      <c r="BI33" s="50"/>
      <c r="BJ33" s="50"/>
      <c r="BK33" s="50"/>
      <c r="BL33" s="50"/>
      <c r="BN33" s="50"/>
      <c r="BO33" s="50"/>
      <c r="BP33" s="50"/>
      <c r="BQ33" s="50"/>
    </row>
    <row r="34" spans="1:69" x14ac:dyDescent="0.3">
      <c r="A34" t="s">
        <v>123</v>
      </c>
      <c r="B34">
        <v>-0.20723378072641518</v>
      </c>
      <c r="C34">
        <v>-0.19539978534247926</v>
      </c>
      <c r="D34">
        <v>-0.18482556836590094</v>
      </c>
      <c r="E34">
        <v>-0.1877471880987221</v>
      </c>
      <c r="F34">
        <v>-0.20872117877785087</v>
      </c>
      <c r="G34">
        <v>-0.19812071907159173</v>
      </c>
      <c r="H34">
        <v>-0.18477181952213578</v>
      </c>
      <c r="I34">
        <v>-0.52929814692977151</v>
      </c>
      <c r="J34">
        <v>-0.52704168772683191</v>
      </c>
      <c r="K34">
        <v>-0.51778328233411441</v>
      </c>
      <c r="L34" s="50">
        <v>-0.58439199650079088</v>
      </c>
      <c r="M34" s="50">
        <v>-0.59364230664785755</v>
      </c>
      <c r="N34">
        <v>-0.19051266267038677</v>
      </c>
      <c r="O34">
        <v>-0.20485592098946007</v>
      </c>
      <c r="P34">
        <v>-0.19242630402401248</v>
      </c>
      <c r="Q34">
        <v>-0.19359218113788815</v>
      </c>
      <c r="R34">
        <v>-0.24977301366172641</v>
      </c>
      <c r="S34">
        <v>-0.26131603530679548</v>
      </c>
      <c r="T34">
        <v>-0.26699379582244359</v>
      </c>
      <c r="U34">
        <v>-0.26373224036562876</v>
      </c>
      <c r="V34">
        <v>-0.26437704044087013</v>
      </c>
      <c r="W34">
        <v>-0.25645188510902989</v>
      </c>
      <c r="X34">
        <v>-0.26365336146493545</v>
      </c>
      <c r="Y34">
        <v>-0.25074711832040325</v>
      </c>
      <c r="Z34">
        <v>-0.25713070734348509</v>
      </c>
      <c r="AA34">
        <v>0.40703022031799718</v>
      </c>
      <c r="AB34">
        <v>0.49566101975423577</v>
      </c>
      <c r="AC34">
        <v>0.58311198876845771</v>
      </c>
      <c r="AD34">
        <v>0.60912713524001338</v>
      </c>
      <c r="AE34">
        <v>0.59869598360416032</v>
      </c>
      <c r="AF34">
        <v>0.63520175352117936</v>
      </c>
      <c r="AG34">
        <v>0.98742943602425026</v>
      </c>
      <c r="AH34">
        <v>1</v>
      </c>
      <c r="BF34" s="50"/>
      <c r="BG34" s="50"/>
      <c r="BH34" s="50"/>
      <c r="BI34" s="50"/>
      <c r="BJ34" s="50"/>
      <c r="BK34" s="50"/>
      <c r="BL34" s="50"/>
      <c r="BN34" s="50"/>
      <c r="BO34" s="50"/>
      <c r="BP34" s="50"/>
      <c r="BQ34" s="50"/>
    </row>
    <row r="35" spans="1:69" x14ac:dyDescent="0.3">
      <c r="A35" t="s">
        <v>124</v>
      </c>
      <c r="B35">
        <v>-0.17174975143537721</v>
      </c>
      <c r="C35">
        <v>-0.15985600019453966</v>
      </c>
      <c r="D35">
        <v>-0.14696579649151945</v>
      </c>
      <c r="E35">
        <v>-0.15021172636007069</v>
      </c>
      <c r="F35">
        <v>-0.16851634173809241</v>
      </c>
      <c r="G35">
        <v>-0.1604169792270761</v>
      </c>
      <c r="H35">
        <v>-0.14817437798048558</v>
      </c>
      <c r="I35">
        <v>-0.47368083918413789</v>
      </c>
      <c r="J35">
        <v>-0.47176590452476047</v>
      </c>
      <c r="K35">
        <v>-0.46476167737452001</v>
      </c>
      <c r="L35" s="50">
        <v>-0.53162509871251695</v>
      </c>
      <c r="M35" s="50">
        <v>-0.53921525430270945</v>
      </c>
      <c r="N35">
        <v>-0.18249414928058766</v>
      </c>
      <c r="O35">
        <v>-0.19955088120952943</v>
      </c>
      <c r="P35">
        <v>-0.18806371131642974</v>
      </c>
      <c r="Q35">
        <v>-0.18670778397026014</v>
      </c>
      <c r="R35">
        <v>-0.25002029781598961</v>
      </c>
      <c r="S35">
        <v>-0.26049595375339485</v>
      </c>
      <c r="T35">
        <v>-0.26310036371898698</v>
      </c>
      <c r="U35">
        <v>-0.25680737912361895</v>
      </c>
      <c r="V35">
        <v>-0.25591107393408502</v>
      </c>
      <c r="W35">
        <v>-0.24406851324043435</v>
      </c>
      <c r="X35">
        <v>-0.25326881792554773</v>
      </c>
      <c r="Y35">
        <v>-0.23696676117066551</v>
      </c>
      <c r="Z35">
        <v>-0.24545183820693117</v>
      </c>
      <c r="AA35">
        <v>0.51865096407384859</v>
      </c>
      <c r="AB35">
        <v>0.59780745350675679</v>
      </c>
      <c r="AC35">
        <v>0.71112832926502356</v>
      </c>
      <c r="AD35">
        <v>0.75624274312082407</v>
      </c>
      <c r="AE35">
        <v>0.70403049231533066</v>
      </c>
      <c r="AF35">
        <v>0.78058129173756696</v>
      </c>
      <c r="AG35">
        <v>0.92325479092059748</v>
      </c>
      <c r="AH35">
        <v>0.93783825040470015</v>
      </c>
      <c r="AI35">
        <v>1</v>
      </c>
      <c r="BF35" s="50"/>
      <c r="BG35" s="50"/>
      <c r="BH35" s="50"/>
      <c r="BI35" s="50"/>
      <c r="BJ35" s="50"/>
      <c r="BK35" s="50"/>
      <c r="BL35" s="50"/>
      <c r="BN35" s="50"/>
      <c r="BO35" s="50"/>
      <c r="BP35" s="50"/>
      <c r="BQ35" s="50"/>
    </row>
    <row r="36" spans="1:69" x14ac:dyDescent="0.3">
      <c r="A36" t="s">
        <v>125</v>
      </c>
      <c r="B36">
        <v>-0.24815737934666698</v>
      </c>
      <c r="C36">
        <v>-0.23574632810057877</v>
      </c>
      <c r="D36">
        <v>-0.21967108547323377</v>
      </c>
      <c r="E36">
        <v>-0.22507441249620627</v>
      </c>
      <c r="F36">
        <v>-0.24816586464611584</v>
      </c>
      <c r="G36">
        <v>-0.23961504818541127</v>
      </c>
      <c r="H36">
        <v>-0.22302951200823698</v>
      </c>
      <c r="I36">
        <v>-0.44040155376252688</v>
      </c>
      <c r="J36">
        <v>-0.43550990713179771</v>
      </c>
      <c r="K36">
        <v>-0.42878145440205712</v>
      </c>
      <c r="L36" s="50">
        <v>-0.48994905173356046</v>
      </c>
      <c r="M36" s="50">
        <v>-0.49493510106001282</v>
      </c>
      <c r="N36">
        <v>-0.232384017857934</v>
      </c>
      <c r="O36">
        <v>-0.24843231904765556</v>
      </c>
      <c r="P36">
        <v>-0.23884516224308799</v>
      </c>
      <c r="Q36">
        <v>-0.23732425488964157</v>
      </c>
      <c r="R36">
        <v>-0.3168540629888888</v>
      </c>
      <c r="S36">
        <v>-0.33134511701547337</v>
      </c>
      <c r="T36">
        <v>-0.33605090414066507</v>
      </c>
      <c r="U36">
        <v>-0.33067215729827709</v>
      </c>
      <c r="V36">
        <v>-0.32858607421392505</v>
      </c>
      <c r="W36">
        <v>-0.31929977309790331</v>
      </c>
      <c r="X36">
        <v>-0.3283159698857126</v>
      </c>
      <c r="Y36">
        <v>-0.31236846739101559</v>
      </c>
      <c r="Z36">
        <v>-0.31978100295497092</v>
      </c>
      <c r="AA36">
        <v>0.49640099899023432</v>
      </c>
      <c r="AB36">
        <v>0.5764063721439644</v>
      </c>
      <c r="AC36">
        <v>0.70334303993102565</v>
      </c>
      <c r="AD36">
        <v>0.73986227809487304</v>
      </c>
      <c r="AE36">
        <v>0.6765989352597902</v>
      </c>
      <c r="AF36">
        <v>0.77741901752093234</v>
      </c>
      <c r="AG36">
        <v>0.90171310987254505</v>
      </c>
      <c r="AH36">
        <v>0.90402042099411239</v>
      </c>
      <c r="AI36">
        <v>0.96525778066170764</v>
      </c>
      <c r="AJ36">
        <v>1</v>
      </c>
      <c r="BF36" s="50"/>
      <c r="BG36" s="50"/>
      <c r="BH36" s="50"/>
      <c r="BI36" s="50"/>
      <c r="BJ36" s="50"/>
      <c r="BK36" s="50"/>
      <c r="BL36" s="50"/>
      <c r="BN36" s="50"/>
      <c r="BO36" s="50"/>
      <c r="BP36" s="50"/>
      <c r="BQ36" s="50"/>
    </row>
    <row r="37" spans="1:69" x14ac:dyDescent="0.3">
      <c r="A37" t="s">
        <v>126</v>
      </c>
      <c r="B37">
        <v>-0.21650047405255959</v>
      </c>
      <c r="C37">
        <v>-0.20452465228444858</v>
      </c>
      <c r="D37">
        <v>-0.19030551166094964</v>
      </c>
      <c r="E37">
        <v>-0.19580005023691902</v>
      </c>
      <c r="F37">
        <v>-0.21851612815740304</v>
      </c>
      <c r="G37">
        <v>-0.20797313617557645</v>
      </c>
      <c r="H37">
        <v>-0.19386531404583182</v>
      </c>
      <c r="I37">
        <v>-0.45504080434772021</v>
      </c>
      <c r="J37">
        <v>-0.45076915157953851</v>
      </c>
      <c r="K37">
        <v>-0.44218366349143012</v>
      </c>
      <c r="L37" s="50">
        <v>-0.49243401514540058</v>
      </c>
      <c r="M37" s="50">
        <v>-0.50005888426434042</v>
      </c>
      <c r="N37">
        <v>-0.20081931239583786</v>
      </c>
      <c r="O37">
        <v>-0.21582313128519717</v>
      </c>
      <c r="P37">
        <v>-0.20639961671556362</v>
      </c>
      <c r="Q37">
        <v>-0.20482399318633224</v>
      </c>
      <c r="R37">
        <v>-0.27500116655147133</v>
      </c>
      <c r="S37">
        <v>-0.28832964991874682</v>
      </c>
      <c r="T37">
        <v>-0.2949890062049299</v>
      </c>
      <c r="U37">
        <v>-0.29040529060572701</v>
      </c>
      <c r="V37">
        <v>-0.28924911558215888</v>
      </c>
      <c r="W37">
        <v>-0.2801389303341893</v>
      </c>
      <c r="X37">
        <v>-0.29050297086128385</v>
      </c>
      <c r="Y37">
        <v>-0.27827754471135341</v>
      </c>
      <c r="Z37">
        <v>-0.28299252065617098</v>
      </c>
      <c r="AA37">
        <v>0.42245614679777488</v>
      </c>
      <c r="AB37">
        <v>0.50751425657265303</v>
      </c>
      <c r="AC37">
        <v>0.6241561583658366</v>
      </c>
      <c r="AD37">
        <v>0.64652056484449827</v>
      </c>
      <c r="AE37">
        <v>0.60092120775470292</v>
      </c>
      <c r="AF37">
        <v>0.69071016724459922</v>
      </c>
      <c r="AG37">
        <v>0.94546025434791336</v>
      </c>
      <c r="AH37">
        <v>0.94323731421589962</v>
      </c>
      <c r="AI37">
        <v>0.95903682545276436</v>
      </c>
      <c r="AJ37">
        <v>0.97416223793104351</v>
      </c>
      <c r="AK37">
        <v>1</v>
      </c>
      <c r="BF37" s="50"/>
      <c r="BG37" s="50"/>
      <c r="BH37" s="50"/>
      <c r="BI37" s="50"/>
      <c r="BJ37" s="50"/>
      <c r="BK37" s="50"/>
      <c r="BL37" s="50"/>
      <c r="BN37" s="50"/>
      <c r="BO37" s="50"/>
      <c r="BP37" s="50"/>
      <c r="BQ37" s="50"/>
    </row>
    <row r="38" spans="1:69" x14ac:dyDescent="0.3">
      <c r="A38" t="s">
        <v>127</v>
      </c>
      <c r="B38">
        <v>-0.21416855053027409</v>
      </c>
      <c r="C38">
        <v>-0.20307189520950622</v>
      </c>
      <c r="D38">
        <v>-0.18908564457529858</v>
      </c>
      <c r="E38">
        <v>-0.19389371820199375</v>
      </c>
      <c r="F38">
        <v>-0.21265644396965605</v>
      </c>
      <c r="G38">
        <v>-0.20387873069684426</v>
      </c>
      <c r="H38">
        <v>-0.19138314702144868</v>
      </c>
      <c r="I38">
        <v>-0.45753397448676414</v>
      </c>
      <c r="J38">
        <v>-0.45478108161278574</v>
      </c>
      <c r="K38">
        <v>-0.44711534025441224</v>
      </c>
      <c r="L38" s="50">
        <v>-0.48535494896885234</v>
      </c>
      <c r="M38" s="50">
        <v>-0.49168556904615357</v>
      </c>
      <c r="N38">
        <v>-0.19623957062821148</v>
      </c>
      <c r="O38">
        <v>-0.21201292291034721</v>
      </c>
      <c r="P38">
        <v>-0.20124961924945362</v>
      </c>
      <c r="Q38">
        <v>-0.19873267285791602</v>
      </c>
      <c r="R38">
        <v>-0.27056231346182236</v>
      </c>
      <c r="S38">
        <v>-0.2821700127588212</v>
      </c>
      <c r="T38">
        <v>-0.28711388405984078</v>
      </c>
      <c r="U38">
        <v>-0.28122370342697356</v>
      </c>
      <c r="V38">
        <v>-0.28010355805565473</v>
      </c>
      <c r="W38">
        <v>-0.27084061067202103</v>
      </c>
      <c r="X38">
        <v>-0.28065148898854014</v>
      </c>
      <c r="Y38">
        <v>-0.26713358614191168</v>
      </c>
      <c r="Z38">
        <v>-0.2741786661712694</v>
      </c>
      <c r="AA38">
        <v>0.44609587874387219</v>
      </c>
      <c r="AB38">
        <v>0.51990758054071751</v>
      </c>
      <c r="AC38">
        <v>0.65495815587297734</v>
      </c>
      <c r="AD38">
        <v>0.68079141781160979</v>
      </c>
      <c r="AE38">
        <v>0.6223961840382084</v>
      </c>
      <c r="AF38">
        <v>0.72348850848569513</v>
      </c>
      <c r="AG38">
        <v>0.93413174867690263</v>
      </c>
      <c r="AH38">
        <v>0.93162151204168853</v>
      </c>
      <c r="AI38">
        <v>0.96527812043355676</v>
      </c>
      <c r="AJ38">
        <v>0.9756769333453853</v>
      </c>
      <c r="AK38">
        <v>0.99043524785394721</v>
      </c>
      <c r="AL38">
        <v>1</v>
      </c>
      <c r="BF38" s="50"/>
      <c r="BG38" s="50"/>
      <c r="BH38" s="50"/>
      <c r="BI38" s="50"/>
      <c r="BJ38" s="50"/>
      <c r="BK38" s="50"/>
      <c r="BL38" s="50"/>
      <c r="BN38" s="50"/>
      <c r="BO38" s="50"/>
      <c r="BP38" s="50"/>
      <c r="BQ38" s="50"/>
    </row>
    <row r="39" spans="1:69" x14ac:dyDescent="0.3">
      <c r="A39" t="s">
        <v>128</v>
      </c>
      <c r="B39">
        <v>-0.19614184268454365</v>
      </c>
      <c r="C39">
        <v>-0.18491569973950464</v>
      </c>
      <c r="D39">
        <v>-0.16953516481627096</v>
      </c>
      <c r="E39">
        <v>-0.17501956255047732</v>
      </c>
      <c r="F39">
        <v>-0.19516759105508719</v>
      </c>
      <c r="G39">
        <v>-0.18652373167475605</v>
      </c>
      <c r="H39">
        <v>-0.17329412064721561</v>
      </c>
      <c r="I39">
        <v>-0.44532596187544221</v>
      </c>
      <c r="J39">
        <v>-0.44211129930280024</v>
      </c>
      <c r="K39">
        <v>-0.43564000950712456</v>
      </c>
      <c r="L39" s="50">
        <v>-0.48644054191932345</v>
      </c>
      <c r="M39" s="50">
        <v>-0.48933091555852298</v>
      </c>
      <c r="N39">
        <v>-0.19055395365483213</v>
      </c>
      <c r="O39">
        <v>-0.20859956112349218</v>
      </c>
      <c r="P39">
        <v>-0.19888422753465804</v>
      </c>
      <c r="Q39">
        <v>-0.19769933997744124</v>
      </c>
      <c r="R39">
        <v>-0.26683190947087637</v>
      </c>
      <c r="S39">
        <v>-0.27694992527179951</v>
      </c>
      <c r="T39">
        <v>-0.28122993932178086</v>
      </c>
      <c r="U39">
        <v>-0.27507760814708032</v>
      </c>
      <c r="V39">
        <v>-0.27377969483931636</v>
      </c>
      <c r="W39">
        <v>-0.26287190688777046</v>
      </c>
      <c r="X39">
        <v>-0.27314171678110166</v>
      </c>
      <c r="Y39">
        <v>-0.26004475893720186</v>
      </c>
      <c r="Z39">
        <v>-0.26622636901435043</v>
      </c>
      <c r="AA39">
        <v>0.51164319567077321</v>
      </c>
      <c r="AB39">
        <v>0.58261810281687743</v>
      </c>
      <c r="AC39">
        <v>0.71444974980491671</v>
      </c>
      <c r="AD39">
        <v>0.74329962880459854</v>
      </c>
      <c r="AE39">
        <v>0.68259771212197162</v>
      </c>
      <c r="AF39">
        <v>0.78469404981817303</v>
      </c>
      <c r="AG39">
        <v>0.9030983673201618</v>
      </c>
      <c r="AH39">
        <v>0.9046478840321126</v>
      </c>
      <c r="AI39">
        <v>0.96700700901260905</v>
      </c>
      <c r="AJ39">
        <v>0.97143069977661711</v>
      </c>
      <c r="AK39">
        <v>0.97414295327243783</v>
      </c>
      <c r="AL39">
        <v>0.98709871482194023</v>
      </c>
      <c r="AM39">
        <v>1</v>
      </c>
      <c r="BF39" s="50"/>
      <c r="BG39" s="50"/>
      <c r="BH39" s="50"/>
      <c r="BI39" s="50"/>
      <c r="BJ39" s="50"/>
      <c r="BK39" s="50"/>
      <c r="BL39" s="50"/>
      <c r="BN39" s="50"/>
      <c r="BO39" s="50"/>
      <c r="BP39" s="50"/>
      <c r="BQ39" s="50"/>
    </row>
    <row r="40" spans="1:69" x14ac:dyDescent="0.3">
      <c r="A40" t="s">
        <v>129</v>
      </c>
      <c r="B40">
        <v>-0.21349786737232715</v>
      </c>
      <c r="C40">
        <v>-0.20155101603142411</v>
      </c>
      <c r="D40">
        <v>-0.18623101039480133</v>
      </c>
      <c r="E40">
        <v>-0.19187109552067702</v>
      </c>
      <c r="F40">
        <v>-0.21400245605344165</v>
      </c>
      <c r="G40">
        <v>-0.20424376914986545</v>
      </c>
      <c r="H40">
        <v>-0.1899948553012332</v>
      </c>
      <c r="I40">
        <v>-0.47177676752318487</v>
      </c>
      <c r="J40">
        <v>-0.46725180009724493</v>
      </c>
      <c r="K40">
        <v>-0.46115537395393058</v>
      </c>
      <c r="L40" s="50">
        <v>-0.50116299996195868</v>
      </c>
      <c r="M40" s="50">
        <v>-0.50177065957168199</v>
      </c>
      <c r="N40">
        <v>-0.20333599428628318</v>
      </c>
      <c r="O40">
        <v>-0.22241209806778808</v>
      </c>
      <c r="P40">
        <v>-0.21254968633716509</v>
      </c>
      <c r="Q40">
        <v>-0.21265906471978699</v>
      </c>
      <c r="R40">
        <v>-0.28422256134812163</v>
      </c>
      <c r="S40">
        <v>-0.29455352179439681</v>
      </c>
      <c r="T40">
        <v>-0.29865015635815739</v>
      </c>
      <c r="U40">
        <v>-0.2922247722423259</v>
      </c>
      <c r="V40">
        <v>-0.29084579812917077</v>
      </c>
      <c r="W40">
        <v>-0.27933482201472626</v>
      </c>
      <c r="X40">
        <v>-0.28837237335984922</v>
      </c>
      <c r="Y40">
        <v>-0.27553799307511068</v>
      </c>
      <c r="Z40">
        <v>-0.28005071575344859</v>
      </c>
      <c r="AA40">
        <v>0.54026622083208409</v>
      </c>
      <c r="AB40">
        <v>0.61171483427169093</v>
      </c>
      <c r="AC40">
        <v>0.73025462368961025</v>
      </c>
      <c r="AD40">
        <v>0.76409494086673824</v>
      </c>
      <c r="AE40">
        <v>0.70572976482436356</v>
      </c>
      <c r="AF40">
        <v>0.79780697276530788</v>
      </c>
      <c r="AG40">
        <v>0.89830123485679247</v>
      </c>
      <c r="AH40">
        <v>0.90434146137725113</v>
      </c>
      <c r="AI40">
        <v>0.96769649821065373</v>
      </c>
      <c r="AJ40">
        <v>0.96983096830315485</v>
      </c>
      <c r="AK40">
        <v>0.96679346378997855</v>
      </c>
      <c r="AL40">
        <v>0.97661538706499762</v>
      </c>
      <c r="AM40">
        <v>0.99093809299034152</v>
      </c>
      <c r="AN40">
        <v>1</v>
      </c>
      <c r="BF40" s="50"/>
      <c r="BG40" s="50"/>
      <c r="BH40" s="50"/>
      <c r="BI40" s="50"/>
      <c r="BJ40" s="50"/>
      <c r="BK40" s="50"/>
      <c r="BL40" s="50"/>
      <c r="BN40" s="50"/>
      <c r="BO40" s="50"/>
      <c r="BP40" s="50"/>
      <c r="BQ40" s="50"/>
    </row>
    <row r="41" spans="1:69" x14ac:dyDescent="0.3">
      <c r="A41" t="s">
        <v>130</v>
      </c>
      <c r="B41">
        <v>-0.23265710263131517</v>
      </c>
      <c r="C41">
        <v>-0.21914468893090855</v>
      </c>
      <c r="D41">
        <v>-0.20305095383561522</v>
      </c>
      <c r="E41">
        <v>-0.20949411291717268</v>
      </c>
      <c r="F41">
        <v>-0.2329650150885233</v>
      </c>
      <c r="G41">
        <v>-0.22251374286580064</v>
      </c>
      <c r="H41">
        <v>-0.2075831250083969</v>
      </c>
      <c r="I41">
        <v>-0.52681911200662812</v>
      </c>
      <c r="J41">
        <v>-0.52143003050175629</v>
      </c>
      <c r="K41">
        <v>-0.51560754732548719</v>
      </c>
      <c r="L41" s="50">
        <v>-0.51939921361867469</v>
      </c>
      <c r="M41" s="50">
        <v>-0.51486956428551267</v>
      </c>
      <c r="N41">
        <v>-0.21635327833904924</v>
      </c>
      <c r="O41">
        <v>-0.23578355043388607</v>
      </c>
      <c r="P41">
        <v>-0.22588076385703998</v>
      </c>
      <c r="Q41">
        <v>-0.2249502865875804</v>
      </c>
      <c r="R41">
        <v>-0.30825499308722359</v>
      </c>
      <c r="S41">
        <v>-0.32350415135358324</v>
      </c>
      <c r="T41">
        <v>-0.32778915689532939</v>
      </c>
      <c r="U41">
        <v>-0.31945244846114235</v>
      </c>
      <c r="V41">
        <v>-0.31670627439758081</v>
      </c>
      <c r="W41">
        <v>-0.30311095781823799</v>
      </c>
      <c r="X41">
        <v>-0.31413486835643406</v>
      </c>
      <c r="Y41">
        <v>-0.30114692737345922</v>
      </c>
      <c r="Z41">
        <v>-0.30450465890115413</v>
      </c>
      <c r="AA41">
        <v>0.60808656698507302</v>
      </c>
      <c r="AB41">
        <v>0.6522705865749352</v>
      </c>
      <c r="AC41">
        <v>0.71908744207440034</v>
      </c>
      <c r="AD41">
        <v>0.74510776887954477</v>
      </c>
      <c r="AE41">
        <v>0.70841047367454191</v>
      </c>
      <c r="AF41">
        <v>0.75149150917820484</v>
      </c>
      <c r="AG41">
        <v>0.87508451093188933</v>
      </c>
      <c r="AH41">
        <v>0.88972574807976967</v>
      </c>
      <c r="AI41">
        <v>0.93752683127148706</v>
      </c>
      <c r="AJ41">
        <v>0.92275156320409524</v>
      </c>
      <c r="AK41">
        <v>0.92996422226036923</v>
      </c>
      <c r="AL41">
        <v>0.93403812771922823</v>
      </c>
      <c r="AM41">
        <v>0.95145135030558581</v>
      </c>
      <c r="AN41">
        <v>0.9714076682974282</v>
      </c>
      <c r="AO41">
        <v>1</v>
      </c>
      <c r="BF41" s="50"/>
      <c r="BG41" s="50"/>
      <c r="BH41" s="50"/>
      <c r="BI41" s="50"/>
      <c r="BJ41" s="50"/>
      <c r="BK41" s="50"/>
      <c r="BL41" s="50"/>
      <c r="BN41" s="50"/>
      <c r="BO41" s="50"/>
      <c r="BP41" s="50"/>
      <c r="BQ41" s="50"/>
    </row>
    <row r="42" spans="1:69" x14ac:dyDescent="0.3">
      <c r="A42" t="s">
        <v>131</v>
      </c>
      <c r="B42">
        <v>-0.27705736580994639</v>
      </c>
      <c r="C42">
        <v>-0.26066145636420052</v>
      </c>
      <c r="D42">
        <v>-0.24341076675144796</v>
      </c>
      <c r="E42">
        <v>-0.24889884888936797</v>
      </c>
      <c r="F42">
        <v>-0.27030144690402197</v>
      </c>
      <c r="G42">
        <v>-0.25731861292063701</v>
      </c>
      <c r="H42">
        <v>-0.24155734478555954</v>
      </c>
      <c r="I42">
        <v>-0.50227895209742357</v>
      </c>
      <c r="J42">
        <v>-0.50061044587900094</v>
      </c>
      <c r="K42">
        <v>-0.49667680834244138</v>
      </c>
      <c r="L42" s="50">
        <v>-0.52995893058491306</v>
      </c>
      <c r="M42" s="50">
        <v>-0.52721604342094086</v>
      </c>
      <c r="N42">
        <v>-0.34169590186603449</v>
      </c>
      <c r="O42">
        <v>-0.36107655468982219</v>
      </c>
      <c r="P42">
        <v>-0.34998461416322868</v>
      </c>
      <c r="Q42">
        <v>-0.35604981389273826</v>
      </c>
      <c r="R42">
        <v>-0.38321437288681881</v>
      </c>
      <c r="S42">
        <v>-0.3762476041389694</v>
      </c>
      <c r="T42">
        <v>-0.37394580954946249</v>
      </c>
      <c r="U42">
        <v>-0.36621459896230163</v>
      </c>
      <c r="V42">
        <v>-0.36627745011977669</v>
      </c>
      <c r="W42">
        <v>-0.35079677304738804</v>
      </c>
      <c r="X42">
        <v>-0.35597219128851676</v>
      </c>
      <c r="Y42">
        <v>-0.3430947721482861</v>
      </c>
      <c r="Z42">
        <v>-0.34853594721467246</v>
      </c>
      <c r="AA42">
        <v>0.57630596788776878</v>
      </c>
      <c r="AB42">
        <v>0.64245404411132878</v>
      </c>
      <c r="AC42">
        <v>0.71794798180600516</v>
      </c>
      <c r="AD42">
        <v>0.76422852929791651</v>
      </c>
      <c r="AE42">
        <v>0.71578253056539076</v>
      </c>
      <c r="AF42">
        <v>0.77474335060126054</v>
      </c>
      <c r="AG42">
        <v>0.8091982868756854</v>
      </c>
      <c r="AH42">
        <v>0.82478727101408722</v>
      </c>
      <c r="AI42">
        <v>0.89182724561039683</v>
      </c>
      <c r="AJ42">
        <v>0.86796337544245672</v>
      </c>
      <c r="AK42">
        <v>0.85776683470713144</v>
      </c>
      <c r="AL42">
        <v>0.87145257312275004</v>
      </c>
      <c r="AM42">
        <v>0.90388174498583629</v>
      </c>
      <c r="AN42">
        <v>0.92713081204541981</v>
      </c>
      <c r="AO42">
        <v>0.9408238524062581</v>
      </c>
      <c r="AP42">
        <v>1</v>
      </c>
      <c r="BF42" s="50"/>
      <c r="BG42" s="50"/>
      <c r="BH42" s="50"/>
      <c r="BI42" s="50"/>
      <c r="BJ42" s="50"/>
      <c r="BK42" s="50"/>
      <c r="BL42" s="50"/>
      <c r="BN42" s="50"/>
      <c r="BO42" s="50"/>
      <c r="BP42" s="50"/>
      <c r="BQ42" s="50"/>
    </row>
    <row r="43" spans="1:69" x14ac:dyDescent="0.3">
      <c r="A43" t="s">
        <v>132</v>
      </c>
      <c r="B43">
        <v>-0.30374456280537671</v>
      </c>
      <c r="C43">
        <v>-0.28785313454861422</v>
      </c>
      <c r="D43">
        <v>-0.26992064725611348</v>
      </c>
      <c r="E43">
        <v>-0.275602549674827</v>
      </c>
      <c r="F43">
        <v>-0.29811501980432797</v>
      </c>
      <c r="G43">
        <v>-0.2852665438487475</v>
      </c>
      <c r="H43">
        <v>-0.2694127576889882</v>
      </c>
      <c r="I43">
        <v>-0.52818982972893913</v>
      </c>
      <c r="J43">
        <v>-0.52391877326852354</v>
      </c>
      <c r="K43">
        <v>-0.52098931315413088</v>
      </c>
      <c r="L43" s="50">
        <v>-0.51108055871410141</v>
      </c>
      <c r="M43" s="50">
        <v>-0.50469515621462613</v>
      </c>
      <c r="N43">
        <v>-0.34835493151576996</v>
      </c>
      <c r="O43">
        <v>-0.36714924519978387</v>
      </c>
      <c r="P43">
        <v>-0.35931492929916514</v>
      </c>
      <c r="Q43">
        <v>-0.36541736641997369</v>
      </c>
      <c r="R43">
        <v>-0.40779444317683172</v>
      </c>
      <c r="S43">
        <v>-0.40639874252062647</v>
      </c>
      <c r="T43">
        <v>-0.40392594551059119</v>
      </c>
      <c r="U43">
        <v>-0.39576533661619334</v>
      </c>
      <c r="V43">
        <v>-0.39496024702306942</v>
      </c>
      <c r="W43">
        <v>-0.37883552316715202</v>
      </c>
      <c r="X43">
        <v>-0.38412857183218013</v>
      </c>
      <c r="Y43">
        <v>-0.36856623008077527</v>
      </c>
      <c r="Z43">
        <v>-0.37481826991174311</v>
      </c>
      <c r="AA43">
        <v>0.61081156763619271</v>
      </c>
      <c r="AB43">
        <v>0.66436404644608893</v>
      </c>
      <c r="AC43">
        <v>0.74051223000690591</v>
      </c>
      <c r="AD43">
        <v>0.78433129944944635</v>
      </c>
      <c r="AE43">
        <v>0.73984185692877125</v>
      </c>
      <c r="AF43">
        <v>0.79147225100489549</v>
      </c>
      <c r="AG43">
        <v>0.79624129264861765</v>
      </c>
      <c r="AH43">
        <v>0.81663898960043024</v>
      </c>
      <c r="AI43">
        <v>0.89187807740119995</v>
      </c>
      <c r="AJ43">
        <v>0.87515092273993433</v>
      </c>
      <c r="AK43">
        <v>0.85591522841811718</v>
      </c>
      <c r="AL43">
        <v>0.87265826450058026</v>
      </c>
      <c r="AM43">
        <v>0.90304492988629137</v>
      </c>
      <c r="AN43">
        <v>0.92796897099809861</v>
      </c>
      <c r="AO43">
        <v>0.93923442617185182</v>
      </c>
      <c r="AP43">
        <v>0.98751179829110169</v>
      </c>
      <c r="AQ43">
        <v>1</v>
      </c>
      <c r="BF43" s="50"/>
      <c r="BG43" s="50"/>
      <c r="BH43" s="50"/>
      <c r="BI43" s="50"/>
      <c r="BJ43" s="50"/>
      <c r="BK43" s="50"/>
      <c r="BL43" s="50"/>
      <c r="BN43" s="50"/>
      <c r="BO43" s="50"/>
      <c r="BP43" s="50"/>
      <c r="BQ43" s="50"/>
    </row>
    <row r="44" spans="1:69" x14ac:dyDescent="0.3">
      <c r="A44" t="s">
        <v>133</v>
      </c>
      <c r="B44">
        <v>-0.30224418422049049</v>
      </c>
      <c r="C44">
        <v>-0.28506739994345048</v>
      </c>
      <c r="D44">
        <v>-0.26796917655832803</v>
      </c>
      <c r="E44">
        <v>-0.27178865728095647</v>
      </c>
      <c r="F44">
        <v>-0.28974129122464592</v>
      </c>
      <c r="G44">
        <v>-0.28036078658131347</v>
      </c>
      <c r="H44">
        <v>-0.26351230799529679</v>
      </c>
      <c r="I44">
        <v>-0.55975671308231512</v>
      </c>
      <c r="J44">
        <v>-0.55352711960538237</v>
      </c>
      <c r="K44">
        <v>-0.55102498485360207</v>
      </c>
      <c r="L44" s="50">
        <v>-0.53255063025917748</v>
      </c>
      <c r="M44" s="50">
        <v>-0.52419052576509184</v>
      </c>
      <c r="N44">
        <v>-0.33978516154576138</v>
      </c>
      <c r="O44">
        <v>-0.35562378005260831</v>
      </c>
      <c r="P44">
        <v>-0.34969260024859161</v>
      </c>
      <c r="Q44">
        <v>-0.35459144362357409</v>
      </c>
      <c r="R44">
        <v>-0.40197319292264216</v>
      </c>
      <c r="S44">
        <v>-0.40577900201568395</v>
      </c>
      <c r="T44">
        <v>-0.40289642584427515</v>
      </c>
      <c r="U44">
        <v>-0.39522911488587298</v>
      </c>
      <c r="V44">
        <v>-0.3930257812179952</v>
      </c>
      <c r="W44">
        <v>-0.3750345063541119</v>
      </c>
      <c r="X44">
        <v>-0.37916485809921174</v>
      </c>
      <c r="Y44">
        <v>-0.36317481858554124</v>
      </c>
      <c r="Z44">
        <v>-0.36705890760376536</v>
      </c>
      <c r="AA44">
        <v>0.670487163359476</v>
      </c>
      <c r="AB44">
        <v>0.70847769083621426</v>
      </c>
      <c r="AC44">
        <v>0.75886667608126135</v>
      </c>
      <c r="AD44">
        <v>0.77691799034952513</v>
      </c>
      <c r="AE44">
        <v>0.75527866815819167</v>
      </c>
      <c r="AF44">
        <v>0.78606107919201618</v>
      </c>
      <c r="AG44">
        <v>0.76707609547274846</v>
      </c>
      <c r="AH44">
        <v>0.79492590593755441</v>
      </c>
      <c r="AI44">
        <v>0.86727616365099369</v>
      </c>
      <c r="AJ44">
        <v>0.84593965501799429</v>
      </c>
      <c r="AK44">
        <v>0.82886364661714418</v>
      </c>
      <c r="AL44">
        <v>0.83847512544354652</v>
      </c>
      <c r="AM44">
        <v>0.87285145677826437</v>
      </c>
      <c r="AN44">
        <v>0.90337913454532726</v>
      </c>
      <c r="AO44">
        <v>0.93161894342134322</v>
      </c>
      <c r="AP44">
        <v>0.96847987533020097</v>
      </c>
      <c r="AQ44">
        <v>0.9831252985468919</v>
      </c>
      <c r="AR44">
        <v>1</v>
      </c>
      <c r="BF44" s="50"/>
      <c r="BG44" s="50"/>
      <c r="BH44" s="50"/>
      <c r="BI44" s="50"/>
      <c r="BJ44" s="50"/>
      <c r="BK44" s="50"/>
      <c r="BL44" s="50"/>
      <c r="BN44" s="50"/>
      <c r="BO44" s="50"/>
      <c r="BP44" s="50"/>
      <c r="BQ44" s="50"/>
    </row>
    <row r="45" spans="1:69" x14ac:dyDescent="0.3">
      <c r="A45" t="s">
        <v>134</v>
      </c>
      <c r="B45">
        <v>-0.32258780629692224</v>
      </c>
      <c r="C45">
        <v>-0.30751425514810338</v>
      </c>
      <c r="D45">
        <v>-0.29104364821450951</v>
      </c>
      <c r="E45">
        <v>-0.29362890762982036</v>
      </c>
      <c r="F45">
        <v>-0.3060556606824108</v>
      </c>
      <c r="G45">
        <v>-0.30011958814289369</v>
      </c>
      <c r="H45">
        <v>-0.28631313782957379</v>
      </c>
      <c r="I45">
        <v>-0.56567168307665372</v>
      </c>
      <c r="J45">
        <v>-0.56248193732941698</v>
      </c>
      <c r="K45">
        <v>-0.56007695179268957</v>
      </c>
      <c r="L45" s="50">
        <v>-0.53673390282848576</v>
      </c>
      <c r="M45" s="50">
        <v>-0.52881751476339267</v>
      </c>
      <c r="N45">
        <v>-0.3425945449870163</v>
      </c>
      <c r="O45">
        <v>-0.35716544987590954</v>
      </c>
      <c r="P45">
        <v>-0.35063445931279902</v>
      </c>
      <c r="Q45">
        <v>-0.35328186619923135</v>
      </c>
      <c r="R45">
        <v>-0.40135131356189541</v>
      </c>
      <c r="S45">
        <v>-0.40395157556933203</v>
      </c>
      <c r="T45">
        <v>-0.40069676742488813</v>
      </c>
      <c r="U45">
        <v>-0.39168647577123794</v>
      </c>
      <c r="V45">
        <v>-0.38936314033900776</v>
      </c>
      <c r="W45">
        <v>-0.3715880514466271</v>
      </c>
      <c r="X45">
        <v>-0.37376207378087928</v>
      </c>
      <c r="Y45">
        <v>-0.35443451592412711</v>
      </c>
      <c r="Z45">
        <v>-0.36277673819237977</v>
      </c>
      <c r="AA45">
        <v>0.66231836971872793</v>
      </c>
      <c r="AB45">
        <v>0.70984821117926844</v>
      </c>
      <c r="AC45">
        <v>0.77686663405851564</v>
      </c>
      <c r="AD45">
        <v>0.80411157210062301</v>
      </c>
      <c r="AE45">
        <v>0.77826551805245325</v>
      </c>
      <c r="AF45">
        <v>0.80995104183460731</v>
      </c>
      <c r="AG45">
        <v>0.7897645755486753</v>
      </c>
      <c r="AH45">
        <v>0.81880206978508729</v>
      </c>
      <c r="AI45">
        <v>0.88768305388286295</v>
      </c>
      <c r="AJ45">
        <v>0.85892564041544928</v>
      </c>
      <c r="AK45">
        <v>0.84052135716584342</v>
      </c>
      <c r="AL45">
        <v>0.85775533977856744</v>
      </c>
      <c r="AM45">
        <v>0.88959868266248232</v>
      </c>
      <c r="AN45">
        <v>0.91587915686092825</v>
      </c>
      <c r="AO45">
        <v>0.93082219740832361</v>
      </c>
      <c r="AP45">
        <v>0.96586221454362742</v>
      </c>
      <c r="AQ45">
        <v>0.98393251709136109</v>
      </c>
      <c r="AR45">
        <v>0.9880288204778751</v>
      </c>
      <c r="AS45">
        <v>1</v>
      </c>
      <c r="BF45" s="50"/>
      <c r="BG45" s="50"/>
      <c r="BH45" s="50"/>
      <c r="BI45" s="50"/>
      <c r="BJ45" s="50"/>
      <c r="BK45" s="50"/>
      <c r="BL45" s="50"/>
      <c r="BN45" s="50"/>
      <c r="BO45" s="50"/>
      <c r="BP45" s="50"/>
      <c r="BQ45" s="50"/>
    </row>
    <row r="46" spans="1:69" x14ac:dyDescent="0.3">
      <c r="A46" t="s">
        <v>135</v>
      </c>
      <c r="B46">
        <v>-0.30671517389120762</v>
      </c>
      <c r="C46">
        <v>-0.29325557289101162</v>
      </c>
      <c r="D46">
        <v>-0.27694355565848483</v>
      </c>
      <c r="E46">
        <v>-0.27961873462720582</v>
      </c>
      <c r="F46">
        <v>-0.29174666706720515</v>
      </c>
      <c r="G46">
        <v>-0.28821871483797273</v>
      </c>
      <c r="H46">
        <v>-0.27442344690953141</v>
      </c>
      <c r="I46">
        <v>-0.57452652386092162</v>
      </c>
      <c r="J46">
        <v>-0.57472721821311867</v>
      </c>
      <c r="K46">
        <v>-0.57275426190342682</v>
      </c>
      <c r="L46" s="50">
        <v>-0.57925661121671823</v>
      </c>
      <c r="M46" s="50">
        <v>-0.57610378092763437</v>
      </c>
      <c r="N46">
        <v>-0.31830413243994904</v>
      </c>
      <c r="O46">
        <v>-0.33254454999615518</v>
      </c>
      <c r="P46">
        <v>-0.32856855423714887</v>
      </c>
      <c r="Q46">
        <v>-0.32923469817337037</v>
      </c>
      <c r="R46">
        <v>-0.37681019337221805</v>
      </c>
      <c r="S46">
        <v>-0.37882921021723776</v>
      </c>
      <c r="T46">
        <v>-0.37584604133719668</v>
      </c>
      <c r="U46">
        <v>-0.36870189751183657</v>
      </c>
      <c r="V46">
        <v>-0.36765248202897427</v>
      </c>
      <c r="W46">
        <v>-0.35301035974846717</v>
      </c>
      <c r="X46">
        <v>-0.35525489321066617</v>
      </c>
      <c r="Y46">
        <v>-0.33342746169828702</v>
      </c>
      <c r="Z46">
        <v>-0.34453202180166353</v>
      </c>
      <c r="AA46">
        <v>0.67989721109578738</v>
      </c>
      <c r="AB46">
        <v>0.71487873837118299</v>
      </c>
      <c r="AC46">
        <v>0.78627405678000106</v>
      </c>
      <c r="AD46">
        <v>0.81082205987034361</v>
      </c>
      <c r="AE46">
        <v>0.79020513556240479</v>
      </c>
      <c r="AF46">
        <v>0.82259955918861705</v>
      </c>
      <c r="AG46">
        <v>0.79347190702093406</v>
      </c>
      <c r="AH46">
        <v>0.82232430467907813</v>
      </c>
      <c r="AI46">
        <v>0.88869063222752676</v>
      </c>
      <c r="AJ46">
        <v>0.8565012889886312</v>
      </c>
      <c r="AK46">
        <v>0.83702177324134941</v>
      </c>
      <c r="AL46">
        <v>0.85554835106759941</v>
      </c>
      <c r="AM46">
        <v>0.88682475732032506</v>
      </c>
      <c r="AN46">
        <v>0.90783393213595642</v>
      </c>
      <c r="AO46">
        <v>0.91071314216636301</v>
      </c>
      <c r="AP46">
        <v>0.94623288551424523</v>
      </c>
      <c r="AQ46">
        <v>0.96713449986072386</v>
      </c>
      <c r="AR46">
        <v>0.97163942441676465</v>
      </c>
      <c r="AS46">
        <v>0.98826207379434727</v>
      </c>
      <c r="AT46">
        <v>1</v>
      </c>
      <c r="BF46" s="50"/>
      <c r="BG46" s="50"/>
      <c r="BH46" s="50"/>
      <c r="BI46" s="50"/>
      <c r="BJ46" s="50"/>
      <c r="BK46" s="50"/>
      <c r="BL46" s="50"/>
      <c r="BN46" s="50"/>
      <c r="BO46" s="50"/>
      <c r="BP46" s="50"/>
      <c r="BQ46" s="50"/>
    </row>
    <row r="47" spans="1:69" x14ac:dyDescent="0.3">
      <c r="A47" t="s">
        <v>136</v>
      </c>
      <c r="B47">
        <v>-0.31964038191339433</v>
      </c>
      <c r="C47">
        <v>-0.30629046337185906</v>
      </c>
      <c r="D47">
        <v>-0.29271155918869946</v>
      </c>
      <c r="E47">
        <v>-0.29499997425135199</v>
      </c>
      <c r="F47">
        <v>-0.30697115418342558</v>
      </c>
      <c r="G47">
        <v>-0.30136769631658122</v>
      </c>
      <c r="H47">
        <v>-0.28700094816336985</v>
      </c>
      <c r="I47">
        <v>-0.57398321177052525</v>
      </c>
      <c r="J47">
        <v>-0.57425134399865085</v>
      </c>
      <c r="K47">
        <v>-0.57109495129138332</v>
      </c>
      <c r="L47" s="50">
        <v>-0.61405855874332982</v>
      </c>
      <c r="M47" s="50">
        <v>-0.6127907516930241</v>
      </c>
      <c r="N47">
        <v>-0.33005736961279247</v>
      </c>
      <c r="O47">
        <v>-0.34574400798140059</v>
      </c>
      <c r="P47">
        <v>-0.33945769647018814</v>
      </c>
      <c r="Q47">
        <v>-0.34369319103461027</v>
      </c>
      <c r="R47">
        <v>-0.3942761102227792</v>
      </c>
      <c r="S47">
        <v>-0.39824231028420254</v>
      </c>
      <c r="T47">
        <v>-0.39611790209363407</v>
      </c>
      <c r="U47">
        <v>-0.3909811256848052</v>
      </c>
      <c r="V47">
        <v>-0.39119061155675877</v>
      </c>
      <c r="W47">
        <v>-0.3759574929084003</v>
      </c>
      <c r="X47">
        <v>-0.37638823603934674</v>
      </c>
      <c r="Y47">
        <v>-0.35427975616842444</v>
      </c>
      <c r="Z47">
        <v>-0.36377947430922158</v>
      </c>
      <c r="AA47">
        <v>0.64609948172780074</v>
      </c>
      <c r="AB47">
        <v>0.66914784320100629</v>
      </c>
      <c r="AC47">
        <v>0.73885513067024911</v>
      </c>
      <c r="AD47">
        <v>0.76142021383336367</v>
      </c>
      <c r="AE47">
        <v>0.74184945369445854</v>
      </c>
      <c r="AF47">
        <v>0.77367213468776341</v>
      </c>
      <c r="AG47">
        <v>0.80947655867889245</v>
      </c>
      <c r="AH47">
        <v>0.83346317279579829</v>
      </c>
      <c r="AI47">
        <v>0.87722695172800014</v>
      </c>
      <c r="AJ47">
        <v>0.84535805459236568</v>
      </c>
      <c r="AK47">
        <v>0.83953084932928246</v>
      </c>
      <c r="AL47">
        <v>0.847157577108412</v>
      </c>
      <c r="AM47">
        <v>0.87186261482181404</v>
      </c>
      <c r="AN47">
        <v>0.89601787136999855</v>
      </c>
      <c r="AO47">
        <v>0.91003341128773252</v>
      </c>
      <c r="AP47">
        <v>0.93735867065064937</v>
      </c>
      <c r="AQ47">
        <v>0.95228788258040264</v>
      </c>
      <c r="AR47">
        <v>0.96348137083890606</v>
      </c>
      <c r="AS47">
        <v>0.9713943842026006</v>
      </c>
      <c r="AT47">
        <v>0.97650181110314405</v>
      </c>
      <c r="AU47">
        <v>1</v>
      </c>
      <c r="BF47" s="50"/>
      <c r="BG47" s="50"/>
      <c r="BH47" s="50"/>
      <c r="BI47" s="50"/>
      <c r="BJ47" s="50"/>
      <c r="BK47" s="50"/>
      <c r="BL47" s="50"/>
      <c r="BN47" s="50"/>
      <c r="BO47" s="50"/>
      <c r="BP47" s="50"/>
      <c r="BQ47" s="50"/>
    </row>
    <row r="48" spans="1:69" x14ac:dyDescent="0.3">
      <c r="A48" t="s">
        <v>137</v>
      </c>
      <c r="B48">
        <v>-0.29020650400882214</v>
      </c>
      <c r="C48">
        <v>-0.27662479687073549</v>
      </c>
      <c r="D48">
        <v>-0.26115032513261704</v>
      </c>
      <c r="E48">
        <v>-0.26528953051283394</v>
      </c>
      <c r="F48">
        <v>-0.28194574508442449</v>
      </c>
      <c r="G48">
        <v>-0.2741986727290826</v>
      </c>
      <c r="H48">
        <v>-0.25818806993297322</v>
      </c>
      <c r="I48">
        <v>-0.55069302531795483</v>
      </c>
      <c r="J48">
        <v>-0.55170644088635867</v>
      </c>
      <c r="K48">
        <v>-0.54975872412424842</v>
      </c>
      <c r="L48" s="50">
        <v>-0.5981444743885288</v>
      </c>
      <c r="M48" s="50">
        <v>-0.59721179839019434</v>
      </c>
      <c r="N48">
        <v>-0.30610183341794273</v>
      </c>
      <c r="O48">
        <v>-0.32209212497479145</v>
      </c>
      <c r="P48">
        <v>-0.31771785809359226</v>
      </c>
      <c r="Q48">
        <v>-0.32060967348374314</v>
      </c>
      <c r="R48">
        <v>-0.36422512232891902</v>
      </c>
      <c r="S48">
        <v>-0.36561589008881912</v>
      </c>
      <c r="T48">
        <v>-0.36379626031112755</v>
      </c>
      <c r="U48">
        <v>-0.35923569778361003</v>
      </c>
      <c r="V48">
        <v>-0.35885182932571513</v>
      </c>
      <c r="W48">
        <v>-0.34594422687180199</v>
      </c>
      <c r="X48">
        <v>-0.34728710218721931</v>
      </c>
      <c r="Y48">
        <v>-0.32962030566267581</v>
      </c>
      <c r="Z48">
        <v>-0.33834999664513682</v>
      </c>
      <c r="AA48">
        <v>0.66619385463645631</v>
      </c>
      <c r="AB48">
        <v>0.70743099687991795</v>
      </c>
      <c r="AC48">
        <v>0.78888031515435775</v>
      </c>
      <c r="AD48">
        <v>0.8121963494654203</v>
      </c>
      <c r="AE48">
        <v>0.78768745286670994</v>
      </c>
      <c r="AF48">
        <v>0.82941819209834977</v>
      </c>
      <c r="AG48">
        <v>0.79217849127648066</v>
      </c>
      <c r="AH48">
        <v>0.81694122505604405</v>
      </c>
      <c r="AI48">
        <v>0.88480042174107887</v>
      </c>
      <c r="AJ48">
        <v>0.85385239857425443</v>
      </c>
      <c r="AK48">
        <v>0.83587398891562981</v>
      </c>
      <c r="AL48">
        <v>0.85272636673976454</v>
      </c>
      <c r="AM48">
        <v>0.88721677678244837</v>
      </c>
      <c r="AN48">
        <v>0.90586525900199077</v>
      </c>
      <c r="AO48">
        <v>0.89986990672239386</v>
      </c>
      <c r="AP48">
        <v>0.93889835900546792</v>
      </c>
      <c r="AQ48">
        <v>0.95629844031605526</v>
      </c>
      <c r="AR48">
        <v>0.96272394840544373</v>
      </c>
      <c r="AS48">
        <v>0.97702915869233065</v>
      </c>
      <c r="AT48">
        <v>0.98968544820350413</v>
      </c>
      <c r="AU48">
        <v>0.98145139856923491</v>
      </c>
      <c r="AV48">
        <v>1</v>
      </c>
      <c r="BF48" s="50"/>
      <c r="BG48" s="50"/>
      <c r="BH48" s="50"/>
      <c r="BI48" s="50"/>
      <c r="BJ48" s="50"/>
      <c r="BK48" s="50"/>
      <c r="BL48" s="50"/>
      <c r="BN48" s="50"/>
      <c r="BO48" s="50"/>
      <c r="BP48" s="50"/>
      <c r="BQ48" s="50"/>
    </row>
    <row r="49" spans="1:69" x14ac:dyDescent="0.3">
      <c r="A49" t="s">
        <v>138</v>
      </c>
      <c r="B49">
        <v>-0.26781714986353922</v>
      </c>
      <c r="C49">
        <v>-0.25523494983081196</v>
      </c>
      <c r="D49">
        <v>-0.24106691269748559</v>
      </c>
      <c r="E49">
        <v>-0.24451113266946198</v>
      </c>
      <c r="F49">
        <v>-0.26039414763925289</v>
      </c>
      <c r="G49">
        <v>-0.25296685134389008</v>
      </c>
      <c r="H49">
        <v>-0.23875699136764975</v>
      </c>
      <c r="I49">
        <v>-0.50359956355085189</v>
      </c>
      <c r="J49">
        <v>-0.5061346855921689</v>
      </c>
      <c r="K49">
        <v>-0.5050885770963206</v>
      </c>
      <c r="L49" s="50">
        <v>-0.56624326003255698</v>
      </c>
      <c r="M49" s="50">
        <v>-0.56827977678991726</v>
      </c>
      <c r="N49">
        <v>-0.27936230204089879</v>
      </c>
      <c r="O49">
        <v>-0.29344887328555941</v>
      </c>
      <c r="P49">
        <v>-0.29060085610253555</v>
      </c>
      <c r="Q49">
        <v>-0.29270840352291549</v>
      </c>
      <c r="R49">
        <v>-0.33058099968575605</v>
      </c>
      <c r="S49">
        <v>-0.32763637466002316</v>
      </c>
      <c r="T49">
        <v>-0.32617102565046907</v>
      </c>
      <c r="U49">
        <v>-0.32185816614606744</v>
      </c>
      <c r="V49">
        <v>-0.32188892369911604</v>
      </c>
      <c r="W49">
        <v>-0.3121231939862949</v>
      </c>
      <c r="X49">
        <v>-0.31324960630103293</v>
      </c>
      <c r="Y49">
        <v>-0.29765721599668604</v>
      </c>
      <c r="Z49">
        <v>-0.30684732243615498</v>
      </c>
      <c r="AA49">
        <v>0.64455748829694715</v>
      </c>
      <c r="AB49">
        <v>0.69195645596740907</v>
      </c>
      <c r="AC49">
        <v>0.7865645751649305</v>
      </c>
      <c r="AD49">
        <v>0.81744168124066097</v>
      </c>
      <c r="AE49">
        <v>0.78848803534104173</v>
      </c>
      <c r="AF49">
        <v>0.84080288695019334</v>
      </c>
      <c r="AG49">
        <v>0.76040163507522707</v>
      </c>
      <c r="AH49">
        <v>0.78768605466293673</v>
      </c>
      <c r="AI49">
        <v>0.8713696857212474</v>
      </c>
      <c r="AJ49">
        <v>0.83432443083028263</v>
      </c>
      <c r="AK49">
        <v>0.80849968799928562</v>
      </c>
      <c r="AL49">
        <v>0.83493728569295123</v>
      </c>
      <c r="AM49">
        <v>0.87124704075068848</v>
      </c>
      <c r="AN49">
        <v>0.88777238390952184</v>
      </c>
      <c r="AO49">
        <v>0.86272306332086013</v>
      </c>
      <c r="AP49">
        <v>0.90961277222229553</v>
      </c>
      <c r="AQ49">
        <v>0.93053068833049934</v>
      </c>
      <c r="AR49">
        <v>0.93121386421574448</v>
      </c>
      <c r="AS49">
        <v>0.95546536750156741</v>
      </c>
      <c r="AT49">
        <v>0.97601660609259422</v>
      </c>
      <c r="AU49">
        <v>0.94380085722963691</v>
      </c>
      <c r="AV49">
        <v>0.98234682130305606</v>
      </c>
      <c r="AW49">
        <v>1</v>
      </c>
      <c r="BF49" s="50"/>
      <c r="BG49" s="50"/>
      <c r="BH49" s="50"/>
      <c r="BI49" s="50"/>
      <c r="BJ49" s="50"/>
      <c r="BK49" s="50"/>
      <c r="BL49" s="50"/>
      <c r="BN49" s="50"/>
      <c r="BO49" s="50"/>
      <c r="BP49" s="50"/>
      <c r="BQ49" s="50"/>
    </row>
    <row r="50" spans="1:69" x14ac:dyDescent="0.3">
      <c r="A50" t="s">
        <v>139</v>
      </c>
      <c r="B50">
        <v>-0.24040839720890478</v>
      </c>
      <c r="C50">
        <v>-0.22846322615198994</v>
      </c>
      <c r="D50">
        <v>-0.21699261464617423</v>
      </c>
      <c r="E50">
        <v>-0.2200541242738091</v>
      </c>
      <c r="F50">
        <v>-0.23547526582174058</v>
      </c>
      <c r="G50">
        <v>-0.22557776208954788</v>
      </c>
      <c r="H50">
        <v>-0.21351836639369595</v>
      </c>
      <c r="I50">
        <v>-0.47920295366738258</v>
      </c>
      <c r="J50">
        <v>-0.48369653694230436</v>
      </c>
      <c r="K50">
        <v>-0.48175188592871793</v>
      </c>
      <c r="L50" s="50">
        <v>-0.55966964875491321</v>
      </c>
      <c r="M50" s="50">
        <v>-0.56726077883228787</v>
      </c>
      <c r="N50">
        <v>-0.2518983566859177</v>
      </c>
      <c r="O50">
        <v>-0.26680472014937351</v>
      </c>
      <c r="P50">
        <v>-0.26498068667949343</v>
      </c>
      <c r="Q50">
        <v>-0.26678357678262771</v>
      </c>
      <c r="R50">
        <v>-0.300304483522354</v>
      </c>
      <c r="S50">
        <v>-0.29638071193354526</v>
      </c>
      <c r="T50">
        <v>-0.29448089892130364</v>
      </c>
      <c r="U50">
        <v>-0.29146312089716447</v>
      </c>
      <c r="V50">
        <v>-0.29255891490201719</v>
      </c>
      <c r="W50">
        <v>-0.28437917240681099</v>
      </c>
      <c r="X50">
        <v>-0.28604812730225859</v>
      </c>
      <c r="Y50">
        <v>-0.26989063906908445</v>
      </c>
      <c r="Z50">
        <v>-0.278933336862972</v>
      </c>
      <c r="AA50">
        <v>0.61073844958749446</v>
      </c>
      <c r="AB50">
        <v>0.65618550696003419</v>
      </c>
      <c r="AC50">
        <v>0.76923887174806449</v>
      </c>
      <c r="AD50">
        <v>0.80004760375150885</v>
      </c>
      <c r="AE50">
        <v>0.75912522941249327</v>
      </c>
      <c r="AF50">
        <v>0.82810869905461559</v>
      </c>
      <c r="AG50">
        <v>0.77646048228245079</v>
      </c>
      <c r="AH50">
        <v>0.80078944020337273</v>
      </c>
      <c r="AI50">
        <v>0.88580537992118924</v>
      </c>
      <c r="AJ50">
        <v>0.84889077726980167</v>
      </c>
      <c r="AK50">
        <v>0.82322760454493438</v>
      </c>
      <c r="AL50">
        <v>0.84897893818544545</v>
      </c>
      <c r="AM50">
        <v>0.87690335031423683</v>
      </c>
      <c r="AN50">
        <v>0.88917058113493275</v>
      </c>
      <c r="AO50">
        <v>0.84658262525664441</v>
      </c>
      <c r="AP50">
        <v>0.88773697542048113</v>
      </c>
      <c r="AQ50">
        <v>0.90701745641359677</v>
      </c>
      <c r="AR50">
        <v>0.90020586216644705</v>
      </c>
      <c r="AS50">
        <v>0.92802398111192419</v>
      </c>
      <c r="AT50">
        <v>0.9562150572085768</v>
      </c>
      <c r="AU50">
        <v>0.92730187979344447</v>
      </c>
      <c r="AV50">
        <v>0.96531066177409453</v>
      </c>
      <c r="AW50">
        <v>0.98397192811135836</v>
      </c>
      <c r="AX50">
        <v>1</v>
      </c>
      <c r="BF50" s="50"/>
      <c r="BG50" s="50"/>
      <c r="BH50" s="50"/>
      <c r="BI50" s="50"/>
      <c r="BJ50" s="50"/>
      <c r="BK50" s="50"/>
      <c r="BL50" s="50"/>
      <c r="BN50" s="50"/>
      <c r="BO50" s="50"/>
      <c r="BP50" s="50"/>
      <c r="BQ50" s="50"/>
    </row>
    <row r="51" spans="1:69" x14ac:dyDescent="0.3">
      <c r="A51" t="s">
        <v>140</v>
      </c>
      <c r="B51">
        <v>0.4414783851611343</v>
      </c>
      <c r="C51">
        <v>0.41171206277764844</v>
      </c>
      <c r="D51">
        <v>0.41193831776211387</v>
      </c>
      <c r="E51">
        <v>0.42448555441950286</v>
      </c>
      <c r="F51">
        <v>0.46545051286951433</v>
      </c>
      <c r="G51">
        <v>0.43782382792500246</v>
      </c>
      <c r="H51">
        <v>0.4094544660267494</v>
      </c>
      <c r="I51">
        <v>0.26241627182477167</v>
      </c>
      <c r="J51">
        <v>0.2406750293527907</v>
      </c>
      <c r="K51">
        <v>0.24075935182779235</v>
      </c>
      <c r="L51" s="50">
        <v>8.3214308592780825E-2</v>
      </c>
      <c r="M51" s="50">
        <v>5.9558121408666426E-2</v>
      </c>
      <c r="N51">
        <v>0.48179415528475422</v>
      </c>
      <c r="O51">
        <v>0.47484432161804313</v>
      </c>
      <c r="P51">
        <v>0.48706700596678915</v>
      </c>
      <c r="Q51">
        <v>0.49411577858246891</v>
      </c>
      <c r="R51">
        <v>0.50442157543676425</v>
      </c>
      <c r="S51">
        <v>0.49638746077238333</v>
      </c>
      <c r="T51">
        <v>0.50477177870627876</v>
      </c>
      <c r="U51">
        <v>0.51686662236801784</v>
      </c>
      <c r="V51">
        <v>0.51711494075653552</v>
      </c>
      <c r="W51">
        <v>0.5247281653811271</v>
      </c>
      <c r="X51">
        <v>0.52693638298659573</v>
      </c>
      <c r="Y51">
        <v>0.54129854112292553</v>
      </c>
      <c r="Z51">
        <v>0.521075506560158</v>
      </c>
      <c r="AA51">
        <v>0.11649008931933214</v>
      </c>
      <c r="AB51">
        <v>9.4844967087185122E-2</v>
      </c>
      <c r="AC51">
        <v>6.5721315674310263E-2</v>
      </c>
      <c r="AD51">
        <v>8.3249575988205274E-2</v>
      </c>
      <c r="AE51">
        <v>3.1699912674821994E-2</v>
      </c>
      <c r="AF51">
        <v>7.6303057926932608E-2</v>
      </c>
      <c r="AG51">
        <v>-0.12091576994095748</v>
      </c>
      <c r="AH51">
        <v>-7.7641125037963235E-2</v>
      </c>
      <c r="AI51">
        <v>-1.3324405945622689E-2</v>
      </c>
      <c r="AJ51">
        <v>-6.9216957466517237E-2</v>
      </c>
      <c r="AK51">
        <v>-8.255030218842363E-2</v>
      </c>
      <c r="AL51">
        <v>-6.2365778998061748E-2</v>
      </c>
      <c r="AM51">
        <v>-2.9102427861826007E-2</v>
      </c>
      <c r="AN51">
        <v>-2.8739019398093729E-2</v>
      </c>
      <c r="AO51">
        <v>-4.3317681323258701E-2</v>
      </c>
      <c r="AP51">
        <v>-6.0076265745828576E-2</v>
      </c>
      <c r="AQ51">
        <v>-6.9519678584823746E-2</v>
      </c>
      <c r="AR51">
        <v>-4.5497129137305518E-2</v>
      </c>
      <c r="AS51">
        <v>-3.1817296668532981E-2</v>
      </c>
      <c r="AT51">
        <v>-3.8854012288745592E-3</v>
      </c>
      <c r="AU51">
        <v>1.9398110848225011E-3</v>
      </c>
      <c r="AV51">
        <v>1.8710772424734588E-2</v>
      </c>
      <c r="AW51">
        <v>4.1179562636936964E-2</v>
      </c>
      <c r="AX51">
        <v>4.0555426715856095E-2</v>
      </c>
      <c r="AY51">
        <v>1</v>
      </c>
      <c r="BF51" s="50"/>
      <c r="BG51" s="50"/>
      <c r="BH51" s="50"/>
      <c r="BI51" s="50"/>
      <c r="BJ51" s="50"/>
      <c r="BK51" s="50"/>
      <c r="BL51" s="50"/>
      <c r="BN51" s="50"/>
      <c r="BO51" s="50"/>
      <c r="BP51" s="50"/>
      <c r="BQ51" s="50"/>
    </row>
    <row r="52" spans="1:69" x14ac:dyDescent="0.3">
      <c r="A52" t="s">
        <v>141</v>
      </c>
      <c r="B52">
        <v>7.5634994484047591E-2</v>
      </c>
      <c r="C52">
        <v>7.7203684294915739E-2</v>
      </c>
      <c r="D52">
        <v>6.0523259773031558E-2</v>
      </c>
      <c r="E52">
        <v>6.7402009456934961E-2</v>
      </c>
      <c r="F52">
        <v>9.6870462184252146E-2</v>
      </c>
      <c r="G52">
        <v>8.7150829532477964E-2</v>
      </c>
      <c r="H52">
        <v>7.4488922451339104E-2</v>
      </c>
      <c r="I52">
        <v>-0.22990465296781049</v>
      </c>
      <c r="J52">
        <v>-0.23520872523104988</v>
      </c>
      <c r="K52">
        <v>-0.23602188905911406</v>
      </c>
      <c r="L52" s="50">
        <v>-1.0621886373847447E-4</v>
      </c>
      <c r="M52" s="50">
        <v>-4.1953513564383605E-3</v>
      </c>
      <c r="N52">
        <v>8.0231384744755219E-2</v>
      </c>
      <c r="O52">
        <v>8.9913196640775739E-2</v>
      </c>
      <c r="P52">
        <v>9.7452746244432634E-2</v>
      </c>
      <c r="Q52">
        <v>0.11285468196778627</v>
      </c>
      <c r="R52">
        <v>9.8935075023503877E-2</v>
      </c>
      <c r="S52">
        <v>0.10291788118957948</v>
      </c>
      <c r="T52">
        <v>0.11534146935351873</v>
      </c>
      <c r="U52">
        <v>0.11194634584520255</v>
      </c>
      <c r="V52">
        <v>0.10580171246917276</v>
      </c>
      <c r="W52">
        <v>0.11670610746794038</v>
      </c>
      <c r="X52">
        <v>0.11827192971074524</v>
      </c>
      <c r="Y52">
        <v>0.14737895712036514</v>
      </c>
      <c r="Z52">
        <v>0.12353539467257629</v>
      </c>
      <c r="AA52">
        <v>3.0086519444259906E-2</v>
      </c>
      <c r="AB52">
        <v>1.3173004822635106E-3</v>
      </c>
      <c r="AC52">
        <v>-4.6146962837522079E-2</v>
      </c>
      <c r="AD52">
        <v>-5.5349328487226457E-2</v>
      </c>
      <c r="AE52">
        <v>-3.5201394932784666E-2</v>
      </c>
      <c r="AF52">
        <v>-4.5421659639898082E-2</v>
      </c>
      <c r="AG52">
        <v>1.2270743858426371E-2</v>
      </c>
      <c r="AH52">
        <v>1.1025815887456892E-2</v>
      </c>
      <c r="AI52">
        <v>-2.0625421486430758E-2</v>
      </c>
      <c r="AJ52">
        <v>-8.7296303922815288E-2</v>
      </c>
      <c r="AK52">
        <v>-5.7769754271094709E-2</v>
      </c>
      <c r="AL52">
        <v>-3.8254307666486402E-2</v>
      </c>
      <c r="AM52">
        <v>-4.1886314554163633E-2</v>
      </c>
      <c r="AN52">
        <v>-3.6762811785514417E-2</v>
      </c>
      <c r="AO52">
        <v>1.2965106980143344E-2</v>
      </c>
      <c r="AP52">
        <v>3.354123924385205E-2</v>
      </c>
      <c r="AQ52">
        <v>2.8232932422349401E-2</v>
      </c>
      <c r="AR52">
        <v>4.2198169336011254E-2</v>
      </c>
      <c r="AS52">
        <v>1.1582920186481825E-2</v>
      </c>
      <c r="AT52">
        <v>1.7965461825864389E-2</v>
      </c>
      <c r="AU52">
        <v>9.5078981570732267E-3</v>
      </c>
      <c r="AV52">
        <v>-9.2749809364078058E-3</v>
      </c>
      <c r="AW52">
        <v>-5.0976642597798686E-3</v>
      </c>
      <c r="AX52">
        <v>-1.8364156050365652E-2</v>
      </c>
      <c r="AY52">
        <v>-6.1554054547484083E-2</v>
      </c>
      <c r="AZ52">
        <v>1</v>
      </c>
      <c r="BF52" s="50"/>
      <c r="BG52" s="50"/>
      <c r="BH52" s="50"/>
      <c r="BI52" s="50"/>
      <c r="BJ52" s="50"/>
      <c r="BK52" s="50"/>
      <c r="BL52" s="50"/>
      <c r="BN52" s="50"/>
      <c r="BO52" s="50"/>
      <c r="BP52" s="50"/>
      <c r="BQ52" s="50"/>
    </row>
    <row r="53" spans="1:69" x14ac:dyDescent="0.3">
      <c r="A53" t="s">
        <v>142</v>
      </c>
      <c r="B53">
        <v>-7.2540539790750647E-2</v>
      </c>
      <c r="C53">
        <v>-6.5086950386309572E-2</v>
      </c>
      <c r="D53">
        <v>-6.0200763927251537E-2</v>
      </c>
      <c r="E53">
        <v>-6.587862850572683E-2</v>
      </c>
      <c r="F53">
        <v>-8.9316438303698231E-2</v>
      </c>
      <c r="G53">
        <v>-7.6240731841356948E-2</v>
      </c>
      <c r="H53">
        <v>-6.605313918538834E-2</v>
      </c>
      <c r="I53">
        <v>-0.11574520829726695</v>
      </c>
      <c r="J53">
        <v>-0.1036836177527428</v>
      </c>
      <c r="K53">
        <v>-0.10123161976331851</v>
      </c>
      <c r="L53" s="50">
        <v>0.11798033463954535</v>
      </c>
      <c r="M53" s="50">
        <v>0.13840112715674516</v>
      </c>
      <c r="N53">
        <v>-6.683633255191368E-2</v>
      </c>
      <c r="O53">
        <v>-8.4336844164673852E-2</v>
      </c>
      <c r="P53">
        <v>-7.8006893300316529E-2</v>
      </c>
      <c r="Q53">
        <v>-7.5106904974813787E-2</v>
      </c>
      <c r="R53">
        <v>-8.2358314995669354E-2</v>
      </c>
      <c r="S53">
        <v>-9.6490163039187532E-2</v>
      </c>
      <c r="T53">
        <v>-0.10156170959186421</v>
      </c>
      <c r="U53">
        <v>-9.0022923147777503E-2</v>
      </c>
      <c r="V53">
        <v>-8.5408095704748652E-2</v>
      </c>
      <c r="W53">
        <v>-8.0817717577772508E-2</v>
      </c>
      <c r="X53">
        <v>-8.862592691888195E-2</v>
      </c>
      <c r="Y53">
        <v>-9.2815558845892418E-2</v>
      </c>
      <c r="Z53">
        <v>-7.8595454536063314E-2</v>
      </c>
      <c r="AA53">
        <v>2.7485504874404012E-2</v>
      </c>
      <c r="AB53">
        <v>2.4902219873701989E-2</v>
      </c>
      <c r="AC53">
        <v>7.6022677498691391E-2</v>
      </c>
      <c r="AD53">
        <v>7.3278038341625759E-2</v>
      </c>
      <c r="AE53">
        <v>2.6410263360289461E-2</v>
      </c>
      <c r="AF53">
        <v>3.5801415122894538E-2</v>
      </c>
      <c r="AG53">
        <v>0.13070702704682449</v>
      </c>
      <c r="AH53">
        <v>0.14311909391390126</v>
      </c>
      <c r="AI53">
        <v>0.14506607898479726</v>
      </c>
      <c r="AJ53">
        <v>0.13650379309052274</v>
      </c>
      <c r="AK53">
        <v>0.16316891657203844</v>
      </c>
      <c r="AL53">
        <v>0.1504107961173354</v>
      </c>
      <c r="AM53">
        <v>0.1503859575191227</v>
      </c>
      <c r="AN53">
        <v>0.15703532420814964</v>
      </c>
      <c r="AO53">
        <v>0.18482060389185379</v>
      </c>
      <c r="AP53">
        <v>0.12671586587156153</v>
      </c>
      <c r="AQ53">
        <v>0.13922023707237066</v>
      </c>
      <c r="AR53">
        <v>0.12867851109710193</v>
      </c>
      <c r="AS53">
        <v>0.12873219594453775</v>
      </c>
      <c r="AT53">
        <v>9.1660993987085354E-2</v>
      </c>
      <c r="AU53">
        <v>8.2536344748888421E-2</v>
      </c>
      <c r="AV53">
        <v>7.2602530437045884E-2</v>
      </c>
      <c r="AW53">
        <v>4.5713435839713289E-2</v>
      </c>
      <c r="AX53">
        <v>6.2384566319005422E-2</v>
      </c>
      <c r="AY53">
        <v>-0.16269657036818888</v>
      </c>
      <c r="AZ53">
        <v>0.10502908527499161</v>
      </c>
      <c r="BA53">
        <v>1</v>
      </c>
      <c r="BF53" s="50"/>
      <c r="BG53" s="50"/>
      <c r="BH53" s="50"/>
      <c r="BI53" s="50"/>
      <c r="BJ53" s="50"/>
      <c r="BK53" s="50"/>
      <c r="BL53" s="50"/>
      <c r="BN53" s="50"/>
      <c r="BO53" s="50"/>
      <c r="BP53" s="50"/>
      <c r="BQ53" s="50"/>
    </row>
    <row r="54" spans="1:69" x14ac:dyDescent="0.3">
      <c r="A54" t="s">
        <v>143</v>
      </c>
      <c r="B54">
        <v>-0.28221718247669431</v>
      </c>
      <c r="C54">
        <v>-0.27602362258859608</v>
      </c>
      <c r="D54">
        <v>-0.25927212546012729</v>
      </c>
      <c r="E54">
        <v>-0.26862967888895334</v>
      </c>
      <c r="F54">
        <v>-0.29962495414815182</v>
      </c>
      <c r="G54">
        <v>-0.28744125128813547</v>
      </c>
      <c r="H54">
        <v>-0.2663659192005165</v>
      </c>
      <c r="I54">
        <v>-0.11236065341094044</v>
      </c>
      <c r="J54">
        <v>-0.12158020698623521</v>
      </c>
      <c r="K54">
        <v>-0.12278600207857125</v>
      </c>
      <c r="L54" s="50">
        <v>-0.32453535793769683</v>
      </c>
      <c r="M54" s="50">
        <v>-0.32643980086233815</v>
      </c>
      <c r="N54">
        <v>-0.28656870965210279</v>
      </c>
      <c r="O54">
        <v>-0.29030619057982854</v>
      </c>
      <c r="P54">
        <v>-0.3027690808060628</v>
      </c>
      <c r="Q54">
        <v>-0.29658673163622173</v>
      </c>
      <c r="R54">
        <v>-0.31268001356043479</v>
      </c>
      <c r="S54">
        <v>-0.31453678746783231</v>
      </c>
      <c r="T54">
        <v>-0.31845544805246706</v>
      </c>
      <c r="U54">
        <v>-0.32820624345013683</v>
      </c>
      <c r="V54">
        <v>-0.3276310775142191</v>
      </c>
      <c r="W54">
        <v>-0.33699553943534605</v>
      </c>
      <c r="X54">
        <v>-0.33682705731490653</v>
      </c>
      <c r="Y54">
        <v>-0.32966180285259533</v>
      </c>
      <c r="Z54">
        <v>-0.33959286106305386</v>
      </c>
      <c r="AA54">
        <v>0.13559129005419576</v>
      </c>
      <c r="AB54">
        <v>0.10087378886053851</v>
      </c>
      <c r="AC54">
        <v>7.782433175897531E-2</v>
      </c>
      <c r="AD54">
        <v>8.1375666264602478E-2</v>
      </c>
      <c r="AE54">
        <v>9.0990116203297944E-2</v>
      </c>
      <c r="AF54">
        <v>8.7408388178805974E-2</v>
      </c>
      <c r="AG54">
        <v>9.0343242854945549E-2</v>
      </c>
      <c r="AH54">
        <v>8.8615631038537895E-2</v>
      </c>
      <c r="AI54">
        <v>7.572591114933154E-2</v>
      </c>
      <c r="AJ54">
        <v>0.12956962302570738</v>
      </c>
      <c r="AK54">
        <v>0.10967295454663901</v>
      </c>
      <c r="AL54">
        <v>9.697754580729942E-2</v>
      </c>
      <c r="AM54">
        <v>8.826257285762501E-2</v>
      </c>
      <c r="AN54">
        <v>0.10093803496614431</v>
      </c>
      <c r="AO54">
        <v>0.10670588004391747</v>
      </c>
      <c r="AP54">
        <v>0.11612832595442581</v>
      </c>
      <c r="AQ54">
        <v>0.12425205249643403</v>
      </c>
      <c r="AR54">
        <v>0.12061196103243096</v>
      </c>
      <c r="AS54">
        <v>0.12494797824262643</v>
      </c>
      <c r="AT54">
        <v>0.14839807054282381</v>
      </c>
      <c r="AU54">
        <v>0.14915040912138305</v>
      </c>
      <c r="AV54">
        <v>0.14471575735005637</v>
      </c>
      <c r="AW54">
        <v>0.16533050161878829</v>
      </c>
      <c r="AX54">
        <v>0.1398209699488859</v>
      </c>
      <c r="AY54">
        <v>-0.11891498047147191</v>
      </c>
      <c r="AZ54">
        <v>-0.14256783078277616</v>
      </c>
      <c r="BA54">
        <v>-0.12291071818894465</v>
      </c>
      <c r="BB54">
        <v>1</v>
      </c>
      <c r="BF54" s="50"/>
      <c r="BG54" s="50"/>
      <c r="BH54" s="50"/>
      <c r="BI54" s="50"/>
      <c r="BJ54" s="50"/>
      <c r="BK54" s="50"/>
      <c r="BL54" s="50"/>
      <c r="BN54" s="50"/>
      <c r="BO54" s="50"/>
      <c r="BP54" s="50"/>
      <c r="BQ54" s="50"/>
    </row>
    <row r="55" spans="1:69" x14ac:dyDescent="0.3">
      <c r="A55" t="s">
        <v>144</v>
      </c>
      <c r="B55">
        <v>0.13722941812670272</v>
      </c>
      <c r="C55">
        <v>0.11643845578819929</v>
      </c>
      <c r="D55">
        <v>9.5499617069096127E-2</v>
      </c>
      <c r="E55">
        <v>0.12546218600716347</v>
      </c>
      <c r="F55">
        <v>0.22046805551372528</v>
      </c>
      <c r="G55">
        <v>0.15750799078573349</v>
      </c>
      <c r="H55">
        <v>0.1178843093048067</v>
      </c>
      <c r="I55">
        <v>-3.5016621255380985E-2</v>
      </c>
      <c r="J55">
        <v>-2.5112139493948915E-2</v>
      </c>
      <c r="K55">
        <v>-2.3017711554926244E-2</v>
      </c>
      <c r="L55" s="50">
        <v>8.3456293884866486E-2</v>
      </c>
      <c r="M55" s="50">
        <v>8.2597529133035641E-2</v>
      </c>
      <c r="N55">
        <v>0.19789154869685222</v>
      </c>
      <c r="O55">
        <v>0.21618421976575963</v>
      </c>
      <c r="P55">
        <v>0.23709113149029604</v>
      </c>
      <c r="Q55">
        <v>0.23701788273994817</v>
      </c>
      <c r="R55">
        <v>0.26564600230096436</v>
      </c>
      <c r="S55">
        <v>0.27421057774375668</v>
      </c>
      <c r="T55">
        <v>0.29269236154957678</v>
      </c>
      <c r="U55">
        <v>0.30713250675992659</v>
      </c>
      <c r="V55">
        <v>0.30981886242785961</v>
      </c>
      <c r="W55">
        <v>0.33135361189681295</v>
      </c>
      <c r="X55">
        <v>0.34456373987842115</v>
      </c>
      <c r="Y55">
        <v>0.38690525804242715</v>
      </c>
      <c r="Z55">
        <v>0.35218891432480171</v>
      </c>
      <c r="AA55">
        <v>9.3425065397663043E-2</v>
      </c>
      <c r="AB55">
        <v>3.5719382378067169E-2</v>
      </c>
      <c r="AC55">
        <v>-2.0766884023324221E-4</v>
      </c>
      <c r="AD55">
        <v>3.7084740450863997E-3</v>
      </c>
      <c r="AE55">
        <v>-1.1362766087039426E-2</v>
      </c>
      <c r="AF55">
        <v>2.722425735761657E-2</v>
      </c>
      <c r="AG55">
        <v>4.742519341139248E-2</v>
      </c>
      <c r="AH55">
        <v>6.7586886692858325E-2</v>
      </c>
      <c r="AI55">
        <v>9.3152830667170533E-2</v>
      </c>
      <c r="AJ55">
        <v>1.6344105776705656E-2</v>
      </c>
      <c r="AK55">
        <v>3.9705569662444248E-2</v>
      </c>
      <c r="AL55">
        <v>4.6952598448178562E-2</v>
      </c>
      <c r="AM55">
        <v>6.369574148371962E-2</v>
      </c>
      <c r="AN55">
        <v>7.3568720670346047E-2</v>
      </c>
      <c r="AO55">
        <v>9.2811917504106667E-2</v>
      </c>
      <c r="AP55">
        <v>0.11238452288522535</v>
      </c>
      <c r="AQ55">
        <v>9.2021618076803924E-2</v>
      </c>
      <c r="AR55">
        <v>0.13550047645801219</v>
      </c>
      <c r="AS55">
        <v>0.10878398325396198</v>
      </c>
      <c r="AT55">
        <v>0.10172729028282586</v>
      </c>
      <c r="AU55">
        <v>0.11197454281339879</v>
      </c>
      <c r="AV55">
        <v>8.7527891601385216E-2</v>
      </c>
      <c r="AW55">
        <v>8.5550263202165411E-2</v>
      </c>
      <c r="AX55">
        <v>8.3126841933442788E-2</v>
      </c>
      <c r="AY55">
        <v>0.27629711501165516</v>
      </c>
      <c r="AZ55">
        <v>0.40865552322173049</v>
      </c>
      <c r="BA55">
        <v>-1.9786492520621774E-2</v>
      </c>
      <c r="BB55">
        <v>-0.27017151327825933</v>
      </c>
      <c r="BC55">
        <v>1</v>
      </c>
      <c r="BF55" s="50"/>
      <c r="BG55" s="50"/>
      <c r="BH55" s="50"/>
      <c r="BI55" s="50"/>
      <c r="BJ55" s="50"/>
      <c r="BK55" s="50"/>
      <c r="BL55" s="50"/>
      <c r="BN55" s="50"/>
      <c r="BO55" s="50"/>
      <c r="BP55" s="50"/>
      <c r="BQ55" s="50"/>
    </row>
    <row r="56" spans="1:69" x14ac:dyDescent="0.3">
      <c r="A56" t="s">
        <v>145</v>
      </c>
      <c r="B56">
        <v>0.49697868612025786</v>
      </c>
      <c r="C56">
        <v>0.46597753964648569</v>
      </c>
      <c r="D56">
        <v>0.44037249848609772</v>
      </c>
      <c r="E56">
        <v>0.45076856177291624</v>
      </c>
      <c r="F56">
        <v>0.49700303689932007</v>
      </c>
      <c r="G56">
        <v>0.46353530770887214</v>
      </c>
      <c r="H56">
        <v>0.43607848648644371</v>
      </c>
      <c r="I56">
        <v>0.68400012450522596</v>
      </c>
      <c r="J56">
        <v>0.69204798795712552</v>
      </c>
      <c r="K56">
        <v>0.69122730589769155</v>
      </c>
      <c r="L56" s="50">
        <v>0.42214797120991138</v>
      </c>
      <c r="M56" s="50">
        <v>0.39618686165441513</v>
      </c>
      <c r="N56">
        <v>0.75733093460488787</v>
      </c>
      <c r="O56">
        <v>0.74326089172417942</v>
      </c>
      <c r="P56">
        <v>0.745769256810353</v>
      </c>
      <c r="Q56">
        <v>0.72245378734833643</v>
      </c>
      <c r="R56">
        <v>0.74134527048607091</v>
      </c>
      <c r="S56">
        <v>0.72279061937196842</v>
      </c>
      <c r="T56">
        <v>0.71970300076642679</v>
      </c>
      <c r="U56">
        <v>0.72113821639643183</v>
      </c>
      <c r="V56">
        <v>0.72609197316975427</v>
      </c>
      <c r="W56">
        <v>0.71106539095975785</v>
      </c>
      <c r="X56">
        <v>0.72297178600293899</v>
      </c>
      <c r="Y56">
        <v>0.70356542379964226</v>
      </c>
      <c r="Z56">
        <v>0.72006785509831783</v>
      </c>
      <c r="AA56">
        <v>-0.32591930615359738</v>
      </c>
      <c r="AB56">
        <v>-0.34222616513031989</v>
      </c>
      <c r="AC56">
        <v>-0.36496345070135761</v>
      </c>
      <c r="AD56">
        <v>-0.34921767972566947</v>
      </c>
      <c r="AE56">
        <v>-0.3885868928715619</v>
      </c>
      <c r="AF56">
        <v>-0.35604694015202543</v>
      </c>
      <c r="AG56">
        <v>-0.39502035109794081</v>
      </c>
      <c r="AH56">
        <v>-0.40285504197594607</v>
      </c>
      <c r="AI56">
        <v>-0.39598448306197659</v>
      </c>
      <c r="AJ56">
        <v>-0.39800089507299552</v>
      </c>
      <c r="AK56">
        <v>-0.38941136302416957</v>
      </c>
      <c r="AL56">
        <v>-0.38991210187248049</v>
      </c>
      <c r="AM56">
        <v>-0.39080518524997238</v>
      </c>
      <c r="AN56">
        <v>-0.39647602053280395</v>
      </c>
      <c r="AO56">
        <v>-0.43612858499535867</v>
      </c>
      <c r="AP56">
        <v>-0.48824661143928128</v>
      </c>
      <c r="AQ56">
        <v>-0.49382697172089801</v>
      </c>
      <c r="AR56">
        <v>-0.50286301879775641</v>
      </c>
      <c r="AS56">
        <v>-0.49898899934841617</v>
      </c>
      <c r="AT56">
        <v>-0.4935930015987921</v>
      </c>
      <c r="AU56">
        <v>-0.48191035076335176</v>
      </c>
      <c r="AV56">
        <v>-0.44992370287568689</v>
      </c>
      <c r="AW56">
        <v>-0.41590590257326593</v>
      </c>
      <c r="AX56">
        <v>-0.39177833846332955</v>
      </c>
      <c r="AY56">
        <v>0.38918818555082846</v>
      </c>
      <c r="AZ56">
        <v>-0.10922535615584954</v>
      </c>
      <c r="BA56">
        <v>-6.5502873141673953E-2</v>
      </c>
      <c r="BB56">
        <v>-0.18927760848206018</v>
      </c>
      <c r="BC56">
        <v>4.3106187014609276E-2</v>
      </c>
      <c r="BD56">
        <v>1</v>
      </c>
      <c r="BF56" s="50"/>
      <c r="BG56" s="50"/>
      <c r="BH56" s="50"/>
      <c r="BI56" s="50"/>
      <c r="BJ56" s="50"/>
      <c r="BK56" s="50"/>
      <c r="BL56" s="50"/>
      <c r="BN56" s="50"/>
      <c r="BO56" s="50"/>
      <c r="BP56" s="50"/>
      <c r="BQ56" s="50"/>
    </row>
    <row r="57" spans="1:69" x14ac:dyDescent="0.3">
      <c r="A57" t="s">
        <v>146</v>
      </c>
      <c r="B57">
        <v>0.47638508702596338</v>
      </c>
      <c r="C57">
        <v>0.44619271501867364</v>
      </c>
      <c r="D57">
        <v>0.42182459205602785</v>
      </c>
      <c r="E57">
        <v>0.43138565775917675</v>
      </c>
      <c r="F57">
        <v>0.47542657732870508</v>
      </c>
      <c r="G57">
        <v>0.44230356046062874</v>
      </c>
      <c r="H57">
        <v>0.41618959000163103</v>
      </c>
      <c r="I57">
        <v>0.67652955966281503</v>
      </c>
      <c r="J57">
        <v>0.68669141004122625</v>
      </c>
      <c r="K57">
        <v>0.68604294419853085</v>
      </c>
      <c r="L57" s="50">
        <v>0.43291352033304803</v>
      </c>
      <c r="M57" s="50">
        <v>0.40854683154204358</v>
      </c>
      <c r="N57">
        <v>0.7389073221491923</v>
      </c>
      <c r="O57">
        <v>0.72324651609925394</v>
      </c>
      <c r="P57">
        <v>0.72625758754977798</v>
      </c>
      <c r="Q57">
        <v>0.7028976906838944</v>
      </c>
      <c r="R57">
        <v>0.72223951972001388</v>
      </c>
      <c r="S57">
        <v>0.70256346116128254</v>
      </c>
      <c r="T57">
        <v>0.69994227033276957</v>
      </c>
      <c r="U57">
        <v>0.70185558062366415</v>
      </c>
      <c r="V57">
        <v>0.70754549126366229</v>
      </c>
      <c r="W57">
        <v>0.69282366018085217</v>
      </c>
      <c r="X57">
        <v>0.7041740473401652</v>
      </c>
      <c r="Y57">
        <v>0.68483496144941713</v>
      </c>
      <c r="Z57">
        <v>0.70181832942716871</v>
      </c>
      <c r="AA57">
        <v>-0.31865691317078904</v>
      </c>
      <c r="AB57">
        <v>-0.33721266922669235</v>
      </c>
      <c r="AC57">
        <v>-0.3591027108408712</v>
      </c>
      <c r="AD57">
        <v>-0.34487731545979011</v>
      </c>
      <c r="AE57">
        <v>-0.38348084594440657</v>
      </c>
      <c r="AF57">
        <v>-0.3529797448571983</v>
      </c>
      <c r="AG57">
        <v>-0.39269716045671627</v>
      </c>
      <c r="AH57">
        <v>-0.39982001141277274</v>
      </c>
      <c r="AI57">
        <v>-0.39202265578169565</v>
      </c>
      <c r="AJ57">
        <v>-0.38976688674437548</v>
      </c>
      <c r="AK57">
        <v>-0.38173517235890836</v>
      </c>
      <c r="AL57">
        <v>-0.38262418423384287</v>
      </c>
      <c r="AM57">
        <v>-0.38303707552499572</v>
      </c>
      <c r="AN57">
        <v>-0.3872718522682671</v>
      </c>
      <c r="AO57">
        <v>-0.42582892075063777</v>
      </c>
      <c r="AP57">
        <v>-0.47603725966561361</v>
      </c>
      <c r="AQ57">
        <v>-0.47948321955082923</v>
      </c>
      <c r="AR57">
        <v>-0.49073298547761662</v>
      </c>
      <c r="AS57">
        <v>-0.48531824390942152</v>
      </c>
      <c r="AT57">
        <v>-0.482782318904043</v>
      </c>
      <c r="AU57">
        <v>-0.47237536052201851</v>
      </c>
      <c r="AV57">
        <v>-0.44059065464244673</v>
      </c>
      <c r="AW57">
        <v>-0.40818830249576921</v>
      </c>
      <c r="AX57">
        <v>-0.38551110129625221</v>
      </c>
      <c r="AY57">
        <v>0.37657655285776287</v>
      </c>
      <c r="AZ57">
        <v>-0.1205848517460236</v>
      </c>
      <c r="BA57">
        <v>-4.4407458620059528E-2</v>
      </c>
      <c r="BB57">
        <v>-0.17988846614429052</v>
      </c>
      <c r="BC57">
        <v>2.7591819886597483E-2</v>
      </c>
      <c r="BD57">
        <v>0.99625569407735648</v>
      </c>
      <c r="BE57">
        <v>1</v>
      </c>
      <c r="BF57" s="50"/>
      <c r="BG57" s="50"/>
      <c r="BH57" s="50"/>
      <c r="BI57" s="50"/>
      <c r="BJ57" s="50"/>
      <c r="BK57" s="50"/>
      <c r="BL57" s="50"/>
      <c r="BN57" s="50"/>
      <c r="BO57" s="50"/>
      <c r="BP57" s="50"/>
      <c r="BQ57" s="50"/>
    </row>
    <row r="58" spans="1:69" x14ac:dyDescent="0.3">
      <c r="A58" t="s">
        <v>147</v>
      </c>
      <c r="B58">
        <v>-5.2815307225403195E-2</v>
      </c>
      <c r="C58">
        <v>-6.1248535638437164E-2</v>
      </c>
      <c r="D58">
        <v>-7.9647179066721127E-2</v>
      </c>
      <c r="E58">
        <v>-8.0575426956337723E-2</v>
      </c>
      <c r="F58">
        <v>-7.1109615413190844E-2</v>
      </c>
      <c r="G58">
        <v>-6.1100771255318299E-2</v>
      </c>
      <c r="H58">
        <v>-5.5130120285082997E-2</v>
      </c>
      <c r="I58">
        <v>0.171582416937619</v>
      </c>
      <c r="J58">
        <v>0.16958340311027184</v>
      </c>
      <c r="K58">
        <v>0.1684037620582976</v>
      </c>
      <c r="L58" s="50">
        <v>-0.26759505238030928</v>
      </c>
      <c r="M58" s="50">
        <v>-0.28705022997609664</v>
      </c>
      <c r="N58">
        <v>9.7126789909602732E-2</v>
      </c>
      <c r="O58">
        <v>7.0628338593132445E-2</v>
      </c>
      <c r="P58">
        <v>7.2020056503003652E-2</v>
      </c>
      <c r="Q58">
        <v>4.7861614640244278E-2</v>
      </c>
      <c r="R58">
        <v>9.439500868131126E-2</v>
      </c>
      <c r="S58">
        <v>0.12014508303429794</v>
      </c>
      <c r="T58">
        <v>0.12206069554992334</v>
      </c>
      <c r="U58">
        <v>0.11447771058412592</v>
      </c>
      <c r="V58">
        <v>0.10933832677408359</v>
      </c>
      <c r="W58">
        <v>8.9736549288388257E-2</v>
      </c>
      <c r="X58">
        <v>0.1224168975154202</v>
      </c>
      <c r="Y58">
        <v>0.10067230826353878</v>
      </c>
      <c r="Z58">
        <v>0.11642625742194539</v>
      </c>
      <c r="AA58">
        <v>-0.21308684304352418</v>
      </c>
      <c r="AB58">
        <v>-0.21480550194380021</v>
      </c>
      <c r="AC58">
        <v>-0.13431862065606481</v>
      </c>
      <c r="AD58">
        <v>-9.1101380472431229E-2</v>
      </c>
      <c r="AE58">
        <v>-0.12499871533532322</v>
      </c>
      <c r="AF58">
        <v>-4.9328980287402589E-2</v>
      </c>
      <c r="AG58">
        <v>3.101751560637744E-2</v>
      </c>
      <c r="AH58">
        <v>9.5046876968614014E-3</v>
      </c>
      <c r="AI58">
        <v>-3.7042098548242822E-2</v>
      </c>
      <c r="AJ58">
        <v>-3.8647673761961557E-2</v>
      </c>
      <c r="AK58">
        <v>-3.3425753233324466E-2</v>
      </c>
      <c r="AL58">
        <v>-3.6109177182863696E-2</v>
      </c>
      <c r="AM58">
        <v>-4.390095301296381E-2</v>
      </c>
      <c r="AN58">
        <v>-4.058589645014591E-2</v>
      </c>
      <c r="AO58">
        <v>-0.11328958254079445</v>
      </c>
      <c r="AP58">
        <v>-5.4985631250499281E-2</v>
      </c>
      <c r="AQ58">
        <v>-8.4122545451282088E-2</v>
      </c>
      <c r="AR58">
        <v>-9.3966512464031954E-2</v>
      </c>
      <c r="AS58">
        <v>-7.9311436314192268E-2</v>
      </c>
      <c r="AT58">
        <v>-3.6547096895432243E-2</v>
      </c>
      <c r="AU58">
        <v>-2.4752702454625556E-3</v>
      </c>
      <c r="AV58">
        <v>3.3645885569852152E-2</v>
      </c>
      <c r="AW58">
        <v>6.1458909324115171E-2</v>
      </c>
      <c r="AX58">
        <v>8.6798210568759471E-2</v>
      </c>
      <c r="AY58">
        <v>0.14641808855127081</v>
      </c>
      <c r="AZ58">
        <v>-8.7276977432362679E-2</v>
      </c>
      <c r="BA58">
        <v>-0.19463265494806326</v>
      </c>
      <c r="BB58">
        <v>0.11275873345021775</v>
      </c>
      <c r="BC58">
        <v>-0.12809779835696733</v>
      </c>
      <c r="BD58">
        <v>0.48141348044154342</v>
      </c>
      <c r="BE58">
        <v>0.46739066112016509</v>
      </c>
      <c r="BF58" s="50">
        <v>1</v>
      </c>
      <c r="BG58" s="50"/>
      <c r="BH58" s="50"/>
      <c r="BI58" s="50"/>
      <c r="BJ58" s="50"/>
      <c r="BK58" s="50"/>
      <c r="BL58" s="50"/>
      <c r="BN58" s="50"/>
      <c r="BO58" s="50"/>
      <c r="BP58" s="50"/>
      <c r="BQ58" s="50"/>
    </row>
    <row r="59" spans="1:69" x14ac:dyDescent="0.3">
      <c r="A59" t="s">
        <v>148</v>
      </c>
      <c r="B59">
        <v>-5.4407292108569386E-2</v>
      </c>
      <c r="C59">
        <v>-6.27227002867837E-2</v>
      </c>
      <c r="D59">
        <v>-8.0948056276052893E-2</v>
      </c>
      <c r="E59">
        <v>-8.1884635543774786E-2</v>
      </c>
      <c r="F59">
        <v>-7.2625936173621342E-2</v>
      </c>
      <c r="G59">
        <v>-6.2578087194721757E-2</v>
      </c>
      <c r="H59">
        <v>-5.6450744165205194E-2</v>
      </c>
      <c r="I59">
        <v>0.17066545450061948</v>
      </c>
      <c r="J59">
        <v>0.16848034630875594</v>
      </c>
      <c r="K59">
        <v>0.16744938181805766</v>
      </c>
      <c r="L59" s="50">
        <v>-0.26928561465314182</v>
      </c>
      <c r="M59" s="50">
        <v>-0.28901624495869199</v>
      </c>
      <c r="N59">
        <v>9.2669694115093418E-2</v>
      </c>
      <c r="O59">
        <v>6.6134454566178918E-2</v>
      </c>
      <c r="P59">
        <v>6.780957036919695E-2</v>
      </c>
      <c r="Q59">
        <v>4.3539971364591534E-2</v>
      </c>
      <c r="R59">
        <v>9.2113294214997171E-2</v>
      </c>
      <c r="S59">
        <v>0.11888341654824069</v>
      </c>
      <c r="T59">
        <v>0.1207174734507519</v>
      </c>
      <c r="U59">
        <v>0.11298537996320829</v>
      </c>
      <c r="V59">
        <v>0.10771624254028951</v>
      </c>
      <c r="W59">
        <v>8.8162979386264259E-2</v>
      </c>
      <c r="X59">
        <v>0.12091235987535752</v>
      </c>
      <c r="Y59">
        <v>9.9119497584981356E-2</v>
      </c>
      <c r="Z59">
        <v>0.11492886352072457</v>
      </c>
      <c r="AA59">
        <v>-0.21865675091422931</v>
      </c>
      <c r="AB59">
        <v>-0.21902627103152633</v>
      </c>
      <c r="AC59">
        <v>-0.13771773076679905</v>
      </c>
      <c r="AD59">
        <v>-9.4493352282453397E-2</v>
      </c>
      <c r="AE59">
        <v>-0.1278572517703605</v>
      </c>
      <c r="AF59">
        <v>-5.2022992695995918E-2</v>
      </c>
      <c r="AG59">
        <v>3.6404433818030574E-2</v>
      </c>
      <c r="AH59">
        <v>1.4519741656454421E-2</v>
      </c>
      <c r="AI59">
        <v>-3.456382324102128E-2</v>
      </c>
      <c r="AJ59">
        <v>-3.6862944962220111E-2</v>
      </c>
      <c r="AK59">
        <v>-3.0042724860361286E-2</v>
      </c>
      <c r="AL59">
        <v>-3.3200157729735301E-2</v>
      </c>
      <c r="AM59">
        <v>-4.1912270734104189E-2</v>
      </c>
      <c r="AN59">
        <v>-3.8853228791788624E-2</v>
      </c>
      <c r="AO59">
        <v>-0.11192146476985174</v>
      </c>
      <c r="AP59">
        <v>-5.2068341631871823E-2</v>
      </c>
      <c r="AQ59">
        <v>-8.2304407552194425E-2</v>
      </c>
      <c r="AR59">
        <v>-9.2926574264704395E-2</v>
      </c>
      <c r="AS59">
        <v>-7.8133533473690051E-2</v>
      </c>
      <c r="AT59">
        <v>-3.5507405772977889E-2</v>
      </c>
      <c r="AU59">
        <v>-8.342035005253635E-4</v>
      </c>
      <c r="AV59">
        <v>3.4648935572777262E-2</v>
      </c>
      <c r="AW59">
        <v>6.2065564518802213E-2</v>
      </c>
      <c r="AX59">
        <v>8.7997955875129388E-2</v>
      </c>
      <c r="AY59">
        <v>0.14230415835418944</v>
      </c>
      <c r="AZ59">
        <v>-8.8279214979054096E-2</v>
      </c>
      <c r="BA59">
        <v>-0.19399265987805175</v>
      </c>
      <c r="BB59">
        <v>0.11190277207424572</v>
      </c>
      <c r="BC59">
        <v>-0.12846830968930459</v>
      </c>
      <c r="BD59">
        <v>0.47623116595738318</v>
      </c>
      <c r="BE59">
        <v>0.46218991510687851</v>
      </c>
      <c r="BF59" s="50">
        <v>0.99982599209249756</v>
      </c>
      <c r="BG59" s="50">
        <v>1</v>
      </c>
      <c r="BH59" s="50"/>
      <c r="BI59" s="50"/>
      <c r="BJ59" s="50"/>
      <c r="BK59" s="50"/>
      <c r="BL59" s="50"/>
      <c r="BN59" s="50"/>
      <c r="BO59" s="50"/>
      <c r="BP59" s="50"/>
      <c r="BQ59" s="50"/>
    </row>
    <row r="60" spans="1:69" x14ac:dyDescent="0.3">
      <c r="A60" t="s">
        <v>149</v>
      </c>
      <c r="B60">
        <v>-5.386988142854951E-2</v>
      </c>
      <c r="C60">
        <v>-6.2181187446098359E-2</v>
      </c>
      <c r="D60">
        <v>-8.0366799042644488E-2</v>
      </c>
      <c r="E60">
        <v>-8.1361423858271442E-2</v>
      </c>
      <c r="F60">
        <v>-7.2119154526210622E-2</v>
      </c>
      <c r="G60">
        <v>-6.2325965342053549E-2</v>
      </c>
      <c r="H60">
        <v>-5.6161455818134649E-2</v>
      </c>
      <c r="I60">
        <v>0.16960391651453521</v>
      </c>
      <c r="J60">
        <v>0.16751418499130377</v>
      </c>
      <c r="K60">
        <v>0.16645619956220425</v>
      </c>
      <c r="L60" s="50">
        <v>-0.27127331739472782</v>
      </c>
      <c r="M60" s="50">
        <v>-0.29106735884555007</v>
      </c>
      <c r="N60">
        <v>9.4328986438039039E-2</v>
      </c>
      <c r="O60">
        <v>6.7595532149154799E-2</v>
      </c>
      <c r="P60">
        <v>6.9263429002183588E-2</v>
      </c>
      <c r="Q60">
        <v>4.4853718939138879E-2</v>
      </c>
      <c r="R60">
        <v>9.254293058994699E-2</v>
      </c>
      <c r="S60">
        <v>0.11900241019989155</v>
      </c>
      <c r="T60">
        <v>0.12079186681643078</v>
      </c>
      <c r="U60">
        <v>0.11317411350471984</v>
      </c>
      <c r="V60">
        <v>0.10797433310174558</v>
      </c>
      <c r="W60">
        <v>8.8456926816268461E-2</v>
      </c>
      <c r="X60">
        <v>0.12115795698298633</v>
      </c>
      <c r="Y60">
        <v>9.9586482944384089E-2</v>
      </c>
      <c r="Z60">
        <v>0.11546845257092343</v>
      </c>
      <c r="AA60">
        <v>-0.2148056498843515</v>
      </c>
      <c r="AB60">
        <v>-0.21453995364591133</v>
      </c>
      <c r="AC60">
        <v>-0.13130723720318677</v>
      </c>
      <c r="AD60">
        <v>-8.7312796267168022E-2</v>
      </c>
      <c r="AE60">
        <v>-0.12178986566523249</v>
      </c>
      <c r="AF60">
        <v>-4.44842096482106E-2</v>
      </c>
      <c r="AG60">
        <v>4.0067382786788959E-2</v>
      </c>
      <c r="AH60">
        <v>1.8280965460696241E-2</v>
      </c>
      <c r="AI60">
        <v>-2.8879335983981205E-2</v>
      </c>
      <c r="AJ60">
        <v>-3.1041357527758041E-2</v>
      </c>
      <c r="AK60">
        <v>-2.5161035415703713E-2</v>
      </c>
      <c r="AL60">
        <v>-2.8004852638681774E-2</v>
      </c>
      <c r="AM60">
        <v>-3.6250009668087717E-2</v>
      </c>
      <c r="AN60">
        <v>-3.3149712154076673E-2</v>
      </c>
      <c r="AO60">
        <v>-0.10699480891681794</v>
      </c>
      <c r="AP60">
        <v>-4.7534952438364371E-2</v>
      </c>
      <c r="AQ60">
        <v>-7.7463736551273213E-2</v>
      </c>
      <c r="AR60">
        <v>-8.8386942261308929E-2</v>
      </c>
      <c r="AS60">
        <v>-7.3286220996265986E-2</v>
      </c>
      <c r="AT60">
        <v>-3.0556154445630777E-2</v>
      </c>
      <c r="AU60">
        <v>3.6858982737051427E-3</v>
      </c>
      <c r="AV60">
        <v>3.9567967496599479E-2</v>
      </c>
      <c r="AW60">
        <v>6.7523624807315497E-2</v>
      </c>
      <c r="AX60">
        <v>9.3472767696253539E-2</v>
      </c>
      <c r="AY60">
        <v>0.1436812101861191</v>
      </c>
      <c r="AZ60">
        <v>-8.8840473446247362E-2</v>
      </c>
      <c r="BA60">
        <v>-0.1927994107466576</v>
      </c>
      <c r="BB60">
        <v>0.11269308396152329</v>
      </c>
      <c r="BC60">
        <v>-0.12777704783912064</v>
      </c>
      <c r="BD60">
        <v>0.47742174806957599</v>
      </c>
      <c r="BE60">
        <v>0.46353725079119912</v>
      </c>
      <c r="BF60" s="50">
        <v>0.99982179227139178</v>
      </c>
      <c r="BG60" s="50">
        <v>0.99991767092396966</v>
      </c>
      <c r="BH60" s="50">
        <v>1</v>
      </c>
      <c r="BI60" s="50"/>
      <c r="BJ60" s="50"/>
      <c r="BK60" s="50"/>
      <c r="BL60" s="50"/>
      <c r="BN60" s="50"/>
      <c r="BO60" s="50"/>
      <c r="BP60" s="50"/>
      <c r="BQ60" s="50"/>
    </row>
    <row r="61" spans="1:69" x14ac:dyDescent="0.3">
      <c r="A61" t="s">
        <v>150</v>
      </c>
      <c r="B61">
        <v>-5.3951075945454938E-2</v>
      </c>
      <c r="C61">
        <v>-6.2246681263340917E-2</v>
      </c>
      <c r="D61">
        <v>-8.0424871130411926E-2</v>
      </c>
      <c r="E61">
        <v>-8.1448644218993907E-2</v>
      </c>
      <c r="F61">
        <v>-7.222194966026263E-2</v>
      </c>
      <c r="G61">
        <v>-6.2857445943068926E-2</v>
      </c>
      <c r="H61">
        <v>-5.6685612367441129E-2</v>
      </c>
      <c r="I61">
        <v>0.16980698429527133</v>
      </c>
      <c r="J61">
        <v>0.16766562566250925</v>
      </c>
      <c r="K61">
        <v>0.16659783344214465</v>
      </c>
      <c r="L61" s="50">
        <v>-0.27166927730656704</v>
      </c>
      <c r="M61" s="50">
        <v>-0.29161139921604323</v>
      </c>
      <c r="N61">
        <v>9.4817773961704849E-2</v>
      </c>
      <c r="O61">
        <v>6.8175204309250031E-2</v>
      </c>
      <c r="P61">
        <v>6.9902609273290464E-2</v>
      </c>
      <c r="Q61">
        <v>4.5217986278384026E-2</v>
      </c>
      <c r="R61">
        <v>9.370579231499894E-2</v>
      </c>
      <c r="S61">
        <v>0.1201427827380515</v>
      </c>
      <c r="T61">
        <v>0.12178947584894917</v>
      </c>
      <c r="U61">
        <v>0.11396419794857122</v>
      </c>
      <c r="V61">
        <v>0.10882318214996775</v>
      </c>
      <c r="W61">
        <v>8.9173686155759824E-2</v>
      </c>
      <c r="X61">
        <v>0.12185729340330974</v>
      </c>
      <c r="Y61">
        <v>0.100288303695938</v>
      </c>
      <c r="Z61">
        <v>0.11621458258019535</v>
      </c>
      <c r="AA61">
        <v>-0.21726457859709308</v>
      </c>
      <c r="AB61">
        <v>-0.21623172966509588</v>
      </c>
      <c r="AC61">
        <v>-0.13368204945561202</v>
      </c>
      <c r="AD61">
        <v>-9.0744052525973104E-2</v>
      </c>
      <c r="AE61">
        <v>-0.12346068115084238</v>
      </c>
      <c r="AF61">
        <v>-4.7199507814833272E-2</v>
      </c>
      <c r="AG61">
        <v>3.8539713462228987E-2</v>
      </c>
      <c r="AH61">
        <v>1.6934034823280108E-2</v>
      </c>
      <c r="AI61">
        <v>-3.1780156038003299E-2</v>
      </c>
      <c r="AJ61">
        <v>-3.4344882901929039E-2</v>
      </c>
      <c r="AK61">
        <v>-2.7828252285178764E-2</v>
      </c>
      <c r="AL61">
        <v>-3.1001761847459359E-2</v>
      </c>
      <c r="AM61">
        <v>-3.954534966818047E-2</v>
      </c>
      <c r="AN61">
        <v>-3.6428976882985006E-2</v>
      </c>
      <c r="AO61">
        <v>-0.11000560394633922</v>
      </c>
      <c r="AP61">
        <v>-5.0186071389141038E-2</v>
      </c>
      <c r="AQ61">
        <v>-8.0378079546552586E-2</v>
      </c>
      <c r="AR61">
        <v>-9.0972952332388723E-2</v>
      </c>
      <c r="AS61">
        <v>-7.5882970904532318E-2</v>
      </c>
      <c r="AT61">
        <v>-3.2975634424009255E-2</v>
      </c>
      <c r="AU61">
        <v>1.6495361101182119E-3</v>
      </c>
      <c r="AV61">
        <v>3.7295986459234161E-2</v>
      </c>
      <c r="AW61">
        <v>6.5122281724998565E-2</v>
      </c>
      <c r="AX61">
        <v>9.1342640892374843E-2</v>
      </c>
      <c r="AY61">
        <v>0.1411920008293471</v>
      </c>
      <c r="AZ61">
        <v>-8.7946696825496773E-2</v>
      </c>
      <c r="BA61">
        <v>-0.19336787167932071</v>
      </c>
      <c r="BB61">
        <v>0.11157053771034392</v>
      </c>
      <c r="BC61">
        <v>-0.12833648161750297</v>
      </c>
      <c r="BD61">
        <v>0.47851536094928804</v>
      </c>
      <c r="BE61">
        <v>0.46472270609163535</v>
      </c>
      <c r="BF61" s="50">
        <v>0.99962226402654197</v>
      </c>
      <c r="BG61" s="50">
        <v>0.99983628582906647</v>
      </c>
      <c r="BH61" s="50">
        <v>0.99990789914279776</v>
      </c>
      <c r="BI61" s="50">
        <v>1</v>
      </c>
      <c r="BJ61" s="50"/>
      <c r="BK61" s="50"/>
      <c r="BL61" s="50"/>
      <c r="BN61" s="50"/>
      <c r="BO61" s="50"/>
      <c r="BP61" s="50"/>
      <c r="BQ61" s="50"/>
    </row>
    <row r="62" spans="1:69" x14ac:dyDescent="0.3">
      <c r="A62" t="s">
        <v>151</v>
      </c>
      <c r="B62">
        <v>-5.5616988681450957E-2</v>
      </c>
      <c r="C62">
        <v>-6.3739788776339443E-2</v>
      </c>
      <c r="D62">
        <v>-8.1684379406865543E-2</v>
      </c>
      <c r="E62">
        <v>-8.2755600875158847E-2</v>
      </c>
      <c r="F62">
        <v>-7.3826385510292997E-2</v>
      </c>
      <c r="G62">
        <v>-6.4567071760577785E-2</v>
      </c>
      <c r="H62">
        <v>-5.8312870285191491E-2</v>
      </c>
      <c r="I62">
        <v>0.16628180638644244</v>
      </c>
      <c r="J62">
        <v>0.16393799302182802</v>
      </c>
      <c r="K62">
        <v>0.16282049327939874</v>
      </c>
      <c r="L62" s="50">
        <v>-0.27934444664423536</v>
      </c>
      <c r="M62" s="50">
        <v>-0.29971575692382668</v>
      </c>
      <c r="N62">
        <v>9.3015508978421729E-2</v>
      </c>
      <c r="O62">
        <v>6.6179965462144538E-2</v>
      </c>
      <c r="P62">
        <v>6.7844234245552457E-2</v>
      </c>
      <c r="Q62">
        <v>4.3151408907210163E-2</v>
      </c>
      <c r="R62">
        <v>9.020474948154375E-2</v>
      </c>
      <c r="S62">
        <v>0.11643937632729269</v>
      </c>
      <c r="T62">
        <v>0.11796684320495276</v>
      </c>
      <c r="U62">
        <v>0.11017686592960806</v>
      </c>
      <c r="V62">
        <v>0.10507295836547802</v>
      </c>
      <c r="W62">
        <v>8.5548899565491915E-2</v>
      </c>
      <c r="X62">
        <v>0.11794541422765314</v>
      </c>
      <c r="Y62">
        <v>9.6866762839303261E-2</v>
      </c>
      <c r="Z62">
        <v>0.11246371873311577</v>
      </c>
      <c r="AA62">
        <v>-0.20118140789869915</v>
      </c>
      <c r="AB62">
        <v>-0.19699184762749083</v>
      </c>
      <c r="AC62">
        <v>-0.10769892703257559</v>
      </c>
      <c r="AD62">
        <v>-6.327991503133143E-2</v>
      </c>
      <c r="AE62">
        <v>-9.9358423955106412E-2</v>
      </c>
      <c r="AF62">
        <v>-1.7613994402372535E-2</v>
      </c>
      <c r="AG62">
        <v>5.5709368839566155E-2</v>
      </c>
      <c r="AH62">
        <v>3.4395918680077152E-2</v>
      </c>
      <c r="AI62">
        <v>-8.1162739360689153E-3</v>
      </c>
      <c r="AJ62">
        <v>-1.0152497108524968E-2</v>
      </c>
      <c r="AK62">
        <v>-6.4921935303662165E-3</v>
      </c>
      <c r="AL62">
        <v>-8.2637951527755257E-3</v>
      </c>
      <c r="AM62">
        <v>-1.4742792213818341E-2</v>
      </c>
      <c r="AN62">
        <v>-1.2178128586358394E-2</v>
      </c>
      <c r="AO62">
        <v>-8.9604913556466909E-2</v>
      </c>
      <c r="AP62">
        <v>-2.8599006002492971E-2</v>
      </c>
      <c r="AQ62">
        <v>-5.8203149192139043E-2</v>
      </c>
      <c r="AR62">
        <v>-7.0405095051838867E-2</v>
      </c>
      <c r="AS62">
        <v>-5.4083499577345498E-2</v>
      </c>
      <c r="AT62">
        <v>-1.0284295915744583E-2</v>
      </c>
      <c r="AU62">
        <v>2.1947833802470874E-2</v>
      </c>
      <c r="AV62">
        <v>6.0357672523571958E-2</v>
      </c>
      <c r="AW62">
        <v>8.9994216816525141E-2</v>
      </c>
      <c r="AX62">
        <v>0.11691135223408627</v>
      </c>
      <c r="AY62">
        <v>0.1445392164513552</v>
      </c>
      <c r="AZ62">
        <v>-8.901130982668394E-2</v>
      </c>
      <c r="BA62">
        <v>-0.19133801114601162</v>
      </c>
      <c r="BB62">
        <v>0.11254976476909832</v>
      </c>
      <c r="BC62">
        <v>-0.12803763411747129</v>
      </c>
      <c r="BD62">
        <v>0.47268154362930959</v>
      </c>
      <c r="BE62">
        <v>0.45884533428940982</v>
      </c>
      <c r="BF62" s="50">
        <v>0.99884627288002981</v>
      </c>
      <c r="BG62" s="50">
        <v>0.9989947317617881</v>
      </c>
      <c r="BH62" s="50">
        <v>0.99935254921946781</v>
      </c>
      <c r="BI62" s="50">
        <v>0.99938043608794358</v>
      </c>
      <c r="BJ62" s="50">
        <v>1</v>
      </c>
      <c r="BK62" s="50"/>
      <c r="BL62" s="50"/>
      <c r="BN62" s="50"/>
      <c r="BO62" s="50"/>
      <c r="BP62" s="50"/>
      <c r="BQ62" s="50"/>
    </row>
    <row r="63" spans="1:69" x14ac:dyDescent="0.3">
      <c r="A63" t="s">
        <v>152</v>
      </c>
      <c r="B63">
        <v>-6.3907791032352806E-2</v>
      </c>
      <c r="C63">
        <v>-7.1715746880024758E-2</v>
      </c>
      <c r="D63">
        <v>-8.923177077424603E-2</v>
      </c>
      <c r="E63">
        <v>-9.0317547166747419E-2</v>
      </c>
      <c r="F63">
        <v>-8.2056529123706742E-2</v>
      </c>
      <c r="G63">
        <v>-7.1284372821289035E-2</v>
      </c>
      <c r="H63">
        <v>-6.461041261360792E-2</v>
      </c>
      <c r="I63">
        <v>0.15931208827823864</v>
      </c>
      <c r="J63">
        <v>0.15617286284693127</v>
      </c>
      <c r="K63">
        <v>0.15502194892338891</v>
      </c>
      <c r="L63" s="50">
        <v>-0.2839656740069369</v>
      </c>
      <c r="M63" s="50">
        <v>-0.304327825739518</v>
      </c>
      <c r="N63">
        <v>7.8001113344966469E-2</v>
      </c>
      <c r="O63">
        <v>5.1881953570072789E-2</v>
      </c>
      <c r="P63">
        <v>5.3414709262437007E-2</v>
      </c>
      <c r="Q63">
        <v>2.9626655954548015E-2</v>
      </c>
      <c r="R63">
        <v>7.8205107805813592E-2</v>
      </c>
      <c r="S63">
        <v>0.10563344726587043</v>
      </c>
      <c r="T63">
        <v>0.10726055629161943</v>
      </c>
      <c r="U63">
        <v>9.9330825298710013E-2</v>
      </c>
      <c r="V63">
        <v>9.3935413823610869E-2</v>
      </c>
      <c r="W63">
        <v>7.4500004140817255E-2</v>
      </c>
      <c r="X63">
        <v>0.10717278572507981</v>
      </c>
      <c r="Y63">
        <v>8.6194007002363765E-2</v>
      </c>
      <c r="Z63">
        <v>0.10128563581377949</v>
      </c>
      <c r="AA63">
        <v>-0.20077778657573653</v>
      </c>
      <c r="AB63">
        <v>-0.19476775928234966</v>
      </c>
      <c r="AC63">
        <v>-0.10468929158391441</v>
      </c>
      <c r="AD63">
        <v>-6.0185406285173909E-2</v>
      </c>
      <c r="AE63">
        <v>-9.6001419432633017E-2</v>
      </c>
      <c r="AF63">
        <v>-1.3775369483674096E-2</v>
      </c>
      <c r="AG63">
        <v>6.1805733841466003E-2</v>
      </c>
      <c r="AH63">
        <v>4.0435466054810069E-2</v>
      </c>
      <c r="AI63">
        <v>-3.8244104721415545E-3</v>
      </c>
      <c r="AJ63">
        <v>-6.0328733829931721E-3</v>
      </c>
      <c r="AK63">
        <v>-2.0347244818371955E-3</v>
      </c>
      <c r="AL63">
        <v>-3.8964853454426874E-3</v>
      </c>
      <c r="AM63">
        <v>-1.0956245553600179E-2</v>
      </c>
      <c r="AN63">
        <v>-8.7474269945033382E-3</v>
      </c>
      <c r="AO63">
        <v>-8.6780067525693783E-2</v>
      </c>
      <c r="AP63">
        <v>-2.2730885895483086E-2</v>
      </c>
      <c r="AQ63">
        <v>-5.3262082501027506E-2</v>
      </c>
      <c r="AR63">
        <v>-6.5436629809136185E-2</v>
      </c>
      <c r="AS63">
        <v>-4.9046367828027869E-2</v>
      </c>
      <c r="AT63">
        <v>-4.8791736313333247E-3</v>
      </c>
      <c r="AU63">
        <v>2.7405710223896325E-2</v>
      </c>
      <c r="AV63">
        <v>6.5625336254149125E-2</v>
      </c>
      <c r="AW63">
        <v>9.5286347038596633E-2</v>
      </c>
      <c r="AX63">
        <v>0.12255909525529446</v>
      </c>
      <c r="AY63">
        <v>0.1407564226616537</v>
      </c>
      <c r="AZ63">
        <v>-8.6197270166257639E-2</v>
      </c>
      <c r="BA63">
        <v>-0.19237622865652737</v>
      </c>
      <c r="BB63">
        <v>0.1152299990663022</v>
      </c>
      <c r="BC63">
        <v>-0.12757853718538564</v>
      </c>
      <c r="BD63">
        <v>0.45391678517306466</v>
      </c>
      <c r="BE63">
        <v>0.43905519316538955</v>
      </c>
      <c r="BF63" s="50">
        <v>0.99820944009887758</v>
      </c>
      <c r="BG63" s="50">
        <v>0.99858493054395192</v>
      </c>
      <c r="BH63" s="50">
        <v>0.99880541744698781</v>
      </c>
      <c r="BI63" s="50">
        <v>0.99877144847784027</v>
      </c>
      <c r="BJ63" s="50">
        <v>0.9994253953226061</v>
      </c>
      <c r="BK63" s="50">
        <v>1</v>
      </c>
      <c r="BL63" s="50"/>
      <c r="BN63" s="50"/>
      <c r="BO63" s="50"/>
      <c r="BP63" s="50"/>
      <c r="BQ63" s="50"/>
    </row>
    <row r="64" spans="1:69" x14ac:dyDescent="0.3">
      <c r="A64" t="s">
        <v>153</v>
      </c>
      <c r="B64">
        <v>-2.5930799130548413E-2</v>
      </c>
      <c r="C64">
        <v>-2.6756094796700134E-2</v>
      </c>
      <c r="D64">
        <v>-3.947358892967516E-2</v>
      </c>
      <c r="E64">
        <v>-4.5814843673514863E-2</v>
      </c>
      <c r="F64">
        <v>-7.2559270207672347E-2</v>
      </c>
      <c r="G64">
        <v>-5.5009220106992725E-2</v>
      </c>
      <c r="H64">
        <v>-5.0517189867123127E-2</v>
      </c>
      <c r="I64">
        <v>0.20431269934056084</v>
      </c>
      <c r="J64">
        <v>0.19118798370015705</v>
      </c>
      <c r="K64">
        <v>0.19011684810461851</v>
      </c>
      <c r="L64" s="50">
        <v>-1.6013714529295463E-2</v>
      </c>
      <c r="M64" s="50">
        <v>-3.3453709931816837E-2</v>
      </c>
      <c r="N64">
        <v>-7.7597006253058126E-2</v>
      </c>
      <c r="O64">
        <v>-8.4646061426427679E-2</v>
      </c>
      <c r="P64">
        <v>-9.4970998117025571E-2</v>
      </c>
      <c r="Q64">
        <v>-0.12025194925659571</v>
      </c>
      <c r="R64">
        <v>-2.9108322453158447E-2</v>
      </c>
      <c r="S64">
        <v>2.8564340299050511E-2</v>
      </c>
      <c r="T64">
        <v>2.6356634169053587E-2</v>
      </c>
      <c r="U64">
        <v>1.4357729465346985E-2</v>
      </c>
      <c r="V64">
        <v>-3.2081243219471505E-3</v>
      </c>
      <c r="W64">
        <v>-2.1565797877386148E-2</v>
      </c>
      <c r="X64">
        <v>-7.4737218112216185E-3</v>
      </c>
      <c r="Y64">
        <v>-2.8296187597569075E-2</v>
      </c>
      <c r="Z64">
        <v>-2.6760353831292449E-2</v>
      </c>
      <c r="AA64">
        <v>-0.28420226626316875</v>
      </c>
      <c r="AB64">
        <v>-0.26868385374615361</v>
      </c>
      <c r="AC64">
        <v>-0.19539676785039753</v>
      </c>
      <c r="AD64">
        <v>-0.13822367173657349</v>
      </c>
      <c r="AE64">
        <v>-0.17644173765229448</v>
      </c>
      <c r="AF64">
        <v>-0.10957321023755291</v>
      </c>
      <c r="AG64">
        <v>-0.12083976087267854</v>
      </c>
      <c r="AH64">
        <v>-0.14948454665685948</v>
      </c>
      <c r="AI64">
        <v>-0.14813713750455118</v>
      </c>
      <c r="AJ64">
        <v>-0.14390861692756005</v>
      </c>
      <c r="AK64">
        <v>-0.14786938323650875</v>
      </c>
      <c r="AL64">
        <v>-0.14288913555843855</v>
      </c>
      <c r="AM64">
        <v>-0.13985300193653047</v>
      </c>
      <c r="AN64">
        <v>-0.14916229806491005</v>
      </c>
      <c r="AO64">
        <v>-0.21657585021651535</v>
      </c>
      <c r="AP64">
        <v>-6.5197754083726453E-2</v>
      </c>
      <c r="AQ64">
        <v>-0.10688227371385629</v>
      </c>
      <c r="AR64">
        <v>-0.17250223649451421</v>
      </c>
      <c r="AS64">
        <v>-0.16202407491441406</v>
      </c>
      <c r="AT64">
        <v>-0.1410113265320212</v>
      </c>
      <c r="AU64">
        <v>-0.13214778925213222</v>
      </c>
      <c r="AV64">
        <v>-0.10323624208141982</v>
      </c>
      <c r="AW64">
        <v>-7.4613419472506382E-2</v>
      </c>
      <c r="AX64">
        <v>-4.4026478882525991E-2</v>
      </c>
      <c r="AY64">
        <v>-0.15713822259582882</v>
      </c>
      <c r="AZ64">
        <v>-7.1810487118813646E-2</v>
      </c>
      <c r="BA64">
        <v>-0.24176022289571997</v>
      </c>
      <c r="BB64">
        <v>-2.4661669758972184E-2</v>
      </c>
      <c r="BC64">
        <v>-0.12681566901895963</v>
      </c>
      <c r="BD64">
        <v>0.10847903465996785</v>
      </c>
      <c r="BE64">
        <v>9.5769941495241317E-2</v>
      </c>
      <c r="BF64" s="50">
        <v>0.39295214013951152</v>
      </c>
      <c r="BG64" s="50">
        <v>0.40001038269747557</v>
      </c>
      <c r="BH64" s="50">
        <v>0.39813409344890494</v>
      </c>
      <c r="BI64" s="50">
        <v>0.40106245683897612</v>
      </c>
      <c r="BJ64" s="50">
        <v>0.40323191602431963</v>
      </c>
      <c r="BK64" s="50">
        <v>0.40734390425967504</v>
      </c>
      <c r="BL64" s="50">
        <v>1</v>
      </c>
      <c r="BN64" s="50"/>
      <c r="BO64" s="50"/>
      <c r="BP64" s="50"/>
      <c r="BQ64" s="50"/>
    </row>
    <row r="65" spans="1:70" x14ac:dyDescent="0.3">
      <c r="A65" t="s">
        <v>154</v>
      </c>
      <c r="B65">
        <v>0.21192922382383822</v>
      </c>
      <c r="C65">
        <v>0.18562290418574826</v>
      </c>
      <c r="D65">
        <v>0.18727959979236045</v>
      </c>
      <c r="E65">
        <v>0.20090538069006564</v>
      </c>
      <c r="F65">
        <v>0.27111582517426241</v>
      </c>
      <c r="G65">
        <v>0.21003790979796144</v>
      </c>
      <c r="H65">
        <v>0.18049079082268257</v>
      </c>
      <c r="I65">
        <v>8.4521499840003109E-2</v>
      </c>
      <c r="J65">
        <v>8.8914374831757209E-2</v>
      </c>
      <c r="K65">
        <v>9.0533638633956776E-2</v>
      </c>
      <c r="L65" s="50">
        <v>0.21634357366787971</v>
      </c>
      <c r="M65" s="50">
        <v>0.21431637936307324</v>
      </c>
      <c r="N65">
        <v>0.43718423679364904</v>
      </c>
      <c r="O65">
        <v>0.45408230777600994</v>
      </c>
      <c r="P65">
        <v>0.46291544509395416</v>
      </c>
      <c r="Q65">
        <v>0.48882705723228426</v>
      </c>
      <c r="R65">
        <v>0.35960316614009569</v>
      </c>
      <c r="S65">
        <v>0.31714891371757081</v>
      </c>
      <c r="T65">
        <v>0.31820356559637147</v>
      </c>
      <c r="U65">
        <v>0.32591846166607119</v>
      </c>
      <c r="V65">
        <v>0.33965537677334451</v>
      </c>
      <c r="W65">
        <v>0.35452174809383136</v>
      </c>
      <c r="X65">
        <v>0.35161702197578903</v>
      </c>
      <c r="Y65">
        <v>0.38491057605428575</v>
      </c>
      <c r="Z65">
        <v>0.37214182053410161</v>
      </c>
      <c r="AA65">
        <v>0.18360851210024348</v>
      </c>
      <c r="AB65">
        <v>0.1141066476881356</v>
      </c>
      <c r="AC65">
        <v>-3.6993135441046221E-3</v>
      </c>
      <c r="AD65">
        <v>-3.333394979205416E-2</v>
      </c>
      <c r="AE65">
        <v>-2.9759937881225336E-2</v>
      </c>
      <c r="AF65">
        <v>-9.1733508503441766E-2</v>
      </c>
      <c r="AG65">
        <v>-0.1193010627803251</v>
      </c>
      <c r="AH65">
        <v>-9.3247065957163769E-2</v>
      </c>
      <c r="AI65">
        <v>-6.5922382880634386E-2</v>
      </c>
      <c r="AJ65">
        <v>-6.0230197914697907E-2</v>
      </c>
      <c r="AK65">
        <v>-6.3310415708299192E-2</v>
      </c>
      <c r="AL65">
        <v>-6.6095331148915318E-2</v>
      </c>
      <c r="AM65">
        <v>-8.3671359491101799E-2</v>
      </c>
      <c r="AN65">
        <v>-6.8661147378380596E-2</v>
      </c>
      <c r="AO65">
        <v>1.1515857262492506E-2</v>
      </c>
      <c r="AP65">
        <v>-0.19304179221664197</v>
      </c>
      <c r="AQ65">
        <v>-0.15911305136657114</v>
      </c>
      <c r="AR65">
        <v>-0.10413260814029258</v>
      </c>
      <c r="AS65">
        <v>-0.12057146812829203</v>
      </c>
      <c r="AT65">
        <v>-0.13602477036717717</v>
      </c>
      <c r="AU65">
        <v>-0.11649609028115217</v>
      </c>
      <c r="AV65">
        <v>-0.15816234933972953</v>
      </c>
      <c r="AW65">
        <v>-0.19383579431073603</v>
      </c>
      <c r="AX65">
        <v>-0.21644516890259161</v>
      </c>
      <c r="AY65">
        <v>0.37296928025663328</v>
      </c>
      <c r="AZ65">
        <v>0.13076259692835723</v>
      </c>
      <c r="BA65">
        <v>-6.77280645773599E-2</v>
      </c>
      <c r="BB65">
        <v>-5.1538550098579453E-2</v>
      </c>
      <c r="BC65">
        <v>0.25455764506977613</v>
      </c>
      <c r="BD65">
        <v>0.22321988621880395</v>
      </c>
      <c r="BE65">
        <v>0.2152419005730892</v>
      </c>
      <c r="BF65" s="50">
        <v>-0.28467954621314895</v>
      </c>
      <c r="BG65" s="50">
        <v>-0.29093707506734423</v>
      </c>
      <c r="BH65" s="50">
        <v>-0.29005549346459703</v>
      </c>
      <c r="BI65" s="50">
        <v>-0.29182636264881567</v>
      </c>
      <c r="BJ65" s="50">
        <v>-0.298076694026084</v>
      </c>
      <c r="BK65" s="50">
        <v>-0.30950518990739811</v>
      </c>
      <c r="BL65" s="50">
        <v>-0.54038966602586158</v>
      </c>
      <c r="BM65">
        <v>1</v>
      </c>
      <c r="BN65" s="50"/>
      <c r="BO65" s="50"/>
      <c r="BP65" s="50"/>
      <c r="BQ65" s="50"/>
    </row>
    <row r="66" spans="1:70" x14ac:dyDescent="0.3">
      <c r="A66" t="s">
        <v>155</v>
      </c>
      <c r="B66">
        <v>0.34205297777416005</v>
      </c>
      <c r="C66">
        <v>0.33163330624700788</v>
      </c>
      <c r="D66">
        <v>0.32250369737858997</v>
      </c>
      <c r="E66">
        <v>0.32142522961275322</v>
      </c>
      <c r="F66">
        <v>0.3216178237349665</v>
      </c>
      <c r="G66">
        <v>0.33067066600286826</v>
      </c>
      <c r="H66">
        <v>0.32158763021095044</v>
      </c>
      <c r="I66">
        <v>0.33493872913040401</v>
      </c>
      <c r="J66">
        <v>0.31597098895959153</v>
      </c>
      <c r="K66">
        <v>0.3169752948974201</v>
      </c>
      <c r="L66" s="50">
        <v>-9.7503865732155623E-2</v>
      </c>
      <c r="M66" s="50">
        <v>-0.14295346617741686</v>
      </c>
      <c r="N66">
        <v>0.38572732580214431</v>
      </c>
      <c r="O66">
        <v>0.38563409048463287</v>
      </c>
      <c r="P66">
        <v>0.38916201450136129</v>
      </c>
      <c r="Q66">
        <v>0.38359232702049528</v>
      </c>
      <c r="R66">
        <v>0.38676389304566644</v>
      </c>
      <c r="S66">
        <v>0.39146564771972925</v>
      </c>
      <c r="T66">
        <v>0.38484053163356757</v>
      </c>
      <c r="U66">
        <v>0.37934836365005153</v>
      </c>
      <c r="V66">
        <v>0.37060585996049838</v>
      </c>
      <c r="W66">
        <v>0.3479437499776058</v>
      </c>
      <c r="X66">
        <v>0.34620919497146307</v>
      </c>
      <c r="Y66">
        <v>0.33138419535889974</v>
      </c>
      <c r="Z66">
        <v>0.33523357752990623</v>
      </c>
      <c r="AA66">
        <v>-0.14269979479498276</v>
      </c>
      <c r="AB66">
        <v>-0.17821237172957577</v>
      </c>
      <c r="AC66">
        <v>-8.5194762369908278E-2</v>
      </c>
      <c r="AD66">
        <v>-6.8559383350585437E-2</v>
      </c>
      <c r="AE66">
        <v>-0.11780387789999398</v>
      </c>
      <c r="AF66">
        <v>-2.3696057694809512E-2</v>
      </c>
      <c r="AG66">
        <v>1.239976732531353E-2</v>
      </c>
      <c r="AH66">
        <v>-1.1661391080632444E-3</v>
      </c>
      <c r="AI66">
        <v>-3.5063201770935718E-3</v>
      </c>
      <c r="AJ66">
        <v>-2.7413581803829981E-2</v>
      </c>
      <c r="AK66">
        <v>-4.740717880029493E-3</v>
      </c>
      <c r="AL66">
        <v>-1.1851727445925933E-2</v>
      </c>
      <c r="AM66">
        <v>-2.2351224084050453E-2</v>
      </c>
      <c r="AN66">
        <v>-5.4619264637507124E-2</v>
      </c>
      <c r="AO66">
        <v>-0.14642881667390975</v>
      </c>
      <c r="AP66">
        <v>-0.18330524671973411</v>
      </c>
      <c r="AQ66">
        <v>-0.21113775726174674</v>
      </c>
      <c r="AR66">
        <v>-0.23547815886314685</v>
      </c>
      <c r="AS66">
        <v>-0.21542519674536162</v>
      </c>
      <c r="AT66">
        <v>-0.1539959005651815</v>
      </c>
      <c r="AU66">
        <v>-0.14053786354524134</v>
      </c>
      <c r="AV66">
        <v>-0.12043727396558804</v>
      </c>
      <c r="AW66">
        <v>-6.4216326967780915E-2</v>
      </c>
      <c r="AX66">
        <v>-2.3337845572942672E-2</v>
      </c>
      <c r="AY66">
        <v>0.30014581881945268</v>
      </c>
      <c r="AZ66">
        <v>-0.13801310342303963</v>
      </c>
      <c r="BA66">
        <v>-0.14973434634762833</v>
      </c>
      <c r="BB66">
        <v>0.16229302121948105</v>
      </c>
      <c r="BC66">
        <v>-0.17210159848487722</v>
      </c>
      <c r="BD66">
        <v>0.3865261604560028</v>
      </c>
      <c r="BE66">
        <v>0.36233331352315479</v>
      </c>
      <c r="BF66" s="50">
        <v>0.43970865001970555</v>
      </c>
      <c r="BG66" s="50">
        <v>0.4380950479795766</v>
      </c>
      <c r="BH66" s="50">
        <v>0.44032453044966008</v>
      </c>
      <c r="BI66" s="50">
        <v>0.43907208648520957</v>
      </c>
      <c r="BJ66" s="50">
        <v>0.44315406780684213</v>
      </c>
      <c r="BK66" s="50">
        <v>0.44269139514723427</v>
      </c>
      <c r="BL66" s="50">
        <v>0.17385545552843942</v>
      </c>
      <c r="BM66">
        <v>-0.1012050324773958</v>
      </c>
      <c r="BN66" s="50">
        <v>1</v>
      </c>
      <c r="BO66" s="50"/>
      <c r="BP66" s="50"/>
      <c r="BQ66" s="50"/>
    </row>
    <row r="67" spans="1:70" x14ac:dyDescent="0.3">
      <c r="A67" t="s">
        <v>156</v>
      </c>
      <c r="B67">
        <v>0.2955944743064432</v>
      </c>
      <c r="C67">
        <v>0.29008692237716516</v>
      </c>
      <c r="D67">
        <v>0.2757089119900305</v>
      </c>
      <c r="E67">
        <v>0.27577586910202251</v>
      </c>
      <c r="F67">
        <v>0.27198831775850191</v>
      </c>
      <c r="G67">
        <v>0.28825970186508532</v>
      </c>
      <c r="H67">
        <v>0.28182176180981883</v>
      </c>
      <c r="I67">
        <v>0.30708471854819258</v>
      </c>
      <c r="J67">
        <v>0.28832816364263064</v>
      </c>
      <c r="K67">
        <v>0.28887056090396879</v>
      </c>
      <c r="L67" s="50">
        <v>-0.13773186148424668</v>
      </c>
      <c r="M67" s="50">
        <v>-0.18172735156040346</v>
      </c>
      <c r="N67">
        <v>0.33158606892869497</v>
      </c>
      <c r="O67">
        <v>0.33555398810005088</v>
      </c>
      <c r="P67">
        <v>0.33646133926450594</v>
      </c>
      <c r="Q67">
        <v>0.32842326905788172</v>
      </c>
      <c r="R67">
        <v>0.33493051571546423</v>
      </c>
      <c r="S67">
        <v>0.34158970752484985</v>
      </c>
      <c r="T67">
        <v>0.3348326099473119</v>
      </c>
      <c r="U67">
        <v>0.32822474260631573</v>
      </c>
      <c r="V67">
        <v>0.31785591784812789</v>
      </c>
      <c r="W67">
        <v>0.29441066009997874</v>
      </c>
      <c r="X67">
        <v>0.29531446578660503</v>
      </c>
      <c r="Y67">
        <v>0.27777065258263484</v>
      </c>
      <c r="Z67">
        <v>0.28405939586237855</v>
      </c>
      <c r="AA67">
        <v>-0.14513659004672189</v>
      </c>
      <c r="AB67">
        <v>-0.16881418961503666</v>
      </c>
      <c r="AC67">
        <v>-7.4094801852774048E-2</v>
      </c>
      <c r="AD67">
        <v>-5.6627788218007596E-2</v>
      </c>
      <c r="AE67">
        <v>-9.8041483056810097E-2</v>
      </c>
      <c r="AF67">
        <v>-1.8373318586773053E-2</v>
      </c>
      <c r="AG67">
        <v>2.6405985648783634E-2</v>
      </c>
      <c r="AH67">
        <v>1.0975356989564601E-2</v>
      </c>
      <c r="AI67">
        <v>-4.2782356391655157E-3</v>
      </c>
      <c r="AJ67">
        <v>-2.5520839824064643E-2</v>
      </c>
      <c r="AK67">
        <v>-1.5691471274423933E-3</v>
      </c>
      <c r="AL67">
        <v>-1.3789995786399962E-2</v>
      </c>
      <c r="AM67">
        <v>-2.4582226361553525E-2</v>
      </c>
      <c r="AN67">
        <v>-5.6620636375290988E-2</v>
      </c>
      <c r="AO67">
        <v>-0.14644930122549371</v>
      </c>
      <c r="AP67">
        <v>-0.17056883352995911</v>
      </c>
      <c r="AQ67">
        <v>-0.1998370308615941</v>
      </c>
      <c r="AR67">
        <v>-0.22389353854077085</v>
      </c>
      <c r="AS67">
        <v>-0.20333065890168889</v>
      </c>
      <c r="AT67">
        <v>-0.14245901977379896</v>
      </c>
      <c r="AU67">
        <v>-0.1270286357375574</v>
      </c>
      <c r="AV67">
        <v>-0.10618794861008263</v>
      </c>
      <c r="AW67">
        <v>-5.4296532779767481E-2</v>
      </c>
      <c r="AX67">
        <v>-1.6848087761111283E-2</v>
      </c>
      <c r="AY67">
        <v>0.25329776578394553</v>
      </c>
      <c r="AZ67">
        <v>-0.15697273752531288</v>
      </c>
      <c r="BA67">
        <v>-0.13922454128689965</v>
      </c>
      <c r="BB67">
        <v>0.14667550943157109</v>
      </c>
      <c r="BC67">
        <v>-0.22191953304878642</v>
      </c>
      <c r="BD67">
        <v>0.354728569322806</v>
      </c>
      <c r="BE67">
        <v>0.33105397766565592</v>
      </c>
      <c r="BF67" s="50">
        <v>0.46297024819768862</v>
      </c>
      <c r="BG67" s="50">
        <v>0.46194231329745589</v>
      </c>
      <c r="BH67" s="50">
        <v>0.46381382688666373</v>
      </c>
      <c r="BI67" s="50">
        <v>0.46283204627093816</v>
      </c>
      <c r="BJ67" s="50">
        <v>0.46670646431443857</v>
      </c>
      <c r="BK67" s="50">
        <v>0.46732640566284805</v>
      </c>
      <c r="BL67" s="50">
        <v>0.22036499014345898</v>
      </c>
      <c r="BM67">
        <v>-0.17412254800633442</v>
      </c>
      <c r="BN67" s="50">
        <v>0.98567631756524055</v>
      </c>
      <c r="BO67" s="50">
        <v>1</v>
      </c>
      <c r="BP67" s="50"/>
      <c r="BQ67" s="50"/>
    </row>
    <row r="68" spans="1:70" x14ac:dyDescent="0.3">
      <c r="A68" t="s">
        <v>157</v>
      </c>
      <c r="B68">
        <v>0.29716566454908488</v>
      </c>
      <c r="C68">
        <v>0.29256541728325997</v>
      </c>
      <c r="D68">
        <v>0.27952698649652236</v>
      </c>
      <c r="E68">
        <v>0.27894167872212894</v>
      </c>
      <c r="F68">
        <v>0.27264798000488605</v>
      </c>
      <c r="G68">
        <v>0.28966192292812398</v>
      </c>
      <c r="H68">
        <v>0.28512210928315285</v>
      </c>
      <c r="I68">
        <v>0.28387772767951147</v>
      </c>
      <c r="J68">
        <v>0.26489356731507735</v>
      </c>
      <c r="K68">
        <v>0.26476365465355123</v>
      </c>
      <c r="L68" s="50">
        <v>-0.13987028098723339</v>
      </c>
      <c r="M68" s="50">
        <v>-0.18214469273316591</v>
      </c>
      <c r="N68">
        <v>0.32043780397349103</v>
      </c>
      <c r="O68">
        <v>0.32333310577981111</v>
      </c>
      <c r="P68">
        <v>0.32400519329889726</v>
      </c>
      <c r="Q68">
        <v>0.31750763726722847</v>
      </c>
      <c r="R68">
        <v>0.325792041169783</v>
      </c>
      <c r="S68">
        <v>0.33418915492312351</v>
      </c>
      <c r="T68">
        <v>0.32757789321048203</v>
      </c>
      <c r="U68">
        <v>0.3214462694315075</v>
      </c>
      <c r="V68">
        <v>0.31053940175710826</v>
      </c>
      <c r="W68">
        <v>0.28708653135835405</v>
      </c>
      <c r="X68">
        <v>0.28822891579462045</v>
      </c>
      <c r="Y68">
        <v>0.26918180129852043</v>
      </c>
      <c r="Z68">
        <v>0.27601022718409046</v>
      </c>
      <c r="AA68">
        <v>-0.1453628429994975</v>
      </c>
      <c r="AB68">
        <v>-0.17500879349948315</v>
      </c>
      <c r="AC68">
        <v>-7.7899763403416838E-2</v>
      </c>
      <c r="AD68">
        <v>-6.2187867983904174E-2</v>
      </c>
      <c r="AE68">
        <v>-0.10332093853352595</v>
      </c>
      <c r="AF68">
        <v>-2.5378820319278503E-2</v>
      </c>
      <c r="AG68">
        <v>9.1542231104308949E-3</v>
      </c>
      <c r="AH68">
        <v>-8.9151526380860414E-3</v>
      </c>
      <c r="AI68">
        <v>-1.9727754727406472E-2</v>
      </c>
      <c r="AJ68">
        <v>-4.1324811148207442E-2</v>
      </c>
      <c r="AK68">
        <v>-2.0012064157414779E-2</v>
      </c>
      <c r="AL68">
        <v>-2.8220193943868443E-2</v>
      </c>
      <c r="AM68">
        <v>-3.7761988344242943E-2</v>
      </c>
      <c r="AN68">
        <v>-7.1946819619146146E-2</v>
      </c>
      <c r="AO68">
        <v>-0.16403495036905158</v>
      </c>
      <c r="AP68">
        <v>-0.18527279669479255</v>
      </c>
      <c r="AQ68">
        <v>-0.20892465739748126</v>
      </c>
      <c r="AR68">
        <v>-0.23212658628911825</v>
      </c>
      <c r="AS68">
        <v>-0.20937669893581837</v>
      </c>
      <c r="AT68">
        <v>-0.14540747921514235</v>
      </c>
      <c r="AU68">
        <v>-0.13217651940874486</v>
      </c>
      <c r="AV68">
        <v>-0.10860921680772524</v>
      </c>
      <c r="AW68">
        <v>-5.579397308292524E-2</v>
      </c>
      <c r="AX68">
        <v>-1.770991718333394E-2</v>
      </c>
      <c r="AY68">
        <v>0.24228917378393541</v>
      </c>
      <c r="AZ68">
        <v>-0.16289414325020948</v>
      </c>
      <c r="BA68">
        <v>-0.13123464800362544</v>
      </c>
      <c r="BB68">
        <v>0.11552212936854539</v>
      </c>
      <c r="BC68">
        <v>-0.24198539075382189</v>
      </c>
      <c r="BD68">
        <v>0.34087243079345486</v>
      </c>
      <c r="BE68">
        <v>0.3173734643264462</v>
      </c>
      <c r="BF68" s="50">
        <v>0.45878809909824192</v>
      </c>
      <c r="BG68" s="50">
        <v>0.457954857922794</v>
      </c>
      <c r="BH68" s="50">
        <v>0.45952600660638493</v>
      </c>
      <c r="BI68" s="50">
        <v>0.45870937521174826</v>
      </c>
      <c r="BJ68" s="50">
        <v>0.46247290167437838</v>
      </c>
      <c r="BK68" s="50">
        <v>0.46370752221897238</v>
      </c>
      <c r="BL68" s="50">
        <v>0.2439370499746113</v>
      </c>
      <c r="BM68">
        <v>-0.20821887500602618</v>
      </c>
      <c r="BN68" s="50">
        <v>0.97315854513291178</v>
      </c>
      <c r="BO68" s="50">
        <v>0.99103297821279024</v>
      </c>
      <c r="BP68" s="50">
        <v>1</v>
      </c>
      <c r="BQ68" s="50"/>
    </row>
    <row r="69" spans="1:70" x14ac:dyDescent="0.3">
      <c r="A69" t="s">
        <v>158</v>
      </c>
      <c r="B69">
        <v>0.30787777555140144</v>
      </c>
      <c r="C69">
        <v>0.30059634143565828</v>
      </c>
      <c r="D69">
        <v>0.29752748340539314</v>
      </c>
      <c r="E69">
        <v>0.29229765538057478</v>
      </c>
      <c r="F69">
        <v>0.2802689974718155</v>
      </c>
      <c r="G69">
        <v>0.2939791649755687</v>
      </c>
      <c r="H69">
        <v>0.29344743058842254</v>
      </c>
      <c r="I69">
        <v>0.28603024319790382</v>
      </c>
      <c r="J69">
        <v>0.26751337252462132</v>
      </c>
      <c r="K69">
        <v>0.26779604629716819</v>
      </c>
      <c r="L69" s="50">
        <v>-0.14960880333810611</v>
      </c>
      <c r="M69" s="50">
        <v>-0.19142238698591865</v>
      </c>
      <c r="N69">
        <v>0.31942813014313776</v>
      </c>
      <c r="O69">
        <v>0.31756714656390284</v>
      </c>
      <c r="P69">
        <v>0.32106366881842635</v>
      </c>
      <c r="Q69">
        <v>0.31602183065274092</v>
      </c>
      <c r="R69">
        <v>0.32530769691182287</v>
      </c>
      <c r="S69">
        <v>0.33278843950372811</v>
      </c>
      <c r="T69">
        <v>0.32401893607025029</v>
      </c>
      <c r="U69">
        <v>0.31709526781152308</v>
      </c>
      <c r="V69">
        <v>0.30755389297299529</v>
      </c>
      <c r="W69">
        <v>0.2844024869432733</v>
      </c>
      <c r="X69">
        <v>0.28285650647754929</v>
      </c>
      <c r="Y69">
        <v>0.26358147245463209</v>
      </c>
      <c r="Z69">
        <v>0.27120430618936614</v>
      </c>
      <c r="AA69">
        <v>-0.12875903041127165</v>
      </c>
      <c r="AB69">
        <v>-0.15027346443569334</v>
      </c>
      <c r="AC69">
        <v>-5.9006227206275123E-2</v>
      </c>
      <c r="AD69">
        <v>-5.0405092301084441E-2</v>
      </c>
      <c r="AE69">
        <v>-9.2104110224038388E-2</v>
      </c>
      <c r="AF69">
        <v>-1.376544010641448E-2</v>
      </c>
      <c r="AG69">
        <v>2.0735115182620965E-2</v>
      </c>
      <c r="AH69">
        <v>3.3972413290151419E-4</v>
      </c>
      <c r="AI69">
        <v>-9.6331718292447521E-3</v>
      </c>
      <c r="AJ69">
        <v>-2.423257581421228E-2</v>
      </c>
      <c r="AK69">
        <v>1.4160898165129091E-3</v>
      </c>
      <c r="AL69">
        <v>-1.1887453111522081E-2</v>
      </c>
      <c r="AM69">
        <v>-1.7816176773140173E-2</v>
      </c>
      <c r="AN69">
        <v>-5.1846407656077231E-2</v>
      </c>
      <c r="AO69">
        <v>-0.13922338767612533</v>
      </c>
      <c r="AP69">
        <v>-0.16591933987929747</v>
      </c>
      <c r="AQ69">
        <v>-0.19534437972489035</v>
      </c>
      <c r="AR69">
        <v>-0.21476723525783614</v>
      </c>
      <c r="AS69">
        <v>-0.19819766460639576</v>
      </c>
      <c r="AT69">
        <v>-0.13879320633296222</v>
      </c>
      <c r="AU69">
        <v>-0.11844684096319782</v>
      </c>
      <c r="AV69">
        <v>-9.6115082214629541E-2</v>
      </c>
      <c r="AW69">
        <v>-5.2396960964452878E-2</v>
      </c>
      <c r="AX69">
        <v>-2.2059852214666328E-2</v>
      </c>
      <c r="AY69">
        <v>0.25461859970071615</v>
      </c>
      <c r="AZ69">
        <v>-0.1843644808297088</v>
      </c>
      <c r="BA69">
        <v>-0.13352459088585994</v>
      </c>
      <c r="BB69">
        <v>0.16050402610242923</v>
      </c>
      <c r="BC69">
        <v>-0.25040976443002416</v>
      </c>
      <c r="BD69">
        <v>0.33390231927798519</v>
      </c>
      <c r="BE69">
        <v>0.31192261074290084</v>
      </c>
      <c r="BF69" s="50">
        <v>0.44401697923381023</v>
      </c>
      <c r="BG69" s="50">
        <v>0.4434057952570335</v>
      </c>
      <c r="BH69" s="50">
        <v>0.44506426485466638</v>
      </c>
      <c r="BI69" s="50">
        <v>0.44435489866332478</v>
      </c>
      <c r="BJ69" s="50">
        <v>0.4480896678915478</v>
      </c>
      <c r="BK69" s="50">
        <v>0.4491731836655285</v>
      </c>
      <c r="BL69" s="50">
        <v>0.22313730763490616</v>
      </c>
      <c r="BM69">
        <v>-0.17362680848004336</v>
      </c>
      <c r="BN69" s="50">
        <v>0.96753614707332758</v>
      </c>
      <c r="BO69" s="50">
        <v>0.97730041991658034</v>
      </c>
      <c r="BP69" s="50">
        <v>0.98334712274891811</v>
      </c>
      <c r="BQ69" s="50">
        <v>1</v>
      </c>
    </row>
    <row r="70" spans="1:70" ht="15" thickBot="1" x14ac:dyDescent="0.35">
      <c r="A70" s="47" t="s">
        <v>3</v>
      </c>
      <c r="B70" s="47">
        <v>9.9412612012184862E-2</v>
      </c>
      <c r="C70" s="47">
        <v>0.11108949605511372</v>
      </c>
      <c r="D70" s="47">
        <v>0.10495110943356663</v>
      </c>
      <c r="E70" s="47">
        <v>8.9697615332106101E-2</v>
      </c>
      <c r="F70" s="47">
        <v>2.4047551948079626E-2</v>
      </c>
      <c r="G70" s="47">
        <v>6.8553876935895347E-2</v>
      </c>
      <c r="H70" s="47">
        <v>9.6105759789360451E-2</v>
      </c>
      <c r="I70" s="47">
        <v>-9.7429848352398304E-2</v>
      </c>
      <c r="J70" s="47">
        <v>-0.10995651213799472</v>
      </c>
      <c r="K70" s="47">
        <v>-0.1096961121698407</v>
      </c>
      <c r="L70" s="51">
        <v>-0.53096165579059174</v>
      </c>
      <c r="M70" s="51">
        <v>-0.55933058447877737</v>
      </c>
      <c r="N70" s="47">
        <v>3.1406850357362799E-2</v>
      </c>
      <c r="O70" s="47">
        <v>1.1184433182978024E-2</v>
      </c>
      <c r="P70" s="47">
        <v>6.7192697986375744E-3</v>
      </c>
      <c r="Q70" s="47">
        <v>-9.6967378983881507E-3</v>
      </c>
      <c r="R70" s="47">
        <v>1.8083089917441422E-2</v>
      </c>
      <c r="S70" s="47">
        <v>3.5796638495796965E-2</v>
      </c>
      <c r="T70" s="47">
        <v>2.6696766726688644E-2</v>
      </c>
      <c r="U70" s="47">
        <v>9.9291560519117888E-3</v>
      </c>
      <c r="V70" s="47">
        <v>-2.425286398293711E-3</v>
      </c>
      <c r="W70" s="47">
        <v>-2.8023742081860117E-2</v>
      </c>
      <c r="X70" s="47">
        <v>-2.544888639823711E-2</v>
      </c>
      <c r="Y70" s="47">
        <v>-5.8655720017526558E-2</v>
      </c>
      <c r="Z70" s="47">
        <v>-3.9373515759469326E-2</v>
      </c>
      <c r="AA70" s="47">
        <v>4.6844120476282246E-2</v>
      </c>
      <c r="AB70" s="47">
        <v>9.5798936459090725E-2</v>
      </c>
      <c r="AC70" s="47">
        <v>0.17215187072984353</v>
      </c>
      <c r="AD70" s="47">
        <v>0.19391926133531043</v>
      </c>
      <c r="AE70" s="47">
        <v>0.22674748148701748</v>
      </c>
      <c r="AF70" s="47">
        <v>0.22315993045324067</v>
      </c>
      <c r="AG70" s="47">
        <v>0.3039628745676769</v>
      </c>
      <c r="AH70" s="47">
        <v>0.2911822119510819</v>
      </c>
      <c r="AI70" s="47">
        <v>0.21693496213016272</v>
      </c>
      <c r="AJ70" s="47">
        <v>0.16016371854530237</v>
      </c>
      <c r="AK70" s="47">
        <v>0.17965852268146643</v>
      </c>
      <c r="AL70" s="47">
        <v>0.179766107797242</v>
      </c>
      <c r="AM70" s="47">
        <v>0.17233404137446845</v>
      </c>
      <c r="AN70" s="47">
        <v>0.16558089601579018</v>
      </c>
      <c r="AO70" s="47">
        <v>0.10240829272533276</v>
      </c>
      <c r="AP70" s="47">
        <v>0.14560777160246638</v>
      </c>
      <c r="AQ70" s="47">
        <v>0.11228646787570917</v>
      </c>
      <c r="AR70" s="47">
        <v>8.7173043163136399E-2</v>
      </c>
      <c r="AS70" s="47">
        <v>0.12108701416982787</v>
      </c>
      <c r="AT70" s="47">
        <v>0.19165707185395653</v>
      </c>
      <c r="AU70" s="47">
        <v>0.20837329547280498</v>
      </c>
      <c r="AV70" s="47">
        <v>0.24801038338948936</v>
      </c>
      <c r="AW70" s="47">
        <v>0.28768768365068426</v>
      </c>
      <c r="AX70" s="47">
        <v>0.33455214531218036</v>
      </c>
      <c r="AY70" s="47">
        <v>5.8906196268921698E-2</v>
      </c>
      <c r="AZ70" s="47">
        <v>-0.13225110861414879</v>
      </c>
      <c r="BA70" s="47">
        <v>-0.21295923081738441</v>
      </c>
      <c r="BB70" s="47">
        <v>0.12625006043391176</v>
      </c>
      <c r="BC70" s="47">
        <v>-0.27414571472498928</v>
      </c>
      <c r="BD70" s="47">
        <v>9.1626629421336536E-2</v>
      </c>
      <c r="BE70" s="47">
        <v>7.3033176310083658E-2</v>
      </c>
      <c r="BF70" s="51">
        <v>0.57657158575468181</v>
      </c>
      <c r="BG70" s="51">
        <v>0.57895422634398408</v>
      </c>
      <c r="BH70" s="51">
        <v>0.58017996571755659</v>
      </c>
      <c r="BI70" s="51">
        <v>0.58224230039450831</v>
      </c>
      <c r="BJ70" s="51">
        <v>0.58925721688306587</v>
      </c>
      <c r="BK70" s="51">
        <v>0.5931790855653003</v>
      </c>
      <c r="BL70" s="51">
        <v>0.44624914296663681</v>
      </c>
      <c r="BM70" s="47">
        <v>-0.46447986095985933</v>
      </c>
      <c r="BN70" s="51">
        <v>0.51643588674867369</v>
      </c>
      <c r="BO70" s="51">
        <v>0.54654437581456783</v>
      </c>
      <c r="BP70" s="51">
        <v>0.5538835499956396</v>
      </c>
      <c r="BQ70" s="51">
        <v>0.53161077464733641</v>
      </c>
      <c r="BR70" s="47">
        <v>1</v>
      </c>
    </row>
    <row r="71" spans="1:70" x14ac:dyDescent="0.3">
      <c r="M71" s="49" t="s">
        <v>102</v>
      </c>
      <c r="BK71" s="49" t="s">
        <v>152</v>
      </c>
      <c r="BL71" s="49" t="s">
        <v>153</v>
      </c>
      <c r="BM71" s="48" t="s">
        <v>154</v>
      </c>
      <c r="BP71" s="49" t="s">
        <v>157</v>
      </c>
    </row>
    <row r="73" spans="1:70" ht="15" thickBot="1" x14ac:dyDescent="0.35">
      <c r="A73" s="51">
        <v>-0.55933058447877737</v>
      </c>
      <c r="B73" s="51">
        <v>0.5931790855653003</v>
      </c>
      <c r="C73" s="51">
        <v>0.44624914296663681</v>
      </c>
      <c r="D73" s="47">
        <v>-0.46447986095985933</v>
      </c>
      <c r="E73" s="51">
        <v>0.5538835499956396</v>
      </c>
    </row>
    <row r="74" spans="1:70" x14ac:dyDescent="0.3">
      <c r="A74" s="49" t="s">
        <v>102</v>
      </c>
      <c r="B74" s="49" t="s">
        <v>152</v>
      </c>
      <c r="C74" s="49" t="s">
        <v>153</v>
      </c>
      <c r="D74" s="48" t="s">
        <v>154</v>
      </c>
      <c r="E74" s="49" t="s">
        <v>157</v>
      </c>
    </row>
    <row r="76" spans="1:70" ht="15" thickBot="1" x14ac:dyDescent="0.35">
      <c r="A76" t="s">
        <v>159</v>
      </c>
      <c r="B76" t="s">
        <v>160</v>
      </c>
    </row>
    <row r="77" spans="1:70" ht="15" thickBot="1" x14ac:dyDescent="0.35">
      <c r="A77" s="49" t="s">
        <v>152</v>
      </c>
      <c r="B77" s="51">
        <v>0.5931790855653003</v>
      </c>
    </row>
    <row r="78" spans="1:70" ht="15" thickBot="1" x14ac:dyDescent="0.35">
      <c r="A78" s="49" t="s">
        <v>102</v>
      </c>
      <c r="B78" s="51">
        <v>0.55933058447877737</v>
      </c>
    </row>
    <row r="79" spans="1:70" ht="15" thickBot="1" x14ac:dyDescent="0.35">
      <c r="A79" s="49" t="s">
        <v>157</v>
      </c>
      <c r="B79" s="51">
        <v>0.5538835499956396</v>
      </c>
    </row>
    <row r="80" spans="1:70" ht="15" thickBot="1" x14ac:dyDescent="0.35">
      <c r="A80" s="48" t="s">
        <v>154</v>
      </c>
      <c r="B80" s="47">
        <v>0.46447986095985933</v>
      </c>
    </row>
    <row r="81" spans="1:6" ht="15" thickBot="1" x14ac:dyDescent="0.35">
      <c r="A81" s="49" t="s">
        <v>153</v>
      </c>
      <c r="B81" s="51">
        <v>0.44624914296663681</v>
      </c>
    </row>
    <row r="84" spans="1:6" ht="15" thickBot="1" x14ac:dyDescent="0.35"/>
    <row r="85" spans="1:6" x14ac:dyDescent="0.3">
      <c r="A85" s="48"/>
      <c r="B85" s="48" t="s">
        <v>152</v>
      </c>
      <c r="C85" s="48" t="s">
        <v>102</v>
      </c>
      <c r="D85" s="48" t="s">
        <v>157</v>
      </c>
      <c r="E85" s="48" t="s">
        <v>154</v>
      </c>
      <c r="F85" s="48" t="s">
        <v>153</v>
      </c>
    </row>
    <row r="86" spans="1:6" x14ac:dyDescent="0.3">
      <c r="A86" t="s">
        <v>152</v>
      </c>
      <c r="B86">
        <v>1</v>
      </c>
    </row>
    <row r="87" spans="1:6" x14ac:dyDescent="0.3">
      <c r="A87" t="s">
        <v>102</v>
      </c>
      <c r="B87">
        <v>-0.304327825739518</v>
      </c>
      <c r="C87">
        <v>1</v>
      </c>
    </row>
    <row r="88" spans="1:6" x14ac:dyDescent="0.3">
      <c r="A88" t="s">
        <v>157</v>
      </c>
      <c r="B88">
        <v>0.46370752221897238</v>
      </c>
      <c r="C88">
        <v>-0.18214469273316591</v>
      </c>
      <c r="D88">
        <v>1</v>
      </c>
    </row>
    <row r="89" spans="1:6" x14ac:dyDescent="0.3">
      <c r="A89" t="s">
        <v>154</v>
      </c>
      <c r="B89">
        <v>-0.30950518990739811</v>
      </c>
      <c r="C89">
        <v>0.21431637936307324</v>
      </c>
      <c r="D89">
        <v>-0.20821887500602618</v>
      </c>
      <c r="E89">
        <v>1</v>
      </c>
    </row>
    <row r="90" spans="1:6" ht="15" thickBot="1" x14ac:dyDescent="0.35">
      <c r="A90" s="47" t="s">
        <v>153</v>
      </c>
      <c r="B90" s="47">
        <v>0.40734390425967504</v>
      </c>
      <c r="C90" s="47">
        <v>-3.3453709931816837E-2</v>
      </c>
      <c r="D90" s="47">
        <v>0.2439370499746113</v>
      </c>
      <c r="E90" s="47">
        <v>-0.54038966602586158</v>
      </c>
      <c r="F90" s="47">
        <v>1</v>
      </c>
    </row>
    <row r="92" spans="1:6" x14ac:dyDescent="0.3">
      <c r="A92" t="s">
        <v>189</v>
      </c>
    </row>
  </sheetData>
  <sortState xmlns:xlrd2="http://schemas.microsoft.com/office/spreadsheetml/2017/richdata2" ref="A77:B81">
    <sortCondition descending="1" ref="B77:B81"/>
  </sortState>
  <conditionalFormatting sqref="A73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77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78:B80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8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73:D73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86:F90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70:BR70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73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6A50-6951-4AE8-AE1A-6A64F095DDF7}">
  <dimension ref="A1:F86"/>
  <sheetViews>
    <sheetView workbookViewId="0">
      <selection sqref="A1:A1048576"/>
    </sheetView>
  </sheetViews>
  <sheetFormatPr defaultRowHeight="14.4" x14ac:dyDescent="0.3"/>
  <cols>
    <col min="1" max="1" width="12" bestFit="1" customWidth="1"/>
    <col min="2" max="2" width="13.33203125" bestFit="1" customWidth="1"/>
    <col min="3" max="3" width="29.109375" bestFit="1" customWidth="1"/>
    <col min="4" max="4" width="18.21875" bestFit="1" customWidth="1"/>
    <col min="6" max="6" width="6" bestFit="1" customWidth="1"/>
    <col min="9" max="9" width="26.109375" bestFit="1" customWidth="1"/>
  </cols>
  <sheetData>
    <row r="1" spans="1:6" x14ac:dyDescent="0.3">
      <c r="A1" s="23" t="s">
        <v>152</v>
      </c>
      <c r="B1" s="3" t="s">
        <v>102</v>
      </c>
      <c r="C1" s="20" t="s">
        <v>157</v>
      </c>
      <c r="D1" s="4" t="s">
        <v>154</v>
      </c>
      <c r="E1" s="3" t="s">
        <v>153</v>
      </c>
      <c r="F1" s="53" t="s">
        <v>3</v>
      </c>
    </row>
    <row r="2" spans="1:6" x14ac:dyDescent="0.3">
      <c r="A2" s="39">
        <v>732.0170110701107</v>
      </c>
      <c r="B2" s="29">
        <v>5.4146000000000001</v>
      </c>
      <c r="C2" s="39">
        <v>80.602993516115646</v>
      </c>
      <c r="D2" s="29">
        <v>80.8</v>
      </c>
      <c r="E2" s="29">
        <v>-7.2347842386359353</v>
      </c>
      <c r="F2" s="34">
        <v>73.7</v>
      </c>
    </row>
    <row r="3" spans="1:6" x14ac:dyDescent="0.3">
      <c r="A3" s="41">
        <v>331.23822349570202</v>
      </c>
      <c r="B3" s="30">
        <v>6.2538999999999998</v>
      </c>
      <c r="C3" s="41">
        <v>70.755226654436925</v>
      </c>
      <c r="D3" s="30">
        <v>88.9</v>
      </c>
      <c r="E3" s="30">
        <v>-1.9783022148570153</v>
      </c>
      <c r="F3" s="35">
        <v>71.98</v>
      </c>
    </row>
    <row r="4" spans="1:6" x14ac:dyDescent="0.3">
      <c r="A4" s="41">
        <v>394.2237800687285</v>
      </c>
      <c r="B4" s="30">
        <v>8.4747000000000003</v>
      </c>
      <c r="C4" s="41">
        <v>61.252440820800935</v>
      </c>
      <c r="D4" s="30">
        <v>74.2</v>
      </c>
      <c r="E4" s="30">
        <v>-2.2753094651830712</v>
      </c>
      <c r="F4" s="35">
        <v>71.62</v>
      </c>
    </row>
    <row r="5" spans="1:6" x14ac:dyDescent="0.3">
      <c r="A5" s="41">
        <v>429.34045977011493</v>
      </c>
      <c r="B5" s="30">
        <v>5.9444999999999997</v>
      </c>
      <c r="C5" s="41">
        <v>79.018022276376698</v>
      </c>
      <c r="D5" s="30">
        <v>83.9</v>
      </c>
      <c r="E5" s="30">
        <v>0.27143028997006446</v>
      </c>
      <c r="F5" s="35">
        <v>72.91</v>
      </c>
    </row>
    <row r="6" spans="1:6" x14ac:dyDescent="0.3">
      <c r="A6" s="41">
        <v>338.413785046729</v>
      </c>
      <c r="B6" s="30">
        <v>7.7111000000000001</v>
      </c>
      <c r="C6" s="41">
        <v>64.688752808805745</v>
      </c>
      <c r="D6" s="30">
        <v>100.7</v>
      </c>
      <c r="E6" s="30">
        <v>-0.41769738365612902</v>
      </c>
      <c r="F6" s="35">
        <v>71.180000000000007</v>
      </c>
    </row>
    <row r="7" spans="1:6" x14ac:dyDescent="0.3">
      <c r="A7" s="41">
        <v>365.41939597315434</v>
      </c>
      <c r="B7" s="30">
        <v>7.1835000000000004</v>
      </c>
      <c r="C7" s="41">
        <v>61.745796248773274</v>
      </c>
      <c r="D7" s="30">
        <v>90.8</v>
      </c>
      <c r="E7" s="30">
        <v>4.1257784751391098</v>
      </c>
      <c r="F7" s="35">
        <v>73.08</v>
      </c>
    </row>
    <row r="8" spans="1:6" x14ac:dyDescent="0.3">
      <c r="A8" s="41">
        <v>139.31406976744185</v>
      </c>
      <c r="B8" s="30">
        <v>8.5615000000000006</v>
      </c>
      <c r="C8" s="41">
        <v>53.084309956300082</v>
      </c>
      <c r="D8" s="30">
        <v>92.4</v>
      </c>
      <c r="E8" s="30">
        <v>-1.3823625076990151</v>
      </c>
      <c r="F8" s="35">
        <v>71.05</v>
      </c>
    </row>
    <row r="9" spans="1:6" x14ac:dyDescent="0.3">
      <c r="A9" s="41">
        <v>384.31783333333334</v>
      </c>
      <c r="B9" s="30">
        <v>5.7282000000000002</v>
      </c>
      <c r="C9" s="41">
        <v>74.64615114752614</v>
      </c>
      <c r="D9" s="30">
        <v>83.1</v>
      </c>
      <c r="E9" s="30">
        <v>-1.5832588233984692</v>
      </c>
      <c r="F9" s="35">
        <v>72.45</v>
      </c>
    </row>
    <row r="10" spans="1:6" x14ac:dyDescent="0.3">
      <c r="A10" s="41">
        <v>567.41783333333331</v>
      </c>
      <c r="B10" s="30">
        <v>6.0326000000000004</v>
      </c>
      <c r="C10" s="41">
        <v>80.057706292961214</v>
      </c>
      <c r="D10" s="30">
        <v>96.8</v>
      </c>
      <c r="E10" s="30">
        <v>-2.4065580684274344</v>
      </c>
      <c r="F10" s="35">
        <v>72.44</v>
      </c>
    </row>
    <row r="11" spans="1:6" x14ac:dyDescent="0.3">
      <c r="A11" s="41">
        <v>848.79516930022589</v>
      </c>
      <c r="B11" s="30">
        <v>9.2523</v>
      </c>
      <c r="C11" s="41">
        <v>82.195535056517983</v>
      </c>
      <c r="D11" s="30">
        <v>75.5</v>
      </c>
      <c r="E11" s="30">
        <v>8.9805305553321553</v>
      </c>
      <c r="F11" s="35">
        <v>74.489999999999995</v>
      </c>
    </row>
    <row r="12" spans="1:6" x14ac:dyDescent="0.3">
      <c r="A12" s="41">
        <v>409.42882591093115</v>
      </c>
      <c r="B12" s="30">
        <v>5.8479000000000001</v>
      </c>
      <c r="C12" s="41">
        <v>70.034287110642751</v>
      </c>
      <c r="D12" s="30">
        <v>95.2</v>
      </c>
      <c r="E12" s="30">
        <v>-3.5970665738997187</v>
      </c>
      <c r="F12" s="35">
        <v>71.650000000000006</v>
      </c>
    </row>
    <row r="13" spans="1:6" x14ac:dyDescent="0.3">
      <c r="A13" s="41">
        <v>284.76123737373734</v>
      </c>
      <c r="B13" s="30">
        <v>6.6406999999999998</v>
      </c>
      <c r="C13" s="41">
        <v>66.365343216970501</v>
      </c>
      <c r="D13" s="30">
        <v>97.3</v>
      </c>
      <c r="E13" s="30">
        <v>0.89479227256301097</v>
      </c>
      <c r="F13" s="35">
        <v>73.19</v>
      </c>
    </row>
    <row r="14" spans="1:6" x14ac:dyDescent="0.3">
      <c r="A14" s="41">
        <v>336.63200803212857</v>
      </c>
      <c r="B14" s="30">
        <v>7.9454000000000002</v>
      </c>
      <c r="C14" s="41">
        <v>59.649627447218037</v>
      </c>
      <c r="D14" s="30">
        <v>106.2</v>
      </c>
      <c r="E14" s="30">
        <v>-5.1223362273086028</v>
      </c>
      <c r="F14" s="35">
        <v>71.47</v>
      </c>
    </row>
    <row r="15" spans="1:6" x14ac:dyDescent="0.3">
      <c r="A15" s="41">
        <v>299.24318840579707</v>
      </c>
      <c r="B15" s="30">
        <v>4.9301000000000004</v>
      </c>
      <c r="C15" s="41">
        <v>74.302941434947329</v>
      </c>
      <c r="D15" s="30">
        <v>95</v>
      </c>
      <c r="E15" s="30">
        <v>-3.2752195479645536</v>
      </c>
      <c r="F15" s="35">
        <v>72.87</v>
      </c>
    </row>
    <row r="16" spans="1:6" x14ac:dyDescent="0.3">
      <c r="A16" s="41">
        <v>257.51653206650832</v>
      </c>
      <c r="B16" s="30">
        <v>8.3102</v>
      </c>
      <c r="C16" s="41">
        <v>51.884630190023209</v>
      </c>
      <c r="D16" s="30">
        <v>97.6</v>
      </c>
      <c r="E16" s="30">
        <v>-1.5546010808800379</v>
      </c>
      <c r="F16" s="35">
        <v>70.61</v>
      </c>
    </row>
    <row r="17" spans="1:6" x14ac:dyDescent="0.3">
      <c r="A17" s="41">
        <v>413.05649805447473</v>
      </c>
      <c r="B17" s="30">
        <v>5.9714999999999998</v>
      </c>
      <c r="C17" s="41">
        <v>68.429025514672247</v>
      </c>
      <c r="D17" s="30">
        <v>102.5</v>
      </c>
      <c r="E17" s="30">
        <v>-2.0712371967474896E-2</v>
      </c>
      <c r="F17" s="35">
        <v>72.150000000000006</v>
      </c>
    </row>
    <row r="18" spans="1:6" x14ac:dyDescent="0.3">
      <c r="A18" s="41">
        <v>287.05433701657455</v>
      </c>
      <c r="B18" s="30">
        <v>8.8953000000000007</v>
      </c>
      <c r="C18" s="41">
        <v>71.118961755790295</v>
      </c>
      <c r="D18" s="30">
        <v>100.8</v>
      </c>
      <c r="E18" s="30">
        <v>-0.70585093191400061</v>
      </c>
      <c r="F18" s="35">
        <v>71.989999999999995</v>
      </c>
    </row>
    <row r="19" spans="1:6" x14ac:dyDescent="0.3">
      <c r="A19" s="41">
        <v>2521.5569230769233</v>
      </c>
      <c r="B19" s="30">
        <v>5.4532999999999996</v>
      </c>
      <c r="C19" s="41">
        <v>88.807059130282212</v>
      </c>
      <c r="D19" s="30">
        <v>93.2</v>
      </c>
      <c r="E19" s="30">
        <v>7.1192549346045517</v>
      </c>
      <c r="F19" s="35">
        <v>79.38</v>
      </c>
    </row>
    <row r="20" spans="1:6" x14ac:dyDescent="0.3">
      <c r="A20" s="41">
        <v>48.089922437673131</v>
      </c>
      <c r="B20" s="30">
        <v>11.763400000000001</v>
      </c>
      <c r="C20" s="41">
        <v>55.06672353212231</v>
      </c>
      <c r="D20" s="30">
        <v>96.4</v>
      </c>
      <c r="E20" s="30">
        <v>1.4970397307206829</v>
      </c>
      <c r="F20" s="35">
        <v>69.75</v>
      </c>
    </row>
    <row r="21" spans="1:6" x14ac:dyDescent="0.3">
      <c r="A21" s="41">
        <v>16.501595489443378</v>
      </c>
      <c r="B21" s="30">
        <v>11.2073</v>
      </c>
      <c r="C21" s="41">
        <v>61.20939472971385</v>
      </c>
      <c r="D21" s="30">
        <v>91.3</v>
      </c>
      <c r="E21" s="30">
        <v>-5.3011930067282806</v>
      </c>
      <c r="F21" s="35">
        <v>70.430000000000007</v>
      </c>
    </row>
    <row r="22" spans="1:6" x14ac:dyDescent="0.3">
      <c r="A22" s="41">
        <v>21.29113748092897</v>
      </c>
      <c r="B22" s="30">
        <v>9.6425000000000001</v>
      </c>
      <c r="C22" s="41">
        <v>53.249050169060673</v>
      </c>
      <c r="D22" s="30">
        <v>88.5</v>
      </c>
      <c r="E22" s="30">
        <v>-2.8001141698571894</v>
      </c>
      <c r="F22" s="35">
        <v>71.510000000000005</v>
      </c>
    </row>
    <row r="23" spans="1:6" x14ac:dyDescent="0.3">
      <c r="A23" s="41">
        <v>110.74677508650518</v>
      </c>
      <c r="B23" s="30">
        <v>9.3454999999999995</v>
      </c>
      <c r="C23" s="41">
        <v>57.085862673410325</v>
      </c>
      <c r="D23" s="30">
        <v>84.5</v>
      </c>
      <c r="E23" s="30">
        <v>-2.1889910964631807</v>
      </c>
      <c r="F23" s="35">
        <v>71.7</v>
      </c>
    </row>
    <row r="24" spans="1:6" x14ac:dyDescent="0.3">
      <c r="A24" s="41">
        <v>518.92920529801324</v>
      </c>
      <c r="B24" s="30">
        <v>6.9145000000000003</v>
      </c>
      <c r="C24" s="41">
        <v>89.09982991681342</v>
      </c>
      <c r="D24" s="30">
        <v>76.2</v>
      </c>
      <c r="E24" s="30">
        <v>6.0534695663054245</v>
      </c>
      <c r="F24" s="35">
        <v>73.709999999999994</v>
      </c>
    </row>
    <row r="25" spans="1:6" x14ac:dyDescent="0.3">
      <c r="A25" s="41">
        <v>221.67097735399284</v>
      </c>
      <c r="B25" s="30">
        <v>9.4148999999999994</v>
      </c>
      <c r="C25" s="41">
        <v>66.148720760648061</v>
      </c>
      <c r="D25" s="30">
        <v>74.400000000000006</v>
      </c>
      <c r="E25" s="30">
        <v>15.788959443116774</v>
      </c>
      <c r="F25" s="35">
        <v>74.88</v>
      </c>
    </row>
    <row r="26" spans="1:6" x14ac:dyDescent="0.3">
      <c r="A26" s="41">
        <v>24.237888198757762</v>
      </c>
      <c r="B26" s="30">
        <v>10.9251</v>
      </c>
      <c r="C26" s="41">
        <v>90.605943017947681</v>
      </c>
      <c r="D26" s="30">
        <v>89.1</v>
      </c>
      <c r="E26" s="30">
        <v>-5.1410017437315858</v>
      </c>
      <c r="F26" s="35">
        <v>70.44</v>
      </c>
    </row>
    <row r="27" spans="1:6" x14ac:dyDescent="0.3">
      <c r="A27" s="41">
        <v>200.8385871559633</v>
      </c>
      <c r="B27" s="30">
        <v>8.4769000000000005</v>
      </c>
      <c r="C27" s="41">
        <v>45.488330848863725</v>
      </c>
      <c r="D27" s="30">
        <v>96.3</v>
      </c>
      <c r="E27" s="30">
        <v>-0.10144812905577584</v>
      </c>
      <c r="F27" s="35">
        <v>70.430000000000007</v>
      </c>
    </row>
    <row r="28" spans="1:6" x14ac:dyDescent="0.3">
      <c r="A28" s="41">
        <v>312.63184115523467</v>
      </c>
      <c r="B28" s="30">
        <v>8.2012999999999998</v>
      </c>
      <c r="C28" s="41">
        <v>44.334533205396284</v>
      </c>
      <c r="D28" s="30">
        <v>95.1</v>
      </c>
      <c r="E28" s="30">
        <v>-4.3340665673757206</v>
      </c>
      <c r="F28" s="35">
        <v>70</v>
      </c>
    </row>
    <row r="29" spans="1:6" x14ac:dyDescent="0.3">
      <c r="A29" s="41">
        <v>2542.4057142857146</v>
      </c>
      <c r="B29" s="30">
        <v>6.9882</v>
      </c>
      <c r="C29" s="41">
        <v>96.911380688003703</v>
      </c>
      <c r="D29" s="30">
        <v>88.7</v>
      </c>
      <c r="E29" s="30">
        <v>1.1717365238708997</v>
      </c>
      <c r="F29" s="35">
        <v>76.55</v>
      </c>
    </row>
    <row r="30" spans="1:6" x14ac:dyDescent="0.3">
      <c r="A30" s="41">
        <v>578.81589743589745</v>
      </c>
      <c r="B30" s="30">
        <v>4.9640000000000004</v>
      </c>
      <c r="C30" s="41">
        <v>80.445118520883696</v>
      </c>
      <c r="D30" s="30">
        <v>90.8</v>
      </c>
      <c r="E30" s="30">
        <v>3.0123322997882735</v>
      </c>
      <c r="F30" s="35">
        <v>75.36</v>
      </c>
    </row>
    <row r="31" spans="1:6" x14ac:dyDescent="0.3">
      <c r="A31" s="41">
        <v>51.274899598393574</v>
      </c>
      <c r="B31" s="30">
        <v>5.0787000000000004</v>
      </c>
      <c r="C31" s="41">
        <v>49.200721440412444</v>
      </c>
      <c r="D31" s="30">
        <v>95.8</v>
      </c>
      <c r="E31" s="30">
        <v>-6.0052846504924329</v>
      </c>
      <c r="F31" s="35">
        <v>74.53</v>
      </c>
    </row>
    <row r="32" spans="1:6" x14ac:dyDescent="0.3">
      <c r="A32" s="41">
        <v>511.74268199233717</v>
      </c>
      <c r="B32" s="30">
        <v>7.1463000000000001</v>
      </c>
      <c r="C32" s="41">
        <v>66.479796564491792</v>
      </c>
      <c r="D32" s="30">
        <v>0</v>
      </c>
      <c r="E32" s="30">
        <v>-1.2184821947800493</v>
      </c>
      <c r="F32" s="35">
        <v>72.760000000000005</v>
      </c>
    </row>
    <row r="33" spans="1:6" x14ac:dyDescent="0.3">
      <c r="A33" s="41">
        <v>480.97443708609273</v>
      </c>
      <c r="B33" s="30">
        <v>6.3804999999999996</v>
      </c>
      <c r="C33" s="41">
        <v>65.86501364932424</v>
      </c>
      <c r="D33" s="30">
        <v>81.099999999999994</v>
      </c>
      <c r="E33" s="30">
        <v>2.0390799654734999</v>
      </c>
      <c r="F33" s="35">
        <v>73.709999999999994</v>
      </c>
    </row>
    <row r="34" spans="1:6" x14ac:dyDescent="0.3">
      <c r="A34" s="41">
        <v>84.762775510204079</v>
      </c>
      <c r="B34" s="30">
        <v>5.0206</v>
      </c>
      <c r="C34" s="41">
        <v>65.933738815088645</v>
      </c>
      <c r="D34" s="30">
        <v>91.5</v>
      </c>
      <c r="E34" s="30">
        <v>-4.9803084658979389</v>
      </c>
      <c r="F34" s="35">
        <v>72.2</v>
      </c>
    </row>
    <row r="35" spans="1:6" x14ac:dyDescent="0.3">
      <c r="A35" s="41">
        <v>153.4330469441984</v>
      </c>
      <c r="B35" s="30">
        <v>4.8651</v>
      </c>
      <c r="C35" s="41">
        <v>75.382433711464017</v>
      </c>
      <c r="D35" s="30">
        <v>97.6</v>
      </c>
      <c r="E35" s="30">
        <v>-2.483544661281575</v>
      </c>
      <c r="F35" s="35">
        <v>73.69</v>
      </c>
    </row>
    <row r="36" spans="1:6" x14ac:dyDescent="0.3">
      <c r="A36" s="41">
        <v>272.80635643564358</v>
      </c>
      <c r="B36" s="30">
        <v>4.6951000000000001</v>
      </c>
      <c r="C36" s="41">
        <v>73.738681171344382</v>
      </c>
      <c r="D36" s="30">
        <v>84.5</v>
      </c>
      <c r="E36" s="30">
        <v>-4.7467727908304759E-2</v>
      </c>
      <c r="F36" s="35">
        <v>73.48</v>
      </c>
    </row>
    <row r="37" spans="1:6" x14ac:dyDescent="0.3">
      <c r="A37" s="41">
        <v>1213.4877777777776</v>
      </c>
      <c r="B37" s="30">
        <v>6.4150999999999998</v>
      </c>
      <c r="C37" s="41">
        <v>65.07584274576341</v>
      </c>
      <c r="D37" s="30">
        <v>0</v>
      </c>
      <c r="E37" s="30">
        <v>23.907118797629746</v>
      </c>
      <c r="F37" s="35">
        <v>76.11</v>
      </c>
    </row>
    <row r="38" spans="1:6" x14ac:dyDescent="0.3">
      <c r="A38" s="41">
        <v>477.45119284294236</v>
      </c>
      <c r="B38" s="30">
        <v>0.97560000000000002</v>
      </c>
      <c r="C38" s="41">
        <v>49.072282357667291</v>
      </c>
      <c r="D38" s="30">
        <v>69.400000000000006</v>
      </c>
      <c r="E38" s="30">
        <v>-1.0678081723253492</v>
      </c>
      <c r="F38" s="35">
        <v>79.87</v>
      </c>
    </row>
    <row r="39" spans="1:6" x14ac:dyDescent="0.3">
      <c r="A39" s="41">
        <v>1024.4654838709678</v>
      </c>
      <c r="B39" s="30">
        <v>0.24929999999999999</v>
      </c>
      <c r="C39" s="41">
        <v>90.070528028440577</v>
      </c>
      <c r="D39" s="30">
        <v>39.799999999999997</v>
      </c>
      <c r="E39" s="30">
        <v>3.1370033404000655</v>
      </c>
      <c r="F39" s="35">
        <v>79.2</v>
      </c>
    </row>
    <row r="40" spans="1:6" x14ac:dyDescent="0.3">
      <c r="A40" s="41">
        <v>665.69767999999999</v>
      </c>
      <c r="B40" s="30">
        <v>1.0358000000000001</v>
      </c>
      <c r="C40" s="41">
        <v>84.812252858672494</v>
      </c>
      <c r="D40" s="30">
        <v>91.9</v>
      </c>
      <c r="E40" s="30">
        <v>-3.5971063916367552</v>
      </c>
      <c r="F40" s="35">
        <v>77.14</v>
      </c>
    </row>
    <row r="41" spans="1:6" x14ac:dyDescent="0.3">
      <c r="A41" s="41">
        <v>363.29251748251744</v>
      </c>
      <c r="B41" s="30">
        <v>1.4901</v>
      </c>
      <c r="C41" s="41">
        <v>47.353776848675786</v>
      </c>
      <c r="D41" s="30">
        <v>96.1</v>
      </c>
      <c r="E41" s="30">
        <v>-1.3621945188191755</v>
      </c>
      <c r="F41" s="35">
        <v>76.25</v>
      </c>
    </row>
    <row r="42" spans="1:6" x14ac:dyDescent="0.3">
      <c r="A42" s="41">
        <v>716.86787500000003</v>
      </c>
      <c r="B42" s="30">
        <v>1.2142999999999999</v>
      </c>
      <c r="C42" s="41">
        <v>97.85629691887452</v>
      </c>
      <c r="D42" s="30">
        <v>99.1</v>
      </c>
      <c r="E42" s="30">
        <v>-6.5130516360686501</v>
      </c>
      <c r="F42" s="35">
        <v>76.16</v>
      </c>
    </row>
    <row r="43" spans="1:6" x14ac:dyDescent="0.3">
      <c r="A43" s="41">
        <v>651.69845679012349</v>
      </c>
      <c r="B43" s="30">
        <v>0.13869999999999999</v>
      </c>
      <c r="C43" s="41">
        <v>77.991048073010518</v>
      </c>
      <c r="D43" s="30">
        <v>80.7</v>
      </c>
      <c r="E43" s="30">
        <v>-3.7712852806973181</v>
      </c>
      <c r="F43" s="35">
        <v>76.260000000000005</v>
      </c>
    </row>
    <row r="44" spans="1:6" x14ac:dyDescent="0.3">
      <c r="A44" s="41">
        <v>280.73135951661629</v>
      </c>
      <c r="B44" s="30">
        <v>3.5979999999999999</v>
      </c>
      <c r="C44" s="41">
        <v>87.593798446666099</v>
      </c>
      <c r="D44" s="30">
        <v>75.400000000000006</v>
      </c>
      <c r="E44" s="30">
        <v>-0.98468365573281924</v>
      </c>
      <c r="F44" s="35">
        <v>74.86</v>
      </c>
    </row>
    <row r="45" spans="1:6" x14ac:dyDescent="0.3">
      <c r="A45" s="41">
        <v>325.05113365990201</v>
      </c>
      <c r="B45" s="30">
        <v>6.5187999999999997</v>
      </c>
      <c r="C45" s="41">
        <v>71.501488764471304</v>
      </c>
      <c r="D45" s="30">
        <v>82.6</v>
      </c>
      <c r="E45" s="30">
        <v>-0.33580822857248999</v>
      </c>
      <c r="F45" s="35">
        <v>73.17</v>
      </c>
    </row>
    <row r="46" spans="1:6" x14ac:dyDescent="0.3">
      <c r="A46" s="41">
        <v>226.06576923076926</v>
      </c>
      <c r="B46" s="30">
        <v>7.0660999999999996</v>
      </c>
      <c r="C46" s="41">
        <v>67.502326898951878</v>
      </c>
      <c r="D46" s="30">
        <v>100.6</v>
      </c>
      <c r="E46" s="30">
        <v>-1.6130677710242167</v>
      </c>
      <c r="F46" s="35">
        <v>72.040000000000006</v>
      </c>
    </row>
    <row r="47" spans="1:6" x14ac:dyDescent="0.3">
      <c r="A47" s="41">
        <v>304.96551724137925</v>
      </c>
      <c r="B47" s="30">
        <v>5.6485000000000003</v>
      </c>
      <c r="C47" s="41">
        <v>69.272012977926124</v>
      </c>
      <c r="D47" s="30">
        <v>94.7</v>
      </c>
      <c r="E47" s="30">
        <v>-4.5083435708435706</v>
      </c>
      <c r="F47" s="35">
        <v>73.78</v>
      </c>
    </row>
    <row r="48" spans="1:6" x14ac:dyDescent="0.3">
      <c r="A48" s="41">
        <v>475.97592920353981</v>
      </c>
      <c r="B48" s="30">
        <v>7.0937999999999999</v>
      </c>
      <c r="C48" s="41">
        <v>89.596331775337575</v>
      </c>
      <c r="D48" s="30">
        <v>74.599999999999994</v>
      </c>
      <c r="E48" s="30">
        <v>2.4206991653175285</v>
      </c>
      <c r="F48" s="35">
        <v>75.23</v>
      </c>
    </row>
    <row r="49" spans="1:6" x14ac:dyDescent="0.3">
      <c r="A49" s="41">
        <v>269.61752969121142</v>
      </c>
      <c r="B49" s="30">
        <v>8.1798000000000002</v>
      </c>
      <c r="C49" s="41">
        <v>57.011298693142564</v>
      </c>
      <c r="D49" s="30">
        <v>97.8</v>
      </c>
      <c r="E49" s="30">
        <v>-0.84475197833459625</v>
      </c>
      <c r="F49" s="35">
        <v>72.34</v>
      </c>
    </row>
    <row r="50" spans="1:6" x14ac:dyDescent="0.3">
      <c r="A50" s="41">
        <v>471.69393442622948</v>
      </c>
      <c r="B50" s="30">
        <v>6.8997000000000002</v>
      </c>
      <c r="C50" s="41">
        <v>63.147478461806742</v>
      </c>
      <c r="D50" s="30">
        <v>86.3</v>
      </c>
      <c r="E50" s="30">
        <v>-4.2452623007868855</v>
      </c>
      <c r="F50" s="35">
        <v>73.069999999999993</v>
      </c>
    </row>
    <row r="51" spans="1:6" x14ac:dyDescent="0.3">
      <c r="A51" s="41">
        <v>146.88845193508115</v>
      </c>
      <c r="B51" s="30">
        <v>7.4885000000000002</v>
      </c>
      <c r="C51" s="41">
        <v>68.263526893635415</v>
      </c>
      <c r="D51" s="30">
        <v>81.8</v>
      </c>
      <c r="E51" s="30">
        <v>-1.9895855650498249</v>
      </c>
      <c r="F51" s="35">
        <v>70.94</v>
      </c>
    </row>
    <row r="52" spans="1:6" x14ac:dyDescent="0.3">
      <c r="A52" s="41">
        <v>115.8189950166113</v>
      </c>
      <c r="B52" s="30">
        <v>9.1447000000000003</v>
      </c>
      <c r="C52" s="41">
        <v>51.356318355637036</v>
      </c>
      <c r="D52" s="30">
        <v>100.1</v>
      </c>
      <c r="E52" s="30">
        <v>-0.91369816285756056</v>
      </c>
      <c r="F52" s="35">
        <v>71.989999999999995</v>
      </c>
    </row>
    <row r="53" spans="1:6" x14ac:dyDescent="0.3">
      <c r="A53" s="41">
        <v>314.59843342036555</v>
      </c>
      <c r="B53" s="30">
        <v>7.5682999999999998</v>
      </c>
      <c r="C53" s="41">
        <v>71.669993441949757</v>
      </c>
      <c r="D53" s="30">
        <v>95</v>
      </c>
      <c r="E53" s="30">
        <v>-1.0218989371865066</v>
      </c>
      <c r="F53" s="35">
        <v>72.099999999999994</v>
      </c>
    </row>
    <row r="54" spans="1:6" x14ac:dyDescent="0.3">
      <c r="A54" s="41">
        <v>164.58569118835894</v>
      </c>
      <c r="B54" s="30">
        <v>5.9561000000000002</v>
      </c>
      <c r="C54" s="41">
        <v>75.019857337036072</v>
      </c>
      <c r="D54" s="30">
        <v>96.4</v>
      </c>
      <c r="E54" s="30">
        <v>-2.7002108546213157</v>
      </c>
      <c r="F54" s="35">
        <v>71.12</v>
      </c>
    </row>
    <row r="55" spans="1:6" x14ac:dyDescent="0.3">
      <c r="A55" s="41">
        <v>279.02917050691246</v>
      </c>
      <c r="B55" s="30">
        <v>6.1893000000000002</v>
      </c>
      <c r="C55" s="41">
        <v>68.939044939330273</v>
      </c>
      <c r="D55" s="30">
        <v>86.9</v>
      </c>
      <c r="E55" s="30">
        <v>-2.6405456176061746</v>
      </c>
      <c r="F55" s="35">
        <v>72.63</v>
      </c>
    </row>
    <row r="56" spans="1:6" x14ac:dyDescent="0.3">
      <c r="A56" s="41">
        <v>352.1128358208955</v>
      </c>
      <c r="B56" s="30">
        <v>6.6744000000000003</v>
      </c>
      <c r="C56" s="41">
        <v>86.444589356976635</v>
      </c>
      <c r="D56" s="30">
        <v>81.099999999999994</v>
      </c>
      <c r="E56" s="30">
        <v>-0.57799559092701769</v>
      </c>
      <c r="F56" s="35">
        <v>72.53</v>
      </c>
    </row>
    <row r="57" spans="1:6" x14ac:dyDescent="0.3">
      <c r="A57" s="41">
        <v>181.66631422924902</v>
      </c>
      <c r="B57" s="30">
        <v>4.9151999999999996</v>
      </c>
      <c r="C57" s="41">
        <v>56.151519175178827</v>
      </c>
      <c r="D57" s="30">
        <v>83.9</v>
      </c>
      <c r="E57" s="30">
        <v>-3.2488527411629398</v>
      </c>
      <c r="F57" s="35">
        <v>73.27</v>
      </c>
    </row>
    <row r="58" spans="1:6" x14ac:dyDescent="0.3">
      <c r="A58" s="41">
        <v>262.61717741935485</v>
      </c>
      <c r="B58" s="30">
        <v>5.6779999999999999</v>
      </c>
      <c r="C58" s="41">
        <v>69.725185871696183</v>
      </c>
      <c r="D58" s="30">
        <v>87</v>
      </c>
      <c r="E58" s="30">
        <v>-1.4651817924728594</v>
      </c>
      <c r="F58" s="35">
        <v>72.040000000000006</v>
      </c>
    </row>
    <row r="59" spans="1:6" x14ac:dyDescent="0.3">
      <c r="A59" s="41">
        <v>136.82457342657341</v>
      </c>
      <c r="B59" s="30">
        <v>6.7354000000000003</v>
      </c>
      <c r="C59" s="41">
        <v>47.952704182176483</v>
      </c>
      <c r="D59" s="30">
        <v>91.9</v>
      </c>
      <c r="E59" s="30">
        <v>-5.7760134242786778</v>
      </c>
      <c r="F59" s="35">
        <v>69.790000000000006</v>
      </c>
    </row>
    <row r="60" spans="1:6" x14ac:dyDescent="0.3">
      <c r="A60" s="41">
        <v>129.78622554067971</v>
      </c>
      <c r="B60" s="30">
        <v>8.5516000000000005</v>
      </c>
      <c r="C60" s="41">
        <v>73.123878441495847</v>
      </c>
      <c r="D60" s="30">
        <v>89</v>
      </c>
      <c r="E60" s="30">
        <v>-1.2034174146297185</v>
      </c>
      <c r="F60" s="35">
        <v>71.84</v>
      </c>
    </row>
    <row r="61" spans="1:6" x14ac:dyDescent="0.3">
      <c r="A61" s="41">
        <v>16.392664253517282</v>
      </c>
      <c r="B61" s="52">
        <v>6.9829999999999997</v>
      </c>
      <c r="C61" s="41">
        <v>78.744177347316821</v>
      </c>
      <c r="D61" s="30">
        <v>78.599999999999994</v>
      </c>
      <c r="E61" s="30">
        <v>2.9101186384751698</v>
      </c>
      <c r="F61" s="35">
        <v>75.44</v>
      </c>
    </row>
    <row r="62" spans="1:6" x14ac:dyDescent="0.3">
      <c r="A62" s="41">
        <v>11.67981114435303</v>
      </c>
      <c r="B62" s="30">
        <v>6.9747000000000003</v>
      </c>
      <c r="C62" s="41">
        <v>86.225932246655432</v>
      </c>
      <c r="D62" s="30">
        <v>82.2</v>
      </c>
      <c r="E62" s="30">
        <v>5.0683787664922164</v>
      </c>
      <c r="F62" s="35">
        <v>76.319999999999993</v>
      </c>
    </row>
    <row r="63" spans="1:6" x14ac:dyDescent="0.3">
      <c r="A63" s="41">
        <v>3.6762693357597818</v>
      </c>
      <c r="B63" s="30">
        <v>8.7394999999999996</v>
      </c>
      <c r="C63" s="41">
        <v>92.430141320470852</v>
      </c>
      <c r="D63" s="30">
        <v>92.7</v>
      </c>
      <c r="E63" s="30">
        <v>-5.3868602858908856</v>
      </c>
      <c r="F63" s="35">
        <v>75.3</v>
      </c>
    </row>
    <row r="64" spans="1:6" x14ac:dyDescent="0.3">
      <c r="A64" s="41">
        <v>93.239362898188631</v>
      </c>
      <c r="B64" s="30">
        <v>6.9829999999999997</v>
      </c>
      <c r="C64" s="41">
        <v>69.771036489267431</v>
      </c>
      <c r="D64" s="30">
        <v>78.599999999999994</v>
      </c>
      <c r="E64" s="30">
        <v>3.2489492547445766</v>
      </c>
      <c r="F64" s="35">
        <v>74.39</v>
      </c>
    </row>
    <row r="65" spans="1:6" x14ac:dyDescent="0.3">
      <c r="A65" s="41">
        <v>248.55819413092553</v>
      </c>
      <c r="B65" s="30">
        <v>6.9054000000000002</v>
      </c>
      <c r="C65" s="41">
        <v>72.019269398516059</v>
      </c>
      <c r="D65" s="30">
        <v>84.7</v>
      </c>
      <c r="E65" s="30">
        <v>4.968499711827017E-3</v>
      </c>
      <c r="F65" s="35">
        <v>72.430000000000007</v>
      </c>
    </row>
    <row r="66" spans="1:6" x14ac:dyDescent="0.3">
      <c r="A66" s="41">
        <v>49.907298170075343</v>
      </c>
      <c r="B66" s="30">
        <v>6.8760000000000003</v>
      </c>
      <c r="C66" s="41">
        <v>39.830611057528984</v>
      </c>
      <c r="D66" s="30">
        <v>88.2</v>
      </c>
      <c r="E66" s="30">
        <v>-1.7124587302189669</v>
      </c>
      <c r="F66" s="35">
        <v>69.39</v>
      </c>
    </row>
    <row r="67" spans="1:6" x14ac:dyDescent="0.3">
      <c r="A67" s="41">
        <v>22.21161921708185</v>
      </c>
      <c r="B67" s="30">
        <v>3.1408</v>
      </c>
      <c r="C67" s="41">
        <v>33.540306777079195</v>
      </c>
      <c r="D67" s="30">
        <v>121.4</v>
      </c>
      <c r="E67" s="30">
        <v>-6.1263758323395319</v>
      </c>
      <c r="F67" s="35">
        <v>66.59</v>
      </c>
    </row>
    <row r="68" spans="1:6" x14ac:dyDescent="0.3">
      <c r="A68" s="41">
        <v>94.631428571428572</v>
      </c>
      <c r="B68" s="30">
        <v>7.2691999999999997</v>
      </c>
      <c r="C68" s="41">
        <v>66.581630204512578</v>
      </c>
      <c r="D68" s="30">
        <v>85.4</v>
      </c>
      <c r="E68" s="30">
        <v>-1.2664450231524911</v>
      </c>
      <c r="F68" s="35">
        <v>70.680000000000007</v>
      </c>
    </row>
    <row r="69" spans="1:6" x14ac:dyDescent="0.3">
      <c r="A69" s="41">
        <v>199.76401785714285</v>
      </c>
      <c r="B69" s="30">
        <v>6.0492999999999997</v>
      </c>
      <c r="C69" s="41">
        <v>51.799068387489584</v>
      </c>
      <c r="D69" s="30">
        <v>103.2</v>
      </c>
      <c r="E69" s="30">
        <v>-3.6103227387221497</v>
      </c>
      <c r="F69" s="35">
        <v>70.77</v>
      </c>
    </row>
    <row r="70" spans="1:6" x14ac:dyDescent="0.3">
      <c r="A70" s="41">
        <v>11.688445158019265</v>
      </c>
      <c r="B70" s="30">
        <v>6.3685999999999998</v>
      </c>
      <c r="C70" s="41">
        <v>66.351263408065364</v>
      </c>
      <c r="D70" s="30">
        <v>84.3</v>
      </c>
      <c r="E70" s="30">
        <v>0.34974999352314823</v>
      </c>
      <c r="F70" s="35">
        <v>71.319999999999993</v>
      </c>
    </row>
    <row r="71" spans="1:6" x14ac:dyDescent="0.3">
      <c r="A71" s="41">
        <v>33.030600154878684</v>
      </c>
      <c r="B71" s="30">
        <v>7.2083000000000004</v>
      </c>
      <c r="C71" s="41">
        <v>63.109683277330099</v>
      </c>
      <c r="D71" s="30">
        <v>96.2</v>
      </c>
      <c r="E71" s="30">
        <v>-4.4168538579456191</v>
      </c>
      <c r="F71" s="35">
        <v>69.819999999999993</v>
      </c>
    </row>
    <row r="72" spans="1:6" x14ac:dyDescent="0.3">
      <c r="A72" s="41">
        <v>183.05293625914317</v>
      </c>
      <c r="B72" s="30">
        <v>6.7138</v>
      </c>
      <c r="C72" s="41">
        <v>50.757197693136064</v>
      </c>
      <c r="D72" s="30">
        <v>83.3</v>
      </c>
      <c r="E72" s="30">
        <v>-1.9965177643784964</v>
      </c>
      <c r="F72" s="35">
        <v>70.290000000000006</v>
      </c>
    </row>
    <row r="73" spans="1:6" x14ac:dyDescent="0.3">
      <c r="A73" s="41">
        <v>113.04934195725534</v>
      </c>
      <c r="B73" s="30">
        <v>6.2704000000000004</v>
      </c>
      <c r="C73" s="41">
        <v>67.809720821938186</v>
      </c>
      <c r="D73" s="30">
        <v>98.4</v>
      </c>
      <c r="E73" s="30">
        <v>2.9930380497960316</v>
      </c>
      <c r="F73" s="35">
        <v>72.2</v>
      </c>
    </row>
    <row r="74" spans="1:6" x14ac:dyDescent="0.3">
      <c r="A74" s="41">
        <v>100.20426647767542</v>
      </c>
      <c r="B74" s="30">
        <v>5.3423999999999996</v>
      </c>
      <c r="C74" s="41">
        <v>61.882298109137416</v>
      </c>
      <c r="D74" s="30">
        <v>89.8</v>
      </c>
      <c r="E74" s="30">
        <v>-5.2248483287128478</v>
      </c>
      <c r="F74" s="35">
        <v>71.83</v>
      </c>
    </row>
    <row r="75" spans="1:6" x14ac:dyDescent="0.3">
      <c r="A75" s="41">
        <v>25.636374045801524</v>
      </c>
      <c r="B75" s="30">
        <v>6.7343000000000002</v>
      </c>
      <c r="C75" s="41">
        <v>61.843171958177962</v>
      </c>
      <c r="D75" s="30">
        <v>98.5</v>
      </c>
      <c r="E75" s="30">
        <v>-6.1718636788786565</v>
      </c>
      <c r="F75" s="35">
        <v>73.05</v>
      </c>
    </row>
    <row r="76" spans="1:6" x14ac:dyDescent="0.3">
      <c r="A76" s="41">
        <v>27.26254768004554</v>
      </c>
      <c r="B76" s="30">
        <v>5.9478999999999997</v>
      </c>
      <c r="C76" s="41">
        <v>43.257055280529556</v>
      </c>
      <c r="D76" s="30">
        <v>82.8</v>
      </c>
      <c r="E76" s="30">
        <v>-2.3385629750365817</v>
      </c>
      <c r="F76" s="35">
        <v>69.540000000000006</v>
      </c>
    </row>
    <row r="77" spans="1:6" x14ac:dyDescent="0.3">
      <c r="A77" s="41">
        <v>34.868094466311646</v>
      </c>
      <c r="B77" s="30">
        <v>6.0160999999999998</v>
      </c>
      <c r="C77" s="41">
        <v>44.269284970205497</v>
      </c>
      <c r="D77" s="30">
        <v>103.6</v>
      </c>
      <c r="E77" s="30">
        <v>-5.4691560388597935</v>
      </c>
      <c r="F77" s="35">
        <v>67.17</v>
      </c>
    </row>
    <row r="78" spans="1:6" x14ac:dyDescent="0.3">
      <c r="A78" s="41">
        <v>4.0987403924112211</v>
      </c>
      <c r="B78" s="30">
        <v>6.3163999999999998</v>
      </c>
      <c r="C78" s="41">
        <v>45.311168016410036</v>
      </c>
      <c r="D78" s="30">
        <v>109.5</v>
      </c>
      <c r="E78" s="30">
        <v>-3.7872068773031158</v>
      </c>
      <c r="F78" s="35">
        <v>73.55</v>
      </c>
    </row>
    <row r="79" spans="1:6" x14ac:dyDescent="0.3">
      <c r="A79" s="41">
        <v>4.4125285375834586</v>
      </c>
      <c r="B79" s="30">
        <v>10.472200000000001</v>
      </c>
      <c r="C79" s="41">
        <v>69.612921540940206</v>
      </c>
      <c r="D79" s="30">
        <v>110.9</v>
      </c>
      <c r="E79" s="30">
        <v>-10.127352396316828</v>
      </c>
      <c r="F79" s="35">
        <v>70.430000000000007</v>
      </c>
    </row>
    <row r="80" spans="1:6" x14ac:dyDescent="0.3">
      <c r="A80" s="41">
        <v>93.733011536126298</v>
      </c>
      <c r="B80" s="30">
        <v>8.5089000000000006</v>
      </c>
      <c r="C80" s="41">
        <v>54.842142902124117</v>
      </c>
      <c r="D80" s="30">
        <v>80.2</v>
      </c>
      <c r="E80" s="30">
        <v>-5.7069612223060098</v>
      </c>
      <c r="F80" s="35">
        <v>70.06</v>
      </c>
    </row>
    <row r="81" spans="1:6" x14ac:dyDescent="0.3">
      <c r="A81" s="41">
        <v>12.815648806500761</v>
      </c>
      <c r="B81" s="30">
        <v>9.3431999999999995</v>
      </c>
      <c r="C81" s="41">
        <v>74.517574659485547</v>
      </c>
      <c r="D81" s="30">
        <v>84.2</v>
      </c>
      <c r="E81" s="30">
        <v>-2.312100275069541</v>
      </c>
      <c r="F81" s="35">
        <v>70.33</v>
      </c>
    </row>
    <row r="82" spans="1:6" x14ac:dyDescent="0.3">
      <c r="A82" s="41">
        <v>37.213603205305333</v>
      </c>
      <c r="B82" s="30">
        <v>9.3302999999999994</v>
      </c>
      <c r="C82" s="41">
        <v>56.857396792783206</v>
      </c>
      <c r="D82" s="30">
        <v>101.5</v>
      </c>
      <c r="E82" s="30">
        <v>-4.0127296776981813</v>
      </c>
      <c r="F82" s="35">
        <v>68.25</v>
      </c>
    </row>
    <row r="83" spans="1:6" x14ac:dyDescent="0.3">
      <c r="A83" s="41">
        <v>5.567541621621622</v>
      </c>
      <c r="B83" s="30">
        <v>10.2525</v>
      </c>
      <c r="C83" s="41">
        <v>58.340652061918895</v>
      </c>
      <c r="D83" s="30">
        <v>135.1</v>
      </c>
      <c r="E83" s="30">
        <v>-7.6890815042639451</v>
      </c>
      <c r="F83" s="35">
        <v>69.3</v>
      </c>
    </row>
    <row r="84" spans="1:6" x14ac:dyDescent="0.3">
      <c r="A84" s="41">
        <v>33.240470723306544</v>
      </c>
      <c r="B84" s="30">
        <v>11.4642</v>
      </c>
      <c r="C84" s="41">
        <v>63.001172461778225</v>
      </c>
      <c r="D84" s="30">
        <v>129.6</v>
      </c>
      <c r="E84" s="30">
        <v>-8.6500475312708538</v>
      </c>
      <c r="F84" s="35">
        <v>70.22</v>
      </c>
    </row>
    <row r="85" spans="1:6" x14ac:dyDescent="0.3">
      <c r="A85" s="41">
        <v>71.243526170798901</v>
      </c>
      <c r="B85" s="30">
        <v>10.105600000000001</v>
      </c>
      <c r="C85" s="41">
        <v>48.478446081573331</v>
      </c>
      <c r="D85" s="30">
        <v>94.5</v>
      </c>
      <c r="E85" s="30">
        <v>-8.6040914560770165</v>
      </c>
      <c r="F85" s="35">
        <v>68.3</v>
      </c>
    </row>
    <row r="86" spans="1:6" x14ac:dyDescent="0.3">
      <c r="A86" s="44">
        <v>1.3449341649341648</v>
      </c>
      <c r="B86" s="33">
        <v>8.2840000000000007</v>
      </c>
      <c r="C86" s="44">
        <v>70.101023505797656</v>
      </c>
      <c r="D86" s="33">
        <v>155.6</v>
      </c>
      <c r="E86" s="33">
        <v>-1.7534338078737526</v>
      </c>
      <c r="F86" s="36">
        <v>66.56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7790-203F-40EF-AB6A-89757506FD38}">
  <dimension ref="A1:I109"/>
  <sheetViews>
    <sheetView workbookViewId="0">
      <selection activeCell="B18" sqref="B18"/>
    </sheetView>
  </sheetViews>
  <sheetFormatPr defaultRowHeight="14.4" x14ac:dyDescent="0.3"/>
  <cols>
    <col min="5" max="5" width="14.33203125" customWidth="1"/>
  </cols>
  <sheetData>
    <row r="1" spans="1:9" x14ac:dyDescent="0.3">
      <c r="A1" t="s">
        <v>161</v>
      </c>
    </row>
    <row r="2" spans="1:9" ht="15" thickBot="1" x14ac:dyDescent="0.35"/>
    <row r="3" spans="1:9" x14ac:dyDescent="0.3">
      <c r="A3" s="54" t="s">
        <v>162</v>
      </c>
      <c r="B3" s="54"/>
    </row>
    <row r="4" spans="1:9" x14ac:dyDescent="0.3">
      <c r="A4" t="s">
        <v>163</v>
      </c>
      <c r="B4">
        <v>0.59317908556530041</v>
      </c>
    </row>
    <row r="5" spans="1:9" x14ac:dyDescent="0.3">
      <c r="A5" t="s">
        <v>164</v>
      </c>
      <c r="B5">
        <v>0.35186142755208594</v>
      </c>
    </row>
    <row r="6" spans="1:9" x14ac:dyDescent="0.3">
      <c r="A6" t="s">
        <v>165</v>
      </c>
      <c r="B6">
        <v>0.34405252908885803</v>
      </c>
    </row>
    <row r="7" spans="1:9" x14ac:dyDescent="0.3">
      <c r="A7" t="s">
        <v>166</v>
      </c>
      <c r="B7">
        <v>2.1216028030332823</v>
      </c>
    </row>
    <row r="8" spans="1:9" ht="15" thickBot="1" x14ac:dyDescent="0.35">
      <c r="A8" s="47" t="s">
        <v>167</v>
      </c>
      <c r="B8" s="47">
        <v>85</v>
      </c>
    </row>
    <row r="10" spans="1:9" ht="15" thickBot="1" x14ac:dyDescent="0.35">
      <c r="A10" t="s">
        <v>168</v>
      </c>
    </row>
    <row r="11" spans="1:9" x14ac:dyDescent="0.3">
      <c r="A11" s="48"/>
      <c r="B11" s="48" t="s">
        <v>173</v>
      </c>
      <c r="C11" s="48" t="s">
        <v>174</v>
      </c>
      <c r="D11" s="48" t="s">
        <v>175</v>
      </c>
      <c r="E11" s="48" t="s">
        <v>176</v>
      </c>
      <c r="F11" s="48" t="s">
        <v>177</v>
      </c>
    </row>
    <row r="12" spans="1:9" x14ac:dyDescent="0.3">
      <c r="A12" t="s">
        <v>169</v>
      </c>
      <c r="B12">
        <v>1</v>
      </c>
      <c r="C12">
        <v>202.81965774315404</v>
      </c>
      <c r="D12">
        <v>202.81965774315404</v>
      </c>
      <c r="E12">
        <v>45.059034793319725</v>
      </c>
      <c r="F12">
        <v>2.2037569386087346E-9</v>
      </c>
    </row>
    <row r="13" spans="1:9" x14ac:dyDescent="0.3">
      <c r="A13" t="s">
        <v>170</v>
      </c>
      <c r="B13">
        <v>83</v>
      </c>
      <c r="C13">
        <v>373.59947166861048</v>
      </c>
      <c r="D13">
        <v>4.50119845383868</v>
      </c>
    </row>
    <row r="14" spans="1:9" ht="15" thickBot="1" x14ac:dyDescent="0.35">
      <c r="A14" s="47" t="s">
        <v>171</v>
      </c>
      <c r="B14" s="47">
        <v>84</v>
      </c>
      <c r="C14" s="47">
        <v>576.41912941176452</v>
      </c>
      <c r="D14" s="47"/>
      <c r="E14" s="47"/>
      <c r="F14" s="47"/>
    </row>
    <row r="15" spans="1:9" ht="15" thickBot="1" x14ac:dyDescent="0.35"/>
    <row r="16" spans="1:9" x14ac:dyDescent="0.3">
      <c r="A16" s="48"/>
      <c r="B16" s="48" t="s">
        <v>178</v>
      </c>
      <c r="C16" s="48" t="s">
        <v>166</v>
      </c>
      <c r="D16" s="48" t="s">
        <v>179</v>
      </c>
      <c r="E16" s="48" t="s">
        <v>180</v>
      </c>
      <c r="F16" s="48" t="s">
        <v>181</v>
      </c>
      <c r="G16" s="48" t="s">
        <v>182</v>
      </c>
      <c r="H16" s="48" t="s">
        <v>183</v>
      </c>
      <c r="I16" s="48" t="s">
        <v>184</v>
      </c>
    </row>
    <row r="17" spans="1:9" x14ac:dyDescent="0.3">
      <c r="A17" t="s">
        <v>172</v>
      </c>
      <c r="B17">
        <v>71.326110632066701</v>
      </c>
      <c r="C17">
        <v>0.28702637246493512</v>
      </c>
      <c r="D17">
        <v>248.50019884768719</v>
      </c>
      <c r="E17">
        <v>5.58201164847526E-121</v>
      </c>
      <c r="F17">
        <v>70.755226721384375</v>
      </c>
      <c r="G17">
        <v>71.896994542749027</v>
      </c>
      <c r="H17">
        <v>70.755226721384375</v>
      </c>
      <c r="I17">
        <v>71.896994542749027</v>
      </c>
    </row>
    <row r="18" spans="1:9" ht="15" thickBot="1" x14ac:dyDescent="0.35">
      <c r="A18" s="47" t="s">
        <v>152</v>
      </c>
      <c r="B18" s="47">
        <v>3.6832645007218437E-3</v>
      </c>
      <c r="C18" s="47">
        <v>5.4870885021961636E-4</v>
      </c>
      <c r="D18" s="47">
        <v>6.7126026840056365</v>
      </c>
      <c r="E18" s="47">
        <v>2.2037569386087664E-9</v>
      </c>
      <c r="F18" s="47">
        <v>2.5919046666088687E-3</v>
      </c>
      <c r="G18" s="47">
        <v>4.7746243348348186E-3</v>
      </c>
      <c r="H18" s="47">
        <v>2.5919046666088687E-3</v>
      </c>
      <c r="I18" s="47">
        <v>4.7746243348348186E-3</v>
      </c>
    </row>
    <row r="22" spans="1:9" x14ac:dyDescent="0.3">
      <c r="A22" t="s">
        <v>185</v>
      </c>
    </row>
    <row r="23" spans="1:9" ht="15" thickBot="1" x14ac:dyDescent="0.35"/>
    <row r="24" spans="1:9" x14ac:dyDescent="0.3">
      <c r="A24" s="48" t="s">
        <v>186</v>
      </c>
      <c r="B24" s="48" t="s">
        <v>187</v>
      </c>
      <c r="C24" s="48" t="s">
        <v>188</v>
      </c>
      <c r="D24" s="61" t="s">
        <v>205</v>
      </c>
      <c r="E24" s="61" t="s">
        <v>206</v>
      </c>
      <c r="F24" s="61" t="s">
        <v>193</v>
      </c>
    </row>
    <row r="25" spans="1:9" x14ac:dyDescent="0.3">
      <c r="A25">
        <v>1</v>
      </c>
      <c r="B25">
        <v>74.022322902865753</v>
      </c>
      <c r="C25">
        <v>-0.32232290286574994</v>
      </c>
      <c r="D25">
        <f>B25+C25</f>
        <v>73.7</v>
      </c>
      <c r="E25">
        <f>ABS(C25)/D25</f>
        <v>4.3734450863738119E-3</v>
      </c>
      <c r="F25">
        <f>SUM(E25:E109)/A109</f>
        <v>2.1265690913878966E-2</v>
      </c>
    </row>
    <row r="26" spans="1:9" x14ac:dyDescent="0.3">
      <c r="A26">
        <v>2</v>
      </c>
      <c r="B26">
        <v>72.546148621950593</v>
      </c>
      <c r="C26">
        <v>-0.5661486219505889</v>
      </c>
      <c r="D26">
        <f t="shared" ref="D26:D89" si="0">B26+C26</f>
        <v>71.98</v>
      </c>
      <c r="E26">
        <f t="shared" ref="E26:E89" si="1">ABS(C26)/D26</f>
        <v>7.8653601271268248E-3</v>
      </c>
    </row>
    <row r="27" spans="1:9" x14ac:dyDescent="0.3">
      <c r="A27">
        <v>3</v>
      </c>
      <c r="B27">
        <v>72.77814108653422</v>
      </c>
      <c r="C27">
        <v>-1.158141086534215</v>
      </c>
      <c r="D27">
        <f t="shared" si="0"/>
        <v>71.62</v>
      </c>
      <c r="E27">
        <f t="shared" si="1"/>
        <v>1.6170637901901912E-2</v>
      </c>
    </row>
    <row r="28" spans="1:9" x14ac:dyDescent="0.3">
      <c r="A28">
        <v>4</v>
      </c>
      <c r="B28">
        <v>72.907485106261561</v>
      </c>
      <c r="C28">
        <v>2.5148937384358305E-3</v>
      </c>
      <c r="D28">
        <f t="shared" si="0"/>
        <v>72.91</v>
      </c>
      <c r="E28">
        <f t="shared" si="1"/>
        <v>3.4493124927113301E-5</v>
      </c>
    </row>
    <row r="29" spans="1:9" x14ac:dyDescent="0.3">
      <c r="A29">
        <v>5</v>
      </c>
      <c r="B29">
        <v>72.572578113084234</v>
      </c>
      <c r="C29">
        <v>-1.3925781130842267</v>
      </c>
      <c r="D29">
        <f t="shared" si="0"/>
        <v>71.180000000000007</v>
      </c>
      <c r="E29">
        <f t="shared" si="1"/>
        <v>1.9564176918856795E-2</v>
      </c>
    </row>
    <row r="30" spans="1:9" x14ac:dyDescent="0.3">
      <c r="A30">
        <v>6</v>
      </c>
      <c r="B30">
        <v>72.672046921129834</v>
      </c>
      <c r="C30">
        <v>0.40795307887016463</v>
      </c>
      <c r="D30">
        <f t="shared" si="0"/>
        <v>73.08</v>
      </c>
      <c r="E30">
        <f t="shared" si="1"/>
        <v>5.5822807727170859E-3</v>
      </c>
    </row>
    <row r="31" spans="1:9" x14ac:dyDescent="0.3">
      <c r="A31">
        <v>7</v>
      </c>
      <c r="B31">
        <v>71.839241199692211</v>
      </c>
      <c r="C31">
        <v>-0.78924119969221351</v>
      </c>
      <c r="D31">
        <f t="shared" si="0"/>
        <v>71.05</v>
      </c>
      <c r="E31">
        <f t="shared" si="1"/>
        <v>1.1108250523465356E-2</v>
      </c>
    </row>
    <row r="32" spans="1:9" x14ac:dyDescent="0.3">
      <c r="A32">
        <v>8</v>
      </c>
      <c r="B32">
        <v>72.741654864577697</v>
      </c>
      <c r="C32">
        <v>-0.29165486457769418</v>
      </c>
      <c r="D32">
        <f t="shared" si="0"/>
        <v>72.45</v>
      </c>
      <c r="E32">
        <f t="shared" si="1"/>
        <v>4.0256019955513343E-3</v>
      </c>
    </row>
    <row r="33" spans="1:5" x14ac:dyDescent="0.3">
      <c r="A33">
        <v>9</v>
      </c>
      <c r="B33">
        <v>73.416060594659868</v>
      </c>
      <c r="C33">
        <v>-0.97606059465987016</v>
      </c>
      <c r="D33">
        <f t="shared" si="0"/>
        <v>72.44</v>
      </c>
      <c r="E33">
        <f t="shared" si="1"/>
        <v>1.3474055696574685E-2</v>
      </c>
    </row>
    <row r="34" spans="1:5" x14ac:dyDescent="0.3">
      <c r="A34">
        <v>10</v>
      </c>
      <c r="B34">
        <v>74.452447747534407</v>
      </c>
      <c r="C34">
        <v>3.7552252465587799E-2</v>
      </c>
      <c r="D34">
        <f t="shared" si="0"/>
        <v>74.489999999999995</v>
      </c>
      <c r="E34">
        <f t="shared" si="1"/>
        <v>5.0412474782639011E-4</v>
      </c>
    </row>
    <row r="35" spans="1:5" x14ac:dyDescent="0.3">
      <c r="A35">
        <v>11</v>
      </c>
      <c r="B35">
        <v>72.834145292116659</v>
      </c>
      <c r="C35">
        <v>-1.1841452921166535</v>
      </c>
      <c r="D35">
        <f t="shared" si="0"/>
        <v>71.650000000000006</v>
      </c>
      <c r="E35">
        <f t="shared" si="1"/>
        <v>1.6526801006512958E-2</v>
      </c>
    </row>
    <row r="36" spans="1:5" x14ac:dyDescent="0.3">
      <c r="A36">
        <v>12</v>
      </c>
      <c r="B36">
        <v>72.374961588867009</v>
      </c>
      <c r="C36">
        <v>0.81503841113298847</v>
      </c>
      <c r="D36">
        <f t="shared" si="0"/>
        <v>73.19</v>
      </c>
      <c r="E36">
        <f t="shared" si="1"/>
        <v>1.1135925825016922E-2</v>
      </c>
    </row>
    <row r="37" spans="1:5" x14ac:dyDescent="0.3">
      <c r="A37">
        <v>13</v>
      </c>
      <c r="B37">
        <v>72.566015357058149</v>
      </c>
      <c r="C37">
        <v>-1.0960153570581497</v>
      </c>
      <c r="D37">
        <f t="shared" si="0"/>
        <v>71.47</v>
      </c>
      <c r="E37">
        <f t="shared" si="1"/>
        <v>1.5335320512916605E-2</v>
      </c>
    </row>
    <row r="38" spans="1:5" x14ac:dyDescent="0.3">
      <c r="A38">
        <v>14</v>
      </c>
      <c r="B38">
        <v>72.42830244500459</v>
      </c>
      <c r="C38">
        <v>0.44169755499541452</v>
      </c>
      <c r="D38">
        <f t="shared" si="0"/>
        <v>72.87</v>
      </c>
      <c r="E38">
        <f t="shared" si="1"/>
        <v>6.061445793816584E-3</v>
      </c>
    </row>
    <row r="39" spans="1:5" x14ac:dyDescent="0.3">
      <c r="A39">
        <v>15</v>
      </c>
      <c r="B39">
        <v>72.274612132976273</v>
      </c>
      <c r="C39">
        <v>-1.6646121329762735</v>
      </c>
      <c r="D39">
        <f t="shared" si="0"/>
        <v>70.61</v>
      </c>
      <c r="E39">
        <f t="shared" si="1"/>
        <v>2.357473634012567E-2</v>
      </c>
    </row>
    <row r="40" spans="1:5" x14ac:dyDescent="0.3">
      <c r="A40">
        <v>16</v>
      </c>
      <c r="B40">
        <v>72.847506968143236</v>
      </c>
      <c r="C40">
        <v>-0.69750696814323021</v>
      </c>
      <c r="D40">
        <f t="shared" si="0"/>
        <v>72.150000000000006</v>
      </c>
      <c r="E40">
        <f t="shared" si="1"/>
        <v>9.6674562459214165E-3</v>
      </c>
    </row>
    <row r="41" spans="1:5" x14ac:dyDescent="0.3">
      <c r="A41">
        <v>17</v>
      </c>
      <c r="B41">
        <v>72.383407681378088</v>
      </c>
      <c r="C41">
        <v>-0.39340768137809334</v>
      </c>
      <c r="D41">
        <f t="shared" si="0"/>
        <v>71.989999999999995</v>
      </c>
      <c r="E41">
        <f t="shared" si="1"/>
        <v>5.4647545683857946E-3</v>
      </c>
    </row>
    <row r="42" spans="1:5" x14ac:dyDescent="0.3">
      <c r="A42">
        <v>18</v>
      </c>
      <c r="B42">
        <v>80.613671733385331</v>
      </c>
      <c r="C42">
        <v>-1.2336717333853358</v>
      </c>
      <c r="D42">
        <f t="shared" si="0"/>
        <v>79.38</v>
      </c>
      <c r="E42">
        <f t="shared" si="1"/>
        <v>1.5541342068346382E-2</v>
      </c>
    </row>
    <row r="43" spans="1:5" x14ac:dyDescent="0.3">
      <c r="A43">
        <v>19</v>
      </c>
      <c r="B43">
        <v>71.503238536223847</v>
      </c>
      <c r="C43">
        <v>-1.7532385362238472</v>
      </c>
      <c r="D43">
        <f t="shared" si="0"/>
        <v>69.75</v>
      </c>
      <c r="E43">
        <f t="shared" si="1"/>
        <v>2.5136036361632218E-2</v>
      </c>
    </row>
    <row r="44" spans="1:5" x14ac:dyDescent="0.3">
      <c r="A44">
        <v>20</v>
      </c>
      <c r="B44">
        <v>71.38689037293824</v>
      </c>
      <c r="C44">
        <v>-0.95689037293823276</v>
      </c>
      <c r="D44">
        <f t="shared" si="0"/>
        <v>70.430000000000007</v>
      </c>
      <c r="E44">
        <f t="shared" si="1"/>
        <v>1.3586403136990383E-2</v>
      </c>
    </row>
    <row r="45" spans="1:5" x14ac:dyDescent="0.3">
      <c r="A45">
        <v>21</v>
      </c>
      <c r="B45">
        <v>71.404531522930199</v>
      </c>
      <c r="C45">
        <v>0.105468477069806</v>
      </c>
      <c r="D45">
        <f t="shared" si="0"/>
        <v>71.510000000000005</v>
      </c>
      <c r="E45">
        <f t="shared" si="1"/>
        <v>1.4748773188338134E-3</v>
      </c>
    </row>
    <row r="46" spans="1:5" x14ac:dyDescent="0.3">
      <c r="A46">
        <v>22</v>
      </c>
      <c r="B46">
        <v>71.734020297312256</v>
      </c>
      <c r="C46">
        <v>-3.4020297312252978E-2</v>
      </c>
      <c r="D46">
        <f t="shared" si="0"/>
        <v>71.7</v>
      </c>
      <c r="E46">
        <f t="shared" si="1"/>
        <v>4.7448113406210567E-4</v>
      </c>
    </row>
    <row r="47" spans="1:5" x14ac:dyDescent="0.3">
      <c r="A47">
        <v>23</v>
      </c>
      <c r="B47">
        <v>73.23746415232867</v>
      </c>
      <c r="C47">
        <v>0.47253584767132395</v>
      </c>
      <c r="D47">
        <f t="shared" si="0"/>
        <v>73.709999999999994</v>
      </c>
      <c r="E47">
        <f t="shared" si="1"/>
        <v>6.4107427441503729E-3</v>
      </c>
    </row>
    <row r="48" spans="1:5" x14ac:dyDescent="0.3">
      <c r="A48">
        <v>24</v>
      </c>
      <c r="B48">
        <v>72.142583473794986</v>
      </c>
      <c r="C48">
        <v>2.7374165262050099</v>
      </c>
      <c r="D48">
        <f t="shared" si="0"/>
        <v>74.88</v>
      </c>
      <c r="E48">
        <f t="shared" si="1"/>
        <v>3.6557378822182289E-2</v>
      </c>
    </row>
    <row r="49" spans="1:5" x14ac:dyDescent="0.3">
      <c r="A49">
        <v>25</v>
      </c>
      <c r="B49">
        <v>71.415385185241647</v>
      </c>
      <c r="C49">
        <v>-0.97538518524164886</v>
      </c>
      <c r="D49">
        <f t="shared" si="0"/>
        <v>70.44</v>
      </c>
      <c r="E49">
        <f t="shared" si="1"/>
        <v>1.3847035565611142E-2</v>
      </c>
    </row>
    <row r="50" spans="1:5" x14ac:dyDescent="0.3">
      <c r="A50">
        <v>26</v>
      </c>
      <c r="B50">
        <v>72.065852270513389</v>
      </c>
      <c r="C50">
        <v>-1.6358522705133822</v>
      </c>
      <c r="D50">
        <f t="shared" si="0"/>
        <v>70.430000000000007</v>
      </c>
      <c r="E50">
        <f t="shared" si="1"/>
        <v>2.3226640217426979E-2</v>
      </c>
    </row>
    <row r="51" spans="1:5" x14ac:dyDescent="0.3">
      <c r="A51">
        <v>27</v>
      </c>
      <c r="B51">
        <v>72.477616394389088</v>
      </c>
      <c r="C51">
        <v>-2.4776163943890879</v>
      </c>
      <c r="D51">
        <f t="shared" si="0"/>
        <v>70</v>
      </c>
      <c r="E51">
        <f t="shared" si="1"/>
        <v>3.539451991984411E-2</v>
      </c>
    </row>
    <row r="52" spans="1:5" x14ac:dyDescent="0.3">
      <c r="A52">
        <v>28</v>
      </c>
      <c r="B52">
        <v>80.69046334592764</v>
      </c>
      <c r="C52">
        <v>-4.1404633459276425</v>
      </c>
      <c r="D52">
        <f t="shared" si="0"/>
        <v>76.55</v>
      </c>
      <c r="E52">
        <f t="shared" si="1"/>
        <v>5.408835200428011E-2</v>
      </c>
    </row>
    <row r="53" spans="1:5" x14ac:dyDescent="0.3">
      <c r="A53">
        <v>29</v>
      </c>
      <c r="B53">
        <v>73.458042679545798</v>
      </c>
      <c r="C53">
        <v>1.9019573204542013</v>
      </c>
      <c r="D53">
        <f t="shared" si="0"/>
        <v>75.36</v>
      </c>
      <c r="E53">
        <f t="shared" si="1"/>
        <v>2.5238287161016473E-2</v>
      </c>
    </row>
    <row r="54" spans="1:5" x14ac:dyDescent="0.3">
      <c r="A54">
        <v>30</v>
      </c>
      <c r="B54">
        <v>71.514969649535544</v>
      </c>
      <c r="C54">
        <v>3.0150303504644569</v>
      </c>
      <c r="D54">
        <f t="shared" si="0"/>
        <v>74.53</v>
      </c>
      <c r="E54">
        <f t="shared" si="1"/>
        <v>4.0453915879034706E-2</v>
      </c>
    </row>
    <row r="55" spans="1:5" x14ac:dyDescent="0.3">
      <c r="A55">
        <v>31</v>
      </c>
      <c r="B55">
        <v>73.210994286153266</v>
      </c>
      <c r="C55">
        <v>-0.45099428615326076</v>
      </c>
      <c r="D55">
        <f t="shared" si="0"/>
        <v>72.760000000000005</v>
      </c>
      <c r="E55">
        <f t="shared" si="1"/>
        <v>6.1983821626341497E-3</v>
      </c>
    </row>
    <row r="56" spans="1:5" x14ac:dyDescent="0.3">
      <c r="A56">
        <v>32</v>
      </c>
      <c r="B56">
        <v>73.097666701940582</v>
      </c>
      <c r="C56">
        <v>0.61233329805941139</v>
      </c>
      <c r="D56">
        <f t="shared" si="0"/>
        <v>73.709999999999994</v>
      </c>
      <c r="E56">
        <f t="shared" si="1"/>
        <v>8.3073300510027332E-3</v>
      </c>
    </row>
    <row r="57" spans="1:5" x14ac:dyDescent="0.3">
      <c r="A57">
        <v>33</v>
      </c>
      <c r="B57">
        <v>71.638314354086091</v>
      </c>
      <c r="C57">
        <v>0.56168564591391146</v>
      </c>
      <c r="D57">
        <f t="shared" si="0"/>
        <v>72.2</v>
      </c>
      <c r="E57">
        <f t="shared" si="1"/>
        <v>7.7795795832951726E-3</v>
      </c>
    </row>
    <row r="58" spans="1:5" x14ac:dyDescent="0.3">
      <c r="A58">
        <v>34</v>
      </c>
      <c r="B58">
        <v>71.891245127113862</v>
      </c>
      <c r="C58">
        <v>1.7987548728861356</v>
      </c>
      <c r="D58">
        <f t="shared" si="0"/>
        <v>73.69</v>
      </c>
      <c r="E58">
        <f t="shared" si="1"/>
        <v>2.4409755365533119E-2</v>
      </c>
    </row>
    <row r="59" spans="1:5" x14ac:dyDescent="0.3">
      <c r="A59">
        <v>35</v>
      </c>
      <c r="B59">
        <v>72.330928600297383</v>
      </c>
      <c r="C59">
        <v>1.1490713997026205</v>
      </c>
      <c r="D59">
        <f t="shared" si="0"/>
        <v>73.48</v>
      </c>
      <c r="E59">
        <f t="shared" si="1"/>
        <v>1.5637879691108064E-2</v>
      </c>
    </row>
    <row r="60" spans="1:5" x14ac:dyDescent="0.3">
      <c r="A60">
        <v>36</v>
      </c>
      <c r="B60">
        <v>75.795707086015426</v>
      </c>
      <c r="C60">
        <v>0.31429291398457337</v>
      </c>
      <c r="D60">
        <f t="shared" si="0"/>
        <v>76.11</v>
      </c>
      <c r="E60">
        <f t="shared" si="1"/>
        <v>4.1294562341948936E-3</v>
      </c>
    </row>
    <row r="61" spans="1:5" x14ac:dyDescent="0.3">
      <c r="A61">
        <v>37</v>
      </c>
      <c r="B61">
        <v>73.084689661492405</v>
      </c>
      <c r="C61">
        <v>6.7853103385075997</v>
      </c>
      <c r="D61">
        <f t="shared" si="0"/>
        <v>79.87</v>
      </c>
      <c r="E61">
        <f t="shared" si="1"/>
        <v>8.4954430180388119E-2</v>
      </c>
    </row>
    <row r="62" spans="1:5" x14ac:dyDescent="0.3">
      <c r="A62">
        <v>38</v>
      </c>
      <c r="B62">
        <v>75.099487981023458</v>
      </c>
      <c r="C62">
        <v>4.1005120189765449</v>
      </c>
      <c r="D62">
        <f t="shared" si="0"/>
        <v>79.2</v>
      </c>
      <c r="E62">
        <f t="shared" si="1"/>
        <v>5.1774141653744249E-2</v>
      </c>
    </row>
    <row r="63" spans="1:5" x14ac:dyDescent="0.3">
      <c r="A63">
        <v>39</v>
      </c>
      <c r="B63">
        <v>73.778051265023592</v>
      </c>
      <c r="C63">
        <v>3.3619487349764086</v>
      </c>
      <c r="D63">
        <f t="shared" si="0"/>
        <v>77.14</v>
      </c>
      <c r="E63">
        <f t="shared" si="1"/>
        <v>4.3582431098994144E-2</v>
      </c>
    </row>
    <row r="64" spans="1:5" x14ac:dyDescent="0.3">
      <c r="A64">
        <v>40</v>
      </c>
      <c r="B64">
        <v>72.664213065087921</v>
      </c>
      <c r="C64">
        <v>3.585786934912079</v>
      </c>
      <c r="D64">
        <f t="shared" si="0"/>
        <v>76.25</v>
      </c>
      <c r="E64">
        <f t="shared" si="1"/>
        <v>4.7026713900486281E-2</v>
      </c>
    </row>
    <row r="65" spans="1:5" x14ac:dyDescent="0.3">
      <c r="A65">
        <v>41</v>
      </c>
      <c r="B65">
        <v>73.966524627762112</v>
      </c>
      <c r="C65">
        <v>2.1934753722378844</v>
      </c>
      <c r="D65">
        <f t="shared" si="0"/>
        <v>76.16</v>
      </c>
      <c r="E65">
        <f t="shared" si="1"/>
        <v>2.880088461446802E-2</v>
      </c>
    </row>
    <row r="66" spans="1:5" x14ac:dyDescent="0.3">
      <c r="A66">
        <v>42</v>
      </c>
      <c r="B66">
        <v>73.726488423136971</v>
      </c>
      <c r="C66">
        <v>2.5335115768630345</v>
      </c>
      <c r="D66">
        <f t="shared" si="0"/>
        <v>76.260000000000005</v>
      </c>
      <c r="E66">
        <f t="shared" si="1"/>
        <v>3.3222024349108766E-2</v>
      </c>
    </row>
    <row r="67" spans="1:5" x14ac:dyDescent="0.3">
      <c r="A67">
        <v>43</v>
      </c>
      <c r="B67">
        <v>72.360118482813633</v>
      </c>
      <c r="C67">
        <v>2.4998815171863669</v>
      </c>
      <c r="D67">
        <f t="shared" si="0"/>
        <v>74.86</v>
      </c>
      <c r="E67">
        <f t="shared" si="1"/>
        <v>3.3394089195650102E-2</v>
      </c>
    </row>
    <row r="68" spans="1:5" x14ac:dyDescent="0.3">
      <c r="A68">
        <v>44</v>
      </c>
      <c r="B68">
        <v>72.523359933595614</v>
      </c>
      <c r="C68">
        <v>0.64664006640438743</v>
      </c>
      <c r="D68">
        <f t="shared" si="0"/>
        <v>73.17</v>
      </c>
      <c r="E68">
        <f t="shared" si="1"/>
        <v>8.8375026158861204E-3</v>
      </c>
    </row>
    <row r="69" spans="1:5" x14ac:dyDescent="0.3">
      <c r="A69">
        <v>45</v>
      </c>
      <c r="B69">
        <v>72.158770654702764</v>
      </c>
      <c r="C69">
        <v>-0.11877065470275738</v>
      </c>
      <c r="D69">
        <f t="shared" si="0"/>
        <v>72.040000000000006</v>
      </c>
      <c r="E69">
        <f t="shared" si="1"/>
        <v>1.6486764950410517E-3</v>
      </c>
    </row>
    <row r="70" spans="1:5" x14ac:dyDescent="0.3">
      <c r="A70">
        <v>46</v>
      </c>
      <c r="B70">
        <v>72.449379295666148</v>
      </c>
      <c r="C70">
        <v>1.3306207043338532</v>
      </c>
      <c r="D70">
        <f t="shared" si="0"/>
        <v>73.78</v>
      </c>
      <c r="E70">
        <f t="shared" si="1"/>
        <v>1.8034978372646424E-2</v>
      </c>
    </row>
    <row r="71" spans="1:5" x14ac:dyDescent="0.3">
      <c r="A71">
        <v>47</v>
      </c>
      <c r="B71">
        <v>73.079255875300191</v>
      </c>
      <c r="C71">
        <v>2.1507441246998127</v>
      </c>
      <c r="D71">
        <f t="shared" si="0"/>
        <v>75.23</v>
      </c>
      <c r="E71">
        <f t="shared" si="1"/>
        <v>2.8588915654656554E-2</v>
      </c>
    </row>
    <row r="72" spans="1:5" x14ac:dyDescent="0.3">
      <c r="A72">
        <v>48</v>
      </c>
      <c r="B72">
        <v>72.319183307950652</v>
      </c>
      <c r="C72">
        <v>2.0816692049351104E-2</v>
      </c>
      <c r="D72">
        <f t="shared" si="0"/>
        <v>72.34</v>
      </c>
      <c r="E72">
        <f t="shared" si="1"/>
        <v>2.8776184751660359E-4</v>
      </c>
    </row>
    <row r="73" spans="1:5" x14ac:dyDescent="0.3">
      <c r="A73">
        <v>49</v>
      </c>
      <c r="B73">
        <v>73.06348415594465</v>
      </c>
      <c r="C73">
        <v>6.5158440553432229E-3</v>
      </c>
      <c r="D73">
        <f t="shared" si="0"/>
        <v>73.069999999999993</v>
      </c>
      <c r="E73">
        <f t="shared" si="1"/>
        <v>8.9172629743304005E-5</v>
      </c>
    </row>
    <row r="74" spans="1:5" x14ac:dyDescent="0.3">
      <c r="A74">
        <v>50</v>
      </c>
      <c r="B74">
        <v>71.867139652645179</v>
      </c>
      <c r="C74">
        <v>-0.92713965264518095</v>
      </c>
      <c r="D74">
        <f t="shared" si="0"/>
        <v>70.94</v>
      </c>
      <c r="E74">
        <f t="shared" si="1"/>
        <v>1.3069349487527219E-2</v>
      </c>
    </row>
    <row r="75" spans="1:5" x14ac:dyDescent="0.3">
      <c r="A75">
        <v>51</v>
      </c>
      <c r="B75">
        <v>71.752702624920659</v>
      </c>
      <c r="C75">
        <v>0.23729737507933635</v>
      </c>
      <c r="D75">
        <f t="shared" si="0"/>
        <v>71.989999999999995</v>
      </c>
      <c r="E75">
        <f t="shared" si="1"/>
        <v>3.296254689253179E-3</v>
      </c>
    </row>
    <row r="76" spans="1:5" x14ac:dyDescent="0.3">
      <c r="A76">
        <v>52</v>
      </c>
      <c r="B76">
        <v>72.48485987386664</v>
      </c>
      <c r="C76">
        <v>-0.38485987386664533</v>
      </c>
      <c r="D76">
        <f t="shared" si="0"/>
        <v>72.099999999999994</v>
      </c>
      <c r="E76">
        <f t="shared" si="1"/>
        <v>5.3378623282475087E-3</v>
      </c>
    </row>
    <row r="77" spans="1:5" x14ac:dyDescent="0.3">
      <c r="A77">
        <v>53</v>
      </c>
      <c r="B77">
        <v>71.932323265747556</v>
      </c>
      <c r="C77">
        <v>-0.8123232657475512</v>
      </c>
      <c r="D77">
        <f t="shared" si="0"/>
        <v>71.12</v>
      </c>
      <c r="E77">
        <f t="shared" si="1"/>
        <v>1.1421868191051057E-2</v>
      </c>
    </row>
    <row r="78" spans="1:5" x14ac:dyDescent="0.3">
      <c r="A78">
        <v>54</v>
      </c>
      <c r="B78">
        <v>72.353848870460681</v>
      </c>
      <c r="C78">
        <v>0.27615112953931487</v>
      </c>
      <c r="D78">
        <f t="shared" si="0"/>
        <v>72.63</v>
      </c>
      <c r="E78">
        <f t="shared" si="1"/>
        <v>3.8021634247461778E-3</v>
      </c>
    </row>
    <row r="79" spans="1:5" x14ac:dyDescent="0.3">
      <c r="A79">
        <v>55</v>
      </c>
      <c r="B79">
        <v>72.623035340494297</v>
      </c>
      <c r="C79">
        <v>-9.3035340494296292E-2</v>
      </c>
      <c r="D79">
        <f t="shared" si="0"/>
        <v>72.53</v>
      </c>
      <c r="E79">
        <f t="shared" si="1"/>
        <v>1.2827152970397945E-3</v>
      </c>
    </row>
    <row r="80" spans="1:5" x14ac:dyDescent="0.3">
      <c r="A80">
        <v>56</v>
      </c>
      <c r="B80">
        <v>71.995235718244274</v>
      </c>
      <c r="C80">
        <v>1.2747642817557221</v>
      </c>
      <c r="D80">
        <f t="shared" si="0"/>
        <v>73.27</v>
      </c>
      <c r="E80">
        <f t="shared" si="1"/>
        <v>1.7398174993254023E-2</v>
      </c>
    </row>
    <row r="81" spans="1:5" x14ac:dyDescent="0.3">
      <c r="A81">
        <v>57</v>
      </c>
      <c r="B81">
        <v>72.293399158935188</v>
      </c>
      <c r="C81">
        <v>-0.25339915893518139</v>
      </c>
      <c r="D81">
        <f t="shared" si="0"/>
        <v>72.040000000000006</v>
      </c>
      <c r="E81">
        <f t="shared" si="1"/>
        <v>3.5174786082062932E-3</v>
      </c>
    </row>
    <row r="82" spans="1:5" x14ac:dyDescent="0.3">
      <c r="A82">
        <v>58</v>
      </c>
      <c r="B82">
        <v>71.830071726195214</v>
      </c>
      <c r="C82">
        <v>-2.0400717261952082</v>
      </c>
      <c r="D82">
        <f t="shared" si="0"/>
        <v>69.790000000000006</v>
      </c>
      <c r="E82">
        <f t="shared" si="1"/>
        <v>2.9231576532385842E-2</v>
      </c>
    </row>
    <row r="83" spans="1:5" x14ac:dyDescent="0.3">
      <c r="A83">
        <v>59</v>
      </c>
      <c r="B83">
        <v>71.804147629283364</v>
      </c>
      <c r="C83">
        <v>3.5852370716639825E-2</v>
      </c>
      <c r="D83">
        <f t="shared" si="0"/>
        <v>71.84</v>
      </c>
      <c r="E83">
        <f t="shared" si="1"/>
        <v>4.9905861242538734E-4</v>
      </c>
    </row>
    <row r="84" spans="1:5" x14ac:dyDescent="0.3">
      <c r="A84">
        <v>60</v>
      </c>
      <c r="B84">
        <v>71.386489150383937</v>
      </c>
      <c r="C84">
        <v>4.0535108496160603</v>
      </c>
      <c r="D84">
        <f t="shared" si="0"/>
        <v>75.44</v>
      </c>
      <c r="E84">
        <f t="shared" si="1"/>
        <v>5.3731586023542686E-2</v>
      </c>
    </row>
    <row r="85" spans="1:5" x14ac:dyDescent="0.3">
      <c r="A85">
        <v>61</v>
      </c>
      <c r="B85">
        <v>71.369130465829826</v>
      </c>
      <c r="C85">
        <v>4.9508695341701667</v>
      </c>
      <c r="D85">
        <f t="shared" si="0"/>
        <v>76.319999999999993</v>
      </c>
      <c r="E85">
        <f t="shared" si="1"/>
        <v>6.4869883833466549E-2</v>
      </c>
    </row>
    <row r="86" spans="1:5" x14ac:dyDescent="0.3">
      <c r="A86">
        <v>62</v>
      </c>
      <c r="B86">
        <v>71.339651304406203</v>
      </c>
      <c r="C86">
        <v>3.9603486955937939</v>
      </c>
      <c r="D86">
        <f t="shared" si="0"/>
        <v>75.3</v>
      </c>
      <c r="E86">
        <f t="shared" si="1"/>
        <v>5.2594272185840556E-2</v>
      </c>
    </row>
    <row r="87" spans="1:5" x14ac:dyDescent="0.3">
      <c r="A87">
        <v>63</v>
      </c>
      <c r="B87">
        <v>71.669535867499519</v>
      </c>
      <c r="C87">
        <v>2.7204641325004815</v>
      </c>
      <c r="D87">
        <f t="shared" si="0"/>
        <v>74.39</v>
      </c>
      <c r="E87">
        <f t="shared" si="1"/>
        <v>3.6570293487034299E-2</v>
      </c>
    </row>
    <row r="88" spans="1:5" x14ac:dyDescent="0.3">
      <c r="A88">
        <v>64</v>
      </c>
      <c r="B88">
        <v>72.24161620487267</v>
      </c>
      <c r="C88">
        <v>0.18838379512733638</v>
      </c>
      <c r="D88">
        <f t="shared" si="0"/>
        <v>72.430000000000007</v>
      </c>
      <c r="E88">
        <f t="shared" si="1"/>
        <v>2.6009083960698105E-3</v>
      </c>
    </row>
    <row r="89" spans="1:5" x14ac:dyDescent="0.3">
      <c r="A89">
        <v>65</v>
      </c>
      <c r="B89">
        <v>71.509932411743478</v>
      </c>
      <c r="C89">
        <v>-2.119932411743477</v>
      </c>
      <c r="D89">
        <f t="shared" si="0"/>
        <v>69.39</v>
      </c>
      <c r="E89">
        <f t="shared" si="1"/>
        <v>3.0550978696404048E-2</v>
      </c>
    </row>
    <row r="90" spans="1:5" x14ac:dyDescent="0.3">
      <c r="A90">
        <v>66</v>
      </c>
      <c r="B90">
        <v>71.40792190063253</v>
      </c>
      <c r="C90">
        <v>-4.8179219006325269</v>
      </c>
      <c r="D90">
        <f t="shared" ref="D90:D109" si="2">B90+C90</f>
        <v>66.59</v>
      </c>
      <c r="E90">
        <f t="shared" ref="E90:E109" si="3">ABS(C90)/D90</f>
        <v>7.2352033347837907E-2</v>
      </c>
    </row>
    <row r="91" spans="1:5" x14ac:dyDescent="0.3">
      <c r="A91">
        <v>67</v>
      </c>
      <c r="B91">
        <v>71.674663213576437</v>
      </c>
      <c r="C91">
        <v>-0.99466321357643039</v>
      </c>
      <c r="D91">
        <f t="shared" si="2"/>
        <v>70.680000000000007</v>
      </c>
      <c r="E91">
        <f t="shared" si="3"/>
        <v>1.4072767594459964E-2</v>
      </c>
    </row>
    <row r="92" spans="1:5" x14ac:dyDescent="0.3">
      <c r="A92">
        <v>68</v>
      </c>
      <c r="B92">
        <v>72.061894347561477</v>
      </c>
      <c r="C92">
        <v>-1.291894347561481</v>
      </c>
      <c r="D92">
        <f t="shared" si="2"/>
        <v>70.77</v>
      </c>
      <c r="E92">
        <f t="shared" si="3"/>
        <v>1.8254830402168732E-2</v>
      </c>
    </row>
    <row r="93" spans="1:5" x14ac:dyDescent="0.3">
      <c r="A93">
        <v>69</v>
      </c>
      <c r="B93">
        <v>71.369162267185871</v>
      </c>
      <c r="C93">
        <v>-4.9162267185877795E-2</v>
      </c>
      <c r="D93">
        <f t="shared" si="2"/>
        <v>71.319999999999993</v>
      </c>
      <c r="E93">
        <f t="shared" si="3"/>
        <v>6.8931950625179188E-4</v>
      </c>
    </row>
    <row r="94" spans="1:5" x14ac:dyDescent="0.3">
      <c r="A94">
        <v>70</v>
      </c>
      <c r="B94">
        <v>71.44777106905471</v>
      </c>
      <c r="C94">
        <v>-1.6277710690547167</v>
      </c>
      <c r="D94">
        <f t="shared" si="2"/>
        <v>69.819999999999993</v>
      </c>
      <c r="E94">
        <f t="shared" si="3"/>
        <v>2.3313822243694025E-2</v>
      </c>
    </row>
    <row r="95" spans="1:5" x14ac:dyDescent="0.3">
      <c r="A95">
        <v>71</v>
      </c>
      <c r="B95">
        <v>72.000343013942896</v>
      </c>
      <c r="C95">
        <v>-1.7103430139428895</v>
      </c>
      <c r="D95">
        <f t="shared" si="2"/>
        <v>70.290000000000006</v>
      </c>
      <c r="E95">
        <f t="shared" si="3"/>
        <v>2.4332664873280542E-2</v>
      </c>
    </row>
    <row r="96" spans="1:5" x14ac:dyDescent="0.3">
      <c r="A96">
        <v>72</v>
      </c>
      <c r="B96">
        <v>71.742501260127824</v>
      </c>
      <c r="C96">
        <v>0.45749873987217882</v>
      </c>
      <c r="D96">
        <f t="shared" si="2"/>
        <v>72.2</v>
      </c>
      <c r="E96">
        <f t="shared" si="3"/>
        <v>6.336547643658986E-3</v>
      </c>
    </row>
    <row r="97" spans="1:5" x14ac:dyDescent="0.3">
      <c r="A97">
        <v>73</v>
      </c>
      <c r="B97">
        <v>71.695189449604797</v>
      </c>
      <c r="C97">
        <v>0.13481055039520129</v>
      </c>
      <c r="D97">
        <f t="shared" si="2"/>
        <v>71.83</v>
      </c>
      <c r="E97">
        <f t="shared" si="3"/>
        <v>1.8768000890324558E-3</v>
      </c>
    </row>
    <row r="98" spans="1:5" x14ac:dyDescent="0.3">
      <c r="A98">
        <v>74</v>
      </c>
      <c r="B98">
        <v>71.420536178516826</v>
      </c>
      <c r="C98">
        <v>1.6294638214831707</v>
      </c>
      <c r="D98">
        <f t="shared" si="2"/>
        <v>73.05</v>
      </c>
      <c r="E98">
        <f t="shared" si="3"/>
        <v>2.2306144031254905E-2</v>
      </c>
    </row>
    <row r="99" spans="1:5" x14ac:dyDescent="0.3">
      <c r="A99">
        <v>75</v>
      </c>
      <c r="B99">
        <v>71.426525806135857</v>
      </c>
      <c r="C99">
        <v>-1.8865258061358503</v>
      </c>
      <c r="D99">
        <f t="shared" si="2"/>
        <v>69.540000000000006</v>
      </c>
      <c r="E99">
        <f t="shared" si="3"/>
        <v>2.7128642596143948E-2</v>
      </c>
    </row>
    <row r="100" spans="1:5" x14ac:dyDescent="0.3">
      <c r="A100">
        <v>76</v>
      </c>
      <c r="B100">
        <v>71.454539046622287</v>
      </c>
      <c r="C100">
        <v>-4.2845390466222852</v>
      </c>
      <c r="D100">
        <f t="shared" si="2"/>
        <v>67.17</v>
      </c>
      <c r="E100">
        <f t="shared" si="3"/>
        <v>6.3786497642136147E-2</v>
      </c>
    </row>
    <row r="101" spans="1:5" x14ac:dyDescent="0.3">
      <c r="A101">
        <v>77</v>
      </c>
      <c r="B101">
        <v>71.341207377051745</v>
      </c>
      <c r="C101">
        <v>2.208792622948252</v>
      </c>
      <c r="D101">
        <f t="shared" si="2"/>
        <v>73.55</v>
      </c>
      <c r="E101">
        <f t="shared" si="3"/>
        <v>3.0031170944231841E-2</v>
      </c>
    </row>
    <row r="102" spans="1:5" x14ac:dyDescent="0.3">
      <c r="A102">
        <v>78</v>
      </c>
      <c r="B102">
        <v>71.342363141787601</v>
      </c>
      <c r="C102">
        <v>-0.91236314178759415</v>
      </c>
      <c r="D102">
        <f t="shared" si="2"/>
        <v>70.430000000000007</v>
      </c>
      <c r="E102">
        <f t="shared" si="3"/>
        <v>1.2954183469936022E-2</v>
      </c>
    </row>
    <row r="103" spans="1:5" x14ac:dyDescent="0.3">
      <c r="A103">
        <v>79</v>
      </c>
      <c r="B103">
        <v>71.671354106003463</v>
      </c>
      <c r="C103">
        <v>-1.6113541060034606</v>
      </c>
      <c r="D103">
        <f t="shared" si="2"/>
        <v>70.06</v>
      </c>
      <c r="E103">
        <f t="shared" si="3"/>
        <v>2.2999630402561526E-2</v>
      </c>
    </row>
    <row r="104" spans="1:5" x14ac:dyDescent="0.3">
      <c r="A104">
        <v>80</v>
      </c>
      <c r="B104">
        <v>71.373314056369409</v>
      </c>
      <c r="C104">
        <v>-1.043314056369411</v>
      </c>
      <c r="D104">
        <f t="shared" si="2"/>
        <v>70.33</v>
      </c>
      <c r="E104">
        <f t="shared" si="3"/>
        <v>1.4834552202039115E-2</v>
      </c>
    </row>
    <row r="105" spans="1:5" x14ac:dyDescent="0.3">
      <c r="A105">
        <v>81</v>
      </c>
      <c r="B105">
        <v>71.463178175696754</v>
      </c>
      <c r="C105">
        <v>-3.2131781756967541</v>
      </c>
      <c r="D105">
        <f t="shared" si="2"/>
        <v>68.25</v>
      </c>
      <c r="E105">
        <f t="shared" si="3"/>
        <v>4.7079533709842553E-2</v>
      </c>
    </row>
    <row r="106" spans="1:5" x14ac:dyDescent="0.3">
      <c r="A106">
        <v>82</v>
      </c>
      <c r="B106">
        <v>71.346617360477907</v>
      </c>
      <c r="C106">
        <v>-2.0466173604779101</v>
      </c>
      <c r="D106">
        <f t="shared" si="2"/>
        <v>69.3</v>
      </c>
      <c r="E106">
        <f t="shared" si="3"/>
        <v>2.9532718044414288E-2</v>
      </c>
    </row>
    <row r="107" spans="1:5" x14ac:dyDescent="0.3">
      <c r="A107">
        <v>83</v>
      </c>
      <c r="B107">
        <v>71.448544077869144</v>
      </c>
      <c r="C107">
        <v>-1.2285440778691452</v>
      </c>
      <c r="D107">
        <f t="shared" si="2"/>
        <v>70.22</v>
      </c>
      <c r="E107">
        <f t="shared" si="3"/>
        <v>1.74956433760915E-2</v>
      </c>
    </row>
    <row r="108" spans="1:5" x14ac:dyDescent="0.3">
      <c r="A108">
        <v>84</v>
      </c>
      <c r="B108">
        <v>71.588519382917852</v>
      </c>
      <c r="C108">
        <v>-3.2885193829178547</v>
      </c>
      <c r="D108">
        <f t="shared" si="2"/>
        <v>68.3</v>
      </c>
      <c r="E108">
        <f t="shared" si="3"/>
        <v>4.8148160804068155E-2</v>
      </c>
    </row>
    <row r="109" spans="1:5" ht="15" thickBot="1" x14ac:dyDescent="0.35">
      <c r="A109" s="47">
        <v>85</v>
      </c>
      <c r="B109" s="47">
        <v>71.331064380332208</v>
      </c>
      <c r="C109" s="47">
        <v>-4.7710643803322057</v>
      </c>
      <c r="D109">
        <f t="shared" si="2"/>
        <v>66.56</v>
      </c>
      <c r="E109">
        <f t="shared" si="3"/>
        <v>7.1680654752587225E-2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AD95-B6EE-4956-8EA8-CFFFA7D60448}">
  <dimension ref="A1:I110"/>
  <sheetViews>
    <sheetView workbookViewId="0">
      <selection activeCell="E12" sqref="E12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4" t="s">
        <v>162</v>
      </c>
      <c r="B3" s="54"/>
    </row>
    <row r="4" spans="1:9" x14ac:dyDescent="0.3">
      <c r="A4" t="s">
        <v>163</v>
      </c>
      <c r="B4">
        <v>0.71414614124330533</v>
      </c>
    </row>
    <row r="5" spans="1:9" x14ac:dyDescent="0.3">
      <c r="A5" t="s">
        <v>164</v>
      </c>
      <c r="B5">
        <v>0.51000471105270295</v>
      </c>
    </row>
    <row r="6" spans="1:9" x14ac:dyDescent="0.3">
      <c r="A6" t="s">
        <v>165</v>
      </c>
      <c r="B6">
        <v>0.4980536064442323</v>
      </c>
    </row>
    <row r="7" spans="1:9" x14ac:dyDescent="0.3">
      <c r="A7" t="s">
        <v>166</v>
      </c>
      <c r="B7">
        <v>1.8559155845462887</v>
      </c>
    </row>
    <row r="8" spans="1:9" ht="15" thickBot="1" x14ac:dyDescent="0.35">
      <c r="A8" s="47" t="s">
        <v>167</v>
      </c>
      <c r="B8" s="47">
        <v>85</v>
      </c>
    </row>
    <row r="10" spans="1:9" ht="15" thickBot="1" x14ac:dyDescent="0.35">
      <c r="A10" t="s">
        <v>168</v>
      </c>
    </row>
    <row r="11" spans="1:9" x14ac:dyDescent="0.3">
      <c r="A11" s="48"/>
      <c r="B11" s="48" t="s">
        <v>173</v>
      </c>
      <c r="C11" s="48" t="s">
        <v>174</v>
      </c>
      <c r="D11" s="48" t="s">
        <v>175</v>
      </c>
      <c r="E11" s="48" t="s">
        <v>176</v>
      </c>
      <c r="F11" s="48" t="s">
        <v>177</v>
      </c>
    </row>
    <row r="12" spans="1:9" x14ac:dyDescent="0.3">
      <c r="A12" t="s">
        <v>169</v>
      </c>
      <c r="B12">
        <v>2</v>
      </c>
      <c r="C12">
        <v>293.97647154089753</v>
      </c>
      <c r="D12">
        <v>146.98823577044877</v>
      </c>
      <c r="E12">
        <v>42.674273865130729</v>
      </c>
      <c r="F12">
        <v>1.9854917449798419E-13</v>
      </c>
    </row>
    <row r="13" spans="1:9" x14ac:dyDescent="0.3">
      <c r="A13" t="s">
        <v>170</v>
      </c>
      <c r="B13">
        <v>82</v>
      </c>
      <c r="C13">
        <v>282.44265787086698</v>
      </c>
      <c r="D13">
        <v>3.4444226569617924</v>
      </c>
    </row>
    <row r="14" spans="1:9" ht="15" thickBot="1" x14ac:dyDescent="0.35">
      <c r="A14" s="47" t="s">
        <v>171</v>
      </c>
      <c r="B14" s="47">
        <v>84</v>
      </c>
      <c r="C14" s="47">
        <v>576.41912941176452</v>
      </c>
      <c r="D14" s="47"/>
      <c r="E14" s="47"/>
      <c r="F14" s="47"/>
    </row>
    <row r="15" spans="1:9" ht="15" thickBot="1" x14ac:dyDescent="0.35"/>
    <row r="16" spans="1:9" x14ac:dyDescent="0.3">
      <c r="A16" s="48"/>
      <c r="B16" s="48" t="s">
        <v>178</v>
      </c>
      <c r="C16" s="48" t="s">
        <v>166</v>
      </c>
      <c r="D16" s="48" t="s">
        <v>179</v>
      </c>
      <c r="E16" s="48" t="s">
        <v>180</v>
      </c>
      <c r="F16" s="48" t="s">
        <v>181</v>
      </c>
      <c r="G16" s="48" t="s">
        <v>182</v>
      </c>
      <c r="H16" s="48" t="s">
        <v>183</v>
      </c>
      <c r="I16" s="48" t="s">
        <v>184</v>
      </c>
    </row>
    <row r="17" spans="1:9" x14ac:dyDescent="0.3">
      <c r="A17" t="s">
        <v>172</v>
      </c>
      <c r="B17">
        <v>74.672639275394971</v>
      </c>
      <c r="C17">
        <v>0.69729029720057134</v>
      </c>
      <c r="D17">
        <v>107.0897437913378</v>
      </c>
      <c r="E17">
        <v>7.0048225681384546E-90</v>
      </c>
      <c r="F17">
        <v>73.285506747462605</v>
      </c>
      <c r="G17">
        <v>76.059771803327337</v>
      </c>
      <c r="H17">
        <v>73.285506747462605</v>
      </c>
      <c r="I17">
        <v>76.059771803327337</v>
      </c>
    </row>
    <row r="18" spans="1:9" x14ac:dyDescent="0.3">
      <c r="A18" t="s">
        <v>152</v>
      </c>
      <c r="B18">
        <v>2.8943709235984272E-3</v>
      </c>
      <c r="C18">
        <v>5.0389541561070511E-4</v>
      </c>
      <c r="D18">
        <v>5.7439913798194455</v>
      </c>
      <c r="E18">
        <v>1.5190465612546081E-7</v>
      </c>
      <c r="F18">
        <v>1.8919624224680068E-3</v>
      </c>
      <c r="G18">
        <v>3.8967794247288475E-3</v>
      </c>
      <c r="H18">
        <v>1.8919624224680068E-3</v>
      </c>
      <c r="I18">
        <v>3.8967794247288475E-3</v>
      </c>
    </row>
    <row r="19" spans="1:9" ht="15" thickBot="1" x14ac:dyDescent="0.35">
      <c r="A19" s="47" t="s">
        <v>102</v>
      </c>
      <c r="B19" s="47">
        <v>-0.45776175493979732</v>
      </c>
      <c r="C19" s="47">
        <v>8.8982203397450679E-2</v>
      </c>
      <c r="D19" s="47">
        <v>-5.1444191923990061</v>
      </c>
      <c r="E19" s="47">
        <v>1.7977053022998085E-6</v>
      </c>
      <c r="F19" s="47">
        <v>-0.63477570341324674</v>
      </c>
      <c r="G19" s="47">
        <v>-0.28074780646634789</v>
      </c>
      <c r="H19" s="47">
        <v>-0.63477570341324674</v>
      </c>
      <c r="I19" s="47">
        <v>-0.28074780646634789</v>
      </c>
    </row>
    <row r="23" spans="1:9" x14ac:dyDescent="0.3">
      <c r="A23" t="s">
        <v>185</v>
      </c>
    </row>
    <row r="24" spans="1:9" ht="15" thickBot="1" x14ac:dyDescent="0.35"/>
    <row r="25" spans="1:9" x14ac:dyDescent="0.3">
      <c r="A25" s="48" t="s">
        <v>186</v>
      </c>
      <c r="B25" s="48" t="s">
        <v>187</v>
      </c>
      <c r="C25" s="48" t="s">
        <v>188</v>
      </c>
      <c r="D25" s="61" t="s">
        <v>205</v>
      </c>
      <c r="E25" s="61" t="s">
        <v>206</v>
      </c>
      <c r="F25" s="61" t="s">
        <v>193</v>
      </c>
    </row>
    <row r="26" spans="1:9" x14ac:dyDescent="0.3">
      <c r="A26">
        <v>1</v>
      </c>
      <c r="B26">
        <v>74.312771229518688</v>
      </c>
      <c r="C26">
        <v>-0.61277122951868535</v>
      </c>
      <c r="D26">
        <f>B26+C26</f>
        <v>73.7</v>
      </c>
      <c r="E26">
        <f>ABS(C26)/D26</f>
        <v>8.3143993150432208E-3</v>
      </c>
      <c r="F26">
        <f>SUM(E26:E110)/A110</f>
        <v>1.7770256507027404E-2</v>
      </c>
    </row>
    <row r="27" spans="1:9" x14ac:dyDescent="0.3">
      <c r="A27">
        <v>2</v>
      </c>
      <c r="B27">
        <v>72.76856931904733</v>
      </c>
      <c r="C27">
        <v>-0.78856931904732619</v>
      </c>
      <c r="D27">
        <f t="shared" ref="D27:D90" si="0">B27+C27</f>
        <v>71.98</v>
      </c>
      <c r="E27">
        <f t="shared" ref="E27:E90" si="1">ABS(C27)/D27</f>
        <v>1.0955394818662492E-2</v>
      </c>
    </row>
    <row r="28" spans="1:9" x14ac:dyDescent="0.3">
      <c r="A28">
        <v>3</v>
      </c>
      <c r="B28">
        <v>71.934275577228661</v>
      </c>
      <c r="C28">
        <v>-0.31427557722865629</v>
      </c>
      <c r="D28">
        <f t="shared" si="0"/>
        <v>71.62</v>
      </c>
      <c r="E28">
        <f t="shared" si="1"/>
        <v>4.3880979786184906E-3</v>
      </c>
    </row>
    <row r="29" spans="1:9" x14ac:dyDescent="0.3">
      <c r="A29">
        <v>4</v>
      </c>
      <c r="B29">
        <v>73.194145066238335</v>
      </c>
      <c r="C29">
        <v>-0.28414506623833802</v>
      </c>
      <c r="D29">
        <f t="shared" si="0"/>
        <v>72.91</v>
      </c>
      <c r="E29">
        <f t="shared" si="1"/>
        <v>3.8972029383944318E-3</v>
      </c>
    </row>
    <row r="30" spans="1:9" x14ac:dyDescent="0.3">
      <c r="A30">
        <v>5</v>
      </c>
      <c r="B30">
        <v>72.122287626462835</v>
      </c>
      <c r="C30">
        <v>-0.9422876264628286</v>
      </c>
      <c r="D30">
        <f t="shared" si="0"/>
        <v>71.180000000000007</v>
      </c>
      <c r="E30">
        <f t="shared" si="1"/>
        <v>1.3238095342270701E-2</v>
      </c>
    </row>
    <row r="31" spans="1:9" x14ac:dyDescent="0.3">
      <c r="A31">
        <v>6</v>
      </c>
      <c r="B31">
        <v>72.441966983408534</v>
      </c>
      <c r="C31">
        <v>0.63803301659146427</v>
      </c>
      <c r="D31">
        <f t="shared" si="0"/>
        <v>73.08</v>
      </c>
      <c r="E31">
        <f t="shared" si="1"/>
        <v>8.730610517124579E-3</v>
      </c>
    </row>
    <row r="32" spans="1:9" x14ac:dyDescent="0.3">
      <c r="A32">
        <v>7</v>
      </c>
      <c r="B32">
        <v>71.156738603260933</v>
      </c>
      <c r="C32">
        <v>-0.10673860326093632</v>
      </c>
      <c r="D32">
        <f t="shared" si="0"/>
        <v>71.05</v>
      </c>
      <c r="E32">
        <f t="shared" si="1"/>
        <v>1.5023026496965E-3</v>
      </c>
    </row>
    <row r="33" spans="1:5" x14ac:dyDescent="0.3">
      <c r="A33">
        <v>8</v>
      </c>
      <c r="B33">
        <v>73.162846752969173</v>
      </c>
      <c r="C33">
        <v>-0.71284675296917044</v>
      </c>
      <c r="D33">
        <f t="shared" si="0"/>
        <v>72.45</v>
      </c>
      <c r="E33">
        <f t="shared" si="1"/>
        <v>9.8391546303543184E-3</v>
      </c>
    </row>
    <row r="34" spans="1:5" x14ac:dyDescent="0.3">
      <c r="A34">
        <v>9</v>
      </c>
      <c r="B34">
        <v>73.553463390876374</v>
      </c>
      <c r="C34">
        <v>-1.113463390876376</v>
      </c>
      <c r="D34">
        <f t="shared" si="0"/>
        <v>72.44</v>
      </c>
      <c r="E34">
        <f t="shared" si="1"/>
        <v>1.5370836428442518E-2</v>
      </c>
    </row>
    <row r="35" spans="1:5" x14ac:dyDescent="0.3">
      <c r="A35">
        <v>10</v>
      </c>
      <c r="B35">
        <v>72.894018248278869</v>
      </c>
      <c r="C35">
        <v>1.5959817517211263</v>
      </c>
      <c r="D35">
        <f t="shared" si="0"/>
        <v>74.489999999999995</v>
      </c>
      <c r="E35">
        <f t="shared" si="1"/>
        <v>2.1425449747900744E-2</v>
      </c>
    </row>
    <row r="36" spans="1:5" x14ac:dyDescent="0.3">
      <c r="A36">
        <v>11</v>
      </c>
      <c r="B36">
        <v>73.180733197682173</v>
      </c>
      <c r="C36">
        <v>-1.5307331976821672</v>
      </c>
      <c r="D36">
        <f t="shared" si="0"/>
        <v>71.650000000000006</v>
      </c>
      <c r="E36">
        <f t="shared" si="1"/>
        <v>2.1364036255159344E-2</v>
      </c>
    </row>
    <row r="37" spans="1:5" x14ac:dyDescent="0.3">
      <c r="A37">
        <v>12</v>
      </c>
      <c r="B37">
        <v>72.456985434988724</v>
      </c>
      <c r="C37">
        <v>0.73301456501127404</v>
      </c>
      <c r="D37">
        <f t="shared" si="0"/>
        <v>73.19</v>
      </c>
      <c r="E37">
        <f t="shared" si="1"/>
        <v>1.0015228378347781E-2</v>
      </c>
    </row>
    <row r="38" spans="1:5" x14ac:dyDescent="0.3">
      <c r="A38">
        <v>13</v>
      </c>
      <c r="B38">
        <v>72.00987692369705</v>
      </c>
      <c r="C38">
        <v>-0.53987692369705087</v>
      </c>
      <c r="D38">
        <f t="shared" si="0"/>
        <v>71.47</v>
      </c>
      <c r="E38">
        <f t="shared" si="1"/>
        <v>7.5538956722687968E-3</v>
      </c>
    </row>
    <row r="39" spans="1:5" x14ac:dyDescent="0.3">
      <c r="A39">
        <v>14</v>
      </c>
      <c r="B39">
        <v>73.281948830972894</v>
      </c>
      <c r="C39">
        <v>-0.41194883097288937</v>
      </c>
      <c r="D39">
        <f t="shared" si="0"/>
        <v>72.87</v>
      </c>
      <c r="E39">
        <f t="shared" si="1"/>
        <v>5.6532020169190247E-3</v>
      </c>
    </row>
    <row r="40" spans="1:5" x14ac:dyDescent="0.3">
      <c r="A40">
        <v>15</v>
      </c>
      <c r="B40">
        <v>71.613895902253475</v>
      </c>
      <c r="C40">
        <v>-1.0038959022534755</v>
      </c>
      <c r="D40">
        <f t="shared" si="0"/>
        <v>70.61</v>
      </c>
      <c r="E40">
        <f t="shared" si="1"/>
        <v>1.4217474893831971E-2</v>
      </c>
    </row>
    <row r="41" spans="1:5" x14ac:dyDescent="0.3">
      <c r="A41">
        <v>16</v>
      </c>
      <c r="B41">
        <v>73.134653673544236</v>
      </c>
      <c r="C41">
        <v>-0.98465367354422995</v>
      </c>
      <c r="D41">
        <f t="shared" si="0"/>
        <v>72.150000000000006</v>
      </c>
      <c r="E41">
        <f t="shared" si="1"/>
        <v>1.3647313562636588E-2</v>
      </c>
    </row>
    <row r="42" spans="1:5" x14ac:dyDescent="0.3">
      <c r="A42">
        <v>17</v>
      </c>
      <c r="B42">
        <v>71.431552863232596</v>
      </c>
      <c r="C42">
        <v>0.55844713676739843</v>
      </c>
      <c r="D42">
        <f t="shared" si="0"/>
        <v>71.989999999999995</v>
      </c>
      <c r="E42">
        <f t="shared" si="1"/>
        <v>7.7572876339408042E-3</v>
      </c>
    </row>
    <row r="43" spans="1:5" x14ac:dyDescent="0.3">
      <c r="A43">
        <v>18</v>
      </c>
      <c r="B43">
        <v>79.474648137533933</v>
      </c>
      <c r="C43">
        <v>-9.4648137533937415E-2</v>
      </c>
      <c r="D43">
        <f t="shared" si="0"/>
        <v>79.38</v>
      </c>
      <c r="E43">
        <f t="shared" si="1"/>
        <v>1.19234237256157E-3</v>
      </c>
    </row>
    <row r="44" spans="1:5" x14ac:dyDescent="0.3">
      <c r="A44">
        <v>19</v>
      </c>
      <c r="B44">
        <v>69.426994720557857</v>
      </c>
      <c r="C44">
        <v>0.32300527944214252</v>
      </c>
      <c r="D44">
        <f t="shared" si="0"/>
        <v>69.75</v>
      </c>
      <c r="E44">
        <f t="shared" si="1"/>
        <v>4.6309000636866309E-3</v>
      </c>
    </row>
    <row r="45" spans="1:5" x14ac:dyDescent="0.3">
      <c r="A45">
        <v>20</v>
      </c>
      <c r="B45">
        <v>69.590127697435804</v>
      </c>
      <c r="C45">
        <v>0.83987230256420276</v>
      </c>
      <c r="D45">
        <f t="shared" si="0"/>
        <v>70.430000000000007</v>
      </c>
      <c r="E45">
        <f t="shared" si="1"/>
        <v>1.1924922654610289E-2</v>
      </c>
    </row>
    <row r="46" spans="1:5" x14ac:dyDescent="0.3">
      <c r="A46">
        <v>21</v>
      </c>
      <c r="B46">
        <v>70.320296002643104</v>
      </c>
      <c r="C46">
        <v>1.1897039973569008</v>
      </c>
      <c r="D46">
        <f t="shared" si="0"/>
        <v>71.510000000000005</v>
      </c>
      <c r="E46">
        <f t="shared" si="1"/>
        <v>1.6636889908500919E-2</v>
      </c>
    </row>
    <row r="47" spans="1:5" x14ac:dyDescent="0.3">
      <c r="A47">
        <v>22</v>
      </c>
      <c r="B47">
        <v>70.715169040297781</v>
      </c>
      <c r="C47">
        <v>0.98483095970222223</v>
      </c>
      <c r="D47">
        <f t="shared" si="0"/>
        <v>71.7</v>
      </c>
      <c r="E47">
        <f t="shared" si="1"/>
        <v>1.373543876851077E-2</v>
      </c>
    </row>
    <row r="48" spans="1:5" x14ac:dyDescent="0.3">
      <c r="A48">
        <v>23</v>
      </c>
      <c r="B48">
        <v>73.009419224084354</v>
      </c>
      <c r="C48">
        <v>0.70058077591563972</v>
      </c>
      <c r="D48">
        <f t="shared" si="0"/>
        <v>73.709999999999994</v>
      </c>
      <c r="E48">
        <f t="shared" si="1"/>
        <v>9.504555364477545E-3</v>
      </c>
    </row>
    <row r="49" spans="1:5" x14ac:dyDescent="0.3">
      <c r="A49">
        <v>24</v>
      </c>
      <c r="B49">
        <v>71.004456160271317</v>
      </c>
      <c r="C49">
        <v>3.8755438397286781</v>
      </c>
      <c r="D49">
        <f t="shared" si="0"/>
        <v>74.88</v>
      </c>
      <c r="E49">
        <f t="shared" si="1"/>
        <v>5.1756728628855213E-2</v>
      </c>
    </row>
    <row r="50" spans="1:5" x14ac:dyDescent="0.3">
      <c r="A50">
        <v>25</v>
      </c>
      <c r="B50">
        <v>69.741699765354113</v>
      </c>
      <c r="C50">
        <v>0.69830023464588464</v>
      </c>
      <c r="D50">
        <f t="shared" si="0"/>
        <v>70.44</v>
      </c>
      <c r="E50">
        <f t="shared" si="1"/>
        <v>9.9134048075792819E-3</v>
      </c>
    </row>
    <row r="51" spans="1:5" x14ac:dyDescent="0.3">
      <c r="A51">
        <v>26</v>
      </c>
      <c r="B51">
        <v>71.37354002194661</v>
      </c>
      <c r="C51">
        <v>-0.94354002194660325</v>
      </c>
      <c r="D51">
        <f t="shared" si="0"/>
        <v>70.430000000000007</v>
      </c>
      <c r="E51">
        <f t="shared" si="1"/>
        <v>1.3396848245727717E-2</v>
      </c>
    </row>
    <row r="52" spans="1:5" x14ac:dyDescent="0.3">
      <c r="A52">
        <v>27</v>
      </c>
      <c r="B52">
        <v>71.823270305437973</v>
      </c>
      <c r="C52">
        <v>-1.8232703054379726</v>
      </c>
      <c r="D52">
        <f t="shared" si="0"/>
        <v>70</v>
      </c>
      <c r="E52">
        <f t="shared" si="1"/>
        <v>2.6046718649113895E-2</v>
      </c>
    </row>
    <row r="53" spans="1:5" x14ac:dyDescent="0.3">
      <c r="A53">
        <v>28</v>
      </c>
      <c r="B53">
        <v>78.832373754943745</v>
      </c>
      <c r="C53">
        <v>-2.2823737549437482</v>
      </c>
      <c r="D53">
        <f t="shared" si="0"/>
        <v>76.55</v>
      </c>
      <c r="E53">
        <f t="shared" si="1"/>
        <v>2.9815463813765489E-2</v>
      </c>
    </row>
    <row r="54" spans="1:5" x14ac:dyDescent="0.3">
      <c r="A54">
        <v>29</v>
      </c>
      <c r="B54">
        <v>74.075617827528816</v>
      </c>
      <c r="C54">
        <v>1.284382172471183</v>
      </c>
      <c r="D54">
        <f t="shared" si="0"/>
        <v>75.36</v>
      </c>
      <c r="E54">
        <f t="shared" si="1"/>
        <v>1.7043287851263043E-2</v>
      </c>
    </row>
    <row r="55" spans="1:5" x14ac:dyDescent="0.3">
      <c r="A55">
        <v>30</v>
      </c>
      <c r="B55">
        <v>72.496213229090245</v>
      </c>
      <c r="C55">
        <v>2.0337867709097566</v>
      </c>
      <c r="D55">
        <f t="shared" si="0"/>
        <v>74.53</v>
      </c>
      <c r="E55">
        <f t="shared" si="1"/>
        <v>2.7288162765460304E-2</v>
      </c>
    </row>
    <row r="56" spans="1:5" x14ac:dyDescent="0.3">
      <c r="A56">
        <v>31</v>
      </c>
      <c r="B56">
        <v>72.882509585191599</v>
      </c>
      <c r="C56">
        <v>-0.12250958519159383</v>
      </c>
      <c r="D56">
        <f t="shared" si="0"/>
        <v>72.760000000000005</v>
      </c>
      <c r="E56">
        <f t="shared" si="1"/>
        <v>1.6837491092852367E-3</v>
      </c>
    </row>
    <row r="57" spans="1:5" x14ac:dyDescent="0.3">
      <c r="A57">
        <v>32</v>
      </c>
      <c r="B57">
        <v>73.144008823697703</v>
      </c>
      <c r="C57">
        <v>0.56599117630229046</v>
      </c>
      <c r="D57">
        <f t="shared" si="0"/>
        <v>73.709999999999994</v>
      </c>
      <c r="E57">
        <f t="shared" si="1"/>
        <v>7.6786213037890452E-3</v>
      </c>
    </row>
    <row r="58" spans="1:5" x14ac:dyDescent="0.3">
      <c r="A58">
        <v>33</v>
      </c>
      <c r="B58">
        <v>72.619735521384456</v>
      </c>
      <c r="C58">
        <v>-0.41973552138445314</v>
      </c>
      <c r="D58">
        <f t="shared" si="0"/>
        <v>72.2</v>
      </c>
      <c r="E58">
        <f t="shared" si="1"/>
        <v>5.8135113765159716E-3</v>
      </c>
    </row>
    <row r="59" spans="1:5" x14ac:dyDescent="0.3">
      <c r="A59">
        <v>34</v>
      </c>
      <c r="B59">
        <v>72.889674711231763</v>
      </c>
      <c r="C59">
        <v>0.80032528876823505</v>
      </c>
      <c r="D59">
        <f t="shared" si="0"/>
        <v>73.69</v>
      </c>
      <c r="E59">
        <f t="shared" si="1"/>
        <v>1.0860704149385739E-2</v>
      </c>
    </row>
    <row r="60" spans="1:5" x14ac:dyDescent="0.3">
      <c r="A60">
        <v>35</v>
      </c>
      <c r="B60">
        <v>73.313004845617286</v>
      </c>
      <c r="C60">
        <v>0.16699515438271817</v>
      </c>
      <c r="D60">
        <f t="shared" si="0"/>
        <v>73.48</v>
      </c>
      <c r="E60">
        <f t="shared" si="1"/>
        <v>2.2726613280173945E-3</v>
      </c>
    </row>
    <row r="61" spans="1:5" x14ac:dyDescent="0.3">
      <c r="A61">
        <v>36</v>
      </c>
      <c r="B61">
        <v>75.248335581422751</v>
      </c>
      <c r="C61">
        <v>0.86166441857724863</v>
      </c>
      <c r="D61">
        <f t="shared" si="0"/>
        <v>76.11</v>
      </c>
      <c r="E61">
        <f t="shared" si="1"/>
        <v>1.1321303620775833E-2</v>
      </c>
    </row>
    <row r="62" spans="1:5" x14ac:dyDescent="0.3">
      <c r="A62">
        <v>37</v>
      </c>
      <c r="B62">
        <v>75.607967757277706</v>
      </c>
      <c r="C62">
        <v>4.2620322427222987</v>
      </c>
      <c r="D62">
        <f t="shared" si="0"/>
        <v>79.87</v>
      </c>
      <c r="E62">
        <f t="shared" si="1"/>
        <v>5.336211647329784E-2</v>
      </c>
    </row>
    <row r="63" spans="1:5" x14ac:dyDescent="0.3">
      <c r="A63">
        <v>38</v>
      </c>
      <c r="B63">
        <v>77.523702378634795</v>
      </c>
      <c r="C63">
        <v>1.6762976213652081</v>
      </c>
      <c r="D63">
        <f t="shared" si="0"/>
        <v>79.2</v>
      </c>
      <c r="E63">
        <f t="shared" si="1"/>
        <v>2.1165374007136466E-2</v>
      </c>
    </row>
    <row r="64" spans="1:5" x14ac:dyDescent="0.3">
      <c r="A64">
        <v>39</v>
      </c>
      <c r="B64">
        <v>76.125265658527255</v>
      </c>
      <c r="C64">
        <v>1.0147343414727459</v>
      </c>
      <c r="D64">
        <f t="shared" si="0"/>
        <v>77.14</v>
      </c>
      <c r="E64">
        <f t="shared" si="1"/>
        <v>1.3154450887642544E-2</v>
      </c>
    </row>
    <row r="65" spans="1:5" x14ac:dyDescent="0.3">
      <c r="A65">
        <v>40</v>
      </c>
      <c r="B65">
        <v>75.042031783721441</v>
      </c>
      <c r="C65">
        <v>1.2079682162785588</v>
      </c>
      <c r="D65">
        <f t="shared" si="0"/>
        <v>76.25</v>
      </c>
      <c r="E65">
        <f t="shared" si="1"/>
        <v>1.584220611512864E-2</v>
      </c>
    </row>
    <row r="66" spans="1:5" x14ac:dyDescent="0.3">
      <c r="A66">
        <v>41</v>
      </c>
      <c r="B66">
        <v>76.191660709833371</v>
      </c>
      <c r="C66">
        <v>-3.1660709833374767E-2</v>
      </c>
      <c r="D66">
        <f t="shared" si="0"/>
        <v>76.16</v>
      </c>
      <c r="E66">
        <f t="shared" si="1"/>
        <v>4.1571310180376535E-4</v>
      </c>
    </row>
    <row r="67" spans="1:5" x14ac:dyDescent="0.3">
      <c r="A67">
        <v>42</v>
      </c>
      <c r="B67">
        <v>76.495404784272111</v>
      </c>
      <c r="C67">
        <v>-0.23540478427210587</v>
      </c>
      <c r="D67">
        <f t="shared" si="0"/>
        <v>76.260000000000005</v>
      </c>
      <c r="E67">
        <f t="shared" si="1"/>
        <v>3.0868710237622063E-3</v>
      </c>
    </row>
    <row r="68" spans="1:5" x14ac:dyDescent="0.3">
      <c r="A68">
        <v>43</v>
      </c>
      <c r="B68">
        <v>73.83815316544873</v>
      </c>
      <c r="C68">
        <v>1.021846834551269</v>
      </c>
      <c r="D68">
        <f t="shared" si="0"/>
        <v>74.86</v>
      </c>
      <c r="E68">
        <f t="shared" si="1"/>
        <v>1.3650104656041532E-2</v>
      </c>
    </row>
    <row r="69" spans="1:5" x14ac:dyDescent="0.3">
      <c r="A69">
        <v>44</v>
      </c>
      <c r="B69">
        <v>72.629400497241335</v>
      </c>
      <c r="C69">
        <v>0.54059950275866697</v>
      </c>
      <c r="D69">
        <f t="shared" si="0"/>
        <v>73.17</v>
      </c>
      <c r="E69">
        <f t="shared" si="1"/>
        <v>7.3882670870393189E-3</v>
      </c>
    </row>
    <row r="70" spans="1:5" x14ac:dyDescent="0.3">
      <c r="A70">
        <v>45</v>
      </c>
      <c r="B70">
        <v>72.092367128097322</v>
      </c>
      <c r="C70">
        <v>-5.236712809731614E-2</v>
      </c>
      <c r="D70">
        <f t="shared" si="0"/>
        <v>72.040000000000006</v>
      </c>
      <c r="E70">
        <f t="shared" si="1"/>
        <v>7.2691738058462154E-4</v>
      </c>
    </row>
    <row r="71" spans="1:5" x14ac:dyDescent="0.3">
      <c r="A71">
        <v>46</v>
      </c>
      <c r="B71">
        <v>72.969655328421126</v>
      </c>
      <c r="C71">
        <v>0.81034467157887491</v>
      </c>
      <c r="D71">
        <f t="shared" si="0"/>
        <v>73.78</v>
      </c>
      <c r="E71">
        <f t="shared" si="1"/>
        <v>1.098325659499695E-2</v>
      </c>
    </row>
    <row r="72" spans="1:5" x14ac:dyDescent="0.3">
      <c r="A72">
        <v>47</v>
      </c>
      <c r="B72">
        <v>72.803019828022499</v>
      </c>
      <c r="C72">
        <v>2.4269801719775046</v>
      </c>
      <c r="D72">
        <f t="shared" si="0"/>
        <v>75.23</v>
      </c>
      <c r="E72">
        <f t="shared" si="1"/>
        <v>3.2260802498704035E-2</v>
      </c>
    </row>
    <row r="73" spans="1:5" x14ac:dyDescent="0.3">
      <c r="A73">
        <v>48</v>
      </c>
      <c r="B73">
        <v>71.708612810769097</v>
      </c>
      <c r="C73">
        <v>0.63138718923090664</v>
      </c>
      <c r="D73">
        <f t="shared" si="0"/>
        <v>72.34</v>
      </c>
      <c r="E73">
        <f t="shared" si="1"/>
        <v>8.7280507220197211E-3</v>
      </c>
    </row>
    <row r="74" spans="1:5" x14ac:dyDescent="0.3">
      <c r="A74">
        <v>49</v>
      </c>
      <c r="B74">
        <v>72.879477703477875</v>
      </c>
      <c r="C74">
        <v>0.19052229652211849</v>
      </c>
      <c r="D74">
        <f t="shared" si="0"/>
        <v>73.069999999999993</v>
      </c>
      <c r="E74">
        <f t="shared" si="1"/>
        <v>2.6073942318614821E-3</v>
      </c>
    </row>
    <row r="75" spans="1:5" x14ac:dyDescent="0.3">
      <c r="A75">
        <v>50</v>
      </c>
      <c r="B75">
        <v>71.669840037821587</v>
      </c>
      <c r="C75">
        <v>-0.72984003782158879</v>
      </c>
      <c r="D75">
        <f t="shared" si="0"/>
        <v>70.94</v>
      </c>
      <c r="E75">
        <f t="shared" si="1"/>
        <v>1.028813134792203E-2</v>
      </c>
    </row>
    <row r="76" spans="1:5" x14ac:dyDescent="0.3">
      <c r="A76">
        <v>51</v>
      </c>
      <c r="B76">
        <v>70.821768486573475</v>
      </c>
      <c r="C76">
        <v>1.1682315134265195</v>
      </c>
      <c r="D76">
        <f t="shared" si="0"/>
        <v>71.989999999999995</v>
      </c>
      <c r="E76">
        <f t="shared" si="1"/>
        <v>1.6227691532525623E-2</v>
      </c>
    </row>
    <row r="77" spans="1:5" x14ac:dyDescent="0.3">
      <c r="A77">
        <v>52</v>
      </c>
      <c r="B77">
        <v>72.118725543785615</v>
      </c>
      <c r="C77">
        <v>-1.8725543785620857E-2</v>
      </c>
      <c r="D77">
        <f t="shared" si="0"/>
        <v>72.099999999999994</v>
      </c>
      <c r="E77">
        <f t="shared" si="1"/>
        <v>2.5971627996700222E-4</v>
      </c>
    </row>
    <row r="78" spans="1:5" x14ac:dyDescent="0.3">
      <c r="A78">
        <v>53</v>
      </c>
      <c r="B78">
        <v>72.422536525813982</v>
      </c>
      <c r="C78">
        <v>-1.3025365258139772</v>
      </c>
      <c r="D78">
        <f t="shared" si="0"/>
        <v>71.12</v>
      </c>
      <c r="E78">
        <f t="shared" si="1"/>
        <v>1.8314630565438372E-2</v>
      </c>
    </row>
    <row r="79" spans="1:5" x14ac:dyDescent="0.3">
      <c r="A79">
        <v>54</v>
      </c>
      <c r="B79">
        <v>72.647028363497085</v>
      </c>
      <c r="C79">
        <v>-1.7028363497090027E-2</v>
      </c>
      <c r="D79">
        <f t="shared" si="0"/>
        <v>72.63</v>
      </c>
      <c r="E79">
        <f t="shared" si="1"/>
        <v>2.344535797479007E-4</v>
      </c>
    </row>
    <row r="80" spans="1:5" x14ac:dyDescent="0.3">
      <c r="A80">
        <v>55</v>
      </c>
      <c r="B80">
        <v>72.636499372050579</v>
      </c>
      <c r="C80">
        <v>-0.10649937205057824</v>
      </c>
      <c r="D80">
        <f t="shared" si="0"/>
        <v>72.53</v>
      </c>
      <c r="E80">
        <f t="shared" si="1"/>
        <v>1.4683492630715323E-3</v>
      </c>
    </row>
    <row r="81" spans="1:5" x14ac:dyDescent="0.3">
      <c r="A81">
        <v>56</v>
      </c>
      <c r="B81">
        <v>72.948458395217301</v>
      </c>
      <c r="C81">
        <v>0.32154160478269489</v>
      </c>
      <c r="D81">
        <f t="shared" si="0"/>
        <v>73.27</v>
      </c>
      <c r="E81">
        <f t="shared" si="1"/>
        <v>4.3884482705431266E-3</v>
      </c>
    </row>
    <row r="82" spans="1:5" x14ac:dyDescent="0.3">
      <c r="A82">
        <v>57</v>
      </c>
      <c r="B82">
        <v>72.83357955320686</v>
      </c>
      <c r="C82">
        <v>-0.79357955320685392</v>
      </c>
      <c r="D82">
        <f t="shared" si="0"/>
        <v>72.040000000000006</v>
      </c>
      <c r="E82">
        <f t="shared" si="1"/>
        <v>1.1015818339906355E-2</v>
      </c>
    </row>
    <row r="83" spans="1:5" x14ac:dyDescent="0.3">
      <c r="A83">
        <v>58</v>
      </c>
      <c r="B83">
        <v>71.9854518181331</v>
      </c>
      <c r="C83">
        <v>-2.195451818133094</v>
      </c>
      <c r="D83">
        <f t="shared" si="0"/>
        <v>69.790000000000006</v>
      </c>
      <c r="E83">
        <f t="shared" si="1"/>
        <v>3.1457971315848883E-2</v>
      </c>
    </row>
    <row r="84" spans="1:5" x14ac:dyDescent="0.3">
      <c r="A84">
        <v>59</v>
      </c>
      <c r="B84">
        <v>71.133693329340332</v>
      </c>
      <c r="C84">
        <v>0.70630667065967145</v>
      </c>
      <c r="D84">
        <f t="shared" si="0"/>
        <v>71.84</v>
      </c>
      <c r="E84">
        <f t="shared" si="1"/>
        <v>9.8316630102960947E-3</v>
      </c>
    </row>
    <row r="85" spans="1:5" x14ac:dyDescent="0.3">
      <c r="A85">
        <v>60</v>
      </c>
      <c r="B85">
        <v>71.523535391426066</v>
      </c>
      <c r="C85">
        <v>3.9164646085739321</v>
      </c>
      <c r="D85">
        <f t="shared" si="0"/>
        <v>75.44</v>
      </c>
      <c r="E85">
        <f t="shared" si="1"/>
        <v>5.1914960346950319E-2</v>
      </c>
    </row>
    <row r="86" spans="1:5" x14ac:dyDescent="0.3">
      <c r="A86">
        <v>61</v>
      </c>
      <c r="B86">
        <v>71.5136940689857</v>
      </c>
      <c r="C86">
        <v>4.8063059310142933</v>
      </c>
      <c r="D86">
        <f t="shared" si="0"/>
        <v>76.319999999999993</v>
      </c>
      <c r="E86">
        <f t="shared" si="1"/>
        <v>6.2975706643269042E-2</v>
      </c>
    </row>
    <row r="87" spans="1:5" x14ac:dyDescent="0.3">
      <c r="A87">
        <v>62</v>
      </c>
      <c r="B87">
        <v>70.682670905171349</v>
      </c>
      <c r="C87">
        <v>4.6173290948286478</v>
      </c>
      <c r="D87">
        <f t="shared" si="0"/>
        <v>75.3</v>
      </c>
      <c r="E87">
        <f t="shared" si="1"/>
        <v>6.1319111485108206E-2</v>
      </c>
    </row>
    <row r="88" spans="1:5" x14ac:dyDescent="0.3">
      <c r="A88">
        <v>63</v>
      </c>
      <c r="B88">
        <v>71.74595824155773</v>
      </c>
      <c r="C88">
        <v>2.6440417584422704</v>
      </c>
      <c r="D88">
        <f t="shared" si="0"/>
        <v>74.39</v>
      </c>
      <c r="E88">
        <f t="shared" si="1"/>
        <v>3.5542972959299236E-2</v>
      </c>
    </row>
    <row r="89" spans="1:5" x14ac:dyDescent="0.3">
      <c r="A89">
        <v>64</v>
      </c>
      <c r="B89">
        <v>72.231030862748369</v>
      </c>
      <c r="C89">
        <v>0.19896913725163756</v>
      </c>
      <c r="D89">
        <f t="shared" si="0"/>
        <v>72.430000000000007</v>
      </c>
      <c r="E89">
        <f t="shared" si="1"/>
        <v>2.7470542213397426E-3</v>
      </c>
    </row>
    <row r="90" spans="1:5" x14ac:dyDescent="0.3">
      <c r="A90">
        <v>65</v>
      </c>
      <c r="B90">
        <v>71.669519681127753</v>
      </c>
      <c r="C90">
        <v>-2.2795196811277521</v>
      </c>
      <c r="D90">
        <f t="shared" si="0"/>
        <v>69.39</v>
      </c>
      <c r="E90">
        <f t="shared" si="1"/>
        <v>3.2850838465596659E-2</v>
      </c>
    </row>
    <row r="91" spans="1:5" x14ac:dyDescent="0.3">
      <c r="A91">
        <v>66</v>
      </c>
      <c r="B91">
        <v>73.299189820308015</v>
      </c>
      <c r="C91">
        <v>-6.709189820308012</v>
      </c>
      <c r="D91">
        <f t="shared" ref="D91:D110" si="2">B91+C91</f>
        <v>66.59</v>
      </c>
      <c r="E91">
        <f t="shared" ref="E91:E110" si="3">ABS(C91)/D91</f>
        <v>0.10075371407580735</v>
      </c>
    </row>
    <row r="92" spans="1:5" x14ac:dyDescent="0.3">
      <c r="A92">
        <v>67</v>
      </c>
      <c r="B92">
        <v>71.618975981702334</v>
      </c>
      <c r="C92">
        <v>-0.93897598170232754</v>
      </c>
      <c r="D92">
        <f t="shared" si="2"/>
        <v>70.680000000000007</v>
      </c>
      <c r="E92">
        <f t="shared" si="3"/>
        <v>1.3284889384583014E-2</v>
      </c>
    </row>
    <row r="93" spans="1:5" x14ac:dyDescent="0.3">
      <c r="A93">
        <v>68</v>
      </c>
      <c r="B93">
        <v>72.481692256104566</v>
      </c>
      <c r="C93">
        <v>-1.7116922561045698</v>
      </c>
      <c r="D93">
        <f t="shared" si="2"/>
        <v>70.77</v>
      </c>
      <c r="E93">
        <f t="shared" si="3"/>
        <v>2.4186692893946163E-2</v>
      </c>
    </row>
    <row r="94" spans="1:5" x14ac:dyDescent="0.3">
      <c r="A94">
        <v>69</v>
      </c>
      <c r="B94">
        <v>71.791168458692837</v>
      </c>
      <c r="C94">
        <v>-0.47116845869284418</v>
      </c>
      <c r="D94">
        <f t="shared" si="2"/>
        <v>71.319999999999993</v>
      </c>
      <c r="E94">
        <f t="shared" si="3"/>
        <v>6.6064001499277093E-3</v>
      </c>
    </row>
    <row r="95" spans="1:5" x14ac:dyDescent="0.3">
      <c r="A95">
        <v>70</v>
      </c>
      <c r="B95">
        <v>71.468558025939714</v>
      </c>
      <c r="C95">
        <v>-1.648558025939721</v>
      </c>
      <c r="D95">
        <f t="shared" si="2"/>
        <v>69.819999999999993</v>
      </c>
      <c r="E95">
        <f t="shared" si="3"/>
        <v>2.3611544341731898E-2</v>
      </c>
    </row>
    <row r="96" spans="1:5" x14ac:dyDescent="0.3">
      <c r="A96">
        <v>71</v>
      </c>
      <c r="B96">
        <v>72.129141501267938</v>
      </c>
      <c r="C96">
        <v>-1.8391415012679317</v>
      </c>
      <c r="D96">
        <f t="shared" si="2"/>
        <v>70.290000000000006</v>
      </c>
      <c r="E96">
        <f t="shared" si="3"/>
        <v>2.616505194576656E-2</v>
      </c>
    </row>
    <row r="97" spans="1:5" x14ac:dyDescent="0.3">
      <c r="A97">
        <v>72</v>
      </c>
      <c r="B97">
        <v>72.129496695513481</v>
      </c>
      <c r="C97">
        <v>7.0503304486521756E-2</v>
      </c>
      <c r="D97">
        <f t="shared" si="2"/>
        <v>72.2</v>
      </c>
      <c r="E97">
        <f t="shared" si="3"/>
        <v>9.765000621401905E-4</v>
      </c>
    </row>
    <row r="98" spans="1:5" x14ac:dyDescent="0.3">
      <c r="A98">
        <v>73</v>
      </c>
      <c r="B98">
        <v>72.517121191118093</v>
      </c>
      <c r="C98">
        <v>-0.687121191118095</v>
      </c>
      <c r="D98">
        <f t="shared" si="2"/>
        <v>71.83</v>
      </c>
      <c r="E98">
        <f t="shared" si="3"/>
        <v>9.5659361146887799E-3</v>
      </c>
    </row>
    <row r="99" spans="1:5" x14ac:dyDescent="0.3">
      <c r="A99">
        <v>74</v>
      </c>
      <c r="B99">
        <v>71.66413546472856</v>
      </c>
      <c r="C99">
        <v>1.3858645352714376</v>
      </c>
      <c r="D99">
        <f t="shared" si="2"/>
        <v>73.05</v>
      </c>
      <c r="E99">
        <f t="shared" si="3"/>
        <v>1.8971451543756845E-2</v>
      </c>
    </row>
    <row r="100" spans="1:5" x14ac:dyDescent="0.3">
      <c r="A100">
        <v>75</v>
      </c>
      <c r="B100">
        <v>72.02882605849689</v>
      </c>
      <c r="C100">
        <v>-2.4888260584968833</v>
      </c>
      <c r="D100">
        <f t="shared" si="2"/>
        <v>69.540000000000006</v>
      </c>
      <c r="E100">
        <f t="shared" si="3"/>
        <v>3.5789848410941662E-2</v>
      </c>
    </row>
    <row r="101" spans="1:5" x14ac:dyDescent="0.3">
      <c r="A101">
        <v>76</v>
      </c>
      <c r="B101">
        <v>72.019619980286237</v>
      </c>
      <c r="C101">
        <v>-4.849619980286235</v>
      </c>
      <c r="D101">
        <f t="shared" si="2"/>
        <v>67.17</v>
      </c>
      <c r="E101">
        <f t="shared" si="3"/>
        <v>7.2199195776183334E-2</v>
      </c>
    </row>
    <row r="102" spans="1:5" x14ac:dyDescent="0.3">
      <c r="A102">
        <v>77</v>
      </c>
      <c r="B102">
        <v>71.793096201508405</v>
      </c>
      <c r="C102">
        <v>1.7569037984915923</v>
      </c>
      <c r="D102">
        <f t="shared" si="2"/>
        <v>73.55</v>
      </c>
      <c r="E102">
        <f t="shared" si="3"/>
        <v>2.3887203242577735E-2</v>
      </c>
    </row>
    <row r="103" spans="1:5" x14ac:dyDescent="0.3">
      <c r="A103">
        <v>78</v>
      </c>
      <c r="B103">
        <v>69.891638119613162</v>
      </c>
      <c r="C103">
        <v>0.5383618803868444</v>
      </c>
      <c r="D103">
        <f t="shared" si="2"/>
        <v>70.430000000000007</v>
      </c>
      <c r="E103">
        <f t="shared" si="3"/>
        <v>7.6439284450780113E-3</v>
      </c>
    </row>
    <row r="104" spans="1:5" x14ac:dyDescent="0.3">
      <c r="A104">
        <v>79</v>
      </c>
      <c r="B104">
        <v>71.048888381959202</v>
      </c>
      <c r="C104">
        <v>-0.98888838195919959</v>
      </c>
      <c r="D104">
        <f t="shared" si="2"/>
        <v>70.06</v>
      </c>
      <c r="E104">
        <f t="shared" si="3"/>
        <v>1.4114878417916065E-2</v>
      </c>
    </row>
    <row r="105" spans="1:5" x14ac:dyDescent="0.3">
      <c r="A105">
        <v>80</v>
      </c>
      <c r="B105">
        <v>70.432772887914041</v>
      </c>
      <c r="C105">
        <v>-0.1027728879140426</v>
      </c>
      <c r="D105">
        <f t="shared" si="2"/>
        <v>70.33</v>
      </c>
      <c r="E105">
        <f t="shared" si="3"/>
        <v>1.4612951502067767E-3</v>
      </c>
    </row>
    <row r="106" spans="1:5" x14ac:dyDescent="0.3">
      <c r="A106">
        <v>81</v>
      </c>
      <c r="B106">
        <v>70.509294744359948</v>
      </c>
      <c r="C106">
        <v>-2.2592947443599485</v>
      </c>
      <c r="D106">
        <f t="shared" si="2"/>
        <v>68.25</v>
      </c>
      <c r="E106">
        <f t="shared" si="3"/>
        <v>3.3103219697581662E-2</v>
      </c>
    </row>
    <row r="107" spans="1:5" x14ac:dyDescent="0.3">
      <c r="A107">
        <v>82</v>
      </c>
      <c r="B107">
        <v>69.995551413460234</v>
      </c>
      <c r="C107">
        <v>-0.69555141346023674</v>
      </c>
      <c r="D107">
        <f t="shared" si="2"/>
        <v>69.3</v>
      </c>
      <c r="E107">
        <f t="shared" si="3"/>
        <v>1.003681693304815E-2</v>
      </c>
    </row>
    <row r="108" spans="1:5" x14ac:dyDescent="0.3">
      <c r="A108">
        <v>83</v>
      </c>
      <c r="B108">
        <v>69.520977216362411</v>
      </c>
      <c r="C108">
        <v>0.69902278363758796</v>
      </c>
      <c r="D108">
        <f t="shared" si="2"/>
        <v>70.22</v>
      </c>
      <c r="E108">
        <f t="shared" si="3"/>
        <v>9.9547533984276279E-3</v>
      </c>
    </row>
    <row r="109" spans="1:5" x14ac:dyDescent="0.3">
      <c r="A109">
        <v>84</v>
      </c>
      <c r="B109">
        <v>70.252887275318741</v>
      </c>
      <c r="C109">
        <v>-1.9528872753187443</v>
      </c>
      <c r="D109">
        <f t="shared" si="2"/>
        <v>68.3</v>
      </c>
      <c r="E109">
        <f t="shared" si="3"/>
        <v>2.8592785875823489E-2</v>
      </c>
    </row>
    <row r="110" spans="1:5" ht="15" thickBot="1" x14ac:dyDescent="0.35">
      <c r="A110" s="47">
        <v>85</v>
      </c>
      <c r="B110" s="47">
        <v>70.88443363581483</v>
      </c>
      <c r="C110" s="47">
        <v>-4.3244336358148274</v>
      </c>
      <c r="D110">
        <f t="shared" si="2"/>
        <v>66.56</v>
      </c>
      <c r="E110">
        <f t="shared" si="3"/>
        <v>6.4970457268852574E-2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09E8-3D05-4C66-94CC-BC83B8EBDF37}">
  <dimension ref="A1:I111"/>
  <sheetViews>
    <sheetView workbookViewId="0">
      <selection activeCell="C13" sqref="C13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4" t="s">
        <v>162</v>
      </c>
      <c r="B3" s="54"/>
    </row>
    <row r="4" spans="1:9" x14ac:dyDescent="0.3">
      <c r="A4" t="s">
        <v>163</v>
      </c>
      <c r="B4">
        <v>0.77295219017394345</v>
      </c>
    </row>
    <row r="5" spans="1:9" x14ac:dyDescent="0.3">
      <c r="A5" t="s">
        <v>164</v>
      </c>
      <c r="B5">
        <v>0.59745508829469607</v>
      </c>
    </row>
    <row r="6" spans="1:9" x14ac:dyDescent="0.3">
      <c r="A6" t="s">
        <v>165</v>
      </c>
      <c r="B6">
        <v>0.58254601749079593</v>
      </c>
    </row>
    <row r="7" spans="1:9" x14ac:dyDescent="0.3">
      <c r="A7" t="s">
        <v>166</v>
      </c>
      <c r="B7">
        <v>1.692520173500893</v>
      </c>
    </row>
    <row r="8" spans="1:9" ht="15" thickBot="1" x14ac:dyDescent="0.35">
      <c r="A8" s="47" t="s">
        <v>167</v>
      </c>
      <c r="B8" s="47">
        <v>85</v>
      </c>
    </row>
    <row r="10" spans="1:9" ht="15" thickBot="1" x14ac:dyDescent="0.35">
      <c r="A10" t="s">
        <v>168</v>
      </c>
    </row>
    <row r="11" spans="1:9" x14ac:dyDescent="0.3">
      <c r="A11" s="48"/>
      <c r="B11" s="48" t="s">
        <v>173</v>
      </c>
      <c r="C11" s="48" t="s">
        <v>174</v>
      </c>
      <c r="D11" s="48" t="s">
        <v>175</v>
      </c>
      <c r="E11" s="48" t="s">
        <v>176</v>
      </c>
      <c r="F11" s="48" t="s">
        <v>177</v>
      </c>
    </row>
    <row r="12" spans="1:9" x14ac:dyDescent="0.3">
      <c r="A12" t="s">
        <v>169</v>
      </c>
      <c r="B12">
        <v>3</v>
      </c>
      <c r="C12">
        <v>344.38454185745758</v>
      </c>
      <c r="D12">
        <v>114.79484728581919</v>
      </c>
      <c r="E12">
        <v>40.073261181267199</v>
      </c>
      <c r="F12">
        <v>5.5819842350886974E-16</v>
      </c>
    </row>
    <row r="13" spans="1:9" x14ac:dyDescent="0.3">
      <c r="A13" t="s">
        <v>170</v>
      </c>
      <c r="B13">
        <v>81</v>
      </c>
      <c r="C13">
        <v>232.03458755430694</v>
      </c>
      <c r="D13">
        <v>2.8646245377074933</v>
      </c>
    </row>
    <row r="14" spans="1:9" ht="15" thickBot="1" x14ac:dyDescent="0.35">
      <c r="A14" s="47" t="s">
        <v>171</v>
      </c>
      <c r="B14" s="47">
        <v>84</v>
      </c>
      <c r="C14" s="47">
        <v>576.41912941176452</v>
      </c>
      <c r="D14" s="47"/>
      <c r="E14" s="47"/>
      <c r="F14" s="47"/>
    </row>
    <row r="15" spans="1:9" ht="15" thickBot="1" x14ac:dyDescent="0.35"/>
    <row r="16" spans="1:9" x14ac:dyDescent="0.3">
      <c r="A16" s="48"/>
      <c r="B16" s="48" t="s">
        <v>178</v>
      </c>
      <c r="C16" s="48" t="s">
        <v>166</v>
      </c>
      <c r="D16" s="48" t="s">
        <v>179</v>
      </c>
      <c r="E16" s="48" t="s">
        <v>180</v>
      </c>
      <c r="F16" s="48" t="s">
        <v>181</v>
      </c>
      <c r="G16" s="48" t="s">
        <v>182</v>
      </c>
      <c r="H16" s="48" t="s">
        <v>183</v>
      </c>
      <c r="I16" s="48" t="s">
        <v>184</v>
      </c>
    </row>
    <row r="17" spans="1:9" x14ac:dyDescent="0.3">
      <c r="A17" t="s">
        <v>172</v>
      </c>
      <c r="B17">
        <v>70.716423248334067</v>
      </c>
      <c r="C17">
        <v>1.1374674022376372</v>
      </c>
      <c r="D17">
        <v>62.170065805156277</v>
      </c>
      <c r="E17">
        <v>3.9765903259347459E-70</v>
      </c>
      <c r="F17">
        <v>68.453219914723789</v>
      </c>
      <c r="G17">
        <v>72.979626581944345</v>
      </c>
      <c r="H17">
        <v>68.453219914723789</v>
      </c>
      <c r="I17">
        <v>72.979626581944345</v>
      </c>
    </row>
    <row r="18" spans="1:9" x14ac:dyDescent="0.3">
      <c r="A18" t="s">
        <v>152</v>
      </c>
      <c r="B18">
        <v>1.9607385293695925E-3</v>
      </c>
      <c r="C18">
        <v>5.1059354285322607E-4</v>
      </c>
      <c r="D18">
        <v>3.8401161879425127</v>
      </c>
      <c r="E18">
        <v>2.4299825601822804E-4</v>
      </c>
      <c r="F18">
        <v>9.4481754030912202E-4</v>
      </c>
      <c r="G18">
        <v>2.9766595184300632E-3</v>
      </c>
      <c r="H18">
        <v>9.4481754030912202E-4</v>
      </c>
      <c r="I18">
        <v>2.9766595184300632E-3</v>
      </c>
    </row>
    <row r="19" spans="1:9" x14ac:dyDescent="0.3">
      <c r="A19" t="s">
        <v>102</v>
      </c>
      <c r="B19">
        <v>-0.44119490877152301</v>
      </c>
      <c r="C19">
        <v>8.1244227810503611E-2</v>
      </c>
      <c r="D19">
        <v>-5.4304769786301472</v>
      </c>
      <c r="E19">
        <v>5.7393990576153137E-7</v>
      </c>
      <c r="F19">
        <v>-0.60284543770589905</v>
      </c>
      <c r="G19">
        <v>-0.27954437983714697</v>
      </c>
      <c r="H19">
        <v>-0.60284543770589905</v>
      </c>
      <c r="I19">
        <v>-0.27954437983714697</v>
      </c>
    </row>
    <row r="20" spans="1:9" ht="15" thickBot="1" x14ac:dyDescent="0.35">
      <c r="A20" s="47" t="s">
        <v>157</v>
      </c>
      <c r="B20" s="47">
        <v>6.1973110167124541E-2</v>
      </c>
      <c r="C20" s="47">
        <v>1.4773626313664809E-2</v>
      </c>
      <c r="D20" s="47">
        <v>4.1948475513965553</v>
      </c>
      <c r="E20" s="47">
        <v>6.9392644197264952E-5</v>
      </c>
      <c r="F20" s="47">
        <v>3.257822794296264E-2</v>
      </c>
      <c r="G20" s="47">
        <v>9.1367992391286443E-2</v>
      </c>
      <c r="H20" s="47">
        <v>3.257822794296264E-2</v>
      </c>
      <c r="I20" s="47">
        <v>9.1367992391286443E-2</v>
      </c>
    </row>
    <row r="24" spans="1:9" x14ac:dyDescent="0.3">
      <c r="A24" t="s">
        <v>185</v>
      </c>
    </row>
    <row r="25" spans="1:9" ht="15" thickBot="1" x14ac:dyDescent="0.35"/>
    <row r="26" spans="1:9" x14ac:dyDescent="0.3">
      <c r="A26" s="48" t="s">
        <v>186</v>
      </c>
      <c r="B26" s="48" t="s">
        <v>187</v>
      </c>
      <c r="C26" s="48" t="s">
        <v>188</v>
      </c>
      <c r="D26" s="61" t="s">
        <v>205</v>
      </c>
      <c r="E26" s="61" t="s">
        <v>206</v>
      </c>
      <c r="F26" s="61" t="s">
        <v>193</v>
      </c>
    </row>
    <row r="27" spans="1:9" x14ac:dyDescent="0.3">
      <c r="A27">
        <v>1</v>
      </c>
      <c r="B27">
        <v>74.758041450033176</v>
      </c>
      <c r="C27">
        <v>-1.0580414500331727</v>
      </c>
      <c r="D27">
        <f>B27+C27</f>
        <v>73.7</v>
      </c>
      <c r="E27">
        <f>ABS(C27)/D27</f>
        <v>1.4356057666664488E-2</v>
      </c>
      <c r="F27">
        <f>SUM(E27:E111)/A111</f>
        <v>1.6731568487303505E-2</v>
      </c>
    </row>
    <row r="28" spans="1:9" x14ac:dyDescent="0.3">
      <c r="A28">
        <v>2</v>
      </c>
      <c r="B28">
        <v>72.991627411931091</v>
      </c>
      <c r="C28">
        <v>-1.0116274119310873</v>
      </c>
      <c r="D28">
        <f t="shared" ref="D28:D91" si="0">B28+C28</f>
        <v>71.98</v>
      </c>
      <c r="E28">
        <f t="shared" ref="E28:E91" si="1">ABS(C28)/D28</f>
        <v>1.4054284689234333E-2</v>
      </c>
    </row>
    <row r="29" spans="1:9" x14ac:dyDescent="0.3">
      <c r="A29">
        <v>3</v>
      </c>
      <c r="B29">
        <v>71.546402772735291</v>
      </c>
      <c r="C29">
        <v>7.3597227264713183E-2</v>
      </c>
      <c r="D29">
        <f t="shared" si="0"/>
        <v>71.62</v>
      </c>
      <c r="E29">
        <f t="shared" si="1"/>
        <v>1.0276071944249256E-3</v>
      </c>
    </row>
    <row r="30" spans="1:9" x14ac:dyDescent="0.3">
      <c r="A30">
        <v>4</v>
      </c>
      <c r="B30">
        <v>73.83255709455247</v>
      </c>
      <c r="C30">
        <v>-0.9225570945524737</v>
      </c>
      <c r="D30">
        <f t="shared" si="0"/>
        <v>72.91</v>
      </c>
      <c r="E30">
        <f t="shared" si="1"/>
        <v>1.2653368461836151E-2</v>
      </c>
    </row>
    <row r="31" spans="1:9" x14ac:dyDescent="0.3">
      <c r="A31">
        <v>5</v>
      </c>
      <c r="B31">
        <v>71.986829338910908</v>
      </c>
      <c r="C31">
        <v>-0.80682933891090158</v>
      </c>
      <c r="D31">
        <f t="shared" si="0"/>
        <v>71.180000000000007</v>
      </c>
      <c r="E31">
        <f t="shared" si="1"/>
        <v>1.1335056742215532E-2</v>
      </c>
    </row>
    <row r="32" spans="1:9" x14ac:dyDescent="0.3">
      <c r="A32">
        <v>6</v>
      </c>
      <c r="B32">
        <v>72.090170543519406</v>
      </c>
      <c r="C32">
        <v>0.98982945648059228</v>
      </c>
      <c r="D32">
        <f t="shared" si="0"/>
        <v>73.08</v>
      </c>
      <c r="E32">
        <f t="shared" si="1"/>
        <v>1.3544464374392341E-2</v>
      </c>
    </row>
    <row r="33" spans="1:5" x14ac:dyDescent="0.3">
      <c r="A33">
        <v>7</v>
      </c>
      <c r="B33">
        <v>70.502091290230553</v>
      </c>
      <c r="C33">
        <v>0.54790870976944461</v>
      </c>
      <c r="D33">
        <f t="shared" si="0"/>
        <v>71.05</v>
      </c>
      <c r="E33">
        <f t="shared" si="1"/>
        <v>7.7115933816952094E-3</v>
      </c>
    </row>
    <row r="34" spans="1:5" x14ac:dyDescent="0.3">
      <c r="A34">
        <v>8</v>
      </c>
      <c r="B34">
        <v>73.568771503867012</v>
      </c>
      <c r="C34">
        <v>-1.1187715038670092</v>
      </c>
      <c r="D34">
        <f t="shared" si="0"/>
        <v>72.45</v>
      </c>
      <c r="E34">
        <f t="shared" si="1"/>
        <v>1.544198072970337E-2</v>
      </c>
    </row>
    <row r="35" spans="1:5" x14ac:dyDescent="0.3">
      <c r="A35">
        <v>9</v>
      </c>
      <c r="B35">
        <v>74.128853901568036</v>
      </c>
      <c r="C35">
        <v>-1.6888539015680379</v>
      </c>
      <c r="D35">
        <f t="shared" si="0"/>
        <v>72.44</v>
      </c>
      <c r="E35">
        <f t="shared" si="1"/>
        <v>2.3313830778134152E-2</v>
      </c>
    </row>
    <row r="36" spans="1:5" x14ac:dyDescent="0.3">
      <c r="A36">
        <v>10</v>
      </c>
      <c r="B36">
        <v>73.392533935200376</v>
      </c>
      <c r="C36">
        <v>1.0974660647996188</v>
      </c>
      <c r="D36">
        <f t="shared" si="0"/>
        <v>74.489999999999995</v>
      </c>
      <c r="E36">
        <f t="shared" si="1"/>
        <v>1.4733065710828552E-2</v>
      </c>
    </row>
    <row r="37" spans="1:5" x14ac:dyDescent="0.3">
      <c r="A37">
        <v>11</v>
      </c>
      <c r="B37">
        <v>73.279385005911081</v>
      </c>
      <c r="C37">
        <v>-1.6293850059110753</v>
      </c>
      <c r="D37">
        <f t="shared" si="0"/>
        <v>71.650000000000006</v>
      </c>
      <c r="E37">
        <f t="shared" si="1"/>
        <v>2.2740893313483255E-2</v>
      </c>
    </row>
    <row r="38" spans="1:5" x14ac:dyDescent="0.3">
      <c r="A38">
        <v>12</v>
      </c>
      <c r="B38">
        <v>72.457789273909015</v>
      </c>
      <c r="C38">
        <v>0.73221072609098314</v>
      </c>
      <c r="D38">
        <f t="shared" si="0"/>
        <v>73.19</v>
      </c>
      <c r="E38">
        <f t="shared" si="1"/>
        <v>1.0004245471935827E-2</v>
      </c>
    </row>
    <row r="39" spans="1:5" x14ac:dyDescent="0.3">
      <c r="A39">
        <v>13</v>
      </c>
      <c r="B39">
        <v>71.56767350176284</v>
      </c>
      <c r="C39">
        <v>-9.7673501762841397E-2</v>
      </c>
      <c r="D39">
        <f t="shared" si="0"/>
        <v>71.47</v>
      </c>
      <c r="E39">
        <f t="shared" si="1"/>
        <v>1.3666363755819421E-3</v>
      </c>
    </row>
    <row r="40" spans="1:5" x14ac:dyDescent="0.3">
      <c r="A40">
        <v>14</v>
      </c>
      <c r="B40">
        <v>73.732810253047631</v>
      </c>
      <c r="C40">
        <v>-0.86281025304762693</v>
      </c>
      <c r="D40">
        <f t="shared" si="0"/>
        <v>72.87</v>
      </c>
      <c r="E40">
        <f t="shared" si="1"/>
        <v>1.1840404186189472E-2</v>
      </c>
    </row>
    <row r="41" spans="1:5" x14ac:dyDescent="0.3">
      <c r="A41">
        <v>15</v>
      </c>
      <c r="B41">
        <v>70.770379806580223</v>
      </c>
      <c r="C41">
        <v>-0.16037980658022377</v>
      </c>
      <c r="D41">
        <f t="shared" si="0"/>
        <v>70.61</v>
      </c>
      <c r="E41">
        <f t="shared" si="1"/>
        <v>2.2713469279170622E-3</v>
      </c>
    </row>
    <row r="42" spans="1:5" x14ac:dyDescent="0.3">
      <c r="A42">
        <v>16</v>
      </c>
      <c r="B42">
        <v>73.132483177996576</v>
      </c>
      <c r="C42">
        <v>-0.98248317799657059</v>
      </c>
      <c r="D42">
        <f t="shared" si="0"/>
        <v>72.150000000000006</v>
      </c>
      <c r="E42">
        <f t="shared" si="1"/>
        <v>1.3617230464262931E-2</v>
      </c>
    </row>
    <row r="43" spans="1:5" x14ac:dyDescent="0.3">
      <c r="A43">
        <v>17</v>
      </c>
      <c r="B43">
        <v>71.762163926812889</v>
      </c>
      <c r="C43">
        <v>0.22783607318710608</v>
      </c>
      <c r="D43">
        <f t="shared" si="0"/>
        <v>71.989999999999995</v>
      </c>
      <c r="E43">
        <f t="shared" si="1"/>
        <v>3.1648294650243936E-3</v>
      </c>
    </row>
    <row r="44" spans="1:5" x14ac:dyDescent="0.3">
      <c r="A44">
        <v>18</v>
      </c>
      <c r="B44">
        <v>78.75821852450521</v>
      </c>
      <c r="C44">
        <v>0.62178147549478524</v>
      </c>
      <c r="D44">
        <f t="shared" si="0"/>
        <v>79.38</v>
      </c>
      <c r="E44">
        <f t="shared" si="1"/>
        <v>7.8329739921237755E-3</v>
      </c>
    </row>
    <row r="45" spans="1:5" x14ac:dyDescent="0.3">
      <c r="A45">
        <v>19</v>
      </c>
      <c r="B45">
        <v>69.033418946287867</v>
      </c>
      <c r="C45">
        <v>0.7165810537121331</v>
      </c>
      <c r="D45">
        <f t="shared" si="0"/>
        <v>69.75</v>
      </c>
      <c r="E45">
        <f t="shared" si="1"/>
        <v>1.0273563494080762E-2</v>
      </c>
    </row>
    <row r="46" spans="1:5" x14ac:dyDescent="0.3">
      <c r="A46">
        <v>20</v>
      </c>
      <c r="B46">
        <v>69.597511424178762</v>
      </c>
      <c r="C46">
        <v>0.83248857582124458</v>
      </c>
      <c r="D46">
        <f t="shared" si="0"/>
        <v>70.430000000000007</v>
      </c>
      <c r="E46">
        <f t="shared" si="1"/>
        <v>1.1820084847667819E-2</v>
      </c>
    </row>
    <row r="47" spans="1:5" x14ac:dyDescent="0.3">
      <c r="A47">
        <v>21</v>
      </c>
      <c r="B47">
        <v>69.803956946519548</v>
      </c>
      <c r="C47">
        <v>1.7060430534804567</v>
      </c>
      <c r="D47">
        <f t="shared" si="0"/>
        <v>71.510000000000005</v>
      </c>
      <c r="E47">
        <f t="shared" si="1"/>
        <v>2.3857405306676779E-2</v>
      </c>
    </row>
    <row r="48" spans="1:5" x14ac:dyDescent="0.3">
      <c r="A48">
        <v>22</v>
      </c>
      <c r="B48">
        <v>70.348170153769928</v>
      </c>
      <c r="C48">
        <v>1.3518298462300748</v>
      </c>
      <c r="D48">
        <f t="shared" si="0"/>
        <v>71.7</v>
      </c>
      <c r="E48">
        <f t="shared" si="1"/>
        <v>1.8853972750768128E-2</v>
      </c>
    </row>
    <row r="49" spans="1:5" x14ac:dyDescent="0.3">
      <c r="A49">
        <v>23</v>
      </c>
      <c r="B49">
        <v>74.205059113783065</v>
      </c>
      <c r="C49">
        <v>-0.49505911378307133</v>
      </c>
      <c r="D49">
        <f t="shared" si="0"/>
        <v>73.709999999999994</v>
      </c>
      <c r="E49">
        <f t="shared" si="1"/>
        <v>6.7163086932990283E-3</v>
      </c>
    </row>
    <row r="50" spans="1:5" x14ac:dyDescent="0.3">
      <c r="A50">
        <v>24</v>
      </c>
      <c r="B50">
        <v>71.096698086996042</v>
      </c>
      <c r="C50">
        <v>3.7833019130039531</v>
      </c>
      <c r="D50">
        <f t="shared" si="0"/>
        <v>74.88</v>
      </c>
      <c r="E50">
        <f t="shared" si="1"/>
        <v>5.0524865291185272E-2</v>
      </c>
    </row>
    <row r="51" spans="1:5" x14ac:dyDescent="0.3">
      <c r="A51">
        <v>25</v>
      </c>
      <c r="B51">
        <v>71.558981000223639</v>
      </c>
      <c r="C51">
        <v>-1.1189810002236413</v>
      </c>
      <c r="D51">
        <f t="shared" si="0"/>
        <v>70.44</v>
      </c>
      <c r="E51">
        <f t="shared" si="1"/>
        <v>1.5885590576712683E-2</v>
      </c>
    </row>
    <row r="52" spans="1:5" x14ac:dyDescent="0.3">
      <c r="A52">
        <v>26</v>
      </c>
      <c r="B52">
        <v>70.189303421204826</v>
      </c>
      <c r="C52">
        <v>0.24069657879518047</v>
      </c>
      <c r="D52">
        <f t="shared" si="0"/>
        <v>70.430000000000007</v>
      </c>
      <c r="E52">
        <f t="shared" si="1"/>
        <v>3.4175291608005173E-3</v>
      </c>
    </row>
    <row r="53" spans="1:5" x14ac:dyDescent="0.3">
      <c r="A53">
        <v>27</v>
      </c>
      <c r="B53">
        <v>70.458589650033062</v>
      </c>
      <c r="C53">
        <v>-0.45858965003306196</v>
      </c>
      <c r="D53">
        <f t="shared" si="0"/>
        <v>70</v>
      </c>
      <c r="E53">
        <f t="shared" si="1"/>
        <v>6.5512807147580275E-3</v>
      </c>
    </row>
    <row r="54" spans="1:5" x14ac:dyDescent="0.3">
      <c r="A54">
        <v>28</v>
      </c>
      <c r="B54">
        <v>78.624157499972142</v>
      </c>
      <c r="C54">
        <v>-2.074157499972145</v>
      </c>
      <c r="D54">
        <f t="shared" si="0"/>
        <v>76.55</v>
      </c>
      <c r="E54">
        <f t="shared" si="1"/>
        <v>2.7095460482980342E-2</v>
      </c>
    </row>
    <row r="55" spans="1:5" x14ac:dyDescent="0.3">
      <c r="A55">
        <v>29</v>
      </c>
      <c r="B55">
        <v>74.646672545208531</v>
      </c>
      <c r="C55">
        <v>0.71332745479146809</v>
      </c>
      <c r="D55">
        <f t="shared" si="0"/>
        <v>75.36</v>
      </c>
      <c r="E55">
        <f t="shared" si="1"/>
        <v>9.4655978608209675E-3</v>
      </c>
    </row>
    <row r="56" spans="1:5" x14ac:dyDescent="0.3">
      <c r="A56">
        <v>30</v>
      </c>
      <c r="B56">
        <v>71.625385066516955</v>
      </c>
      <c r="C56">
        <v>2.904614933483046</v>
      </c>
      <c r="D56">
        <f t="shared" si="0"/>
        <v>74.53</v>
      </c>
      <c r="E56">
        <f t="shared" si="1"/>
        <v>3.8972426318033625E-2</v>
      </c>
    </row>
    <row r="57" spans="1:5" x14ac:dyDescent="0.3">
      <c r="A57">
        <v>31</v>
      </c>
      <c r="B57">
        <v>72.686865421864724</v>
      </c>
      <c r="C57">
        <v>7.3134578135281458E-2</v>
      </c>
      <c r="D57">
        <f t="shared" si="0"/>
        <v>72.760000000000005</v>
      </c>
      <c r="E57">
        <f t="shared" si="1"/>
        <v>1.0051481327004049E-3</v>
      </c>
    </row>
    <row r="58" spans="1:5" x14ac:dyDescent="0.3">
      <c r="A58">
        <v>32</v>
      </c>
      <c r="B58">
        <v>72.926303990402658</v>
      </c>
      <c r="C58">
        <v>0.78369600959733532</v>
      </c>
      <c r="D58">
        <f t="shared" si="0"/>
        <v>73.709999999999994</v>
      </c>
      <c r="E58">
        <f t="shared" si="1"/>
        <v>1.0632153162357012E-2</v>
      </c>
    </row>
    <row r="59" spans="1:5" x14ac:dyDescent="0.3">
      <c r="A59">
        <v>33</v>
      </c>
      <c r="B59">
        <v>72.753676588472828</v>
      </c>
      <c r="C59">
        <v>-0.55367658847282542</v>
      </c>
      <c r="D59">
        <f t="shared" si="0"/>
        <v>72.2</v>
      </c>
      <c r="E59">
        <f t="shared" si="1"/>
        <v>7.6686508098729282E-3</v>
      </c>
    </row>
    <row r="60" spans="1:5" x14ac:dyDescent="0.3">
      <c r="A60">
        <v>34</v>
      </c>
      <c r="B60">
        <v>73.542491853558317</v>
      </c>
      <c r="C60">
        <v>0.14750814644168031</v>
      </c>
      <c r="D60">
        <f t="shared" si="0"/>
        <v>73.69</v>
      </c>
      <c r="E60">
        <f t="shared" si="1"/>
        <v>2.0017389936447323E-3</v>
      </c>
    </row>
    <row r="61" spans="1:5" x14ac:dyDescent="0.3">
      <c r="A61">
        <v>35</v>
      </c>
      <c r="B61">
        <v>73.749686378091383</v>
      </c>
      <c r="C61">
        <v>-0.26968637809137874</v>
      </c>
      <c r="D61">
        <f t="shared" si="0"/>
        <v>73.48</v>
      </c>
      <c r="E61">
        <f t="shared" si="1"/>
        <v>3.6702011171935046E-3</v>
      </c>
    </row>
    <row r="62" spans="1:5" x14ac:dyDescent="0.3">
      <c r="A62">
        <v>36</v>
      </c>
      <c r="B62">
        <v>74.298398401583512</v>
      </c>
      <c r="C62">
        <v>1.8116015984164875</v>
      </c>
      <c r="D62">
        <f t="shared" si="0"/>
        <v>76.11</v>
      </c>
      <c r="E62">
        <f t="shared" si="1"/>
        <v>2.3802412277184173E-2</v>
      </c>
    </row>
    <row r="63" spans="1:5" x14ac:dyDescent="0.3">
      <c r="A63">
        <v>37</v>
      </c>
      <c r="B63">
        <v>74.263312405741161</v>
      </c>
      <c r="C63">
        <v>5.6066875942588439</v>
      </c>
      <c r="D63">
        <f t="shared" si="0"/>
        <v>79.87</v>
      </c>
      <c r="E63">
        <f t="shared" si="1"/>
        <v>7.0197666135706063E-2</v>
      </c>
    </row>
    <row r="64" spans="1:5" x14ac:dyDescent="0.3">
      <c r="A64">
        <v>38</v>
      </c>
      <c r="B64">
        <v>78.19709306013003</v>
      </c>
      <c r="C64">
        <v>1.0029069398699733</v>
      </c>
      <c r="D64">
        <f t="shared" si="0"/>
        <v>79.2</v>
      </c>
      <c r="E64">
        <f t="shared" si="1"/>
        <v>1.2662966412499662E-2</v>
      </c>
    </row>
    <row r="65" spans="1:5" x14ac:dyDescent="0.3">
      <c r="A65">
        <v>39</v>
      </c>
      <c r="B65">
        <v>76.820771741849001</v>
      </c>
      <c r="C65">
        <v>0.31922825815099998</v>
      </c>
      <c r="D65">
        <f t="shared" si="0"/>
        <v>77.14</v>
      </c>
      <c r="E65">
        <f t="shared" si="1"/>
        <v>4.1382973574150888E-3</v>
      </c>
    </row>
    <row r="66" spans="1:5" x14ac:dyDescent="0.3">
      <c r="A66">
        <v>40</v>
      </c>
      <c r="B66">
        <v>73.705981180705692</v>
      </c>
      <c r="C66">
        <v>2.5440188192943083</v>
      </c>
      <c r="D66">
        <f t="shared" si="0"/>
        <v>76.25</v>
      </c>
      <c r="E66">
        <f t="shared" si="1"/>
        <v>3.3364181236646667E-2</v>
      </c>
    </row>
    <row r="67" spans="1:5" x14ac:dyDescent="0.3">
      <c r="A67">
        <v>41</v>
      </c>
      <c r="B67">
        <v>77.650729803092872</v>
      </c>
      <c r="C67">
        <v>-1.4907298030928757</v>
      </c>
      <c r="D67">
        <f t="shared" si="0"/>
        <v>76.16</v>
      </c>
      <c r="E67">
        <f t="shared" si="1"/>
        <v>1.9573658128845532E-2</v>
      </c>
    </row>
    <row r="68" spans="1:5" x14ac:dyDescent="0.3">
      <c r="A68">
        <v>42</v>
      </c>
      <c r="B68">
        <v>76.766387602524745</v>
      </c>
      <c r="C68">
        <v>-0.50638760252473958</v>
      </c>
      <c r="D68">
        <f t="shared" si="0"/>
        <v>76.260000000000005</v>
      </c>
      <c r="E68">
        <f t="shared" si="1"/>
        <v>6.6402780294353468E-3</v>
      </c>
    </row>
    <row r="69" spans="1:5" x14ac:dyDescent="0.3">
      <c r="A69">
        <v>43</v>
      </c>
      <c r="B69">
        <v>75.107904880672805</v>
      </c>
      <c r="C69">
        <v>-0.24790488067280592</v>
      </c>
      <c r="D69">
        <f t="shared" si="0"/>
        <v>74.86</v>
      </c>
      <c r="E69">
        <f t="shared" si="1"/>
        <v>3.3115800250174449E-3</v>
      </c>
    </row>
    <row r="70" spans="1:5" x14ac:dyDescent="0.3">
      <c r="A70">
        <v>44</v>
      </c>
      <c r="B70">
        <v>72.908871799130495</v>
      </c>
      <c r="C70">
        <v>0.26112820086950705</v>
      </c>
      <c r="D70">
        <f t="shared" si="0"/>
        <v>73.17</v>
      </c>
      <c r="E70">
        <f t="shared" si="1"/>
        <v>3.568787766427594E-3</v>
      </c>
    </row>
    <row r="71" spans="1:5" x14ac:dyDescent="0.3">
      <c r="A71">
        <v>45</v>
      </c>
      <c r="B71">
        <v>72.22548090881196</v>
      </c>
      <c r="C71">
        <v>-0.18548090881195378</v>
      </c>
      <c r="D71">
        <f t="shared" si="0"/>
        <v>72.040000000000006</v>
      </c>
      <c r="E71">
        <f t="shared" si="1"/>
        <v>2.5746933483058545E-3</v>
      </c>
    </row>
    <row r="72" spans="1:5" x14ac:dyDescent="0.3">
      <c r="A72">
        <v>46</v>
      </c>
      <c r="B72">
        <v>73.115293537701916</v>
      </c>
      <c r="C72">
        <v>0.66470646229808494</v>
      </c>
      <c r="D72">
        <f t="shared" si="0"/>
        <v>73.78</v>
      </c>
      <c r="E72">
        <f t="shared" si="1"/>
        <v>9.0093041786132415E-3</v>
      </c>
    </row>
    <row r="73" spans="1:5" x14ac:dyDescent="0.3">
      <c r="A73">
        <v>47</v>
      </c>
      <c r="B73">
        <v>74.072502487615751</v>
      </c>
      <c r="C73">
        <v>1.1574975123842535</v>
      </c>
      <c r="D73">
        <f t="shared" si="0"/>
        <v>75.23</v>
      </c>
      <c r="E73">
        <f t="shared" si="1"/>
        <v>1.5386116075824184E-2</v>
      </c>
    </row>
    <row r="74" spans="1:5" x14ac:dyDescent="0.3">
      <c r="A74">
        <v>48</v>
      </c>
      <c r="B74">
        <v>71.169354106904734</v>
      </c>
      <c r="C74">
        <v>1.1706458930952692</v>
      </c>
      <c r="D74">
        <f t="shared" si="0"/>
        <v>72.34</v>
      </c>
      <c r="E74">
        <f t="shared" si="1"/>
        <v>1.6182553125452987E-2</v>
      </c>
    </row>
    <row r="75" spans="1:5" x14ac:dyDescent="0.3">
      <c r="A75">
        <v>49</v>
      </c>
      <c r="B75">
        <v>72.510624847072322</v>
      </c>
      <c r="C75">
        <v>0.55937515292767159</v>
      </c>
      <c r="D75">
        <f t="shared" si="0"/>
        <v>73.069999999999993</v>
      </c>
      <c r="E75">
        <f t="shared" si="1"/>
        <v>7.6553325978879379E-3</v>
      </c>
    </row>
    <row r="76" spans="1:5" x14ac:dyDescent="0.3">
      <c r="A76">
        <v>50</v>
      </c>
      <c r="B76">
        <v>71.931048093802815</v>
      </c>
      <c r="C76">
        <v>-0.99104809380281722</v>
      </c>
      <c r="D76">
        <f t="shared" si="0"/>
        <v>70.94</v>
      </c>
      <c r="E76">
        <f t="shared" si="1"/>
        <v>1.3970229684279916E-2</v>
      </c>
    </row>
    <row r="77" spans="1:5" x14ac:dyDescent="0.3">
      <c r="A77">
        <v>51</v>
      </c>
      <c r="B77">
        <v>70.091629707284866</v>
      </c>
      <c r="C77">
        <v>1.8983702927151285</v>
      </c>
      <c r="D77">
        <f t="shared" si="0"/>
        <v>71.989999999999995</v>
      </c>
      <c r="E77">
        <f t="shared" si="1"/>
        <v>2.636991655389816E-2</v>
      </c>
    </row>
    <row r="78" spans="1:5" x14ac:dyDescent="0.3">
      <c r="A78">
        <v>52</v>
      </c>
      <c r="B78">
        <v>72.435785489220223</v>
      </c>
      <c r="C78">
        <v>-0.33578548922022833</v>
      </c>
      <c r="D78">
        <f t="shared" si="0"/>
        <v>72.099999999999994</v>
      </c>
      <c r="E78">
        <f t="shared" si="1"/>
        <v>4.6572189905718219E-3</v>
      </c>
    </row>
    <row r="79" spans="1:5" x14ac:dyDescent="0.3">
      <c r="A79">
        <v>53</v>
      </c>
      <c r="B79">
        <v>73.060545641766041</v>
      </c>
      <c r="C79">
        <v>-1.9405456417660361</v>
      </c>
      <c r="D79">
        <f t="shared" si="0"/>
        <v>71.12</v>
      </c>
      <c r="E79">
        <f t="shared" si="1"/>
        <v>2.7285512398285094E-2</v>
      </c>
    </row>
    <row r="80" spans="1:5" x14ac:dyDescent="0.3">
      <c r="A80">
        <v>54</v>
      </c>
      <c r="B80">
        <v>72.805205871746892</v>
      </c>
      <c r="C80">
        <v>-0.17520587174689695</v>
      </c>
      <c r="D80">
        <f t="shared" si="0"/>
        <v>72.63</v>
      </c>
      <c r="E80">
        <f t="shared" si="1"/>
        <v>2.4123071973963508E-3</v>
      </c>
    </row>
    <row r="81" spans="1:5" x14ac:dyDescent="0.3">
      <c r="A81">
        <v>55</v>
      </c>
      <c r="B81">
        <v>73.819353212680781</v>
      </c>
      <c r="C81">
        <v>-1.2893532126807798</v>
      </c>
      <c r="D81">
        <f t="shared" si="0"/>
        <v>72.53</v>
      </c>
      <c r="E81">
        <f t="shared" si="1"/>
        <v>1.7776826315742175E-2</v>
      </c>
    </row>
    <row r="82" spans="1:5" x14ac:dyDescent="0.3">
      <c r="A82">
        <v>56</v>
      </c>
      <c r="B82">
        <v>72.383946458432902</v>
      </c>
      <c r="C82">
        <v>0.88605354156709382</v>
      </c>
      <c r="D82">
        <f t="shared" si="0"/>
        <v>73.27</v>
      </c>
      <c r="E82">
        <f t="shared" si="1"/>
        <v>1.2092992241942048E-2</v>
      </c>
    </row>
    <row r="83" spans="1:5" x14ac:dyDescent="0.3">
      <c r="A83">
        <v>57</v>
      </c>
      <c r="B83">
        <v>73.047328800019642</v>
      </c>
      <c r="C83">
        <v>-1.0073288000196357</v>
      </c>
      <c r="D83">
        <f t="shared" si="0"/>
        <v>72.040000000000006</v>
      </c>
      <c r="E83">
        <f t="shared" si="1"/>
        <v>1.3982909494997718E-2</v>
      </c>
    </row>
    <row r="84" spans="1:5" x14ac:dyDescent="0.3">
      <c r="A84">
        <v>58</v>
      </c>
      <c r="B84">
        <v>70.984854491769937</v>
      </c>
      <c r="C84">
        <v>-1.1948544917699309</v>
      </c>
      <c r="D84">
        <f t="shared" si="0"/>
        <v>69.790000000000006</v>
      </c>
      <c r="E84">
        <f t="shared" si="1"/>
        <v>1.7120712018483031E-2</v>
      </c>
    </row>
    <row r="85" spans="1:5" x14ac:dyDescent="0.3">
      <c r="A85">
        <v>59</v>
      </c>
      <c r="B85">
        <v>71.729691893984807</v>
      </c>
      <c r="C85">
        <v>0.11030810601519647</v>
      </c>
      <c r="D85">
        <f t="shared" si="0"/>
        <v>71.84</v>
      </c>
      <c r="E85">
        <f t="shared" si="1"/>
        <v>1.5354691817260088E-3</v>
      </c>
    </row>
    <row r="86" spans="1:5" x14ac:dyDescent="0.3">
      <c r="A86">
        <v>60</v>
      </c>
      <c r="B86">
        <v>72.547722506548268</v>
      </c>
      <c r="C86">
        <v>2.8922774934517292</v>
      </c>
      <c r="D86">
        <f t="shared" si="0"/>
        <v>75.44</v>
      </c>
      <c r="E86">
        <f t="shared" si="1"/>
        <v>3.8338779075447103E-2</v>
      </c>
    </row>
    <row r="87" spans="1:5" x14ac:dyDescent="0.3">
      <c r="A87">
        <v>61</v>
      </c>
      <c r="B87">
        <v>73.005811372236806</v>
      </c>
      <c r="C87">
        <v>3.3141886277631869</v>
      </c>
      <c r="D87">
        <f t="shared" si="0"/>
        <v>76.319999999999993</v>
      </c>
      <c r="E87">
        <f t="shared" si="1"/>
        <v>4.3424903403605705E-2</v>
      </c>
    </row>
    <row r="88" spans="1:5" x14ac:dyDescent="0.3">
      <c r="A88">
        <v>62</v>
      </c>
      <c r="B88">
        <v>72.595991876872745</v>
      </c>
      <c r="C88">
        <v>2.7040081231272524</v>
      </c>
      <c r="D88">
        <f t="shared" si="0"/>
        <v>75.3</v>
      </c>
      <c r="E88">
        <f t="shared" si="1"/>
        <v>3.5909802431968826E-2</v>
      </c>
    </row>
    <row r="89" spans="1:5" x14ac:dyDescent="0.3">
      <c r="A89">
        <v>63</v>
      </c>
      <c r="B89">
        <v>72.142305342494694</v>
      </c>
      <c r="C89">
        <v>2.2476946575053063</v>
      </c>
      <c r="D89">
        <f t="shared" si="0"/>
        <v>74.39</v>
      </c>
      <c r="E89">
        <f t="shared" si="1"/>
        <v>3.0215010855024954E-2</v>
      </c>
    </row>
    <row r="90" spans="1:5" x14ac:dyDescent="0.3">
      <c r="A90">
        <v>64</v>
      </c>
      <c r="B90">
        <v>72.62041166991628</v>
      </c>
      <c r="C90">
        <v>-0.19041166991627279</v>
      </c>
      <c r="D90">
        <f t="shared" si="0"/>
        <v>72.430000000000007</v>
      </c>
      <c r="E90">
        <f t="shared" si="1"/>
        <v>2.6289061150941979E-3</v>
      </c>
    </row>
    <row r="91" spans="1:5" x14ac:dyDescent="0.3">
      <c r="A91">
        <v>65</v>
      </c>
      <c r="B91">
        <v>70.249049065132013</v>
      </c>
      <c r="C91">
        <v>-0.8590490651320124</v>
      </c>
      <c r="D91">
        <f t="shared" si="0"/>
        <v>69.39</v>
      </c>
      <c r="E91">
        <f t="shared" si="1"/>
        <v>1.2380012467675635E-2</v>
      </c>
    </row>
    <row r="92" spans="1:5" x14ac:dyDescent="0.3">
      <c r="A92">
        <v>66</v>
      </c>
      <c r="B92">
        <v>71.452866583398162</v>
      </c>
      <c r="C92">
        <v>-4.8628665833981586</v>
      </c>
      <c r="D92">
        <f t="shared" ref="D92:D111" si="2">B92+C92</f>
        <v>66.59</v>
      </c>
      <c r="E92">
        <f t="shared" ref="E92:E111" si="3">ABS(C92)/D92</f>
        <v>7.3026979777716744E-2</v>
      </c>
    </row>
    <row r="93" spans="1:5" x14ac:dyDescent="0.3">
      <c r="A93">
        <v>67</v>
      </c>
      <c r="B93">
        <v>71.821107409352393</v>
      </c>
      <c r="C93">
        <v>-1.1411074093523865</v>
      </c>
      <c r="D93">
        <f t="shared" si="2"/>
        <v>70.680000000000007</v>
      </c>
      <c r="E93">
        <f t="shared" si="3"/>
        <v>1.614470018891322E-2</v>
      </c>
    </row>
    <row r="94" spans="1:5" x14ac:dyDescent="0.3">
      <c r="A94">
        <v>68</v>
      </c>
      <c r="B94">
        <v>71.649337265028976</v>
      </c>
      <c r="C94">
        <v>-0.87933726502897969</v>
      </c>
      <c r="D94">
        <f t="shared" si="2"/>
        <v>70.77</v>
      </c>
      <c r="E94">
        <f t="shared" si="3"/>
        <v>1.2425282817987562E-2</v>
      </c>
    </row>
    <row r="95" spans="1:5" x14ac:dyDescent="0.3">
      <c r="A95">
        <v>69</v>
      </c>
      <c r="B95">
        <v>72.041541494017423</v>
      </c>
      <c r="C95">
        <v>-0.72154149401742984</v>
      </c>
      <c r="D95">
        <f t="shared" si="2"/>
        <v>71.319999999999993</v>
      </c>
      <c r="E95">
        <f t="shared" si="3"/>
        <v>1.0116958693458074E-2</v>
      </c>
    </row>
    <row r="96" spans="1:5" x14ac:dyDescent="0.3">
      <c r="A96">
        <v>70</v>
      </c>
      <c r="B96">
        <v>71.512025712166491</v>
      </c>
      <c r="C96">
        <v>-1.6920257121664974</v>
      </c>
      <c r="D96">
        <f t="shared" si="2"/>
        <v>69.819999999999993</v>
      </c>
      <c r="E96">
        <f t="shared" si="3"/>
        <v>2.42341121765468E-2</v>
      </c>
    </row>
    <row r="97" spans="1:5" x14ac:dyDescent="0.3">
      <c r="A97">
        <v>71</v>
      </c>
      <c r="B97">
        <v>71.258829219272599</v>
      </c>
      <c r="C97">
        <v>-0.96882921927259247</v>
      </c>
      <c r="D97">
        <f t="shared" si="2"/>
        <v>70.290000000000006</v>
      </c>
      <c r="E97">
        <f t="shared" si="3"/>
        <v>1.3783315112712937E-2</v>
      </c>
    </row>
    <row r="98" spans="1:5" x14ac:dyDescent="0.3">
      <c r="A98">
        <v>72</v>
      </c>
      <c r="B98">
        <v>72.373994191768503</v>
      </c>
      <c r="C98">
        <v>-0.17399419176850017</v>
      </c>
      <c r="D98">
        <f t="shared" si="2"/>
        <v>72.2</v>
      </c>
      <c r="E98">
        <f t="shared" si="3"/>
        <v>2.4098918527493099E-3</v>
      </c>
    </row>
    <row r="99" spans="1:5" x14ac:dyDescent="0.3">
      <c r="A99">
        <v>73</v>
      </c>
      <c r="B99">
        <v>72.390896411915492</v>
      </c>
      <c r="C99">
        <v>-0.56089641191549333</v>
      </c>
      <c r="D99">
        <f t="shared" si="2"/>
        <v>71.83</v>
      </c>
      <c r="E99">
        <f t="shared" si="3"/>
        <v>7.8086650691284055E-3</v>
      </c>
    </row>
    <row r="100" spans="1:5" x14ac:dyDescent="0.3">
      <c r="A100">
        <v>74</v>
      </c>
      <c r="B100">
        <v>71.628164309387515</v>
      </c>
      <c r="C100">
        <v>1.4218356906124825</v>
      </c>
      <c r="D100">
        <f t="shared" si="2"/>
        <v>73.05</v>
      </c>
      <c r="E100">
        <f t="shared" si="3"/>
        <v>1.9463869823579501E-2</v>
      </c>
    </row>
    <row r="101" spans="1:5" x14ac:dyDescent="0.3">
      <c r="A101">
        <v>75</v>
      </c>
      <c r="B101">
        <v>70.826469030502622</v>
      </c>
      <c r="C101">
        <v>-1.2864690305026159</v>
      </c>
      <c r="D101">
        <f t="shared" si="2"/>
        <v>69.540000000000006</v>
      </c>
      <c r="E101">
        <f t="shared" si="3"/>
        <v>1.8499698454164736E-2</v>
      </c>
    </row>
    <row r="102" spans="1:5" x14ac:dyDescent="0.3">
      <c r="A102">
        <v>76</v>
      </c>
      <c r="B102">
        <v>70.874023048417882</v>
      </c>
      <c r="C102">
        <v>-3.7040230484178807</v>
      </c>
      <c r="D102">
        <f t="shared" si="2"/>
        <v>67.17</v>
      </c>
      <c r="E102">
        <f t="shared" si="3"/>
        <v>5.5144008462377263E-2</v>
      </c>
    </row>
    <row r="103" spans="1:5" x14ac:dyDescent="0.3">
      <c r="A103">
        <v>77</v>
      </c>
      <c r="B103">
        <v>70.745770292060982</v>
      </c>
      <c r="C103">
        <v>2.8042297079390153</v>
      </c>
      <c r="D103">
        <f t="shared" si="2"/>
        <v>73.55</v>
      </c>
      <c r="E103">
        <f t="shared" si="3"/>
        <v>3.8126848510387702E-2</v>
      </c>
    </row>
    <row r="104" spans="1:5" x14ac:dyDescent="0.3">
      <c r="A104">
        <v>78</v>
      </c>
      <c r="B104">
        <v>70.418922995124589</v>
      </c>
      <c r="C104">
        <v>1.1077004875417629E-2</v>
      </c>
      <c r="D104">
        <f t="shared" si="2"/>
        <v>70.430000000000007</v>
      </c>
      <c r="E104">
        <f t="shared" si="3"/>
        <v>1.5727679789035394E-4</v>
      </c>
    </row>
    <row r="105" spans="1:5" x14ac:dyDescent="0.3">
      <c r="A105">
        <v>79</v>
      </c>
      <c r="B105">
        <v>70.544863980155313</v>
      </c>
      <c r="C105">
        <v>-0.48486398015531051</v>
      </c>
      <c r="D105">
        <f t="shared" si="2"/>
        <v>70.06</v>
      </c>
      <c r="E105">
        <f t="shared" si="3"/>
        <v>6.9206962625650943E-3</v>
      </c>
    </row>
    <row r="106" spans="1:5" x14ac:dyDescent="0.3">
      <c r="A106">
        <v>80</v>
      </c>
      <c r="B106">
        <v>71.237464976852962</v>
      </c>
      <c r="C106">
        <v>-0.9074649768529639</v>
      </c>
      <c r="D106">
        <f t="shared" si="2"/>
        <v>70.33</v>
      </c>
      <c r="E106">
        <f t="shared" si="3"/>
        <v>1.2902957157016406E-2</v>
      </c>
    </row>
    <row r="107" spans="1:5" x14ac:dyDescent="0.3">
      <c r="A107">
        <v>81</v>
      </c>
      <c r="B107">
        <v>70.196538251899497</v>
      </c>
      <c r="C107">
        <v>-1.9465382518994971</v>
      </c>
      <c r="D107">
        <f t="shared" si="2"/>
        <v>68.25</v>
      </c>
      <c r="E107">
        <f t="shared" si="3"/>
        <v>2.8520706987538419E-2</v>
      </c>
    </row>
    <row r="108" spans="1:5" x14ac:dyDescent="0.3">
      <c r="A108">
        <v>82</v>
      </c>
      <c r="B108">
        <v>69.819540596980602</v>
      </c>
      <c r="C108">
        <v>-0.51954059698060462</v>
      </c>
      <c r="D108">
        <f t="shared" si="2"/>
        <v>69.3</v>
      </c>
      <c r="E108">
        <f t="shared" si="3"/>
        <v>7.496978311408436E-3</v>
      </c>
    </row>
    <row r="109" spans="1:5" x14ac:dyDescent="0.3">
      <c r="A109">
        <v>83</v>
      </c>
      <c r="B109">
        <v>69.628031048508944</v>
      </c>
      <c r="C109">
        <v>0.59196895149105444</v>
      </c>
      <c r="D109">
        <f t="shared" si="2"/>
        <v>70.22</v>
      </c>
      <c r="E109">
        <f t="shared" si="3"/>
        <v>8.4302043789668824E-3</v>
      </c>
    </row>
    <row r="110" spans="1:5" x14ac:dyDescent="0.3">
      <c r="A110">
        <v>84</v>
      </c>
      <c r="B110">
        <v>69.401933984728146</v>
      </c>
      <c r="C110">
        <v>-1.1019339847281486</v>
      </c>
      <c r="D110">
        <f t="shared" si="2"/>
        <v>68.3</v>
      </c>
      <c r="E110">
        <f t="shared" si="3"/>
        <v>1.6133733304950933E-2</v>
      </c>
    </row>
    <row r="111" spans="1:5" ht="15" thickBot="1" x14ac:dyDescent="0.35">
      <c r="A111" s="47">
        <v>85</v>
      </c>
      <c r="B111" s="47">
        <v>71.408580140860408</v>
      </c>
      <c r="C111" s="47">
        <v>-4.8485801408604061</v>
      </c>
      <c r="D111">
        <f t="shared" si="2"/>
        <v>66.56</v>
      </c>
      <c r="E111">
        <f t="shared" si="3"/>
        <v>7.2845254520138306E-2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F779-9A68-4460-BFAB-4379DBF64F01}">
  <dimension ref="A1:I112"/>
  <sheetViews>
    <sheetView workbookViewId="0">
      <selection activeCell="E21" sqref="E21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4" t="s">
        <v>162</v>
      </c>
      <c r="B3" s="54"/>
    </row>
    <row r="4" spans="1:9" x14ac:dyDescent="0.3">
      <c r="A4" t="s">
        <v>163</v>
      </c>
      <c r="B4">
        <v>0.80485816360796814</v>
      </c>
    </row>
    <row r="5" spans="1:9" x14ac:dyDescent="0.3">
      <c r="A5" t="s">
        <v>164</v>
      </c>
      <c r="B5">
        <v>0.64779666352639087</v>
      </c>
    </row>
    <row r="6" spans="1:9" x14ac:dyDescent="0.3">
      <c r="A6" t="s">
        <v>165</v>
      </c>
      <c r="B6">
        <v>0.63018649670271043</v>
      </c>
    </row>
    <row r="7" spans="1:9" x14ac:dyDescent="0.3">
      <c r="A7" t="s">
        <v>166</v>
      </c>
      <c r="B7">
        <v>1.5930189130470036</v>
      </c>
    </row>
    <row r="8" spans="1:9" ht="15" thickBot="1" x14ac:dyDescent="0.35">
      <c r="A8" s="47" t="s">
        <v>167</v>
      </c>
      <c r="B8" s="47">
        <v>85</v>
      </c>
    </row>
    <row r="10" spans="1:9" ht="15" thickBot="1" x14ac:dyDescent="0.35">
      <c r="A10" t="s">
        <v>168</v>
      </c>
    </row>
    <row r="11" spans="1:9" x14ac:dyDescent="0.3">
      <c r="A11" s="48"/>
      <c r="B11" s="48" t="s">
        <v>173</v>
      </c>
      <c r="C11" s="48" t="s">
        <v>174</v>
      </c>
      <c r="D11" s="48" t="s">
        <v>175</v>
      </c>
      <c r="E11" s="48" t="s">
        <v>176</v>
      </c>
      <c r="F11" s="48" t="s">
        <v>177</v>
      </c>
    </row>
    <row r="12" spans="1:9" x14ac:dyDescent="0.3">
      <c r="A12" t="s">
        <v>169</v>
      </c>
      <c r="B12">
        <v>4</v>
      </c>
      <c r="C12">
        <v>373.402388825728</v>
      </c>
      <c r="D12">
        <v>93.350597206431999</v>
      </c>
      <c r="E12">
        <v>36.78537915128075</v>
      </c>
      <c r="F12">
        <v>2.0030069298670865E-17</v>
      </c>
    </row>
    <row r="13" spans="1:9" x14ac:dyDescent="0.3">
      <c r="A13" t="s">
        <v>170</v>
      </c>
      <c r="B13">
        <v>80</v>
      </c>
      <c r="C13">
        <v>203.01674058603652</v>
      </c>
      <c r="D13">
        <v>2.5377092573254565</v>
      </c>
    </row>
    <row r="14" spans="1:9" ht="15" thickBot="1" x14ac:dyDescent="0.35">
      <c r="A14" s="47" t="s">
        <v>171</v>
      </c>
      <c r="B14" s="47">
        <v>84</v>
      </c>
      <c r="C14" s="47">
        <v>576.41912941176452</v>
      </c>
      <c r="D14" s="47"/>
      <c r="E14" s="47"/>
      <c r="F14" s="47"/>
    </row>
    <row r="15" spans="1:9" ht="15" thickBot="1" x14ac:dyDescent="0.35"/>
    <row r="16" spans="1:9" x14ac:dyDescent="0.3">
      <c r="A16" s="48"/>
      <c r="B16" s="48" t="s">
        <v>178</v>
      </c>
      <c r="C16" s="48" t="s">
        <v>166</v>
      </c>
      <c r="D16" s="48" t="s">
        <v>179</v>
      </c>
      <c r="E16" s="48" t="s">
        <v>180</v>
      </c>
      <c r="F16" s="48" t="s">
        <v>181</v>
      </c>
      <c r="G16" s="48" t="s">
        <v>182</v>
      </c>
      <c r="H16" s="48" t="s">
        <v>183</v>
      </c>
      <c r="I16" s="48" t="s">
        <v>184</v>
      </c>
    </row>
    <row r="17" spans="1:9" x14ac:dyDescent="0.3">
      <c r="A17" t="s">
        <v>172</v>
      </c>
      <c r="B17">
        <v>73.613275143633558</v>
      </c>
      <c r="C17">
        <v>1.3711546709261526</v>
      </c>
      <c r="D17">
        <v>53.687068792838041</v>
      </c>
      <c r="E17">
        <v>1.6340523488489338E-64</v>
      </c>
      <c r="F17">
        <v>70.884590388141248</v>
      </c>
      <c r="G17">
        <v>76.341959899125868</v>
      </c>
      <c r="H17">
        <v>70.884590388141248</v>
      </c>
      <c r="I17">
        <v>76.341959899125868</v>
      </c>
    </row>
    <row r="18" spans="1:9" x14ac:dyDescent="0.3">
      <c r="A18" t="s">
        <v>152</v>
      </c>
      <c r="B18">
        <v>1.6122414834898074E-3</v>
      </c>
      <c r="C18">
        <v>4.9150265687578272E-4</v>
      </c>
      <c r="D18">
        <v>3.2802294370857665</v>
      </c>
      <c r="E18">
        <v>1.5375667920795326E-3</v>
      </c>
      <c r="F18">
        <v>6.3412002459193651E-4</v>
      </c>
      <c r="G18">
        <v>2.590362942387678E-3</v>
      </c>
      <c r="H18">
        <v>6.3412002459193651E-4</v>
      </c>
      <c r="I18">
        <v>2.590362942387678E-3</v>
      </c>
    </row>
    <row r="19" spans="1:9" x14ac:dyDescent="0.3">
      <c r="A19" t="s">
        <v>102</v>
      </c>
      <c r="B19">
        <v>-0.40744580998848756</v>
      </c>
      <c r="C19">
        <v>7.7116540829775884E-2</v>
      </c>
      <c r="D19">
        <v>-5.2835073462108202</v>
      </c>
      <c r="E19">
        <v>1.068684565232899E-6</v>
      </c>
      <c r="F19">
        <v>-0.56091261706749962</v>
      </c>
      <c r="G19">
        <v>-0.2539790029094755</v>
      </c>
      <c r="H19">
        <v>-0.56091261706749962</v>
      </c>
      <c r="I19">
        <v>-0.2539790029094755</v>
      </c>
    </row>
    <row r="20" spans="1:9" x14ac:dyDescent="0.3">
      <c r="A20" t="s">
        <v>157</v>
      </c>
      <c r="B20">
        <v>5.8623389075600253E-2</v>
      </c>
      <c r="C20">
        <v>1.3940342602494956E-2</v>
      </c>
      <c r="D20">
        <v>4.2053047580845107</v>
      </c>
      <c r="E20">
        <v>6.7506350806810251E-5</v>
      </c>
      <c r="F20">
        <v>3.0881223182620012E-2</v>
      </c>
      <c r="G20">
        <v>8.6365554968580491E-2</v>
      </c>
      <c r="H20">
        <v>3.0881223182620012E-2</v>
      </c>
      <c r="I20">
        <v>8.6365554968580491E-2</v>
      </c>
    </row>
    <row r="21" spans="1:9" ht="15" thickBot="1" x14ac:dyDescent="0.35">
      <c r="A21" s="47" t="s">
        <v>154</v>
      </c>
      <c r="B21" s="47">
        <v>-3.1187844101956078E-2</v>
      </c>
      <c r="C21" s="47">
        <v>9.2230315360973987E-3</v>
      </c>
      <c r="D21" s="47">
        <v>-3.3815176690974207</v>
      </c>
      <c r="E21" s="47">
        <v>1.1175043396508396E-3</v>
      </c>
      <c r="F21" s="47">
        <v>-4.9542261795019735E-2</v>
      </c>
      <c r="G21" s="47">
        <v>-1.2833426408892425E-2</v>
      </c>
      <c r="H21" s="47">
        <v>-4.9542261795019735E-2</v>
      </c>
      <c r="I21" s="47">
        <v>-1.2833426408892425E-2</v>
      </c>
    </row>
    <row r="25" spans="1:9" x14ac:dyDescent="0.3">
      <c r="A25" t="s">
        <v>185</v>
      </c>
    </row>
    <row r="26" spans="1:9" ht="15" thickBot="1" x14ac:dyDescent="0.35"/>
    <row r="27" spans="1:9" x14ac:dyDescent="0.3">
      <c r="A27" s="48" t="s">
        <v>186</v>
      </c>
      <c r="B27" s="48" t="s">
        <v>187</v>
      </c>
      <c r="C27" s="48" t="s">
        <v>188</v>
      </c>
      <c r="D27" s="61" t="s">
        <v>205</v>
      </c>
      <c r="E27" s="61" t="s">
        <v>206</v>
      </c>
      <c r="F27" s="61" t="s">
        <v>193</v>
      </c>
    </row>
    <row r="28" spans="1:9" x14ac:dyDescent="0.3">
      <c r="A28">
        <v>1</v>
      </c>
      <c r="B28">
        <v>74.792550098852615</v>
      </c>
      <c r="C28">
        <v>-1.0925500988526125</v>
      </c>
      <c r="D28">
        <f>B28+C28</f>
        <v>73.7</v>
      </c>
      <c r="E28">
        <f>ABS(C28)/D28</f>
        <v>1.4824288993929612E-2</v>
      </c>
      <c r="F28">
        <f>SUM(E28:E112)/A112</f>
        <v>1.6493414429033213E-2</v>
      </c>
    </row>
    <row r="29" spans="1:9" x14ac:dyDescent="0.3">
      <c r="A29">
        <v>2</v>
      </c>
      <c r="B29">
        <v>72.974497638015222</v>
      </c>
      <c r="C29">
        <v>-0.9944976380152184</v>
      </c>
      <c r="D29">
        <f t="shared" ref="D29:D92" si="0">B29+C29</f>
        <v>71.98</v>
      </c>
      <c r="E29">
        <f t="shared" ref="E29:E92" si="1">ABS(C29)/D29</f>
        <v>1.3816305057171692E-2</v>
      </c>
    </row>
    <row r="30" spans="1:9" x14ac:dyDescent="0.3">
      <c r="A30">
        <v>3</v>
      </c>
      <c r="B30">
        <v>72.072565707431934</v>
      </c>
      <c r="C30">
        <v>-0.45256570743192981</v>
      </c>
      <c r="D30">
        <f t="shared" si="0"/>
        <v>71.62</v>
      </c>
      <c r="E30">
        <f t="shared" si="1"/>
        <v>6.3189850241822084E-3</v>
      </c>
    </row>
    <row r="31" spans="1:9" x14ac:dyDescent="0.3">
      <c r="A31">
        <v>4</v>
      </c>
      <c r="B31">
        <v>73.899058169677332</v>
      </c>
      <c r="C31">
        <v>-0.98905816967733529</v>
      </c>
      <c r="D31">
        <f t="shared" si="0"/>
        <v>72.91</v>
      </c>
      <c r="E31">
        <f t="shared" si="1"/>
        <v>1.3565466598235295E-2</v>
      </c>
    </row>
    <row r="32" spans="1:9" x14ac:dyDescent="0.3">
      <c r="A32">
        <v>5</v>
      </c>
      <c r="B32">
        <v>71.668682524727444</v>
      </c>
      <c r="C32">
        <v>-0.48868252472743734</v>
      </c>
      <c r="D32">
        <f t="shared" si="0"/>
        <v>71.180000000000007</v>
      </c>
      <c r="E32">
        <f t="shared" si="1"/>
        <v>6.8654471020994281E-3</v>
      </c>
    </row>
    <row r="33" spans="1:5" x14ac:dyDescent="0.3">
      <c r="A33">
        <v>6</v>
      </c>
      <c r="B33">
        <v>72.063424069457923</v>
      </c>
      <c r="C33">
        <v>1.016575930542075</v>
      </c>
      <c r="D33">
        <f t="shared" si="0"/>
        <v>73.08</v>
      </c>
      <c r="E33">
        <f t="shared" si="1"/>
        <v>1.3910453346224342E-2</v>
      </c>
    </row>
    <row r="34" spans="1:5" x14ac:dyDescent="0.3">
      <c r="A34">
        <v>7</v>
      </c>
      <c r="B34">
        <v>70.579761125287177</v>
      </c>
      <c r="C34">
        <v>0.47023887471281967</v>
      </c>
      <c r="D34">
        <f t="shared" si="0"/>
        <v>71.05</v>
      </c>
      <c r="E34">
        <f t="shared" si="1"/>
        <v>6.6184218819538305E-3</v>
      </c>
    </row>
    <row r="35" spans="1:5" x14ac:dyDescent="0.3">
      <c r="A35">
        <v>8</v>
      </c>
      <c r="B35">
        <v>73.683257725447362</v>
      </c>
      <c r="C35">
        <v>-1.2332577254473591</v>
      </c>
      <c r="D35">
        <f t="shared" si="0"/>
        <v>72.45</v>
      </c>
      <c r="E35">
        <f t="shared" si="1"/>
        <v>1.7022190827430766E-2</v>
      </c>
    </row>
    <row r="36" spans="1:5" x14ac:dyDescent="0.3">
      <c r="A36">
        <v>9</v>
      </c>
      <c r="B36">
        <v>73.744402875111973</v>
      </c>
      <c r="C36">
        <v>-1.3044028751119754</v>
      </c>
      <c r="D36">
        <f t="shared" si="0"/>
        <v>72.44</v>
      </c>
      <c r="E36">
        <f t="shared" si="1"/>
        <v>1.8006665862948308E-2</v>
      </c>
    </row>
    <row r="37" spans="1:5" x14ac:dyDescent="0.3">
      <c r="A37">
        <v>10</v>
      </c>
      <c r="B37">
        <v>73.675825661006343</v>
      </c>
      <c r="C37">
        <v>0.81417433899365221</v>
      </c>
      <c r="D37">
        <f t="shared" si="0"/>
        <v>74.489999999999995</v>
      </c>
      <c r="E37">
        <f t="shared" si="1"/>
        <v>1.0929981729005937E-2</v>
      </c>
    </row>
    <row r="38" spans="1:5" x14ac:dyDescent="0.3">
      <c r="A38">
        <v>11</v>
      </c>
      <c r="B38">
        <v>73.027235432485298</v>
      </c>
      <c r="C38">
        <v>-1.3772354324852927</v>
      </c>
      <c r="D38">
        <f t="shared" si="0"/>
        <v>71.650000000000006</v>
      </c>
      <c r="E38">
        <f t="shared" si="1"/>
        <v>1.9221708757645395E-2</v>
      </c>
    </row>
    <row r="39" spans="1:5" x14ac:dyDescent="0.3">
      <c r="A39">
        <v>12</v>
      </c>
      <c r="B39">
        <v>72.222637738450715</v>
      </c>
      <c r="C39">
        <v>0.96736226154928318</v>
      </c>
      <c r="D39">
        <f t="shared" si="0"/>
        <v>73.19</v>
      </c>
      <c r="E39">
        <f t="shared" si="1"/>
        <v>1.3217137061747278E-2</v>
      </c>
    </row>
    <row r="40" spans="1:5" x14ac:dyDescent="0.3">
      <c r="A40">
        <v>13</v>
      </c>
      <c r="B40">
        <v>71.103401567396034</v>
      </c>
      <c r="C40">
        <v>0.36659843260396485</v>
      </c>
      <c r="D40">
        <f t="shared" si="0"/>
        <v>71.47</v>
      </c>
      <c r="E40">
        <f t="shared" si="1"/>
        <v>5.1294030027139335E-3</v>
      </c>
    </row>
    <row r="41" spans="1:5" x14ac:dyDescent="0.3">
      <c r="A41">
        <v>14</v>
      </c>
      <c r="B41">
        <v>73.480023893325537</v>
      </c>
      <c r="C41">
        <v>-0.61002389332553264</v>
      </c>
      <c r="D41">
        <f t="shared" si="0"/>
        <v>72.87</v>
      </c>
      <c r="E41">
        <f t="shared" si="1"/>
        <v>8.3713996613905949E-3</v>
      </c>
    </row>
    <row r="42" spans="1:5" x14ac:dyDescent="0.3">
      <c r="A42">
        <v>15</v>
      </c>
      <c r="B42">
        <v>70.64021708747174</v>
      </c>
      <c r="C42">
        <v>-3.0217087471740456E-2</v>
      </c>
      <c r="D42">
        <f t="shared" si="0"/>
        <v>70.61</v>
      </c>
      <c r="E42">
        <f t="shared" si="1"/>
        <v>4.2794345661719947E-4</v>
      </c>
    </row>
    <row r="43" spans="1:5" x14ac:dyDescent="0.3">
      <c r="A43">
        <v>16</v>
      </c>
      <c r="B43">
        <v>72.660946676836062</v>
      </c>
      <c r="C43">
        <v>-0.51094667683605621</v>
      </c>
      <c r="D43">
        <f t="shared" si="0"/>
        <v>72.150000000000006</v>
      </c>
      <c r="E43">
        <f t="shared" si="1"/>
        <v>7.0817280226757612E-3</v>
      </c>
    </row>
    <row r="44" spans="1:5" x14ac:dyDescent="0.3">
      <c r="A44">
        <v>17</v>
      </c>
      <c r="B44">
        <v>71.477223220382015</v>
      </c>
      <c r="C44">
        <v>0.51277677961797963</v>
      </c>
      <c r="D44">
        <f t="shared" si="0"/>
        <v>71.989999999999995</v>
      </c>
      <c r="E44">
        <f t="shared" si="1"/>
        <v>7.1228890070562535E-3</v>
      </c>
    </row>
    <row r="45" spans="1:5" x14ac:dyDescent="0.3">
      <c r="A45">
        <v>18</v>
      </c>
      <c r="B45">
        <v>77.756173292140943</v>
      </c>
      <c r="C45">
        <v>1.6238267078590525</v>
      </c>
      <c r="D45">
        <f t="shared" si="0"/>
        <v>79.38</v>
      </c>
      <c r="E45">
        <f t="shared" si="1"/>
        <v>2.0456370721328453E-2</v>
      </c>
    </row>
    <row r="46" spans="1:5" x14ac:dyDescent="0.3">
      <c r="A46">
        <v>19</v>
      </c>
      <c r="B46">
        <v>69.119549457620352</v>
      </c>
      <c r="C46">
        <v>0.63045054237964848</v>
      </c>
      <c r="D46">
        <f t="shared" si="0"/>
        <v>69.75</v>
      </c>
      <c r="E46">
        <f t="shared" si="1"/>
        <v>9.0387174534716629E-3</v>
      </c>
    </row>
    <row r="47" spans="1:5" x14ac:dyDescent="0.3">
      <c r="A47">
        <v>20</v>
      </c>
      <c r="B47">
        <v>69.814364269954851</v>
      </c>
      <c r="C47">
        <v>0.61563573004515604</v>
      </c>
      <c r="D47">
        <f t="shared" si="0"/>
        <v>70.430000000000007</v>
      </c>
      <c r="E47">
        <f t="shared" si="1"/>
        <v>8.7411008099553596E-3</v>
      </c>
    </row>
    <row r="48" spans="1:5" x14ac:dyDescent="0.3">
      <c r="A48">
        <v>21</v>
      </c>
      <c r="B48">
        <v>70.0803209588409</v>
      </c>
      <c r="C48">
        <v>1.4296790411591047</v>
      </c>
      <c r="D48">
        <f t="shared" si="0"/>
        <v>71.510000000000005</v>
      </c>
      <c r="E48">
        <f t="shared" si="1"/>
        <v>1.9992714881262825E-2</v>
      </c>
    </row>
    <row r="49" spans="1:5" x14ac:dyDescent="0.3">
      <c r="A49">
        <v>22</v>
      </c>
      <c r="B49">
        <v>70.695234782947665</v>
      </c>
      <c r="C49">
        <v>1.0047652170523378</v>
      </c>
      <c r="D49">
        <f t="shared" si="0"/>
        <v>71.7</v>
      </c>
      <c r="E49">
        <f t="shared" si="1"/>
        <v>1.4013461883575143E-2</v>
      </c>
    </row>
    <row r="50" spans="1:5" x14ac:dyDescent="0.3">
      <c r="A50">
        <v>23</v>
      </c>
      <c r="B50">
        <v>74.479450557458136</v>
      </c>
      <c r="C50">
        <v>-0.76945055745814273</v>
      </c>
      <c r="D50">
        <f t="shared" si="0"/>
        <v>73.709999999999994</v>
      </c>
      <c r="E50">
        <f t="shared" si="1"/>
        <v>1.0438889668405138E-2</v>
      </c>
    </row>
    <row r="51" spans="1:5" x14ac:dyDescent="0.3">
      <c r="A51">
        <v>24</v>
      </c>
      <c r="B51">
        <v>71.692087325367964</v>
      </c>
      <c r="C51">
        <v>3.187912674632031</v>
      </c>
      <c r="D51">
        <f t="shared" si="0"/>
        <v>74.88</v>
      </c>
      <c r="E51">
        <f t="shared" si="1"/>
        <v>4.2573620120620076E-2</v>
      </c>
    </row>
    <row r="52" spans="1:5" x14ac:dyDescent="0.3">
      <c r="A52">
        <v>25</v>
      </c>
      <c r="B52">
        <v>71.733756794373093</v>
      </c>
      <c r="C52">
        <v>-1.2937567943730954</v>
      </c>
      <c r="D52">
        <f t="shared" si="0"/>
        <v>70.44</v>
      </c>
      <c r="E52">
        <f t="shared" si="1"/>
        <v>1.8366791515802037E-2</v>
      </c>
    </row>
    <row r="53" spans="1:5" x14ac:dyDescent="0.3">
      <c r="A53">
        <v>26</v>
      </c>
      <c r="B53">
        <v>70.146488789374658</v>
      </c>
      <c r="C53">
        <v>0.28351121062534901</v>
      </c>
      <c r="D53">
        <f t="shared" si="0"/>
        <v>70.430000000000007</v>
      </c>
      <c r="E53">
        <f t="shared" si="1"/>
        <v>4.025432495035482E-3</v>
      </c>
    </row>
    <row r="54" spans="1:5" x14ac:dyDescent="0.3">
      <c r="A54">
        <v>27</v>
      </c>
      <c r="B54">
        <v>70.408804461034279</v>
      </c>
      <c r="C54">
        <v>-0.40880446103427914</v>
      </c>
      <c r="D54">
        <f t="shared" si="0"/>
        <v>70</v>
      </c>
      <c r="E54">
        <f t="shared" si="1"/>
        <v>5.8400637290611304E-3</v>
      </c>
    </row>
    <row r="55" spans="1:5" x14ac:dyDescent="0.3">
      <c r="A55">
        <v>28</v>
      </c>
      <c r="B55">
        <v>77.779846098787914</v>
      </c>
      <c r="C55">
        <v>-1.2298460987879167</v>
      </c>
      <c r="D55">
        <f t="shared" si="0"/>
        <v>76.55</v>
      </c>
      <c r="E55">
        <f t="shared" si="1"/>
        <v>1.6065918991350972E-2</v>
      </c>
    </row>
    <row r="56" spans="1:5" x14ac:dyDescent="0.3">
      <c r="A56">
        <v>29</v>
      </c>
      <c r="B56">
        <v>74.408014381825168</v>
      </c>
      <c r="C56">
        <v>0.95198561817483096</v>
      </c>
      <c r="D56">
        <f t="shared" si="0"/>
        <v>75.36</v>
      </c>
      <c r="E56">
        <f t="shared" si="1"/>
        <v>1.2632505549029073E-2</v>
      </c>
    </row>
    <row r="57" spans="1:5" x14ac:dyDescent="0.3">
      <c r="A57">
        <v>30</v>
      </c>
      <c r="B57">
        <v>71.523165199473468</v>
      </c>
      <c r="C57">
        <v>3.0068348005265335</v>
      </c>
      <c r="D57">
        <f t="shared" si="0"/>
        <v>74.53</v>
      </c>
      <c r="E57">
        <f t="shared" si="1"/>
        <v>4.034395277776108E-2</v>
      </c>
    </row>
    <row r="58" spans="1:5" x14ac:dyDescent="0.3">
      <c r="A58">
        <v>31</v>
      </c>
      <c r="B58">
        <v>75.423868912160174</v>
      </c>
      <c r="C58">
        <v>-2.6638689121601686</v>
      </c>
      <c r="D58">
        <f t="shared" si="0"/>
        <v>72.760000000000005</v>
      </c>
      <c r="E58">
        <f t="shared" si="1"/>
        <v>3.6611722267182081E-2</v>
      </c>
    </row>
    <row r="59" spans="1:5" x14ac:dyDescent="0.3">
      <c r="A59">
        <v>32</v>
      </c>
      <c r="B59">
        <v>73.12091025793579</v>
      </c>
      <c r="C59">
        <v>0.58908974206420339</v>
      </c>
      <c r="D59">
        <f t="shared" si="0"/>
        <v>73.709999999999994</v>
      </c>
      <c r="E59">
        <f t="shared" si="1"/>
        <v>7.991992159329853E-3</v>
      </c>
    </row>
    <row r="60" spans="1:5" x14ac:dyDescent="0.3">
      <c r="A60">
        <v>33</v>
      </c>
      <c r="B60">
        <v>72.715882261375612</v>
      </c>
      <c r="C60">
        <v>-0.51588226137560866</v>
      </c>
      <c r="D60">
        <f t="shared" si="0"/>
        <v>72.2</v>
      </c>
      <c r="E60">
        <f t="shared" si="1"/>
        <v>7.1451836755624465E-3</v>
      </c>
    </row>
    <row r="61" spans="1:5" x14ac:dyDescent="0.3">
      <c r="A61">
        <v>34</v>
      </c>
      <c r="B61">
        <v>73.253621813262129</v>
      </c>
      <c r="C61">
        <v>0.4363781867378691</v>
      </c>
      <c r="D61">
        <f t="shared" si="0"/>
        <v>73.69</v>
      </c>
      <c r="E61">
        <f t="shared" si="1"/>
        <v>5.9218101063627238E-3</v>
      </c>
    </row>
    <row r="62" spans="1:5" x14ac:dyDescent="0.3">
      <c r="A62">
        <v>35</v>
      </c>
      <c r="B62">
        <v>73.827544615575931</v>
      </c>
      <c r="C62">
        <v>-0.3475446155759272</v>
      </c>
      <c r="D62">
        <f t="shared" si="0"/>
        <v>73.48</v>
      </c>
      <c r="E62">
        <f t="shared" si="1"/>
        <v>4.7297851874785954E-3</v>
      </c>
    </row>
    <row r="63" spans="1:5" x14ac:dyDescent="0.3">
      <c r="A63">
        <v>36</v>
      </c>
      <c r="B63">
        <v>76.770871311725074</v>
      </c>
      <c r="C63">
        <v>-0.66087131172507441</v>
      </c>
      <c r="D63">
        <f t="shared" si="0"/>
        <v>76.11</v>
      </c>
      <c r="E63">
        <f t="shared" si="1"/>
        <v>8.6831074986870906E-3</v>
      </c>
    </row>
    <row r="64" spans="1:5" x14ac:dyDescent="0.3">
      <c r="A64">
        <v>37</v>
      </c>
      <c r="B64">
        <v>74.697884751657369</v>
      </c>
      <c r="C64">
        <v>5.1721152483426351</v>
      </c>
      <c r="D64">
        <f t="shared" si="0"/>
        <v>79.87</v>
      </c>
      <c r="E64">
        <f t="shared" si="1"/>
        <v>6.4756670193347118E-2</v>
      </c>
    </row>
    <row r="65" spans="1:5" x14ac:dyDescent="0.3">
      <c r="A65">
        <v>38</v>
      </c>
      <c r="B65">
        <v>79.202348068301845</v>
      </c>
      <c r="C65">
        <v>-2.3480683018419768E-3</v>
      </c>
      <c r="D65">
        <f t="shared" si="0"/>
        <v>79.2</v>
      </c>
      <c r="E65">
        <f t="shared" si="1"/>
        <v>2.9647327043459303E-5</v>
      </c>
    </row>
    <row r="66" spans="1:5" x14ac:dyDescent="0.3">
      <c r="A66">
        <v>39</v>
      </c>
      <c r="B66">
        <v>76.370327013548803</v>
      </c>
      <c r="C66">
        <v>0.76967298645119797</v>
      </c>
      <c r="D66">
        <f t="shared" si="0"/>
        <v>77.14</v>
      </c>
      <c r="E66">
        <f t="shared" si="1"/>
        <v>9.9776119581436087E-3</v>
      </c>
    </row>
    <row r="67" spans="1:5" x14ac:dyDescent="0.3">
      <c r="A67">
        <v>40</v>
      </c>
      <c r="B67">
        <v>73.370742475697568</v>
      </c>
      <c r="C67">
        <v>2.8792575243024316</v>
      </c>
      <c r="D67">
        <f t="shared" si="0"/>
        <v>76.25</v>
      </c>
      <c r="E67">
        <f t="shared" si="1"/>
        <v>3.7760754417081072E-2</v>
      </c>
    </row>
    <row r="68" spans="1:5" x14ac:dyDescent="0.3">
      <c r="A68">
        <v>41</v>
      </c>
      <c r="B68">
        <v>76.920230240089523</v>
      </c>
      <c r="C68">
        <v>-0.76023024008952689</v>
      </c>
      <c r="D68">
        <f t="shared" si="0"/>
        <v>76.16</v>
      </c>
      <c r="E68">
        <f t="shared" si="1"/>
        <v>9.9820147070578645E-3</v>
      </c>
    </row>
    <row r="69" spans="1:5" x14ac:dyDescent="0.3">
      <c r="A69">
        <v>42</v>
      </c>
      <c r="B69">
        <v>76.66269823312156</v>
      </c>
      <c r="C69">
        <v>-0.40269823312155495</v>
      </c>
      <c r="D69">
        <f t="shared" si="0"/>
        <v>76.260000000000005</v>
      </c>
      <c r="E69">
        <f t="shared" si="1"/>
        <v>5.2805957660838568E-3</v>
      </c>
    </row>
    <row r="70" spans="1:5" x14ac:dyDescent="0.3">
      <c r="A70">
        <v>43</v>
      </c>
      <c r="B70">
        <v>75.383373744485283</v>
      </c>
      <c r="C70">
        <v>-0.52337374448528351</v>
      </c>
      <c r="D70">
        <f t="shared" si="0"/>
        <v>74.86</v>
      </c>
      <c r="E70">
        <f t="shared" si="1"/>
        <v>6.9913671451413773E-3</v>
      </c>
    </row>
    <row r="71" spans="1:5" x14ac:dyDescent="0.3">
      <c r="A71">
        <v>44</v>
      </c>
      <c r="B71">
        <v>73.096821991925182</v>
      </c>
      <c r="C71">
        <v>7.3178008074819445E-2</v>
      </c>
      <c r="D71">
        <f t="shared" si="0"/>
        <v>73.17</v>
      </c>
      <c r="E71">
        <f t="shared" si="1"/>
        <v>1.0001094447836469E-3</v>
      </c>
    </row>
    <row r="72" spans="1:5" x14ac:dyDescent="0.3">
      <c r="A72">
        <v>45</v>
      </c>
      <c r="B72">
        <v>71.918412973473622</v>
      </c>
      <c r="C72">
        <v>0.12158702652638453</v>
      </c>
      <c r="D72">
        <f t="shared" si="0"/>
        <v>72.040000000000006</v>
      </c>
      <c r="E72">
        <f t="shared" si="1"/>
        <v>1.6877710511713565E-3</v>
      </c>
    </row>
    <row r="73" spans="1:5" x14ac:dyDescent="0.3">
      <c r="A73">
        <v>46</v>
      </c>
      <c r="B73">
        <v>72.910966876243819</v>
      </c>
      <c r="C73">
        <v>0.86903312375618214</v>
      </c>
      <c r="D73">
        <f t="shared" si="0"/>
        <v>73.78</v>
      </c>
      <c r="E73">
        <f t="shared" si="1"/>
        <v>1.1778708644025238E-2</v>
      </c>
    </row>
    <row r="74" spans="1:5" x14ac:dyDescent="0.3">
      <c r="A74">
        <v>47</v>
      </c>
      <c r="B74">
        <v>74.416151642348026</v>
      </c>
      <c r="C74">
        <v>0.81384835765197749</v>
      </c>
      <c r="D74">
        <f t="shared" si="0"/>
        <v>75.23</v>
      </c>
      <c r="E74">
        <f t="shared" si="1"/>
        <v>1.0818135818848563E-2</v>
      </c>
    </row>
    <row r="75" spans="1:5" x14ac:dyDescent="0.3">
      <c r="A75">
        <v>48</v>
      </c>
      <c r="B75">
        <v>71.007162864956001</v>
      </c>
      <c r="C75">
        <v>1.3328371350440023</v>
      </c>
      <c r="D75">
        <f t="shared" si="0"/>
        <v>72.34</v>
      </c>
      <c r="E75">
        <f t="shared" si="1"/>
        <v>1.8424621717500721E-2</v>
      </c>
    </row>
    <row r="76" spans="1:5" x14ac:dyDescent="0.3">
      <c r="A76">
        <v>49</v>
      </c>
      <c r="B76">
        <v>72.572914070059241</v>
      </c>
      <c r="C76">
        <v>0.49708592994075218</v>
      </c>
      <c r="D76">
        <f t="shared" si="0"/>
        <v>73.069999999999993</v>
      </c>
      <c r="E76">
        <f t="shared" si="1"/>
        <v>6.8028729976837583E-3</v>
      </c>
    </row>
    <row r="77" spans="1:5" x14ac:dyDescent="0.3">
      <c r="A77">
        <v>50</v>
      </c>
      <c r="B77">
        <v>72.249610500408394</v>
      </c>
      <c r="C77">
        <v>-1.3096105004083967</v>
      </c>
      <c r="D77">
        <f t="shared" si="0"/>
        <v>70.94</v>
      </c>
      <c r="E77">
        <f t="shared" si="1"/>
        <v>1.8460819007730431E-2</v>
      </c>
    </row>
    <row r="78" spans="1:5" x14ac:dyDescent="0.3">
      <c r="A78">
        <v>51</v>
      </c>
      <c r="B78">
        <v>69.962811871220808</v>
      </c>
      <c r="C78">
        <v>2.0271881287791871</v>
      </c>
      <c r="D78">
        <f t="shared" si="0"/>
        <v>71.989999999999995</v>
      </c>
      <c r="E78">
        <f t="shared" si="1"/>
        <v>2.8159301691612546E-2</v>
      </c>
    </row>
    <row r="79" spans="1:5" x14ac:dyDescent="0.3">
      <c r="A79">
        <v>52</v>
      </c>
      <c r="B79">
        <v>72.275504385806215</v>
      </c>
      <c r="C79">
        <v>-0.17550438580622085</v>
      </c>
      <c r="D79">
        <f t="shared" si="0"/>
        <v>72.099999999999994</v>
      </c>
      <c r="E79">
        <f t="shared" si="1"/>
        <v>2.4341801082693603E-3</v>
      </c>
    </row>
    <row r="80" spans="1:5" x14ac:dyDescent="0.3">
      <c r="A80">
        <v>53</v>
      </c>
      <c r="B80">
        <v>72.843249147320364</v>
      </c>
      <c r="C80">
        <v>-1.7232491473203595</v>
      </c>
      <c r="D80">
        <f t="shared" si="0"/>
        <v>71.12</v>
      </c>
      <c r="E80">
        <f t="shared" si="1"/>
        <v>2.4230162363897068E-2</v>
      </c>
    </row>
    <row r="81" spans="1:5" x14ac:dyDescent="0.3">
      <c r="A81">
        <v>54</v>
      </c>
      <c r="B81">
        <v>72.872549997185473</v>
      </c>
      <c r="C81">
        <v>-0.24254999718547765</v>
      </c>
      <c r="D81">
        <f t="shared" si="0"/>
        <v>72.63</v>
      </c>
      <c r="E81">
        <f t="shared" si="1"/>
        <v>3.3395290814467529E-3</v>
      </c>
    </row>
    <row r="82" spans="1:5" x14ac:dyDescent="0.3">
      <c r="A82">
        <v>55</v>
      </c>
      <c r="B82">
        <v>73.99985038891198</v>
      </c>
      <c r="C82">
        <v>-1.4698503889119792</v>
      </c>
      <c r="D82">
        <f t="shared" si="0"/>
        <v>72.53</v>
      </c>
      <c r="E82">
        <f t="shared" si="1"/>
        <v>2.0265412779704662E-2</v>
      </c>
    </row>
    <row r="83" spans="1:5" x14ac:dyDescent="0.3">
      <c r="A83">
        <v>56</v>
      </c>
      <c r="B83">
        <v>72.578619701969657</v>
      </c>
      <c r="C83">
        <v>0.69138029803033874</v>
      </c>
      <c r="D83">
        <f t="shared" si="0"/>
        <v>73.27</v>
      </c>
      <c r="E83">
        <f t="shared" si="1"/>
        <v>9.4360624816478608E-3</v>
      </c>
    </row>
    <row r="84" spans="1:5" x14ac:dyDescent="0.3">
      <c r="A84">
        <v>57</v>
      </c>
      <c r="B84">
        <v>73.097384405086231</v>
      </c>
      <c r="C84">
        <v>-1.0573844050862249</v>
      </c>
      <c r="D84">
        <f t="shared" si="0"/>
        <v>72.040000000000006</v>
      </c>
      <c r="E84">
        <f t="shared" si="1"/>
        <v>1.467774021496703E-2</v>
      </c>
    </row>
    <row r="85" spans="1:5" x14ac:dyDescent="0.3">
      <c r="A85">
        <v>58</v>
      </c>
      <c r="B85">
        <v>71.034546049805343</v>
      </c>
      <c r="C85">
        <v>-1.2445460498053365</v>
      </c>
      <c r="D85">
        <f t="shared" si="0"/>
        <v>69.790000000000006</v>
      </c>
      <c r="E85">
        <f t="shared" si="1"/>
        <v>1.7832727465329365E-2</v>
      </c>
    </row>
    <row r="86" spans="1:5" x14ac:dyDescent="0.3">
      <c r="A86">
        <v>59</v>
      </c>
      <c r="B86">
        <v>71.849259743256866</v>
      </c>
      <c r="C86">
        <v>-9.2597432568624072E-3</v>
      </c>
      <c r="D86">
        <f t="shared" si="0"/>
        <v>71.84</v>
      </c>
      <c r="E86">
        <f t="shared" si="1"/>
        <v>1.2889397629262816E-4</v>
      </c>
    </row>
    <row r="87" spans="1:5" x14ac:dyDescent="0.3">
      <c r="A87">
        <v>60</v>
      </c>
      <c r="B87">
        <v>72.959395985474472</v>
      </c>
      <c r="C87">
        <v>2.4806040145255253</v>
      </c>
      <c r="D87">
        <f t="shared" si="0"/>
        <v>75.44</v>
      </c>
      <c r="E87">
        <f t="shared" si="1"/>
        <v>3.2881813554155953E-2</v>
      </c>
    </row>
    <row r="88" spans="1:5" x14ac:dyDescent="0.3">
      <c r="A88">
        <v>61</v>
      </c>
      <c r="B88">
        <v>73.281509118074325</v>
      </c>
      <c r="C88">
        <v>3.038490881925668</v>
      </c>
      <c r="D88">
        <f t="shared" si="0"/>
        <v>76.319999999999993</v>
      </c>
      <c r="E88">
        <f t="shared" si="1"/>
        <v>3.9812511555629822E-2</v>
      </c>
    </row>
    <row r="89" spans="1:5" x14ac:dyDescent="0.3">
      <c r="A89">
        <v>62</v>
      </c>
      <c r="B89">
        <v>72.585784509858115</v>
      </c>
      <c r="C89">
        <v>2.714215490141882</v>
      </c>
      <c r="D89">
        <f t="shared" si="0"/>
        <v>75.3</v>
      </c>
      <c r="E89">
        <f t="shared" si="1"/>
        <v>3.6045358434819152E-2</v>
      </c>
    </row>
    <row r="90" spans="1:5" x14ac:dyDescent="0.3">
      <c r="A90">
        <v>63</v>
      </c>
      <c r="B90">
        <v>72.557255493147053</v>
      </c>
      <c r="C90">
        <v>1.8327445068529471</v>
      </c>
      <c r="D90">
        <f t="shared" si="0"/>
        <v>74.39</v>
      </c>
      <c r="E90">
        <f t="shared" si="1"/>
        <v>2.4636974147774528E-2</v>
      </c>
    </row>
    <row r="91" spans="1:5" x14ac:dyDescent="0.3">
      <c r="A91">
        <v>64</v>
      </c>
      <c r="B91">
        <v>72.780837934432256</v>
      </c>
      <c r="C91">
        <v>-0.3508379344322492</v>
      </c>
      <c r="D91">
        <f t="shared" si="0"/>
        <v>72.430000000000007</v>
      </c>
      <c r="E91">
        <f t="shared" si="1"/>
        <v>4.8438207156185171E-3</v>
      </c>
    </row>
    <row r="92" spans="1:5" x14ac:dyDescent="0.3">
      <c r="A92">
        <v>65</v>
      </c>
      <c r="B92">
        <v>70.476377929943311</v>
      </c>
      <c r="C92">
        <v>-1.0863779299433105</v>
      </c>
      <c r="D92">
        <f t="shared" si="0"/>
        <v>69.39</v>
      </c>
      <c r="E92">
        <f t="shared" si="1"/>
        <v>1.5656116586587557E-2</v>
      </c>
    </row>
    <row r="93" spans="1:5" x14ac:dyDescent="0.3">
      <c r="A93">
        <v>66</v>
      </c>
      <c r="B93">
        <v>70.549422017469197</v>
      </c>
      <c r="C93">
        <v>-3.9594220174691941</v>
      </c>
      <c r="D93">
        <f t="shared" ref="D93:D112" si="2">B93+C93</f>
        <v>66.59</v>
      </c>
      <c r="E93">
        <f t="shared" ref="E93:E112" si="3">ABS(C93)/D93</f>
        <v>5.945970892730431E-2</v>
      </c>
    </row>
    <row r="94" spans="1:5" x14ac:dyDescent="0.3">
      <c r="A94">
        <v>67</v>
      </c>
      <c r="B94">
        <v>72.04383770290984</v>
      </c>
      <c r="C94">
        <v>-1.3638377029098336</v>
      </c>
      <c r="D94">
        <f t="shared" si="2"/>
        <v>70.680000000000007</v>
      </c>
      <c r="E94">
        <f t="shared" si="3"/>
        <v>1.9295949390348521E-2</v>
      </c>
    </row>
    <row r="95" spans="1:5" x14ac:dyDescent="0.3">
      <c r="A95">
        <v>68</v>
      </c>
      <c r="B95">
        <v>71.288632470279651</v>
      </c>
      <c r="C95">
        <v>-0.51863247027965542</v>
      </c>
      <c r="D95">
        <f t="shared" si="2"/>
        <v>70.77</v>
      </c>
      <c r="E95">
        <f t="shared" si="3"/>
        <v>7.3284226406620809E-3</v>
      </c>
    </row>
    <row r="96" spans="1:5" x14ac:dyDescent="0.3">
      <c r="A96">
        <v>69</v>
      </c>
      <c r="B96">
        <v>72.297861026935891</v>
      </c>
      <c r="C96">
        <v>-0.97786102693589783</v>
      </c>
      <c r="D96">
        <f t="shared" si="2"/>
        <v>71.319999999999993</v>
      </c>
      <c r="E96">
        <f t="shared" si="3"/>
        <v>1.3710894937407431E-2</v>
      </c>
    </row>
    <row r="97" spans="1:5" x14ac:dyDescent="0.3">
      <c r="A97">
        <v>70</v>
      </c>
      <c r="B97">
        <v>71.428969729884457</v>
      </c>
      <c r="C97">
        <v>-1.6089697298844641</v>
      </c>
      <c r="D97">
        <f t="shared" si="2"/>
        <v>69.819999999999993</v>
      </c>
      <c r="E97">
        <f t="shared" si="3"/>
        <v>2.3044539242114928E-2</v>
      </c>
    </row>
    <row r="98" spans="1:5" x14ac:dyDescent="0.3">
      <c r="A98">
        <v>71</v>
      </c>
      <c r="B98">
        <v>71.550502537103412</v>
      </c>
      <c r="C98">
        <v>-1.260502537103406</v>
      </c>
      <c r="D98">
        <f t="shared" si="2"/>
        <v>70.290000000000006</v>
      </c>
      <c r="E98">
        <f t="shared" si="3"/>
        <v>1.7932885717789244E-2</v>
      </c>
    </row>
    <row r="99" spans="1:5" x14ac:dyDescent="0.3">
      <c r="A99">
        <v>72</v>
      </c>
      <c r="B99">
        <v>72.147041562686283</v>
      </c>
      <c r="C99">
        <v>5.2958437313719742E-2</v>
      </c>
      <c r="D99">
        <f t="shared" si="2"/>
        <v>72.2</v>
      </c>
      <c r="E99">
        <f t="shared" si="3"/>
        <v>7.3349636168586901E-4</v>
      </c>
    </row>
    <row r="100" spans="1:5" x14ac:dyDescent="0.3">
      <c r="A100">
        <v>73</v>
      </c>
      <c r="B100">
        <v>72.425171762177627</v>
      </c>
      <c r="C100">
        <v>-0.59517176217762824</v>
      </c>
      <c r="D100">
        <f t="shared" si="2"/>
        <v>71.83</v>
      </c>
      <c r="E100">
        <f t="shared" si="3"/>
        <v>8.2858382594685823E-3</v>
      </c>
    </row>
    <row r="101" spans="1:5" x14ac:dyDescent="0.3">
      <c r="A101">
        <v>74</v>
      </c>
      <c r="B101">
        <v>71.464198538481838</v>
      </c>
      <c r="C101">
        <v>1.5858014615181588</v>
      </c>
      <c r="D101">
        <f t="shared" si="2"/>
        <v>73.05</v>
      </c>
      <c r="E101">
        <f t="shared" si="3"/>
        <v>2.1708438898263641E-2</v>
      </c>
    </row>
    <row r="102" spans="1:5" x14ac:dyDescent="0.3">
      <c r="A102">
        <v>75</v>
      </c>
      <c r="B102">
        <v>71.187303711051683</v>
      </c>
      <c r="C102">
        <v>-1.6473037110516771</v>
      </c>
      <c r="D102">
        <f t="shared" si="2"/>
        <v>69.540000000000006</v>
      </c>
      <c r="E102">
        <f t="shared" si="3"/>
        <v>2.3688577955876863E-2</v>
      </c>
    </row>
    <row r="103" spans="1:5" x14ac:dyDescent="0.3">
      <c r="A103">
        <v>76</v>
      </c>
      <c r="B103">
        <v>70.582411062454966</v>
      </c>
      <c r="C103">
        <v>-3.4124110624549644</v>
      </c>
      <c r="D103">
        <f t="shared" si="2"/>
        <v>67.17</v>
      </c>
      <c r="E103">
        <f t="shared" si="3"/>
        <v>5.0802606259564752E-2</v>
      </c>
    </row>
    <row r="104" spans="1:5" x14ac:dyDescent="0.3">
      <c r="A104">
        <v>77</v>
      </c>
      <c r="B104">
        <v>70.287517891644697</v>
      </c>
      <c r="C104">
        <v>3.2624821083553002</v>
      </c>
      <c r="D104">
        <f t="shared" si="2"/>
        <v>73.55</v>
      </c>
      <c r="E104">
        <f t="shared" si="3"/>
        <v>4.4357336619378657E-2</v>
      </c>
    </row>
    <row r="105" spans="1:5" x14ac:dyDescent="0.3">
      <c r="A105">
        <v>78</v>
      </c>
      <c r="B105">
        <v>69.975748667104327</v>
      </c>
      <c r="C105">
        <v>0.45425133289568009</v>
      </c>
      <c r="D105">
        <f t="shared" si="2"/>
        <v>70.430000000000007</v>
      </c>
      <c r="E105">
        <f t="shared" si="3"/>
        <v>6.4496852604810457E-3</v>
      </c>
    </row>
    <row r="106" spans="1:5" x14ac:dyDescent="0.3">
      <c r="A106">
        <v>79</v>
      </c>
      <c r="B106">
        <v>71.011246924707493</v>
      </c>
      <c r="C106">
        <v>-0.95124692470749039</v>
      </c>
      <c r="D106">
        <f t="shared" si="2"/>
        <v>70.06</v>
      </c>
      <c r="E106">
        <f t="shared" si="3"/>
        <v>1.3577603835390957E-2</v>
      </c>
    </row>
    <row r="107" spans="1:5" x14ac:dyDescent="0.3">
      <c r="A107">
        <v>80</v>
      </c>
      <c r="B107">
        <v>71.569545671241201</v>
      </c>
      <c r="C107">
        <v>-1.2395456712412027</v>
      </c>
      <c r="D107">
        <f t="shared" si="2"/>
        <v>70.33</v>
      </c>
      <c r="E107">
        <f t="shared" si="3"/>
        <v>1.7624707397144928E-2</v>
      </c>
    </row>
    <row r="108" spans="1:5" x14ac:dyDescent="0.3">
      <c r="A108">
        <v>81</v>
      </c>
      <c r="B108">
        <v>70.039287935196256</v>
      </c>
      <c r="C108">
        <v>-1.7892879351962563</v>
      </c>
      <c r="D108">
        <f t="shared" si="2"/>
        <v>68.25</v>
      </c>
      <c r="E108">
        <f t="shared" si="3"/>
        <v>2.621667304316859E-2</v>
      </c>
    </row>
    <row r="109" spans="1:5" x14ac:dyDescent="0.3">
      <c r="A109">
        <v>82</v>
      </c>
      <c r="B109">
        <v>68.651562204865854</v>
      </c>
      <c r="C109">
        <v>0.6484377951341429</v>
      </c>
      <c r="D109">
        <f t="shared" si="2"/>
        <v>69.3</v>
      </c>
      <c r="E109">
        <f t="shared" si="3"/>
        <v>9.3569667407524225E-3</v>
      </c>
    </row>
    <row r="110" spans="1:5" x14ac:dyDescent="0.3">
      <c r="A110">
        <v>83</v>
      </c>
      <c r="B110">
        <v>68.647224204426692</v>
      </c>
      <c r="C110">
        <v>1.5727757955733068</v>
      </c>
      <c r="D110">
        <f t="shared" si="2"/>
        <v>70.22</v>
      </c>
      <c r="E110">
        <f t="shared" si="3"/>
        <v>2.2397832463305425E-2</v>
      </c>
    </row>
    <row r="111" spans="1:5" x14ac:dyDescent="0.3">
      <c r="A111">
        <v>84</v>
      </c>
      <c r="B111">
        <v>69.505372073322278</v>
      </c>
      <c r="C111">
        <v>-1.2053720733222804</v>
      </c>
      <c r="D111">
        <f t="shared" si="2"/>
        <v>68.3</v>
      </c>
      <c r="E111">
        <f t="shared" si="3"/>
        <v>1.764820019505535E-2</v>
      </c>
    </row>
    <row r="112" spans="1:5" ht="15" thickBot="1" x14ac:dyDescent="0.35">
      <c r="A112" s="47">
        <v>85</v>
      </c>
      <c r="B112" s="47">
        <v>69.496893445655999</v>
      </c>
      <c r="C112" s="47">
        <v>-2.936893445655997</v>
      </c>
      <c r="D112">
        <f t="shared" si="2"/>
        <v>66.56</v>
      </c>
      <c r="E112">
        <f t="shared" si="3"/>
        <v>4.4124000084975912E-2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AB53-C50D-4D93-8C16-8717558CE4D8}">
  <sheetPr>
    <tabColor rgb="FF00B050"/>
  </sheetPr>
  <dimension ref="A1:I112"/>
  <sheetViews>
    <sheetView topLeftCell="A88" workbookViewId="0">
      <selection activeCell="C28" sqref="C28:C112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4" t="s">
        <v>162</v>
      </c>
      <c r="B3" s="54"/>
    </row>
    <row r="4" spans="1:9" x14ac:dyDescent="0.3">
      <c r="A4" t="s">
        <v>163</v>
      </c>
      <c r="B4">
        <v>0.81108859717232906</v>
      </c>
    </row>
    <row r="5" spans="1:9" x14ac:dyDescent="0.3">
      <c r="A5" t="s">
        <v>164</v>
      </c>
      <c r="B5">
        <v>0.65786471246297662</v>
      </c>
    </row>
    <row r="6" spans="1:9" x14ac:dyDescent="0.3">
      <c r="A6" t="s">
        <v>165</v>
      </c>
      <c r="B6">
        <v>0.64075794808612552</v>
      </c>
    </row>
    <row r="7" spans="1:9" x14ac:dyDescent="0.3">
      <c r="A7" t="s">
        <v>166</v>
      </c>
      <c r="B7">
        <v>1.5700848885615022</v>
      </c>
    </row>
    <row r="8" spans="1:9" ht="15" thickBot="1" x14ac:dyDescent="0.35">
      <c r="A8" s="47" t="s">
        <v>167</v>
      </c>
      <c r="B8" s="47">
        <v>85</v>
      </c>
    </row>
    <row r="10" spans="1:9" ht="15" thickBot="1" x14ac:dyDescent="0.35">
      <c r="A10" t="s">
        <v>168</v>
      </c>
    </row>
    <row r="11" spans="1:9" x14ac:dyDescent="0.3">
      <c r="A11" s="48"/>
      <c r="B11" s="48" t="s">
        <v>173</v>
      </c>
      <c r="C11" s="48" t="s">
        <v>174</v>
      </c>
      <c r="D11" s="48" t="s">
        <v>175</v>
      </c>
      <c r="E11" s="48" t="s">
        <v>176</v>
      </c>
      <c r="F11" s="48" t="s">
        <v>177</v>
      </c>
    </row>
    <row r="12" spans="1:9" x14ac:dyDescent="0.3">
      <c r="A12" t="s">
        <v>169</v>
      </c>
      <c r="B12">
        <v>4</v>
      </c>
      <c r="C12">
        <v>379.20580482862977</v>
      </c>
      <c r="D12">
        <v>94.801451207157442</v>
      </c>
      <c r="E12">
        <v>38.456408118486593</v>
      </c>
      <c r="F12">
        <v>6.3724939555506251E-18</v>
      </c>
    </row>
    <row r="13" spans="1:9" x14ac:dyDescent="0.3">
      <c r="A13" t="s">
        <v>170</v>
      </c>
      <c r="B13">
        <v>80</v>
      </c>
      <c r="C13">
        <v>197.21332458313478</v>
      </c>
      <c r="D13">
        <v>2.4651665572891845</v>
      </c>
    </row>
    <row r="14" spans="1:9" ht="15" thickBot="1" x14ac:dyDescent="0.35">
      <c r="A14" s="47" t="s">
        <v>171</v>
      </c>
      <c r="B14" s="47">
        <v>84</v>
      </c>
      <c r="C14" s="47">
        <v>576.41912941176452</v>
      </c>
      <c r="D14" s="47"/>
      <c r="E14" s="47"/>
      <c r="F14" s="47"/>
    </row>
    <row r="15" spans="1:9" ht="15" thickBot="1" x14ac:dyDescent="0.35"/>
    <row r="16" spans="1:9" x14ac:dyDescent="0.3">
      <c r="A16" s="48"/>
      <c r="B16" s="48" t="s">
        <v>178</v>
      </c>
      <c r="C16" s="48" t="s">
        <v>166</v>
      </c>
      <c r="D16" s="48" t="s">
        <v>179</v>
      </c>
      <c r="E16" s="48" t="s">
        <v>180</v>
      </c>
      <c r="F16" s="48" t="s">
        <v>181</v>
      </c>
      <c r="G16" s="48" t="s">
        <v>182</v>
      </c>
      <c r="H16" s="48" t="s">
        <v>183</v>
      </c>
      <c r="I16" s="48" t="s">
        <v>184</v>
      </c>
    </row>
    <row r="17" spans="1:9" x14ac:dyDescent="0.3">
      <c r="A17" t="s">
        <v>172</v>
      </c>
      <c r="B17">
        <v>71.593480980532334</v>
      </c>
      <c r="C17">
        <v>1.0806808228361602</v>
      </c>
      <c r="D17">
        <v>66.248497676345352</v>
      </c>
      <c r="E17">
        <v>1.1710624876731413E-71</v>
      </c>
      <c r="F17">
        <v>69.442857604954938</v>
      </c>
      <c r="G17">
        <v>73.74410435610973</v>
      </c>
      <c r="H17">
        <v>69.442857604954938</v>
      </c>
      <c r="I17">
        <v>73.74410435610973</v>
      </c>
    </row>
    <row r="18" spans="1:9" x14ac:dyDescent="0.3">
      <c r="A18" t="s">
        <v>152</v>
      </c>
      <c r="B18">
        <v>1.2805613555076836E-3</v>
      </c>
      <c r="C18">
        <v>5.0705445324088097E-4</v>
      </c>
      <c r="D18">
        <v>2.5254907975324317</v>
      </c>
      <c r="E18">
        <v>1.3528761569673604E-2</v>
      </c>
      <c r="F18">
        <v>2.7149083552883264E-4</v>
      </c>
      <c r="G18">
        <v>2.2896318754865343E-3</v>
      </c>
      <c r="H18">
        <v>2.7149083552883264E-4</v>
      </c>
      <c r="I18">
        <v>2.2896318754865343E-3</v>
      </c>
    </row>
    <row r="19" spans="1:9" x14ac:dyDescent="0.3">
      <c r="A19" t="s">
        <v>102</v>
      </c>
      <c r="B19">
        <v>-0.4718877568345699</v>
      </c>
      <c r="C19">
        <v>7.5808257330163692E-2</v>
      </c>
      <c r="D19">
        <v>-6.2247540499365677</v>
      </c>
      <c r="E19">
        <v>2.0917279938335563E-8</v>
      </c>
      <c r="F19">
        <v>-0.62275099677637302</v>
      </c>
      <c r="G19">
        <v>-0.32102451689276679</v>
      </c>
      <c r="H19">
        <v>-0.62275099677637302</v>
      </c>
      <c r="I19">
        <v>-0.32102451689276679</v>
      </c>
    </row>
    <row r="20" spans="1:9" x14ac:dyDescent="0.3">
      <c r="A20" t="s">
        <v>157</v>
      </c>
      <c r="B20">
        <v>5.8173052637693942E-2</v>
      </c>
      <c r="C20">
        <v>1.3742162906921283E-2</v>
      </c>
      <c r="D20">
        <v>4.2331802520253126</v>
      </c>
      <c r="E20">
        <v>6.1019564026113222E-5</v>
      </c>
      <c r="F20">
        <v>3.0825276907710211E-2</v>
      </c>
      <c r="G20">
        <v>8.5520828367677673E-2</v>
      </c>
      <c r="H20">
        <v>3.0825276907710211E-2</v>
      </c>
      <c r="I20">
        <v>8.5520828367677673E-2</v>
      </c>
    </row>
    <row r="21" spans="1:9" ht="15" thickBot="1" x14ac:dyDescent="0.35">
      <c r="A21" s="47" t="s">
        <v>153</v>
      </c>
      <c r="B21" s="47">
        <v>0.14631303536071827</v>
      </c>
      <c r="C21" s="47">
        <v>3.8929954340378665E-2</v>
      </c>
      <c r="D21" s="47">
        <v>3.7583664774289356</v>
      </c>
      <c r="E21" s="47">
        <v>3.2368763378248035E-4</v>
      </c>
      <c r="F21" s="47">
        <v>6.8839957236824872E-2</v>
      </c>
      <c r="G21" s="47">
        <v>0.22378611348461167</v>
      </c>
      <c r="H21" s="47">
        <v>6.8839957236824872E-2</v>
      </c>
      <c r="I21" s="47">
        <v>0.22378611348461167</v>
      </c>
    </row>
    <row r="25" spans="1:9" x14ac:dyDescent="0.3">
      <c r="A25" t="s">
        <v>185</v>
      </c>
    </row>
    <row r="26" spans="1:9" ht="15" thickBot="1" x14ac:dyDescent="0.35"/>
    <row r="27" spans="1:9" x14ac:dyDescent="0.3">
      <c r="A27" s="48" t="s">
        <v>186</v>
      </c>
      <c r="B27" s="48" t="s">
        <v>187</v>
      </c>
      <c r="C27" s="48" t="s">
        <v>188</v>
      </c>
      <c r="D27" s="61" t="s">
        <v>205</v>
      </c>
      <c r="E27" s="61" t="s">
        <v>206</v>
      </c>
      <c r="F27" s="61" t="s">
        <v>193</v>
      </c>
    </row>
    <row r="28" spans="1:9" x14ac:dyDescent="0.3">
      <c r="A28">
        <v>1</v>
      </c>
      <c r="B28">
        <v>73.606169170760481</v>
      </c>
      <c r="C28">
        <v>9.3830829239522018E-2</v>
      </c>
      <c r="D28">
        <f>B28+C28</f>
        <v>73.7</v>
      </c>
      <c r="E28">
        <f>ABS(C28)/D28</f>
        <v>1.2731455799121034E-3</v>
      </c>
      <c r="F28">
        <f>SUM(E28:E112)/A112</f>
        <v>1.5083298948546025E-2</v>
      </c>
    </row>
    <row r="29" spans="1:9" x14ac:dyDescent="0.3">
      <c r="A29">
        <v>2</v>
      </c>
      <c r="B29">
        <v>72.893109129184197</v>
      </c>
      <c r="C29">
        <v>-0.91310912918419262</v>
      </c>
      <c r="D29">
        <f t="shared" ref="D29:D92" si="0">B29+C29</f>
        <v>71.98</v>
      </c>
      <c r="E29">
        <f t="shared" ref="E29:E92" si="1">ABS(C29)/D29</f>
        <v>1.2685595015062414E-2</v>
      </c>
    </row>
    <row r="30" spans="1:9" x14ac:dyDescent="0.3">
      <c r="A30">
        <v>3</v>
      </c>
      <c r="B30">
        <v>71.329535575684375</v>
      </c>
      <c r="C30">
        <v>0.2904644243156298</v>
      </c>
      <c r="D30">
        <f t="shared" si="0"/>
        <v>71.62</v>
      </c>
      <c r="E30">
        <f t="shared" si="1"/>
        <v>4.0556328443958362E-3</v>
      </c>
    </row>
    <row r="31" spans="1:9" x14ac:dyDescent="0.3">
      <c r="A31">
        <v>4</v>
      </c>
      <c r="B31">
        <v>73.974574369991231</v>
      </c>
      <c r="C31">
        <v>-1.0645743699912344</v>
      </c>
      <c r="D31">
        <f t="shared" si="0"/>
        <v>72.91</v>
      </c>
      <c r="E31">
        <f t="shared" si="1"/>
        <v>1.4601212042123638E-2</v>
      </c>
    </row>
    <row r="32" spans="1:9" x14ac:dyDescent="0.3">
      <c r="A32">
        <v>5</v>
      </c>
      <c r="B32">
        <v>72.090094564255693</v>
      </c>
      <c r="C32">
        <v>-0.91009456425568658</v>
      </c>
      <c r="D32">
        <f t="shared" si="0"/>
        <v>71.180000000000007</v>
      </c>
      <c r="E32">
        <f t="shared" si="1"/>
        <v>1.2785818548127093E-2</v>
      </c>
    </row>
    <row r="33" spans="1:5" x14ac:dyDescent="0.3">
      <c r="A33">
        <v>6</v>
      </c>
      <c r="B33">
        <v>72.867213863607105</v>
      </c>
      <c r="C33">
        <v>0.2127861363928929</v>
      </c>
      <c r="D33">
        <f t="shared" si="0"/>
        <v>73.08</v>
      </c>
      <c r="E33">
        <f t="shared" si="1"/>
        <v>2.9116876901052668E-3</v>
      </c>
    </row>
    <row r="34" spans="1:5" x14ac:dyDescent="0.3">
      <c r="A34">
        <v>7</v>
      </c>
      <c r="B34">
        <v>70.617632867269052</v>
      </c>
      <c r="C34">
        <v>0.43236713273094551</v>
      </c>
      <c r="D34">
        <f t="shared" si="0"/>
        <v>71.05</v>
      </c>
      <c r="E34">
        <f t="shared" si="1"/>
        <v>6.0853924381554618E-3</v>
      </c>
    </row>
    <row r="35" spans="1:5" x14ac:dyDescent="0.3">
      <c r="A35">
        <v>8</v>
      </c>
      <c r="B35">
        <v>73.493299173124882</v>
      </c>
      <c r="C35">
        <v>-1.0432991731248791</v>
      </c>
      <c r="D35">
        <f t="shared" si="0"/>
        <v>72.45</v>
      </c>
      <c r="E35">
        <f t="shared" si="1"/>
        <v>1.4400264639404818E-2</v>
      </c>
    </row>
    <row r="36" spans="1:5" x14ac:dyDescent="0.3">
      <c r="A36">
        <v>9</v>
      </c>
      <c r="B36">
        <v>73.778474594914712</v>
      </c>
      <c r="C36">
        <v>-1.3384745949147145</v>
      </c>
      <c r="D36">
        <f t="shared" si="0"/>
        <v>72.44</v>
      </c>
      <c r="E36">
        <f t="shared" si="1"/>
        <v>1.8477009869060115E-2</v>
      </c>
    </row>
    <row r="37" spans="1:5" x14ac:dyDescent="0.3">
      <c r="A37">
        <v>10</v>
      </c>
      <c r="B37">
        <v>74.409902052645876</v>
      </c>
      <c r="C37">
        <v>8.0097947354119015E-2</v>
      </c>
      <c r="D37">
        <f t="shared" si="0"/>
        <v>74.489999999999995</v>
      </c>
      <c r="E37">
        <f t="shared" si="1"/>
        <v>1.0752845664400458E-3</v>
      </c>
    </row>
    <row r="38" spans="1:5" x14ac:dyDescent="0.3">
      <c r="A38">
        <v>11</v>
      </c>
      <c r="B38">
        <v>72.906037841340819</v>
      </c>
      <c r="C38">
        <v>-1.2560378413408131</v>
      </c>
      <c r="D38">
        <f t="shared" si="0"/>
        <v>71.650000000000006</v>
      </c>
      <c r="E38">
        <f t="shared" si="1"/>
        <v>1.7530186201546588E-2</v>
      </c>
    </row>
    <row r="39" spans="1:5" x14ac:dyDescent="0.3">
      <c r="A39">
        <v>12</v>
      </c>
      <c r="B39">
        <v>72.816064567543833</v>
      </c>
      <c r="C39">
        <v>0.37393543245616456</v>
      </c>
      <c r="D39">
        <f t="shared" si="0"/>
        <v>73.19</v>
      </c>
      <c r="E39">
        <f t="shared" si="1"/>
        <v>5.1091055124493044E-3</v>
      </c>
    </row>
    <row r="40" spans="1:5" x14ac:dyDescent="0.3">
      <c r="A40">
        <v>13</v>
      </c>
      <c r="B40">
        <v>70.995758293641984</v>
      </c>
      <c r="C40">
        <v>0.47424170635801488</v>
      </c>
      <c r="D40">
        <f t="shared" si="0"/>
        <v>71.47</v>
      </c>
      <c r="E40">
        <f t="shared" si="1"/>
        <v>6.6355352785506493E-3</v>
      </c>
    </row>
    <row r="41" spans="1:5" x14ac:dyDescent="0.3">
      <c r="A41">
        <v>14</v>
      </c>
      <c r="B41">
        <v>73.493448023228808</v>
      </c>
      <c r="C41">
        <v>-0.62344802322880355</v>
      </c>
      <c r="D41">
        <f t="shared" si="0"/>
        <v>72.87</v>
      </c>
      <c r="E41">
        <f t="shared" si="1"/>
        <v>8.5556199153122483E-3</v>
      </c>
    </row>
    <row r="42" spans="1:5" x14ac:dyDescent="0.3">
      <c r="A42">
        <v>15</v>
      </c>
      <c r="B42">
        <v>70.792593983267309</v>
      </c>
      <c r="C42">
        <v>-0.18259398326731002</v>
      </c>
      <c r="D42">
        <f t="shared" si="0"/>
        <v>70.61</v>
      </c>
      <c r="E42">
        <f t="shared" si="1"/>
        <v>2.5859507614687726E-3</v>
      </c>
    </row>
    <row r="43" spans="1:5" x14ac:dyDescent="0.3">
      <c r="A43">
        <v>16</v>
      </c>
      <c r="B43">
        <v>73.282242242843651</v>
      </c>
      <c r="C43">
        <v>-1.1322422428436454</v>
      </c>
      <c r="D43">
        <f t="shared" si="0"/>
        <v>72.150000000000006</v>
      </c>
      <c r="E43">
        <f t="shared" si="1"/>
        <v>1.5692893178706101E-2</v>
      </c>
    </row>
    <row r="44" spans="1:5" x14ac:dyDescent="0.3">
      <c r="A44">
        <v>17</v>
      </c>
      <c r="B44">
        <v>71.797420421473291</v>
      </c>
      <c r="C44">
        <v>0.19257957852670415</v>
      </c>
      <c r="D44">
        <f t="shared" si="0"/>
        <v>71.989999999999995</v>
      </c>
      <c r="E44">
        <f t="shared" si="1"/>
        <v>2.6750879084137267E-3</v>
      </c>
    </row>
    <row r="45" spans="1:5" x14ac:dyDescent="0.3">
      <c r="A45">
        <v>18</v>
      </c>
      <c r="B45">
        <v>78.456961351965006</v>
      </c>
      <c r="C45">
        <v>0.92303864803498925</v>
      </c>
      <c r="D45">
        <f t="shared" si="0"/>
        <v>79.38</v>
      </c>
      <c r="E45">
        <f t="shared" si="1"/>
        <v>1.1628100882274997E-2</v>
      </c>
    </row>
    <row r="46" spans="1:5" x14ac:dyDescent="0.3">
      <c r="A46">
        <v>19</v>
      </c>
      <c r="B46">
        <v>69.526494471724433</v>
      </c>
      <c r="C46">
        <v>0.22350552827556669</v>
      </c>
      <c r="D46">
        <f t="shared" si="0"/>
        <v>69.75</v>
      </c>
      <c r="E46">
        <f t="shared" si="1"/>
        <v>3.2043803336998808E-3</v>
      </c>
    </row>
    <row r="47" spans="1:5" x14ac:dyDescent="0.3">
      <c r="A47">
        <v>20</v>
      </c>
      <c r="B47">
        <v>69.111128330533859</v>
      </c>
      <c r="C47">
        <v>1.318871669466148</v>
      </c>
      <c r="D47">
        <f t="shared" si="0"/>
        <v>70.430000000000007</v>
      </c>
      <c r="E47">
        <f t="shared" si="1"/>
        <v>1.8725992751187675E-2</v>
      </c>
    </row>
    <row r="48" spans="1:5" x14ac:dyDescent="0.3">
      <c r="A48">
        <v>21</v>
      </c>
      <c r="B48">
        <v>69.758534487971488</v>
      </c>
      <c r="C48">
        <v>1.751465512028517</v>
      </c>
      <c r="D48">
        <f t="shared" si="0"/>
        <v>71.510000000000005</v>
      </c>
      <c r="E48">
        <f t="shared" si="1"/>
        <v>2.4492595609404515E-2</v>
      </c>
    </row>
    <row r="49" spans="1:5" x14ac:dyDescent="0.3">
      <c r="A49">
        <v>22</v>
      </c>
      <c r="B49">
        <v>70.325852951925086</v>
      </c>
      <c r="C49">
        <v>1.3741470480749172</v>
      </c>
      <c r="D49">
        <f t="shared" si="0"/>
        <v>71.7</v>
      </c>
      <c r="E49">
        <f t="shared" si="1"/>
        <v>1.916523079602395E-2</v>
      </c>
    </row>
    <row r="50" spans="1:5" x14ac:dyDescent="0.3">
      <c r="A50">
        <v>23</v>
      </c>
      <c r="B50">
        <v>75.064044374918893</v>
      </c>
      <c r="C50">
        <v>-1.3540443749188995</v>
      </c>
      <c r="D50">
        <f t="shared" si="0"/>
        <v>73.709999999999994</v>
      </c>
      <c r="E50">
        <f t="shared" si="1"/>
        <v>1.8369887056286796E-2</v>
      </c>
    </row>
    <row r="51" spans="1:5" x14ac:dyDescent="0.3">
      <c r="A51">
        <v>24</v>
      </c>
      <c r="B51">
        <v>73.59277182198268</v>
      </c>
      <c r="C51">
        <v>1.2872281780173154</v>
      </c>
      <c r="D51">
        <f t="shared" si="0"/>
        <v>74.88</v>
      </c>
      <c r="E51">
        <f t="shared" si="1"/>
        <v>1.7190547249162868E-2</v>
      </c>
    </row>
    <row r="52" spans="1:5" x14ac:dyDescent="0.3">
      <c r="A52">
        <v>25</v>
      </c>
      <c r="B52">
        <v>70.987726873856261</v>
      </c>
      <c r="C52">
        <v>-0.54772687385626284</v>
      </c>
      <c r="D52">
        <f t="shared" si="0"/>
        <v>70.44</v>
      </c>
      <c r="E52">
        <f t="shared" si="1"/>
        <v>7.7757932120423459E-3</v>
      </c>
    </row>
    <row r="53" spans="1:5" x14ac:dyDescent="0.3">
      <c r="A53">
        <v>26</v>
      </c>
      <c r="B53">
        <v>70.481873669206038</v>
      </c>
      <c r="C53">
        <v>-5.1873669206031536E-2</v>
      </c>
      <c r="D53">
        <f t="shared" si="0"/>
        <v>70.430000000000007</v>
      </c>
      <c r="E53">
        <f t="shared" si="1"/>
        <v>7.3652803075438783E-4</v>
      </c>
    </row>
    <row r="54" spans="1:5" x14ac:dyDescent="0.3">
      <c r="A54">
        <v>27</v>
      </c>
      <c r="B54">
        <v>70.06867687358654</v>
      </c>
      <c r="C54">
        <v>-6.8676873586539955E-2</v>
      </c>
      <c r="D54">
        <f t="shared" si="0"/>
        <v>70</v>
      </c>
      <c r="E54">
        <f t="shared" si="1"/>
        <v>9.8109819409342787E-4</v>
      </c>
    </row>
    <row r="55" spans="1:5" x14ac:dyDescent="0.3">
      <c r="A55">
        <v>28</v>
      </c>
      <c r="B55">
        <v>77.360612643362586</v>
      </c>
      <c r="C55">
        <v>-0.81061264336258887</v>
      </c>
      <c r="D55">
        <f t="shared" si="0"/>
        <v>76.55</v>
      </c>
      <c r="E55">
        <f t="shared" si="1"/>
        <v>1.0589322578218013E-2</v>
      </c>
    </row>
    <row r="56" spans="1:5" x14ac:dyDescent="0.3">
      <c r="A56">
        <v>29</v>
      </c>
      <c r="B56">
        <v>75.11272102227349</v>
      </c>
      <c r="C56">
        <v>0.2472789777265092</v>
      </c>
      <c r="D56">
        <f t="shared" si="0"/>
        <v>75.36</v>
      </c>
      <c r="E56">
        <f t="shared" si="1"/>
        <v>3.2813027829950796E-3</v>
      </c>
    </row>
    <row r="57" spans="1:5" x14ac:dyDescent="0.3">
      <c r="A57">
        <v>30</v>
      </c>
      <c r="B57">
        <v>71.246070017576798</v>
      </c>
      <c r="C57">
        <v>3.2839299824232029</v>
      </c>
      <c r="D57">
        <f t="shared" si="0"/>
        <v>74.53</v>
      </c>
      <c r="E57">
        <f t="shared" si="1"/>
        <v>4.4061854051029151E-2</v>
      </c>
    </row>
    <row r="58" spans="1:5" x14ac:dyDescent="0.3">
      <c r="A58">
        <v>31</v>
      </c>
      <c r="B58">
        <v>72.565600282826807</v>
      </c>
      <c r="C58">
        <v>0.19439971717319793</v>
      </c>
      <c r="D58">
        <f t="shared" si="0"/>
        <v>72.760000000000005</v>
      </c>
      <c r="E58">
        <f t="shared" si="1"/>
        <v>2.6717938039197073E-3</v>
      </c>
    </row>
    <row r="59" spans="1:5" x14ac:dyDescent="0.3">
      <c r="A59">
        <v>32</v>
      </c>
      <c r="B59">
        <v>73.328431310265088</v>
      </c>
      <c r="C59">
        <v>0.38156868973490532</v>
      </c>
      <c r="D59">
        <f t="shared" si="0"/>
        <v>73.709999999999994</v>
      </c>
      <c r="E59">
        <f t="shared" si="1"/>
        <v>5.1766204006906168E-3</v>
      </c>
    </row>
    <row r="60" spans="1:5" x14ac:dyDescent="0.3">
      <c r="A60">
        <v>33</v>
      </c>
      <c r="B60">
        <v>72.439748053284546</v>
      </c>
      <c r="C60">
        <v>-0.23974805328454352</v>
      </c>
      <c r="D60">
        <f t="shared" si="0"/>
        <v>72.2</v>
      </c>
      <c r="E60">
        <f t="shared" si="1"/>
        <v>3.3206101562956165E-3</v>
      </c>
    </row>
    <row r="61" spans="1:5" x14ac:dyDescent="0.3">
      <c r="A61">
        <v>34</v>
      </c>
      <c r="B61">
        <v>73.516031611739464</v>
      </c>
      <c r="C61">
        <v>0.1739683882605334</v>
      </c>
      <c r="D61">
        <f t="shared" si="0"/>
        <v>73.69</v>
      </c>
      <c r="E61">
        <f t="shared" si="1"/>
        <v>2.3608140624309052E-3</v>
      </c>
    </row>
    <row r="62" spans="1:5" x14ac:dyDescent="0.3">
      <c r="A62">
        <v>35</v>
      </c>
      <c r="B62">
        <v>74.009925084869479</v>
      </c>
      <c r="C62">
        <v>-0.52992508486947543</v>
      </c>
      <c r="D62">
        <f t="shared" si="0"/>
        <v>73.48</v>
      </c>
      <c r="E62">
        <f t="shared" si="1"/>
        <v>7.2118275023064157E-3</v>
      </c>
    </row>
    <row r="63" spans="1:5" x14ac:dyDescent="0.3">
      <c r="A63">
        <v>36</v>
      </c>
      <c r="B63">
        <v>77.403802928768073</v>
      </c>
      <c r="C63">
        <v>-1.2938029287680735</v>
      </c>
      <c r="D63">
        <f t="shared" si="0"/>
        <v>76.11</v>
      </c>
      <c r="E63">
        <f t="shared" si="1"/>
        <v>1.6999118759270442E-2</v>
      </c>
    </row>
    <row r="64" spans="1:5" x14ac:dyDescent="0.3">
      <c r="A64">
        <v>37</v>
      </c>
      <c r="B64">
        <v>74.442963041428712</v>
      </c>
      <c r="C64">
        <v>5.4270369585712928</v>
      </c>
      <c r="D64">
        <f t="shared" si="0"/>
        <v>79.87</v>
      </c>
      <c r="E64">
        <f t="shared" si="1"/>
        <v>6.7948378096548051E-2</v>
      </c>
    </row>
    <row r="65" spans="1:5" x14ac:dyDescent="0.3">
      <c r="A65">
        <v>38</v>
      </c>
      <c r="B65">
        <v>78.486392320224127</v>
      </c>
      <c r="C65">
        <v>0.71360767977587614</v>
      </c>
      <c r="D65">
        <f t="shared" si="0"/>
        <v>79.2</v>
      </c>
      <c r="E65">
        <f t="shared" si="1"/>
        <v>9.0101979769681324E-3</v>
      </c>
    </row>
    <row r="66" spans="1:5" x14ac:dyDescent="0.3">
      <c r="A66">
        <v>39</v>
      </c>
      <c r="B66">
        <v>76.364650460655341</v>
      </c>
      <c r="C66">
        <v>0.77534953934465989</v>
      </c>
      <c r="D66">
        <f t="shared" si="0"/>
        <v>77.14</v>
      </c>
      <c r="E66">
        <f t="shared" si="1"/>
        <v>1.0051199628528129E-2</v>
      </c>
    </row>
    <row r="67" spans="1:5" x14ac:dyDescent="0.3">
      <c r="A67">
        <v>40</v>
      </c>
      <c r="B67">
        <v>73.910946331117813</v>
      </c>
      <c r="C67">
        <v>2.3390536688821868</v>
      </c>
      <c r="D67">
        <f t="shared" si="0"/>
        <v>76.25</v>
      </c>
      <c r="E67">
        <f t="shared" si="1"/>
        <v>3.0676113690258189E-2</v>
      </c>
    </row>
    <row r="68" spans="1:5" x14ac:dyDescent="0.3">
      <c r="A68">
        <v>41</v>
      </c>
      <c r="B68">
        <v>76.678116132395232</v>
      </c>
      <c r="C68">
        <v>-0.51811613239523524</v>
      </c>
      <c r="D68">
        <f t="shared" si="0"/>
        <v>76.16</v>
      </c>
      <c r="E68">
        <f t="shared" si="1"/>
        <v>6.8029954358618076E-3</v>
      </c>
    </row>
    <row r="69" spans="1:5" x14ac:dyDescent="0.3">
      <c r="A69">
        <v>42</v>
      </c>
      <c r="B69">
        <v>76.347759156058942</v>
      </c>
      <c r="C69">
        <v>-8.7759156058936583E-2</v>
      </c>
      <c r="D69">
        <f t="shared" si="0"/>
        <v>76.260000000000005</v>
      </c>
      <c r="E69">
        <f t="shared" si="1"/>
        <v>1.1507888284675658E-3</v>
      </c>
    </row>
    <row r="70" spans="1:5" x14ac:dyDescent="0.3">
      <c r="A70">
        <v>43</v>
      </c>
      <c r="B70">
        <v>75.206649154950767</v>
      </c>
      <c r="C70">
        <v>-0.34664915495076798</v>
      </c>
      <c r="D70">
        <f t="shared" si="0"/>
        <v>74.86</v>
      </c>
      <c r="E70">
        <f t="shared" si="1"/>
        <v>4.6306325801598715E-3</v>
      </c>
    </row>
    <row r="71" spans="1:5" x14ac:dyDescent="0.3">
      <c r="A71">
        <v>44</v>
      </c>
      <c r="B71">
        <v>73.043913739955499</v>
      </c>
      <c r="C71">
        <v>0.1260862600445023</v>
      </c>
      <c r="D71">
        <f t="shared" si="0"/>
        <v>73.17</v>
      </c>
      <c r="E71">
        <f t="shared" si="1"/>
        <v>1.723196119236057E-3</v>
      </c>
    </row>
    <row r="72" spans="1:5" x14ac:dyDescent="0.3">
      <c r="A72">
        <v>45</v>
      </c>
      <c r="B72">
        <v>72.239369563882065</v>
      </c>
      <c r="C72">
        <v>-0.19936956388205829</v>
      </c>
      <c r="D72">
        <f t="shared" si="0"/>
        <v>72.040000000000006</v>
      </c>
      <c r="E72">
        <f t="shared" si="1"/>
        <v>2.7674842293456173E-3</v>
      </c>
    </row>
    <row r="73" spans="1:5" x14ac:dyDescent="0.3">
      <c r="A73">
        <v>46</v>
      </c>
      <c r="B73">
        <v>72.68868506717881</v>
      </c>
      <c r="C73">
        <v>1.0913149328211915</v>
      </c>
      <c r="D73">
        <f t="shared" si="0"/>
        <v>73.78</v>
      </c>
      <c r="E73">
        <f t="shared" si="1"/>
        <v>1.4791473743849166E-2</v>
      </c>
    </row>
    <row r="74" spans="1:5" x14ac:dyDescent="0.3">
      <c r="A74">
        <v>47</v>
      </c>
      <c r="B74">
        <v>74.421791959272952</v>
      </c>
      <c r="C74">
        <v>0.80820804072705243</v>
      </c>
      <c r="D74">
        <f t="shared" si="0"/>
        <v>75.23</v>
      </c>
      <c r="E74">
        <f t="shared" si="1"/>
        <v>1.0743161514383256E-2</v>
      </c>
    </row>
    <row r="75" spans="1:5" x14ac:dyDescent="0.3">
      <c r="A75">
        <v>48</v>
      </c>
      <c r="B75">
        <v>71.271718350209284</v>
      </c>
      <c r="C75">
        <v>1.0682816497907197</v>
      </c>
      <c r="D75">
        <f t="shared" si="0"/>
        <v>72.34</v>
      </c>
      <c r="E75">
        <f t="shared" si="1"/>
        <v>1.4767509673634499E-2</v>
      </c>
    </row>
    <row r="76" spans="1:5" x14ac:dyDescent="0.3">
      <c r="A76">
        <v>49</v>
      </c>
      <c r="B76">
        <v>71.993974424120239</v>
      </c>
      <c r="C76">
        <v>1.0760255758797541</v>
      </c>
      <c r="D76">
        <f t="shared" si="0"/>
        <v>73.069999999999993</v>
      </c>
      <c r="E76">
        <f t="shared" si="1"/>
        <v>1.4725955602569512E-2</v>
      </c>
    </row>
    <row r="77" spans="1:5" x14ac:dyDescent="0.3">
      <c r="A77">
        <v>50</v>
      </c>
      <c r="B77">
        <v>71.927844628680859</v>
      </c>
      <c r="C77">
        <v>-0.98784462868086109</v>
      </c>
      <c r="D77">
        <f t="shared" si="0"/>
        <v>70.94</v>
      </c>
      <c r="E77">
        <f t="shared" si="1"/>
        <v>1.3925072296036949E-2</v>
      </c>
    </row>
    <row r="78" spans="1:5" x14ac:dyDescent="0.3">
      <c r="A78">
        <v>51</v>
      </c>
      <c r="B78">
        <v>70.280390199228691</v>
      </c>
      <c r="C78">
        <v>1.7096098007713039</v>
      </c>
      <c r="D78">
        <f t="shared" si="0"/>
        <v>71.989999999999995</v>
      </c>
      <c r="E78">
        <f t="shared" si="1"/>
        <v>2.3747878882779606E-2</v>
      </c>
    </row>
    <row r="79" spans="1:5" x14ac:dyDescent="0.3">
      <c r="A79">
        <v>52</v>
      </c>
      <c r="B79">
        <v>72.444700632532715</v>
      </c>
      <c r="C79">
        <v>-0.34470063253272087</v>
      </c>
      <c r="D79">
        <f t="shared" si="0"/>
        <v>72.099999999999994</v>
      </c>
      <c r="E79">
        <f t="shared" si="1"/>
        <v>4.7808686897742149E-3</v>
      </c>
    </row>
    <row r="80" spans="1:5" x14ac:dyDescent="0.3">
      <c r="A80">
        <v>53</v>
      </c>
      <c r="B80">
        <v>72.962690451341373</v>
      </c>
      <c r="C80">
        <v>-1.8426904513413689</v>
      </c>
      <c r="D80">
        <f t="shared" si="0"/>
        <v>71.12</v>
      </c>
      <c r="E80">
        <f t="shared" si="1"/>
        <v>2.5909595772516433E-2</v>
      </c>
    </row>
    <row r="81" spans="1:5" x14ac:dyDescent="0.3">
      <c r="A81">
        <v>54</v>
      </c>
      <c r="B81">
        <v>72.654188505694236</v>
      </c>
      <c r="C81">
        <v>-2.4188505694240803E-2</v>
      </c>
      <c r="D81">
        <f t="shared" si="0"/>
        <v>72.63</v>
      </c>
      <c r="E81">
        <f t="shared" si="1"/>
        <v>3.3303739080601413E-4</v>
      </c>
    </row>
    <row r="82" spans="1:5" x14ac:dyDescent="0.3">
      <c r="A82">
        <v>55</v>
      </c>
      <c r="B82">
        <v>73.838992784219727</v>
      </c>
      <c r="C82">
        <v>-1.3089927842197255</v>
      </c>
      <c r="D82">
        <f t="shared" si="0"/>
        <v>72.53</v>
      </c>
      <c r="E82">
        <f t="shared" si="1"/>
        <v>1.8047604911343246E-2</v>
      </c>
    </row>
    <row r="83" spans="1:5" x14ac:dyDescent="0.3">
      <c r="A83">
        <v>56</v>
      </c>
      <c r="B83">
        <v>72.297848914403161</v>
      </c>
      <c r="C83">
        <v>0.97215108559683472</v>
      </c>
      <c r="D83">
        <f t="shared" si="0"/>
        <v>73.27</v>
      </c>
      <c r="E83">
        <f t="shared" si="1"/>
        <v>1.3268064495657633E-2</v>
      </c>
    </row>
    <row r="84" spans="1:5" x14ac:dyDescent="0.3">
      <c r="A84">
        <v>57</v>
      </c>
      <c r="B84">
        <v>73.092151418396583</v>
      </c>
      <c r="C84">
        <v>-1.0521514183965763</v>
      </c>
      <c r="D84">
        <f t="shared" si="0"/>
        <v>72.040000000000006</v>
      </c>
      <c r="E84">
        <f t="shared" si="1"/>
        <v>1.4605100199841424E-2</v>
      </c>
    </row>
    <row r="85" spans="1:5" x14ac:dyDescent="0.3">
      <c r="A85">
        <v>58</v>
      </c>
      <c r="B85">
        <v>70.534789572481728</v>
      </c>
      <c r="C85">
        <v>-0.74478957248172151</v>
      </c>
      <c r="D85">
        <f t="shared" si="0"/>
        <v>69.790000000000006</v>
      </c>
      <c r="E85">
        <f t="shared" si="1"/>
        <v>1.0671866635359241E-2</v>
      </c>
    </row>
    <row r="86" spans="1:5" x14ac:dyDescent="0.3">
      <c r="A86">
        <v>59</v>
      </c>
      <c r="B86">
        <v>71.802048438999478</v>
      </c>
      <c r="C86">
        <v>3.7951561000525658E-2</v>
      </c>
      <c r="D86">
        <f t="shared" si="0"/>
        <v>71.84</v>
      </c>
      <c r="E86">
        <f t="shared" si="1"/>
        <v>5.2827896715653755E-4</v>
      </c>
    </row>
    <row r="87" spans="1:5" x14ac:dyDescent="0.3">
      <c r="A87">
        <v>60</v>
      </c>
      <c r="B87">
        <v>73.325858051905882</v>
      </c>
      <c r="C87">
        <v>2.1141419480941153</v>
      </c>
      <c r="D87">
        <f t="shared" si="0"/>
        <v>75.44</v>
      </c>
      <c r="E87">
        <f t="shared" si="1"/>
        <v>2.8024150955648402E-2</v>
      </c>
    </row>
    <row r="88" spans="1:5" x14ac:dyDescent="0.3">
      <c r="A88">
        <v>61</v>
      </c>
      <c r="B88">
        <v>74.074757734731548</v>
      </c>
      <c r="C88">
        <v>2.2452422652684447</v>
      </c>
      <c r="D88">
        <f t="shared" si="0"/>
        <v>76.319999999999993</v>
      </c>
      <c r="E88">
        <f t="shared" si="1"/>
        <v>2.9418792783915682E-2</v>
      </c>
    </row>
    <row r="89" spans="1:5" x14ac:dyDescent="0.3">
      <c r="A89">
        <v>62</v>
      </c>
      <c r="B89">
        <v>72.062901214972868</v>
      </c>
      <c r="C89">
        <v>3.2370987850271291</v>
      </c>
      <c r="D89">
        <f t="shared" si="0"/>
        <v>75.3</v>
      </c>
      <c r="E89">
        <f t="shared" si="1"/>
        <v>4.2989359694915394E-2</v>
      </c>
    </row>
    <row r="90" spans="1:5" x14ac:dyDescent="0.3">
      <c r="A90">
        <v>63</v>
      </c>
      <c r="B90">
        <v>72.95184530496735</v>
      </c>
      <c r="C90">
        <v>1.4381546950326509</v>
      </c>
      <c r="D90">
        <f t="shared" si="0"/>
        <v>74.39</v>
      </c>
      <c r="E90">
        <f t="shared" si="1"/>
        <v>1.9332634695962508E-2</v>
      </c>
    </row>
    <row r="91" spans="1:5" x14ac:dyDescent="0.3">
      <c r="A91">
        <v>64</v>
      </c>
      <c r="B91">
        <v>72.843508988407891</v>
      </c>
      <c r="C91">
        <v>-0.41350898840788375</v>
      </c>
      <c r="D91">
        <f t="shared" si="0"/>
        <v>72.430000000000007</v>
      </c>
      <c r="E91">
        <f t="shared" si="1"/>
        <v>5.7090844733933962E-3</v>
      </c>
    </row>
    <row r="92" spans="1:5" x14ac:dyDescent="0.3">
      <c r="A92">
        <v>65</v>
      </c>
      <c r="B92">
        <v>70.479203320825079</v>
      </c>
      <c r="C92">
        <v>-1.089203320825078</v>
      </c>
      <c r="D92">
        <f t="shared" si="0"/>
        <v>69.39</v>
      </c>
      <c r="E92">
        <f t="shared" si="1"/>
        <v>1.5696834137845193E-2</v>
      </c>
    </row>
    <row r="93" spans="1:5" x14ac:dyDescent="0.3">
      <c r="A93">
        <v>66</v>
      </c>
      <c r="B93">
        <v>71.194592642916248</v>
      </c>
      <c r="C93">
        <v>-4.6045926429162449</v>
      </c>
      <c r="D93">
        <f t="shared" ref="D93:D112" si="2">B93+C93</f>
        <v>66.59</v>
      </c>
      <c r="E93">
        <f t="shared" ref="E93:E112" si="3">ABS(C93)/D93</f>
        <v>6.9148410315606618E-2</v>
      </c>
    </row>
    <row r="94" spans="1:5" x14ac:dyDescent="0.3">
      <c r="A94">
        <v>67</v>
      </c>
      <c r="B94">
        <v>71.972375112131203</v>
      </c>
      <c r="C94">
        <v>-1.2923751121311966</v>
      </c>
      <c r="D94">
        <f t="shared" si="2"/>
        <v>70.680000000000007</v>
      </c>
      <c r="E94">
        <f t="shared" si="3"/>
        <v>1.8284877081652468E-2</v>
      </c>
    </row>
    <row r="95" spans="1:5" x14ac:dyDescent="0.3">
      <c r="A95">
        <v>68</v>
      </c>
      <c r="B95">
        <v>71.479773107956447</v>
      </c>
      <c r="C95">
        <v>-0.7097731079564511</v>
      </c>
      <c r="D95">
        <f t="shared" si="2"/>
        <v>70.77</v>
      </c>
      <c r="E95">
        <f t="shared" si="3"/>
        <v>1.0029293598367262E-2</v>
      </c>
    </row>
    <row r="96" spans="1:5" x14ac:dyDescent="0.3">
      <c r="A96">
        <v>69</v>
      </c>
      <c r="B96">
        <v>72.514212905515677</v>
      </c>
      <c r="C96">
        <v>-1.194212905515684</v>
      </c>
      <c r="D96">
        <f t="shared" si="2"/>
        <v>71.319999999999993</v>
      </c>
      <c r="E96">
        <f t="shared" si="3"/>
        <v>1.6744432214185138E-2</v>
      </c>
    </row>
    <row r="97" spans="1:5" x14ac:dyDescent="0.3">
      <c r="A97">
        <v>70</v>
      </c>
      <c r="B97">
        <v>71.259309805588856</v>
      </c>
      <c r="C97">
        <v>-1.4393098055888629</v>
      </c>
      <c r="D97">
        <f t="shared" si="2"/>
        <v>69.819999999999993</v>
      </c>
      <c r="E97">
        <f t="shared" si="3"/>
        <v>2.0614577565008063E-2</v>
      </c>
    </row>
    <row r="98" spans="1:5" x14ac:dyDescent="0.3">
      <c r="A98">
        <v>71</v>
      </c>
      <c r="B98">
        <v>71.320316033768904</v>
      </c>
      <c r="C98">
        <v>-1.0303160337688979</v>
      </c>
      <c r="D98">
        <f t="shared" si="2"/>
        <v>70.290000000000006</v>
      </c>
      <c r="E98">
        <f t="shared" si="3"/>
        <v>1.4658074175115917E-2</v>
      </c>
    </row>
    <row r="99" spans="1:5" x14ac:dyDescent="0.3">
      <c r="A99">
        <v>72</v>
      </c>
      <c r="B99">
        <v>73.161941549390605</v>
      </c>
      <c r="C99">
        <v>-0.96194154939060184</v>
      </c>
      <c r="D99">
        <f t="shared" si="2"/>
        <v>72.2</v>
      </c>
      <c r="E99">
        <f t="shared" si="3"/>
        <v>1.3323290157764569E-2</v>
      </c>
    </row>
    <row r="100" spans="1:5" x14ac:dyDescent="0.3">
      <c r="A100">
        <v>73</v>
      </c>
      <c r="B100">
        <v>72.036204306698608</v>
      </c>
      <c r="C100">
        <v>-0.20620430669860923</v>
      </c>
      <c r="D100">
        <f t="shared" si="2"/>
        <v>71.83</v>
      </c>
      <c r="E100">
        <f t="shared" si="3"/>
        <v>2.8707268091133125E-3</v>
      </c>
    </row>
    <row r="101" spans="1:5" x14ac:dyDescent="0.3">
      <c r="A101">
        <v>74</v>
      </c>
      <c r="B101">
        <v>71.14305819849541</v>
      </c>
      <c r="C101">
        <v>1.9069418015045869</v>
      </c>
      <c r="D101">
        <f t="shared" si="2"/>
        <v>73.05</v>
      </c>
      <c r="E101">
        <f t="shared" si="3"/>
        <v>2.6104610561322204E-2</v>
      </c>
    </row>
    <row r="102" spans="1:5" x14ac:dyDescent="0.3">
      <c r="A102">
        <v>75</v>
      </c>
      <c r="B102">
        <v>70.995883863193825</v>
      </c>
      <c r="C102">
        <v>-1.4558838631938187</v>
      </c>
      <c r="D102">
        <f t="shared" si="2"/>
        <v>69.540000000000006</v>
      </c>
      <c r="E102">
        <f t="shared" si="3"/>
        <v>2.0935919804340217E-2</v>
      </c>
    </row>
    <row r="103" spans="1:5" x14ac:dyDescent="0.3">
      <c r="A103">
        <v>76</v>
      </c>
      <c r="B103">
        <v>70.574278404851484</v>
      </c>
      <c r="C103">
        <v>-3.4042784048514818</v>
      </c>
      <c r="D103">
        <f t="shared" si="2"/>
        <v>67.17</v>
      </c>
      <c r="E103">
        <f t="shared" si="3"/>
        <v>5.0681530517366111E-2</v>
      </c>
    </row>
    <row r="104" spans="1:5" x14ac:dyDescent="0.3">
      <c r="A104">
        <v>77</v>
      </c>
      <c r="B104">
        <v>70.699869070152047</v>
      </c>
      <c r="C104">
        <v>2.8501309298479498</v>
      </c>
      <c r="D104">
        <f t="shared" si="2"/>
        <v>73.55</v>
      </c>
      <c r="E104">
        <f t="shared" si="3"/>
        <v>3.8750930385424202E-2</v>
      </c>
    </row>
    <row r="105" spans="1:5" x14ac:dyDescent="0.3">
      <c r="A105">
        <v>78</v>
      </c>
      <c r="B105">
        <v>69.225261006726669</v>
      </c>
      <c r="C105">
        <v>1.2047389932733381</v>
      </c>
      <c r="D105">
        <f t="shared" si="2"/>
        <v>70.430000000000007</v>
      </c>
      <c r="E105">
        <f t="shared" si="3"/>
        <v>1.7105480523545904E-2</v>
      </c>
    </row>
    <row r="106" spans="1:5" x14ac:dyDescent="0.3">
      <c r="A106">
        <v>79</v>
      </c>
      <c r="B106">
        <v>70.053598165398867</v>
      </c>
      <c r="C106">
        <v>6.4018346011351923E-3</v>
      </c>
      <c r="D106">
        <f t="shared" si="2"/>
        <v>70.06</v>
      </c>
      <c r="E106">
        <f t="shared" si="3"/>
        <v>9.1376457338498317E-5</v>
      </c>
    </row>
    <row r="107" spans="1:5" x14ac:dyDescent="0.3">
      <c r="A107">
        <v>80</v>
      </c>
      <c r="B107">
        <v>71.197574899278706</v>
      </c>
      <c r="C107">
        <v>-0.86757489927870779</v>
      </c>
      <c r="D107">
        <f t="shared" si="2"/>
        <v>70.33</v>
      </c>
      <c r="E107">
        <f t="shared" si="3"/>
        <v>1.2335772775184243E-2</v>
      </c>
    </row>
    <row r="108" spans="1:5" x14ac:dyDescent="0.3">
      <c r="A108">
        <v>81</v>
      </c>
      <c r="B108">
        <v>69.958734622345432</v>
      </c>
      <c r="C108">
        <v>-1.7087346223454318</v>
      </c>
      <c r="D108">
        <f t="shared" si="2"/>
        <v>68.25</v>
      </c>
      <c r="E108">
        <f t="shared" si="3"/>
        <v>2.503640472300999E-2</v>
      </c>
    </row>
    <row r="109" spans="1:5" x14ac:dyDescent="0.3">
      <c r="A109">
        <v>82</v>
      </c>
      <c r="B109">
        <v>69.031422301522312</v>
      </c>
      <c r="C109">
        <v>0.26857769847768509</v>
      </c>
      <c r="D109">
        <f t="shared" si="2"/>
        <v>69.3</v>
      </c>
      <c r="E109">
        <f t="shared" si="3"/>
        <v>3.8755800646130606E-3</v>
      </c>
    </row>
    <row r="110" spans="1:5" x14ac:dyDescent="0.3">
      <c r="A110">
        <v>83</v>
      </c>
      <c r="B110">
        <v>68.62558763241735</v>
      </c>
      <c r="C110">
        <v>1.5944123675826489</v>
      </c>
      <c r="D110">
        <f t="shared" si="2"/>
        <v>70.22</v>
      </c>
      <c r="E110">
        <f t="shared" si="3"/>
        <v>2.2705957954751482E-2</v>
      </c>
    </row>
    <row r="111" spans="1:5" x14ac:dyDescent="0.3">
      <c r="A111">
        <v>84</v>
      </c>
      <c r="B111">
        <v>68.477252229746455</v>
      </c>
      <c r="C111">
        <v>-0.1772522297464576</v>
      </c>
      <c r="D111">
        <f t="shared" si="2"/>
        <v>68.3</v>
      </c>
      <c r="E111">
        <f t="shared" si="3"/>
        <v>2.595201021178003E-3</v>
      </c>
    </row>
    <row r="112" spans="1:5" ht="15" thickBot="1" x14ac:dyDescent="0.35">
      <c r="A112" s="47">
        <v>85</v>
      </c>
      <c r="B112" s="47">
        <v>71.507525381256968</v>
      </c>
      <c r="C112" s="47">
        <v>-4.9475253812569662</v>
      </c>
      <c r="D112">
        <f t="shared" si="2"/>
        <v>66.56</v>
      </c>
      <c r="E112">
        <f t="shared" si="3"/>
        <v>7.43318116174424E-2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334C-ABF3-45AB-9F99-2425BFA363C5}">
  <dimension ref="A1:I113"/>
  <sheetViews>
    <sheetView workbookViewId="0">
      <selection activeCell="B21" sqref="B21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4" t="s">
        <v>162</v>
      </c>
      <c r="B3" s="54"/>
    </row>
    <row r="4" spans="1:9" x14ac:dyDescent="0.3">
      <c r="A4" t="s">
        <v>163</v>
      </c>
      <c r="B4">
        <v>0.81964699105428651</v>
      </c>
    </row>
    <row r="5" spans="1:9" x14ac:dyDescent="0.3">
      <c r="A5" t="s">
        <v>164</v>
      </c>
      <c r="B5">
        <v>0.6718211899443457</v>
      </c>
    </row>
    <row r="6" spans="1:9" x14ac:dyDescent="0.3">
      <c r="A6" t="s">
        <v>165</v>
      </c>
      <c r="B6">
        <v>0.65105037918132957</v>
      </c>
    </row>
    <row r="7" spans="1:9" x14ac:dyDescent="0.3">
      <c r="A7" t="s">
        <v>166</v>
      </c>
      <c r="B7">
        <v>1.5474296531470662</v>
      </c>
    </row>
    <row r="8" spans="1:9" ht="15" thickBot="1" x14ac:dyDescent="0.35">
      <c r="A8" s="47" t="s">
        <v>167</v>
      </c>
      <c r="B8" s="47">
        <v>85</v>
      </c>
    </row>
    <row r="10" spans="1:9" ht="15" thickBot="1" x14ac:dyDescent="0.35">
      <c r="A10" t="s">
        <v>168</v>
      </c>
    </row>
    <row r="11" spans="1:9" x14ac:dyDescent="0.3">
      <c r="A11" s="48"/>
      <c r="B11" s="48" t="s">
        <v>173</v>
      </c>
      <c r="C11" s="48" t="s">
        <v>174</v>
      </c>
      <c r="D11" s="48" t="s">
        <v>175</v>
      </c>
      <c r="E11" s="48" t="s">
        <v>176</v>
      </c>
      <c r="F11" s="48" t="s">
        <v>177</v>
      </c>
    </row>
    <row r="12" spans="1:9" x14ac:dyDescent="0.3">
      <c r="A12" t="s">
        <v>169</v>
      </c>
      <c r="B12">
        <v>5</v>
      </c>
      <c r="C12">
        <v>387.25058542809541</v>
      </c>
      <c r="D12">
        <v>77.450117085619084</v>
      </c>
      <c r="E12">
        <v>32.34448561538921</v>
      </c>
      <c r="F12">
        <v>8.4452752468292963E-18</v>
      </c>
    </row>
    <row r="13" spans="1:9" x14ac:dyDescent="0.3">
      <c r="A13" t="s">
        <v>170</v>
      </c>
      <c r="B13">
        <v>79</v>
      </c>
      <c r="C13">
        <v>189.16854398366914</v>
      </c>
      <c r="D13">
        <v>2.3945385314388496</v>
      </c>
    </row>
    <row r="14" spans="1:9" ht="15" thickBot="1" x14ac:dyDescent="0.35">
      <c r="A14" s="47" t="s">
        <v>171</v>
      </c>
      <c r="B14" s="47">
        <v>84</v>
      </c>
      <c r="C14" s="47">
        <v>576.41912941176452</v>
      </c>
      <c r="D14" s="47"/>
      <c r="E14" s="47"/>
      <c r="F14" s="47"/>
    </row>
    <row r="15" spans="1:9" ht="15" thickBot="1" x14ac:dyDescent="0.35"/>
    <row r="16" spans="1:9" x14ac:dyDescent="0.3">
      <c r="A16" s="48"/>
      <c r="B16" s="48" t="s">
        <v>178</v>
      </c>
      <c r="C16" s="48" t="s">
        <v>166</v>
      </c>
      <c r="D16" s="48" t="s">
        <v>179</v>
      </c>
      <c r="E16" s="48" t="s">
        <v>180</v>
      </c>
      <c r="F16" s="48" t="s">
        <v>181</v>
      </c>
      <c r="G16" s="48" t="s">
        <v>182</v>
      </c>
      <c r="H16" s="48" t="s">
        <v>183</v>
      </c>
      <c r="I16" s="48" t="s">
        <v>184</v>
      </c>
    </row>
    <row r="17" spans="1:9" x14ac:dyDescent="0.3">
      <c r="A17" t="s">
        <v>172</v>
      </c>
      <c r="B17">
        <v>73.108918223718987</v>
      </c>
      <c r="C17">
        <v>1.3483255968926988</v>
      </c>
      <c r="D17">
        <v>54.222005717464008</v>
      </c>
      <c r="E17">
        <v>2.8767097094863533E-64</v>
      </c>
      <c r="F17">
        <v>70.425143255925249</v>
      </c>
      <c r="G17">
        <v>75.792693191512726</v>
      </c>
      <c r="H17">
        <v>70.425143255925249</v>
      </c>
      <c r="I17">
        <v>75.792693191512726</v>
      </c>
    </row>
    <row r="18" spans="1:9" x14ac:dyDescent="0.3">
      <c r="A18" t="s">
        <v>152</v>
      </c>
      <c r="B18">
        <v>1.255744896414959E-3</v>
      </c>
      <c r="C18">
        <v>4.9992138226208913E-4</v>
      </c>
      <c r="D18">
        <v>2.5118847502238291</v>
      </c>
      <c r="E18">
        <v>1.4047146558076817E-2</v>
      </c>
      <c r="F18">
        <v>2.6067627599284712E-4</v>
      </c>
      <c r="G18">
        <v>2.2508135168370709E-3</v>
      </c>
      <c r="H18">
        <v>2.6067627599284712E-4</v>
      </c>
      <c r="I18">
        <v>2.2508135168370709E-3</v>
      </c>
    </row>
    <row r="19" spans="1:9" x14ac:dyDescent="0.3">
      <c r="A19" t="s">
        <v>102</v>
      </c>
      <c r="B19">
        <v>-0.44302043142289182</v>
      </c>
      <c r="C19">
        <v>7.6356273577505074E-2</v>
      </c>
      <c r="D19">
        <v>-5.802017446191976</v>
      </c>
      <c r="E19">
        <v>1.297514577866863E-7</v>
      </c>
      <c r="F19">
        <v>-0.595003792217626</v>
      </c>
      <c r="G19">
        <v>-0.29103707062815765</v>
      </c>
      <c r="H19">
        <v>-0.595003792217626</v>
      </c>
      <c r="I19">
        <v>-0.29103707062815765</v>
      </c>
    </row>
    <row r="20" spans="1:9" x14ac:dyDescent="0.3">
      <c r="A20" t="s">
        <v>157</v>
      </c>
      <c r="B20">
        <v>5.7184209472159173E-2</v>
      </c>
      <c r="C20">
        <v>1.355461335728704E-2</v>
      </c>
      <c r="D20">
        <v>4.2188004899023257</v>
      </c>
      <c r="E20">
        <v>6.4976702759278379E-5</v>
      </c>
      <c r="F20">
        <v>3.0204426465559073E-2</v>
      </c>
      <c r="G20">
        <v>8.4163992478759275E-2</v>
      </c>
      <c r="H20">
        <v>3.0204426465559073E-2</v>
      </c>
      <c r="I20">
        <v>8.4163992478759275E-2</v>
      </c>
    </row>
    <row r="21" spans="1:9" x14ac:dyDescent="0.3">
      <c r="A21" t="s">
        <v>154</v>
      </c>
      <c r="B21">
        <v>-1.8903200635413894E-2</v>
      </c>
      <c r="C21">
        <v>1.0313098284760409E-2</v>
      </c>
      <c r="D21">
        <v>-1.8329312989625064</v>
      </c>
      <c r="E21">
        <v>7.0580118955907281E-2</v>
      </c>
      <c r="F21">
        <v>-3.9430909284439229E-2</v>
      </c>
      <c r="G21">
        <v>1.624508013611442E-3</v>
      </c>
      <c r="H21">
        <v>-3.9430909284439229E-2</v>
      </c>
      <c r="I21">
        <v>1.624508013611442E-3</v>
      </c>
    </row>
    <row r="22" spans="1:9" ht="15" thickBot="1" x14ac:dyDescent="0.35">
      <c r="A22" s="47" t="s">
        <v>153</v>
      </c>
      <c r="B22" s="47">
        <v>0.10621426570004348</v>
      </c>
      <c r="C22" s="47">
        <v>4.4166924174143828E-2</v>
      </c>
      <c r="D22" s="47">
        <v>2.4048372778067115</v>
      </c>
      <c r="E22" s="47">
        <v>1.851926765769616E-2</v>
      </c>
      <c r="F22" s="47">
        <v>1.8302202192400752E-2</v>
      </c>
      <c r="G22" s="47">
        <v>0.19412632920768622</v>
      </c>
      <c r="H22" s="47">
        <v>1.8302202192400752E-2</v>
      </c>
      <c r="I22" s="47">
        <v>0.19412632920768622</v>
      </c>
    </row>
    <row r="26" spans="1:9" x14ac:dyDescent="0.3">
      <c r="A26" t="s">
        <v>185</v>
      </c>
    </row>
    <row r="27" spans="1:9" ht="15" thickBot="1" x14ac:dyDescent="0.35"/>
    <row r="28" spans="1:9" x14ac:dyDescent="0.3">
      <c r="A28" s="48" t="s">
        <v>186</v>
      </c>
      <c r="B28" s="48" t="s">
        <v>187</v>
      </c>
      <c r="C28" s="48" t="s">
        <v>188</v>
      </c>
      <c r="D28" s="61" t="s">
        <v>205</v>
      </c>
      <c r="E28" s="61" t="s">
        <v>206</v>
      </c>
      <c r="F28" s="61" t="s">
        <v>193</v>
      </c>
    </row>
    <row r="29" spans="1:9" x14ac:dyDescent="0.3">
      <c r="A29">
        <v>1</v>
      </c>
      <c r="B29">
        <v>73.942768980039048</v>
      </c>
      <c r="C29">
        <v>-0.24276898003904535</v>
      </c>
      <c r="D29">
        <f>B29+C29</f>
        <v>73.7</v>
      </c>
      <c r="E29">
        <f>ABS(C29)/D29</f>
        <v>3.2940160113846045E-3</v>
      </c>
      <c r="F29">
        <f>SUM(E29:E113)/A113</f>
        <v>1.5478996907001136E-2</v>
      </c>
    </row>
    <row r="30" spans="1:9" x14ac:dyDescent="0.3">
      <c r="A30">
        <v>2</v>
      </c>
      <c r="B30">
        <v>72.909726704980983</v>
      </c>
      <c r="C30">
        <v>-0.92972670498097898</v>
      </c>
      <c r="D30">
        <f t="shared" ref="D30:D93" si="0">B30+C30</f>
        <v>71.98</v>
      </c>
      <c r="E30">
        <f t="shared" ref="E30:E93" si="1">ABS(C30)/D30</f>
        <v>1.2916458807737967E-2</v>
      </c>
    </row>
    <row r="31" spans="1:9" x14ac:dyDescent="0.3">
      <c r="A31">
        <v>3</v>
      </c>
      <c r="B31">
        <v>71.70788206875136</v>
      </c>
      <c r="C31">
        <v>-8.7882068751355291E-2</v>
      </c>
      <c r="D31">
        <f t="shared" si="0"/>
        <v>71.62</v>
      </c>
      <c r="E31">
        <f t="shared" si="1"/>
        <v>1.2270604405383314E-3</v>
      </c>
    </row>
    <row r="32" spans="1:9" x14ac:dyDescent="0.3">
      <c r="A32">
        <v>4</v>
      </c>
      <c r="B32">
        <v>73.975959733861146</v>
      </c>
      <c r="C32">
        <v>-1.0659597338611491</v>
      </c>
      <c r="D32">
        <f t="shared" si="0"/>
        <v>72.91</v>
      </c>
      <c r="E32">
        <f t="shared" si="1"/>
        <v>1.4620213055289386E-2</v>
      </c>
    </row>
    <row r="33" spans="1:5" x14ac:dyDescent="0.3">
      <c r="A33">
        <v>5</v>
      </c>
      <c r="B33">
        <v>71.868962224658276</v>
      </c>
      <c r="C33">
        <v>-0.68896222465826895</v>
      </c>
      <c r="D33">
        <f t="shared" si="0"/>
        <v>71.180000000000007</v>
      </c>
      <c r="E33">
        <f t="shared" si="1"/>
        <v>9.6791546032350215E-3</v>
      </c>
    </row>
    <row r="34" spans="1:5" x14ac:dyDescent="0.3">
      <c r="A34">
        <v>6</v>
      </c>
      <c r="B34">
        <v>72.63804495633444</v>
      </c>
      <c r="C34">
        <v>0.44195504366555838</v>
      </c>
      <c r="D34">
        <f t="shared" si="0"/>
        <v>73.08</v>
      </c>
      <c r="E34">
        <f t="shared" si="1"/>
        <v>6.0475512269507169E-3</v>
      </c>
    </row>
    <row r="35" spans="1:5" x14ac:dyDescent="0.3">
      <c r="A35">
        <v>7</v>
      </c>
      <c r="B35">
        <v>70.633043675028489</v>
      </c>
      <c r="C35">
        <v>0.41695632497150825</v>
      </c>
      <c r="D35">
        <f t="shared" si="0"/>
        <v>71.05</v>
      </c>
      <c r="E35">
        <f t="shared" si="1"/>
        <v>5.8684915548417775E-3</v>
      </c>
    </row>
    <row r="36" spans="1:5" x14ac:dyDescent="0.3">
      <c r="A36">
        <v>8</v>
      </c>
      <c r="B36">
        <v>73.583374243619275</v>
      </c>
      <c r="C36">
        <v>-1.1333742436192722</v>
      </c>
      <c r="D36">
        <f t="shared" si="0"/>
        <v>72.45</v>
      </c>
      <c r="E36">
        <f t="shared" si="1"/>
        <v>1.5643536833944406E-2</v>
      </c>
    </row>
    <row r="37" spans="1:5" x14ac:dyDescent="0.3">
      <c r="A37">
        <v>9</v>
      </c>
      <c r="B37">
        <v>73.6414812443671</v>
      </c>
      <c r="C37">
        <v>-1.2014812443671019</v>
      </c>
      <c r="D37">
        <f t="shared" si="0"/>
        <v>72.44</v>
      </c>
      <c r="E37">
        <f t="shared" si="1"/>
        <v>1.6585881341345969E-2</v>
      </c>
    </row>
    <row r="38" spans="1:5" x14ac:dyDescent="0.3">
      <c r="A38">
        <v>10</v>
      </c>
      <c r="B38">
        <v>74.302785992921187</v>
      </c>
      <c r="C38">
        <v>0.18721400707880775</v>
      </c>
      <c r="D38">
        <f t="shared" si="0"/>
        <v>74.489999999999995</v>
      </c>
      <c r="E38">
        <f t="shared" si="1"/>
        <v>2.5132770449564743E-3</v>
      </c>
    </row>
    <row r="39" spans="1:5" x14ac:dyDescent="0.3">
      <c r="A39">
        <v>11</v>
      </c>
      <c r="B39">
        <v>72.85552806043988</v>
      </c>
      <c r="C39">
        <v>-1.2055280604398746</v>
      </c>
      <c r="D39">
        <f t="shared" si="0"/>
        <v>71.650000000000006</v>
      </c>
      <c r="E39">
        <f t="shared" si="1"/>
        <v>1.6825234618839838E-2</v>
      </c>
    </row>
    <row r="40" spans="1:5" x14ac:dyDescent="0.3">
      <c r="A40">
        <v>12</v>
      </c>
      <c r="B40">
        <v>72.575347885867444</v>
      </c>
      <c r="C40">
        <v>0.61465211413255361</v>
      </c>
      <c r="D40">
        <f t="shared" si="0"/>
        <v>73.19</v>
      </c>
      <c r="E40">
        <f t="shared" si="1"/>
        <v>8.3980340775044893E-3</v>
      </c>
    </row>
    <row r="41" spans="1:5" x14ac:dyDescent="0.3">
      <c r="A41">
        <v>13</v>
      </c>
      <c r="B41">
        <v>70.871099316292501</v>
      </c>
      <c r="C41">
        <v>0.59890068370749816</v>
      </c>
      <c r="D41">
        <f t="shared" si="0"/>
        <v>71.47</v>
      </c>
      <c r="E41">
        <f t="shared" si="1"/>
        <v>8.3797493173009396E-3</v>
      </c>
    </row>
    <row r="42" spans="1:5" x14ac:dyDescent="0.3">
      <c r="A42">
        <v>14</v>
      </c>
      <c r="B42">
        <v>73.405832169144318</v>
      </c>
      <c r="C42">
        <v>-0.53583216914431375</v>
      </c>
      <c r="D42">
        <f t="shared" si="0"/>
        <v>72.87</v>
      </c>
      <c r="E42">
        <f t="shared" si="1"/>
        <v>7.3532615499425514E-3</v>
      </c>
    </row>
    <row r="43" spans="1:5" x14ac:dyDescent="0.3">
      <c r="A43">
        <v>15</v>
      </c>
      <c r="B43">
        <v>70.707613272286693</v>
      </c>
      <c r="C43">
        <v>-9.7613272286693586E-2</v>
      </c>
      <c r="D43">
        <f t="shared" si="0"/>
        <v>70.61</v>
      </c>
      <c r="E43">
        <f t="shared" si="1"/>
        <v>1.3824284419585553E-3</v>
      </c>
    </row>
    <row r="44" spans="1:5" x14ac:dyDescent="0.3">
      <c r="A44">
        <v>16</v>
      </c>
      <c r="B44">
        <v>72.955397021337518</v>
      </c>
      <c r="C44">
        <v>-0.80539702133751234</v>
      </c>
      <c r="D44">
        <f t="shared" si="0"/>
        <v>72.150000000000006</v>
      </c>
      <c r="E44">
        <f t="shared" si="1"/>
        <v>1.1162813878551798E-2</v>
      </c>
    </row>
    <row r="45" spans="1:5" x14ac:dyDescent="0.3">
      <c r="A45">
        <v>17</v>
      </c>
      <c r="B45">
        <v>71.615053142794196</v>
      </c>
      <c r="C45">
        <v>0.37494685720579923</v>
      </c>
      <c r="D45">
        <f t="shared" si="0"/>
        <v>71.989999999999995</v>
      </c>
      <c r="E45">
        <f t="shared" si="1"/>
        <v>5.2083186165550665E-3</v>
      </c>
    </row>
    <row r="46" spans="1:5" x14ac:dyDescent="0.3">
      <c r="A46">
        <v>18</v>
      </c>
      <c r="B46">
        <v>77.932176750116525</v>
      </c>
      <c r="C46">
        <v>1.44782324988347</v>
      </c>
      <c r="D46">
        <f t="shared" si="0"/>
        <v>79.38</v>
      </c>
      <c r="E46">
        <f t="shared" si="1"/>
        <v>1.8239143989461703E-2</v>
      </c>
    </row>
    <row r="47" spans="1:5" x14ac:dyDescent="0.3">
      <c r="A47">
        <v>19</v>
      </c>
      <c r="B47">
        <v>69.443565843263784</v>
      </c>
      <c r="C47">
        <v>0.30643415673621632</v>
      </c>
      <c r="D47">
        <f t="shared" si="0"/>
        <v>69.75</v>
      </c>
      <c r="E47">
        <f t="shared" si="1"/>
        <v>4.393321243529983E-3</v>
      </c>
    </row>
    <row r="48" spans="1:5" x14ac:dyDescent="0.3">
      <c r="A48">
        <v>20</v>
      </c>
      <c r="B48">
        <v>69.375863446282679</v>
      </c>
      <c r="C48">
        <v>1.0541365537173277</v>
      </c>
      <c r="D48">
        <f t="shared" si="0"/>
        <v>70.430000000000007</v>
      </c>
      <c r="E48">
        <f t="shared" si="1"/>
        <v>1.4967152544616323E-2</v>
      </c>
    </row>
    <row r="49" spans="1:5" x14ac:dyDescent="0.3">
      <c r="A49">
        <v>21</v>
      </c>
      <c r="B49">
        <v>69.938489463353591</v>
      </c>
      <c r="C49">
        <v>1.5715105366464144</v>
      </c>
      <c r="D49">
        <f t="shared" si="0"/>
        <v>71.510000000000005</v>
      </c>
      <c r="E49">
        <f t="shared" si="1"/>
        <v>2.1976094765017679E-2</v>
      </c>
    </row>
    <row r="50" spans="1:5" x14ac:dyDescent="0.3">
      <c r="A50">
        <v>22</v>
      </c>
      <c r="B50">
        <v>70.542327872853605</v>
      </c>
      <c r="C50">
        <v>1.1576721271463981</v>
      </c>
      <c r="D50">
        <f t="shared" si="0"/>
        <v>71.7</v>
      </c>
      <c r="E50">
        <f t="shared" si="1"/>
        <v>1.6146054771916291E-2</v>
      </c>
    </row>
    <row r="51" spans="1:5" x14ac:dyDescent="0.3">
      <c r="A51">
        <v>23</v>
      </c>
      <c r="B51">
        <v>74.994940426200017</v>
      </c>
      <c r="C51">
        <v>-1.2849404262000235</v>
      </c>
      <c r="D51">
        <f t="shared" si="0"/>
        <v>73.709999999999994</v>
      </c>
      <c r="E51">
        <f t="shared" si="1"/>
        <v>1.74323758811562E-2</v>
      </c>
    </row>
    <row r="52" spans="1:5" x14ac:dyDescent="0.3">
      <c r="A52">
        <v>24</v>
      </c>
      <c r="B52">
        <v>73.269564272847077</v>
      </c>
      <c r="C52">
        <v>1.6104357271529182</v>
      </c>
      <c r="D52">
        <f t="shared" si="0"/>
        <v>74.88</v>
      </c>
      <c r="E52">
        <f t="shared" si="1"/>
        <v>2.150688738184987E-2</v>
      </c>
    </row>
    <row r="53" spans="1:5" x14ac:dyDescent="0.3">
      <c r="A53">
        <v>25</v>
      </c>
      <c r="B53">
        <v>71.250218635958589</v>
      </c>
      <c r="C53">
        <v>-0.81021863595859145</v>
      </c>
      <c r="D53">
        <f t="shared" si="0"/>
        <v>70.44</v>
      </c>
      <c r="E53">
        <f t="shared" si="1"/>
        <v>1.1502252072098118E-2</v>
      </c>
    </row>
    <row r="54" spans="1:5" x14ac:dyDescent="0.3">
      <c r="A54">
        <v>26</v>
      </c>
      <c r="B54">
        <v>70.375741139490202</v>
      </c>
      <c r="C54">
        <v>5.4258860509804663E-2</v>
      </c>
      <c r="D54">
        <f t="shared" si="0"/>
        <v>70.430000000000007</v>
      </c>
      <c r="E54">
        <f t="shared" si="1"/>
        <v>7.7039415745853556E-4</v>
      </c>
    </row>
    <row r="55" spans="1:5" x14ac:dyDescent="0.3">
      <c r="A55">
        <v>27</v>
      </c>
      <c r="B55">
        <v>70.145361753768924</v>
      </c>
      <c r="C55">
        <v>-0.14536175376892402</v>
      </c>
      <c r="D55">
        <f t="shared" si="0"/>
        <v>70</v>
      </c>
      <c r="E55">
        <f t="shared" si="1"/>
        <v>2.0765964824132001E-3</v>
      </c>
    </row>
    <row r="56" spans="1:5" x14ac:dyDescent="0.3">
      <c r="A56">
        <v>28</v>
      </c>
      <c r="B56">
        <v>77.195157776794687</v>
      </c>
      <c r="C56">
        <v>-0.64515777679469011</v>
      </c>
      <c r="D56">
        <f t="shared" si="0"/>
        <v>76.55</v>
      </c>
      <c r="E56">
        <f t="shared" si="1"/>
        <v>8.4279265420599617E-3</v>
      </c>
    </row>
    <row r="57" spans="1:5" x14ac:dyDescent="0.3">
      <c r="A57">
        <v>29</v>
      </c>
      <c r="B57">
        <v>74.840342465386556</v>
      </c>
      <c r="C57">
        <v>0.51965753461344377</v>
      </c>
      <c r="D57">
        <f t="shared" si="0"/>
        <v>75.36</v>
      </c>
      <c r="E57">
        <f t="shared" si="1"/>
        <v>6.8956679221529159E-3</v>
      </c>
    </row>
    <row r="58" spans="1:5" x14ac:dyDescent="0.3">
      <c r="A58">
        <v>30</v>
      </c>
      <c r="B58">
        <v>71.288069392821868</v>
      </c>
      <c r="C58">
        <v>3.2419306071781335</v>
      </c>
      <c r="D58">
        <f t="shared" si="0"/>
        <v>74.53</v>
      </c>
      <c r="E58">
        <f t="shared" si="1"/>
        <v>4.3498330969785767E-2</v>
      </c>
    </row>
    <row r="59" spans="1:5" x14ac:dyDescent="0.3">
      <c r="A59">
        <v>31</v>
      </c>
      <c r="B59">
        <v>74.257753996654444</v>
      </c>
      <c r="C59">
        <v>-1.4977539966544384</v>
      </c>
      <c r="D59">
        <f t="shared" si="0"/>
        <v>72.760000000000005</v>
      </c>
      <c r="E59">
        <f t="shared" si="1"/>
        <v>2.0584854269577218E-2</v>
      </c>
    </row>
    <row r="60" spans="1:5" x14ac:dyDescent="0.3">
      <c r="A60">
        <v>32</v>
      </c>
      <c r="B60">
        <v>73.336176102816111</v>
      </c>
      <c r="C60">
        <v>0.37382389718388254</v>
      </c>
      <c r="D60">
        <f t="shared" si="0"/>
        <v>73.709999999999994</v>
      </c>
      <c r="E60">
        <f t="shared" si="1"/>
        <v>5.0715492766772834E-3</v>
      </c>
    </row>
    <row r="61" spans="1:5" x14ac:dyDescent="0.3">
      <c r="A61">
        <v>33</v>
      </c>
      <c r="B61">
        <v>72.502876335349356</v>
      </c>
      <c r="C61">
        <v>-0.3028763353493531</v>
      </c>
      <c r="D61">
        <f t="shared" si="0"/>
        <v>72.2</v>
      </c>
      <c r="E61">
        <f t="shared" si="1"/>
        <v>4.1949630934813445E-3</v>
      </c>
    </row>
    <row r="62" spans="1:5" x14ac:dyDescent="0.3">
      <c r="A62">
        <v>34</v>
      </c>
      <c r="B62">
        <v>73.348196913774885</v>
      </c>
      <c r="C62">
        <v>0.34180308622511291</v>
      </c>
      <c r="D62">
        <f t="shared" si="0"/>
        <v>73.69</v>
      </c>
      <c r="E62">
        <f t="shared" si="1"/>
        <v>4.6383917251338431E-3</v>
      </c>
    </row>
    <row r="63" spans="1:5" x14ac:dyDescent="0.3">
      <c r="A63">
        <v>35</v>
      </c>
      <c r="B63">
        <v>73.985794172695208</v>
      </c>
      <c r="C63">
        <v>-0.50579417269520377</v>
      </c>
      <c r="D63">
        <f t="shared" si="0"/>
        <v>73.48</v>
      </c>
      <c r="E63">
        <f t="shared" si="1"/>
        <v>6.8834264112030991E-3</v>
      </c>
    </row>
    <row r="64" spans="1:5" x14ac:dyDescent="0.3">
      <c r="A64">
        <v>36</v>
      </c>
      <c r="B64">
        <v>78.051316629149341</v>
      </c>
      <c r="C64">
        <v>-1.9413166291493411</v>
      </c>
      <c r="D64">
        <f t="shared" si="0"/>
        <v>76.11</v>
      </c>
      <c r="E64">
        <f t="shared" si="1"/>
        <v>2.550672223294365E-2</v>
      </c>
    </row>
    <row r="65" spans="1:5" x14ac:dyDescent="0.3">
      <c r="A65">
        <v>37</v>
      </c>
      <c r="B65">
        <v>74.657125478110601</v>
      </c>
      <c r="C65">
        <v>5.2128745218894039</v>
      </c>
      <c r="D65">
        <f t="shared" si="0"/>
        <v>79.87</v>
      </c>
      <c r="E65">
        <f t="shared" si="1"/>
        <v>6.5266990382989901E-2</v>
      </c>
    </row>
    <row r="66" spans="1:5" x14ac:dyDescent="0.3">
      <c r="A66">
        <v>38</v>
      </c>
      <c r="B66">
        <v>79.016399596145547</v>
      </c>
      <c r="C66">
        <v>0.18360040385445586</v>
      </c>
      <c r="D66">
        <f t="shared" si="0"/>
        <v>79.2</v>
      </c>
      <c r="E66">
        <f t="shared" si="1"/>
        <v>2.3181869173542406E-3</v>
      </c>
    </row>
    <row r="67" spans="1:5" x14ac:dyDescent="0.3">
      <c r="A67">
        <v>39</v>
      </c>
      <c r="B67">
        <v>76.216637605915324</v>
      </c>
      <c r="C67">
        <v>0.92336239408467691</v>
      </c>
      <c r="D67">
        <f t="shared" si="0"/>
        <v>77.14</v>
      </c>
      <c r="E67">
        <f t="shared" si="1"/>
        <v>1.1969955847610538E-2</v>
      </c>
    </row>
    <row r="68" spans="1:5" x14ac:dyDescent="0.3">
      <c r="A68">
        <v>40</v>
      </c>
      <c r="B68">
        <v>73.651582426582436</v>
      </c>
      <c r="C68">
        <v>2.5984175734175636</v>
      </c>
      <c r="D68">
        <f t="shared" si="0"/>
        <v>76.25</v>
      </c>
      <c r="E68">
        <f t="shared" si="1"/>
        <v>3.4077607520230341E-2</v>
      </c>
    </row>
    <row r="69" spans="1:5" x14ac:dyDescent="0.3">
      <c r="A69">
        <v>41</v>
      </c>
      <c r="B69">
        <v>76.501910490494964</v>
      </c>
      <c r="C69">
        <v>-0.34191049049496769</v>
      </c>
      <c r="D69">
        <f t="shared" si="0"/>
        <v>76.16</v>
      </c>
      <c r="E69">
        <f t="shared" si="1"/>
        <v>4.4893709361208999E-3</v>
      </c>
    </row>
    <row r="70" spans="1:5" x14ac:dyDescent="0.3">
      <c r="A70">
        <v>42</v>
      </c>
      <c r="B70">
        <v>76.399642142844058</v>
      </c>
      <c r="C70">
        <v>-0.1396421428440533</v>
      </c>
      <c r="D70">
        <f t="shared" si="0"/>
        <v>76.260000000000005</v>
      </c>
      <c r="E70">
        <f t="shared" si="1"/>
        <v>1.8311322166804785E-3</v>
      </c>
    </row>
    <row r="71" spans="1:5" x14ac:dyDescent="0.3">
      <c r="A71">
        <v>43</v>
      </c>
      <c r="B71">
        <v>75.346551022921602</v>
      </c>
      <c r="C71">
        <v>-0.48655102292160279</v>
      </c>
      <c r="D71">
        <f t="shared" si="0"/>
        <v>74.86</v>
      </c>
      <c r="E71">
        <f t="shared" si="1"/>
        <v>6.4994793337109641E-3</v>
      </c>
    </row>
    <row r="72" spans="1:5" x14ac:dyDescent="0.3">
      <c r="A72">
        <v>44</v>
      </c>
      <c r="B72">
        <v>73.120822051706483</v>
      </c>
      <c r="C72">
        <v>4.9177948293518625E-2</v>
      </c>
      <c r="D72">
        <f t="shared" si="0"/>
        <v>73.17</v>
      </c>
      <c r="E72">
        <f t="shared" si="1"/>
        <v>6.7210534773156521E-4</v>
      </c>
    </row>
    <row r="73" spans="1:5" x14ac:dyDescent="0.3">
      <c r="A73">
        <v>45</v>
      </c>
      <c r="B73">
        <v>72.049446897708805</v>
      </c>
      <c r="C73">
        <v>-9.446897708798474E-3</v>
      </c>
      <c r="D73">
        <f t="shared" si="0"/>
        <v>72.040000000000006</v>
      </c>
      <c r="E73">
        <f t="shared" si="1"/>
        <v>1.3113406036644189E-4</v>
      </c>
    </row>
    <row r="74" spans="1:5" x14ac:dyDescent="0.3">
      <c r="A74">
        <v>46</v>
      </c>
      <c r="B74">
        <v>72.681758007298697</v>
      </c>
      <c r="C74">
        <v>1.0982419927013041</v>
      </c>
      <c r="D74">
        <f t="shared" si="0"/>
        <v>73.78</v>
      </c>
      <c r="E74">
        <f t="shared" si="1"/>
        <v>1.4885361787765032E-2</v>
      </c>
    </row>
    <row r="75" spans="1:5" x14ac:dyDescent="0.3">
      <c r="A75">
        <v>47</v>
      </c>
      <c r="B75">
        <v>74.534353652305995</v>
      </c>
      <c r="C75">
        <v>0.69564634769400868</v>
      </c>
      <c r="D75">
        <f t="shared" si="0"/>
        <v>75.23</v>
      </c>
      <c r="E75">
        <f t="shared" si="1"/>
        <v>9.2469273919182325E-3</v>
      </c>
    </row>
    <row r="76" spans="1:5" x14ac:dyDescent="0.3">
      <c r="A76">
        <v>48</v>
      </c>
      <c r="B76">
        <v>71.145358849187332</v>
      </c>
      <c r="C76">
        <v>1.1946411508126715</v>
      </c>
      <c r="D76">
        <f t="shared" si="0"/>
        <v>72.34</v>
      </c>
      <c r="E76">
        <f t="shared" si="1"/>
        <v>1.6514254227435327E-2</v>
      </c>
    </row>
    <row r="77" spans="1:5" x14ac:dyDescent="0.3">
      <c r="A77">
        <v>49</v>
      </c>
      <c r="B77">
        <v>72.173322407036338</v>
      </c>
      <c r="C77">
        <v>0.89667759296365546</v>
      </c>
      <c r="D77">
        <f t="shared" si="0"/>
        <v>73.069999999999993</v>
      </c>
      <c r="E77">
        <f t="shared" si="1"/>
        <v>1.227148751832018E-2</v>
      </c>
    </row>
    <row r="78" spans="1:5" x14ac:dyDescent="0.3">
      <c r="A78">
        <v>50</v>
      </c>
      <c r="B78">
        <v>72.121805786246441</v>
      </c>
      <c r="C78">
        <v>-1.1818057862464428</v>
      </c>
      <c r="D78">
        <f t="shared" si="0"/>
        <v>70.94</v>
      </c>
      <c r="E78">
        <f t="shared" si="1"/>
        <v>1.6659230141618873E-2</v>
      </c>
    </row>
    <row r="79" spans="1:5" x14ac:dyDescent="0.3">
      <c r="A79">
        <v>51</v>
      </c>
      <c r="B79">
        <v>70.150580699909398</v>
      </c>
      <c r="C79">
        <v>1.8394193000905972</v>
      </c>
      <c r="D79">
        <f t="shared" si="0"/>
        <v>71.989999999999995</v>
      </c>
      <c r="E79">
        <f t="shared" si="1"/>
        <v>2.5551039034457525E-2</v>
      </c>
    </row>
    <row r="80" spans="1:5" x14ac:dyDescent="0.3">
      <c r="A80">
        <v>52</v>
      </c>
      <c r="B80">
        <v>72.345109682024358</v>
      </c>
      <c r="C80">
        <v>-0.24510968202436345</v>
      </c>
      <c r="D80">
        <f t="shared" si="0"/>
        <v>72.099999999999994</v>
      </c>
      <c r="E80">
        <f t="shared" si="1"/>
        <v>3.3995795010313937E-3</v>
      </c>
    </row>
    <row r="81" spans="1:5" x14ac:dyDescent="0.3">
      <c r="A81">
        <v>53</v>
      </c>
      <c r="B81">
        <v>72.857803655973598</v>
      </c>
      <c r="C81">
        <v>-1.7378036559735932</v>
      </c>
      <c r="D81">
        <f t="shared" si="0"/>
        <v>71.12</v>
      </c>
      <c r="E81">
        <f t="shared" si="1"/>
        <v>2.4434809560933538E-2</v>
      </c>
    </row>
    <row r="82" spans="1:5" x14ac:dyDescent="0.3">
      <c r="A82">
        <v>54</v>
      </c>
      <c r="B82">
        <v>72.736394361910513</v>
      </c>
      <c r="C82">
        <v>-0.10639436191051743</v>
      </c>
      <c r="D82">
        <f t="shared" si="0"/>
        <v>72.63</v>
      </c>
      <c r="E82">
        <f t="shared" si="1"/>
        <v>1.4648817556177536E-3</v>
      </c>
    </row>
    <row r="83" spans="1:5" x14ac:dyDescent="0.3">
      <c r="A83">
        <v>55</v>
      </c>
      <c r="B83">
        <v>73.943011109498215</v>
      </c>
      <c r="C83">
        <v>-1.4130111094982141</v>
      </c>
      <c r="D83">
        <f t="shared" si="0"/>
        <v>72.53</v>
      </c>
      <c r="E83">
        <f t="shared" si="1"/>
        <v>1.9481746994322542E-2</v>
      </c>
    </row>
    <row r="84" spans="1:5" x14ac:dyDescent="0.3">
      <c r="A84">
        <v>56</v>
      </c>
      <c r="B84">
        <v>72.439437939245067</v>
      </c>
      <c r="C84">
        <v>0.83056206075492867</v>
      </c>
      <c r="D84">
        <f t="shared" si="0"/>
        <v>73.27</v>
      </c>
      <c r="E84">
        <f t="shared" si="1"/>
        <v>1.1335636150606369E-2</v>
      </c>
    </row>
    <row r="85" spans="1:5" x14ac:dyDescent="0.3">
      <c r="A85">
        <v>57</v>
      </c>
      <c r="B85">
        <v>73.110206365241794</v>
      </c>
      <c r="C85">
        <v>-1.0702063652417877</v>
      </c>
      <c r="D85">
        <f t="shared" si="0"/>
        <v>72.040000000000006</v>
      </c>
      <c r="E85">
        <f t="shared" si="1"/>
        <v>1.485572411496096E-2</v>
      </c>
    </row>
    <row r="86" spans="1:5" x14ac:dyDescent="0.3">
      <c r="A86">
        <v>58</v>
      </c>
      <c r="B86">
        <v>70.688253487479997</v>
      </c>
      <c r="C86">
        <v>-0.89825348747999101</v>
      </c>
      <c r="D86">
        <f t="shared" si="0"/>
        <v>69.790000000000006</v>
      </c>
      <c r="E86">
        <f t="shared" si="1"/>
        <v>1.2870805093566284E-2</v>
      </c>
    </row>
    <row r="87" spans="1:5" x14ac:dyDescent="0.3">
      <c r="A87">
        <v>59</v>
      </c>
      <c r="B87">
        <v>71.854689321348502</v>
      </c>
      <c r="C87">
        <v>-1.4689321348498652E-2</v>
      </c>
      <c r="D87">
        <f t="shared" si="0"/>
        <v>71.84</v>
      </c>
      <c r="E87">
        <f t="shared" si="1"/>
        <v>2.0447273592008144E-4</v>
      </c>
    </row>
    <row r="88" spans="1:5" x14ac:dyDescent="0.3">
      <c r="A88">
        <v>60</v>
      </c>
      <c r="B88">
        <v>73.362119632051872</v>
      </c>
      <c r="C88">
        <v>2.0778803679481257</v>
      </c>
      <c r="D88">
        <f t="shared" si="0"/>
        <v>75.44</v>
      </c>
      <c r="E88">
        <f t="shared" si="1"/>
        <v>2.7543483138230723E-2</v>
      </c>
    </row>
    <row r="89" spans="1:5" x14ac:dyDescent="0.3">
      <c r="A89">
        <v>61</v>
      </c>
      <c r="B89">
        <v>73.948903292175942</v>
      </c>
      <c r="C89">
        <v>2.3710967078240515</v>
      </c>
      <c r="D89">
        <f t="shared" si="0"/>
        <v>76.319999999999993</v>
      </c>
      <c r="E89">
        <f t="shared" si="1"/>
        <v>3.1067828980923109E-2</v>
      </c>
    </row>
    <row r="90" spans="1:5" x14ac:dyDescent="0.3">
      <c r="A90">
        <v>62</v>
      </c>
      <c r="B90">
        <v>72.202814073968455</v>
      </c>
      <c r="C90">
        <v>3.0971859260315426</v>
      </c>
      <c r="D90">
        <f t="shared" si="0"/>
        <v>75.3</v>
      </c>
      <c r="E90">
        <f t="shared" si="1"/>
        <v>4.1131287198294057E-2</v>
      </c>
    </row>
    <row r="91" spans="1:5" x14ac:dyDescent="0.3">
      <c r="A91">
        <v>63</v>
      </c>
      <c r="B91">
        <v>72.981486160335109</v>
      </c>
      <c r="C91">
        <v>1.4085138396648915</v>
      </c>
      <c r="D91">
        <f t="shared" si="0"/>
        <v>74.39</v>
      </c>
      <c r="E91">
        <f t="shared" si="1"/>
        <v>1.8934182546913449E-2</v>
      </c>
    </row>
    <row r="92" spans="1:5" x14ac:dyDescent="0.3">
      <c r="A92">
        <v>64</v>
      </c>
      <c r="B92">
        <v>72.87960223935896</v>
      </c>
      <c r="C92">
        <v>-0.44960223935895272</v>
      </c>
      <c r="D92">
        <f t="shared" si="0"/>
        <v>72.430000000000007</v>
      </c>
      <c r="E92">
        <f t="shared" si="1"/>
        <v>6.2074035532093423E-3</v>
      </c>
    </row>
    <row r="93" spans="1:5" x14ac:dyDescent="0.3">
      <c r="A93">
        <v>65</v>
      </c>
      <c r="B93">
        <v>70.553912735728602</v>
      </c>
      <c r="C93">
        <v>-1.1639127357286014</v>
      </c>
      <c r="D93">
        <f t="shared" si="0"/>
        <v>69.39</v>
      </c>
      <c r="E93">
        <f t="shared" si="1"/>
        <v>1.6773493813641755E-2</v>
      </c>
    </row>
    <row r="94" spans="1:5" x14ac:dyDescent="0.3">
      <c r="A94">
        <v>66</v>
      </c>
      <c r="B94">
        <v>70.717790641106234</v>
      </c>
      <c r="C94">
        <v>-4.1277906411062304</v>
      </c>
      <c r="D94">
        <f t="shared" ref="D94:D113" si="2">B94+C94</f>
        <v>66.59</v>
      </c>
      <c r="E94">
        <f t="shared" ref="E94:E113" si="3">ABS(C94)/D94</f>
        <v>6.19881459844756E-2</v>
      </c>
    </row>
    <row r="95" spans="1:5" x14ac:dyDescent="0.3">
      <c r="A95">
        <v>67</v>
      </c>
      <c r="B95">
        <v>72.065917063253451</v>
      </c>
      <c r="C95">
        <v>-1.3859170632534443</v>
      </c>
      <c r="D95">
        <f t="shared" si="2"/>
        <v>70.680000000000007</v>
      </c>
      <c r="E95">
        <f t="shared" si="3"/>
        <v>1.9608334228260388E-2</v>
      </c>
    </row>
    <row r="96" spans="1:5" x14ac:dyDescent="0.3">
      <c r="A96">
        <v>68</v>
      </c>
      <c r="B96">
        <v>71.307618066748574</v>
      </c>
      <c r="C96">
        <v>-0.53761806674857837</v>
      </c>
      <c r="D96">
        <f t="shared" si="2"/>
        <v>70.77</v>
      </c>
      <c r="E96">
        <f t="shared" si="3"/>
        <v>7.5966944573771147E-3</v>
      </c>
    </row>
    <row r="97" spans="1:5" x14ac:dyDescent="0.3">
      <c r="A97">
        <v>69</v>
      </c>
      <c r="B97">
        <v>72.540029180157859</v>
      </c>
      <c r="C97">
        <v>-1.2200291801578658</v>
      </c>
      <c r="D97">
        <f t="shared" si="2"/>
        <v>71.319999999999993</v>
      </c>
      <c r="E97">
        <f t="shared" si="3"/>
        <v>1.7106410265814161E-2</v>
      </c>
    </row>
    <row r="98" spans="1:5" x14ac:dyDescent="0.3">
      <c r="A98">
        <v>70</v>
      </c>
      <c r="B98">
        <v>71.278228613362913</v>
      </c>
      <c r="C98">
        <v>-1.4582286133629196</v>
      </c>
      <c r="D98">
        <f t="shared" si="2"/>
        <v>69.819999999999993</v>
      </c>
      <c r="E98">
        <f t="shared" si="3"/>
        <v>2.0885543015796617E-2</v>
      </c>
    </row>
    <row r="99" spans="1:5" x14ac:dyDescent="0.3">
      <c r="A99">
        <v>71</v>
      </c>
      <c r="B99">
        <v>71.480250385586714</v>
      </c>
      <c r="C99">
        <v>-1.1902503855867081</v>
      </c>
      <c r="D99">
        <f t="shared" si="2"/>
        <v>70.290000000000006</v>
      </c>
      <c r="E99">
        <f t="shared" si="3"/>
        <v>1.6933424179637332E-2</v>
      </c>
    </row>
    <row r="100" spans="1:5" x14ac:dyDescent="0.3">
      <c r="A100">
        <v>72</v>
      </c>
      <c r="B100">
        <v>72.80843772060777</v>
      </c>
      <c r="C100">
        <v>-0.60843772060776757</v>
      </c>
      <c r="D100">
        <f t="shared" si="2"/>
        <v>72.2</v>
      </c>
      <c r="E100">
        <f t="shared" si="3"/>
        <v>8.4271152438748966E-3</v>
      </c>
    </row>
    <row r="101" spans="1:5" x14ac:dyDescent="0.3">
      <c r="A101">
        <v>73</v>
      </c>
      <c r="B101">
        <v>72.15418631911669</v>
      </c>
      <c r="C101">
        <v>-0.32418631911669138</v>
      </c>
      <c r="D101">
        <f t="shared" si="2"/>
        <v>71.83</v>
      </c>
      <c r="E101">
        <f t="shared" si="3"/>
        <v>4.5132440361505136E-3</v>
      </c>
    </row>
    <row r="102" spans="1:5" x14ac:dyDescent="0.3">
      <c r="A102">
        <v>74</v>
      </c>
      <c r="B102">
        <v>71.176626146696478</v>
      </c>
      <c r="C102">
        <v>1.8733738533035194</v>
      </c>
      <c r="D102">
        <f t="shared" si="2"/>
        <v>73.05</v>
      </c>
      <c r="E102">
        <f t="shared" si="3"/>
        <v>2.5645090394298693E-2</v>
      </c>
    </row>
    <row r="103" spans="1:5" x14ac:dyDescent="0.3">
      <c r="A103">
        <v>75</v>
      </c>
      <c r="B103">
        <v>71.168158553282737</v>
      </c>
      <c r="C103">
        <v>-1.6281585532827307</v>
      </c>
      <c r="D103">
        <f t="shared" si="2"/>
        <v>69.540000000000006</v>
      </c>
      <c r="E103">
        <f t="shared" si="3"/>
        <v>2.3413266512550053E-2</v>
      </c>
    </row>
    <row r="104" spans="1:5" x14ac:dyDescent="0.3">
      <c r="A104">
        <v>76</v>
      </c>
      <c r="B104">
        <v>70.47967852433311</v>
      </c>
      <c r="C104">
        <v>-3.3096785243331084</v>
      </c>
      <c r="D104">
        <f t="shared" si="2"/>
        <v>67.17</v>
      </c>
      <c r="E104">
        <f t="shared" si="3"/>
        <v>4.9273165465730358E-2</v>
      </c>
    </row>
    <row r="105" spans="1:5" x14ac:dyDescent="0.3">
      <c r="A105">
        <v>77</v>
      </c>
      <c r="B105">
        <v>70.434698399182807</v>
      </c>
      <c r="C105">
        <v>3.1153016008171903</v>
      </c>
      <c r="D105">
        <f t="shared" si="2"/>
        <v>73.55</v>
      </c>
      <c r="E105">
        <f t="shared" si="3"/>
        <v>4.235624202334725E-2</v>
      </c>
    </row>
    <row r="106" spans="1:5" x14ac:dyDescent="0.3">
      <c r="A106">
        <v>78</v>
      </c>
      <c r="B106">
        <v>69.283786310601869</v>
      </c>
      <c r="C106">
        <v>1.1462136893981381</v>
      </c>
      <c r="D106">
        <f t="shared" si="2"/>
        <v>70.430000000000007</v>
      </c>
      <c r="E106">
        <f t="shared" si="3"/>
        <v>1.6274509291468665E-2</v>
      </c>
    </row>
    <row r="107" spans="1:5" x14ac:dyDescent="0.3">
      <c r="A107">
        <v>79</v>
      </c>
      <c r="B107">
        <v>70.47091362669795</v>
      </c>
      <c r="C107">
        <v>-0.41091362669794762</v>
      </c>
      <c r="D107">
        <f t="shared" si="2"/>
        <v>70.06</v>
      </c>
      <c r="E107">
        <f t="shared" si="3"/>
        <v>5.8651673807871485E-3</v>
      </c>
    </row>
    <row r="108" spans="1:5" x14ac:dyDescent="0.3">
      <c r="A108">
        <v>80</v>
      </c>
      <c r="B108">
        <v>71.409783986673673</v>
      </c>
      <c r="C108">
        <v>-1.0797839866736751</v>
      </c>
      <c r="D108">
        <f t="shared" si="2"/>
        <v>70.33</v>
      </c>
      <c r="E108">
        <f t="shared" si="3"/>
        <v>1.5353106592829164E-2</v>
      </c>
    </row>
    <row r="109" spans="1:5" x14ac:dyDescent="0.3">
      <c r="A109">
        <v>81</v>
      </c>
      <c r="B109">
        <v>69.928596772292437</v>
      </c>
      <c r="C109">
        <v>-1.6785967722924369</v>
      </c>
      <c r="D109">
        <f t="shared" si="2"/>
        <v>68.25</v>
      </c>
      <c r="E109">
        <f t="shared" si="3"/>
        <v>2.4594824502453289E-2</v>
      </c>
    </row>
    <row r="110" spans="1:5" x14ac:dyDescent="0.3">
      <c r="A110">
        <v>82</v>
      </c>
      <c r="B110">
        <v>68.539494179056234</v>
      </c>
      <c r="C110">
        <v>0.76050582094376296</v>
      </c>
      <c r="D110">
        <f t="shared" si="2"/>
        <v>69.3</v>
      </c>
      <c r="E110">
        <f t="shared" si="3"/>
        <v>1.097410997032847E-2</v>
      </c>
    </row>
    <row r="111" spans="1:5" x14ac:dyDescent="0.3">
      <c r="A111">
        <v>83</v>
      </c>
      <c r="B111">
        <v>68.30584393915781</v>
      </c>
      <c r="C111">
        <v>1.9141560608421884</v>
      </c>
      <c r="D111">
        <f t="shared" si="2"/>
        <v>70.22</v>
      </c>
      <c r="E111">
        <f t="shared" si="3"/>
        <v>2.7259414139022903E-2</v>
      </c>
    </row>
    <row r="112" spans="1:5" x14ac:dyDescent="0.3">
      <c r="A112">
        <v>84</v>
      </c>
      <c r="B112">
        <v>68.793366545867002</v>
      </c>
      <c r="C112">
        <v>-0.4933665458670049</v>
      </c>
      <c r="D112">
        <f t="shared" si="2"/>
        <v>68.3</v>
      </c>
      <c r="E112">
        <f t="shared" si="3"/>
        <v>7.2235219014202771E-3</v>
      </c>
    </row>
    <row r="113" spans="1:5" ht="15" thickBot="1" x14ac:dyDescent="0.35">
      <c r="A113" s="47">
        <v>85</v>
      </c>
      <c r="B113" s="47">
        <v>70.321719773166322</v>
      </c>
      <c r="C113" s="47">
        <v>-3.7617197731663197</v>
      </c>
      <c r="D113">
        <f t="shared" si="2"/>
        <v>66.56</v>
      </c>
      <c r="E113">
        <f t="shared" si="3"/>
        <v>5.651622255358052E-2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5 x Q W W R X q 8 + m A A A A 9 w A A A B I A H A B D b 2 5 m a W c v U G F j a 2 F n Z S 5 4 b W w g o h g A K K A U A A A A A A A A A A A A A A A A A A A A A A A A A A A A h Y + 9 D o I w F E Z f h X S n l 7 8 E Q i 5 l c J X E a D S u D V R o h G J o K 7 y b g 4 / k K 0 i i q J v j d 3 K G 8 z 1 u d 8 y n r n W u Y t C y V x n x q U c c o c q + k q r O i D U n N y E 5 w w 0 v z 7 w W z i w r n U 6 6 y k h j z C U F G M e R j i H t h x o C z / P h W K x 3 Z S M 6 T j 6 y / C + 7 U m n D V S k I w 8 M r h g X U D x M a R 3 F E Q 4 S F Y i H V 1 w j m Y O o h / E B c 2 d b Y Q b D B u t s 9 w j I R 3 i f Y E 1 B L A w Q U A A I A C A C D n F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5 x Q W S i K R 7 g O A A A A E Q A A A B M A H A B G b 3 J t d W x h c y 9 T Z W N 0 a W 9 u M S 5 t I K I Y A C i g F A A A A A A A A A A A A A A A A A A A A A A A A A A A A C t O T S 7 J z M 9 T C I b Q h t Y A U E s B A i 0 A F A A C A A g A g 5 x Q W W R X q 8 + m A A A A 9 w A A A B I A A A A A A A A A A A A A A A A A A A A A A E N v b m Z p Z y 9 Q Y W N r Y W d l L n h t b F B L A Q I t A B Q A A g A I A I O c U F k P y u m r p A A A A O k A A A A T A A A A A A A A A A A A A A A A A P I A A A B b Q 2 9 u d G V u d F 9 U e X B l c 1 0 u e G 1 s U E s B A i 0 A F A A C A A g A g 5 x Q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1 R B L a Q 4 J V G q 8 B v 9 9 Y o 8 T A A A A A A A g A A A A A A E G Y A A A A B A A A g A A A A D N N N M X B G f v / W a b U H W 0 t / J A W l / T M z n j / s z t z f t p 3 R + 7 c A A A A A D o A A A A A C A A A g A A A A 9 A 6 Z O + Z h x 8 D G K F j 1 b x i D k 6 Y / 6 g f z m z d f q 9 T p H t q p Y n l Q A A A A G m j Z o g 6 L v 5 y l N y o 5 o c Z i T o P T E w B M o 0 f f O o T S 4 R N + H Q B 8 8 9 E o V P u 3 x n g c k d X r 1 0 D v w c S n c I b Z / Y H t A Y M f s R n Y D v Y F N R G w w m x / s o n r U M T 1 W b x A A A A A m h V 8 W r a y c n N E E K G 8 q E W 2 D k r h S M k i S j X z u u a g e l 7 J o J o j d w c x R S l q s m u R A U L P T s 3 M e 4 f Q n B g s x H U T t S c r S f N r r w = = < / D a t a M a s h u p > 
</file>

<file path=customXml/itemProps1.xml><?xml version="1.0" encoding="utf-8"?>
<ds:datastoreItem xmlns:ds="http://schemas.openxmlformats.org/officeDocument/2006/customXml" ds:itemID="{BB58CC82-4FF6-40BB-8D4C-EE5BF3D8EA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data</vt:lpstr>
      <vt:lpstr>correl</vt:lpstr>
      <vt:lpstr>data_lr</vt:lpstr>
      <vt:lpstr>1x model</vt:lpstr>
      <vt:lpstr>2x model</vt:lpstr>
      <vt:lpstr>3x model</vt:lpstr>
      <vt:lpstr>4x model</vt:lpstr>
      <vt:lpstr>4x model (wo Койки) (лучш.)</vt:lpstr>
      <vt:lpstr>5x model</vt:lpstr>
      <vt:lpstr>Койки</vt:lpstr>
      <vt:lpstr>Сравнение моделей</vt:lpstr>
      <vt:lpstr>Тест лучшей модели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</cp:lastModifiedBy>
  <dcterms:created xsi:type="dcterms:W3CDTF">2024-10-14T10:57:58Z</dcterms:created>
  <dcterms:modified xsi:type="dcterms:W3CDTF">2024-10-20T19:47:12Z</dcterms:modified>
</cp:coreProperties>
</file>