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5"/>
  <workbookPr codeName="DieseArbeitsmappe" defaultThemeVersion="124226"/>
  <mc:AlternateContent xmlns:mc="http://schemas.openxmlformats.org/markup-compatibility/2006">
    <mc:Choice Requires="x15">
      <x15ac:absPath xmlns:x15ac="http://schemas.microsoft.com/office/spreadsheetml/2010/11/ac" url="C:\Users\Kami\Documents\3___LVA\SS 21\VO Sozwiss Methoden\"/>
    </mc:Choice>
  </mc:AlternateContent>
  <xr:revisionPtr revIDLastSave="0" documentId="13_ncr:1_{85839CF7-7035-48EB-9E08-F6A84BFA7D0E}" xr6:coauthVersionLast="36" xr6:coauthVersionMax="36" xr10:uidLastSave="{00000000-0000-0000-0000-000000000000}"/>
  <bookViews>
    <workbookView xWindow="120" yWindow="165" windowWidth="18915" windowHeight="8565" tabRatio="775" xr2:uid="{00000000-000D-0000-FFFF-FFFF00000000}"/>
  </bookViews>
  <sheets>
    <sheet name="einfache Zufallsstichprobe" sheetId="11" r:id="rId1"/>
    <sheet name="geschichtete Stichprobe" sheetId="8" r:id="rId2"/>
    <sheet name="Klumpenstichprobe" sheetId="4" r:id="rId3"/>
    <sheet name="mehrst. Auswahl PPS" sheetId="12" r:id="rId4"/>
  </sheets>
  <definedNames>
    <definedName name="_xlnm._FilterDatabase" localSheetId="0" hidden="1">'einfache Zufallsstichprobe'!$K$5:$N$10</definedName>
  </definedNames>
  <calcPr calcId="191029"/>
</workbook>
</file>

<file path=xl/calcChain.xml><?xml version="1.0" encoding="utf-8"?>
<calcChain xmlns="http://schemas.openxmlformats.org/spreadsheetml/2006/main">
  <c r="K21" i="4" l="1"/>
  <c r="K22" i="4"/>
  <c r="K23" i="4"/>
  <c r="K24" i="4"/>
  <c r="K25" i="4"/>
  <c r="K26" i="4"/>
  <c r="K27" i="4"/>
  <c r="K28" i="4"/>
  <c r="K29" i="4"/>
  <c r="K30" i="4"/>
  <c r="J21" i="4"/>
  <c r="J22" i="4"/>
  <c r="J23" i="4"/>
  <c r="J24" i="4"/>
  <c r="J25" i="4"/>
  <c r="J26" i="4"/>
  <c r="J27" i="4"/>
  <c r="J28" i="4"/>
  <c r="J29" i="4"/>
  <c r="J30" i="4"/>
  <c r="I21" i="4"/>
  <c r="I22" i="4"/>
  <c r="I23" i="4"/>
  <c r="I24" i="4"/>
  <c r="I25" i="4"/>
  <c r="I26" i="4"/>
  <c r="I27" i="4"/>
  <c r="I28" i="4"/>
  <c r="I29" i="4"/>
  <c r="I30" i="4"/>
  <c r="H21" i="4"/>
  <c r="H22" i="4"/>
  <c r="H23" i="4"/>
  <c r="H24" i="4"/>
  <c r="H25" i="4"/>
  <c r="H26" i="4"/>
  <c r="H27" i="4"/>
  <c r="H28" i="4"/>
  <c r="H29" i="4"/>
  <c r="H30" i="4"/>
  <c r="E15" i="8"/>
  <c r="F15" i="8"/>
  <c r="G15" i="8"/>
  <c r="H15" i="8"/>
  <c r="I15" i="8"/>
  <c r="J15" i="8"/>
  <c r="K5" i="12" l="1"/>
  <c r="J5" i="12"/>
  <c r="Q20" i="12" l="1"/>
  <c r="Q21" i="12"/>
  <c r="Q22" i="12"/>
  <c r="Q23" i="12"/>
  <c r="Q24" i="12"/>
  <c r="Q25" i="12"/>
  <c r="Q26" i="12"/>
  <c r="Q27" i="12"/>
  <c r="Q28" i="12"/>
  <c r="Q29" i="12"/>
  <c r="R6" i="12"/>
  <c r="P20" i="12"/>
  <c r="P21" i="12"/>
  <c r="P22" i="12"/>
  <c r="P23" i="12"/>
  <c r="P24" i="12"/>
  <c r="P25" i="12"/>
  <c r="P26" i="12"/>
  <c r="P27" i="12"/>
  <c r="P28" i="12"/>
  <c r="P29" i="12"/>
  <c r="O32" i="4"/>
  <c r="I3" i="4" l="1"/>
  <c r="I4" i="4" l="1"/>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M24" i="4" l="1"/>
  <c r="M25" i="4"/>
  <c r="M30" i="4"/>
  <c r="M26" i="4"/>
  <c r="M27" i="4"/>
  <c r="M28" i="4"/>
  <c r="M29" i="4"/>
  <c r="M23" i="4"/>
  <c r="M21" i="4"/>
  <c r="M22" i="4"/>
  <c r="E2"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F5" i="12"/>
  <c r="F6" i="12" s="1"/>
  <c r="F7" i="12" s="1"/>
  <c r="F8" i="12" s="1"/>
  <c r="F9" i="12" s="1"/>
  <c r="F10" i="12" s="1"/>
  <c r="F11" i="12" s="1"/>
  <c r="F12" i="12" s="1"/>
  <c r="F13" i="12" s="1"/>
  <c r="F14" i="12" s="1"/>
  <c r="F15" i="12" s="1"/>
  <c r="F16" i="12" s="1"/>
  <c r="F17" i="12" s="1"/>
  <c r="F18" i="12" s="1"/>
  <c r="F19" i="12" s="1"/>
  <c r="F20" i="12" s="1"/>
  <c r="F21" i="12" s="1"/>
  <c r="F22" i="12" s="1"/>
  <c r="F23" i="12" s="1"/>
  <c r="F24" i="12" s="1"/>
  <c r="F25" i="12" s="1"/>
  <c r="F26" i="12" s="1"/>
  <c r="F27" i="12" s="1"/>
  <c r="F28" i="12" s="1"/>
  <c r="F29" i="12" s="1"/>
  <c r="F30" i="12" s="1"/>
  <c r="F31" i="12" s="1"/>
  <c r="F32" i="12" s="1"/>
  <c r="F33" i="12" s="1"/>
  <c r="F34" i="12" s="1"/>
  <c r="F35" i="12" s="1"/>
  <c r="F36" i="12" s="1"/>
  <c r="F37" i="12" s="1"/>
  <c r="F38" i="12" s="1"/>
  <c r="F39" i="12" s="1"/>
  <c r="F40" i="12" s="1"/>
  <c r="F41" i="12" s="1"/>
  <c r="F42" i="12" s="1"/>
  <c r="F43" i="12" s="1"/>
  <c r="F44" i="12" s="1"/>
  <c r="F45" i="12" s="1"/>
  <c r="F46" i="12" s="1"/>
  <c r="F47" i="12" s="1"/>
  <c r="F48" i="12" s="1"/>
  <c r="F49" i="12" s="1"/>
  <c r="F50" i="12" s="1"/>
  <c r="F51" i="12" s="1"/>
  <c r="F52" i="12" s="1"/>
  <c r="F53" i="12" s="1"/>
  <c r="M5" i="12" l="1"/>
  <c r="M13" i="12"/>
  <c r="M21" i="12"/>
  <c r="M29" i="12"/>
  <c r="M37" i="12"/>
  <c r="M45" i="12"/>
  <c r="M53" i="12"/>
  <c r="K7" i="12"/>
  <c r="L7" i="12" s="1"/>
  <c r="K15" i="12"/>
  <c r="L15" i="12" s="1"/>
  <c r="K23" i="12"/>
  <c r="L23" i="12" s="1"/>
  <c r="K31" i="12"/>
  <c r="L31" i="12" s="1"/>
  <c r="K39" i="12"/>
  <c r="L39" i="12" s="1"/>
  <c r="K47" i="12"/>
  <c r="L47" i="12" s="1"/>
  <c r="M6" i="12"/>
  <c r="M14" i="12"/>
  <c r="M22" i="12"/>
  <c r="M30" i="12"/>
  <c r="M38" i="12"/>
  <c r="M46" i="12"/>
  <c r="K8" i="12"/>
  <c r="L8" i="12" s="1"/>
  <c r="K16" i="12"/>
  <c r="L16" i="12" s="1"/>
  <c r="K24" i="12"/>
  <c r="L24" i="12" s="1"/>
  <c r="K32" i="12"/>
  <c r="L32" i="12" s="1"/>
  <c r="K40" i="12"/>
  <c r="L40" i="12" s="1"/>
  <c r="K48" i="12"/>
  <c r="L48" i="12" s="1"/>
  <c r="M7" i="12"/>
  <c r="M15" i="12"/>
  <c r="M23" i="12"/>
  <c r="M31" i="12"/>
  <c r="M39" i="12"/>
  <c r="M47" i="12"/>
  <c r="K9" i="12"/>
  <c r="L9" i="12" s="1"/>
  <c r="K17" i="12"/>
  <c r="L17" i="12" s="1"/>
  <c r="K25" i="12"/>
  <c r="L25" i="12" s="1"/>
  <c r="K33" i="12"/>
  <c r="L33" i="12" s="1"/>
  <c r="K41" i="12"/>
  <c r="L41" i="12" s="1"/>
  <c r="K49" i="12"/>
  <c r="L49" i="12" s="1"/>
  <c r="M12" i="12"/>
  <c r="M36" i="12"/>
  <c r="K30" i="12"/>
  <c r="L30" i="12" s="1"/>
  <c r="M8" i="12"/>
  <c r="M16" i="12"/>
  <c r="M24" i="12"/>
  <c r="M32" i="12"/>
  <c r="M40" i="12"/>
  <c r="M48" i="12"/>
  <c r="K10" i="12"/>
  <c r="L10" i="12" s="1"/>
  <c r="K18" i="12"/>
  <c r="L18" i="12" s="1"/>
  <c r="K26" i="12"/>
  <c r="L26" i="12" s="1"/>
  <c r="K34" i="12"/>
  <c r="L34" i="12" s="1"/>
  <c r="K42" i="12"/>
  <c r="L42" i="12" s="1"/>
  <c r="K50" i="12"/>
  <c r="L50" i="12" s="1"/>
  <c r="K35" i="12"/>
  <c r="L35" i="12" s="1"/>
  <c r="K43" i="12"/>
  <c r="L43" i="12" s="1"/>
  <c r="K44" i="12"/>
  <c r="L44" i="12" s="1"/>
  <c r="M28" i="12"/>
  <c r="M52" i="12"/>
  <c r="K6" i="12"/>
  <c r="L6" i="12" s="1"/>
  <c r="K46" i="12"/>
  <c r="L46" i="12" s="1"/>
  <c r="M9" i="12"/>
  <c r="M17" i="12"/>
  <c r="M25" i="12"/>
  <c r="M33" i="12"/>
  <c r="M41" i="12"/>
  <c r="M49" i="12"/>
  <c r="K11" i="12"/>
  <c r="L11" i="12" s="1"/>
  <c r="K19" i="12"/>
  <c r="L19" i="12" s="1"/>
  <c r="K27" i="12"/>
  <c r="L27" i="12" s="1"/>
  <c r="K51" i="12"/>
  <c r="L51" i="12" s="1"/>
  <c r="K14" i="12"/>
  <c r="L14" i="12" s="1"/>
  <c r="M10" i="12"/>
  <c r="M18" i="12"/>
  <c r="M26" i="12"/>
  <c r="M34" i="12"/>
  <c r="M42" i="12"/>
  <c r="M50" i="12"/>
  <c r="K12" i="12"/>
  <c r="L12" i="12" s="1"/>
  <c r="K20" i="12"/>
  <c r="L20" i="12" s="1"/>
  <c r="K28" i="12"/>
  <c r="L28" i="12" s="1"/>
  <c r="K36" i="12"/>
  <c r="L36" i="12" s="1"/>
  <c r="K52" i="12"/>
  <c r="L52" i="12" s="1"/>
  <c r="K22" i="12"/>
  <c r="L22" i="12" s="1"/>
  <c r="M11" i="12"/>
  <c r="M19" i="12"/>
  <c r="M27" i="12"/>
  <c r="M35" i="12"/>
  <c r="M43" i="12"/>
  <c r="M51" i="12"/>
  <c r="L5" i="12"/>
  <c r="K13" i="12"/>
  <c r="L13" i="12" s="1"/>
  <c r="K21" i="12"/>
  <c r="L21" i="12" s="1"/>
  <c r="K29" i="12"/>
  <c r="L29" i="12" s="1"/>
  <c r="K37" i="12"/>
  <c r="L37" i="12" s="1"/>
  <c r="K45" i="12"/>
  <c r="L45" i="12" s="1"/>
  <c r="K53" i="12"/>
  <c r="L53" i="12" s="1"/>
  <c r="M20" i="12"/>
  <c r="M44" i="12"/>
  <c r="K38" i="12"/>
  <c r="L38" i="12" s="1"/>
  <c r="E5" i="8"/>
  <c r="I32" i="4" l="1"/>
  <c r="N30" i="4" l="1"/>
  <c r="O30" i="4" s="1"/>
  <c r="N23" i="4"/>
  <c r="O23" i="4" s="1"/>
  <c r="N22" i="4"/>
  <c r="O22" i="4" s="1"/>
  <c r="N29" i="4"/>
  <c r="O29" i="4" s="1"/>
  <c r="N26" i="4"/>
  <c r="O26" i="4" s="1"/>
  <c r="N25" i="4"/>
  <c r="O25" i="4" s="1"/>
  <c r="N24" i="4"/>
  <c r="O24" i="4" s="1"/>
  <c r="N27" i="4"/>
  <c r="O27" i="4" s="1"/>
  <c r="N28" i="4"/>
  <c r="O28" i="4" s="1"/>
  <c r="N21" i="4" l="1"/>
  <c r="O21" i="4" s="1"/>
  <c r="J32" i="4"/>
  <c r="K3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kami</author>
  </authors>
  <commentList>
    <comment ref="M20" authorId="0" shapeId="0" xr:uid="{00000000-0006-0000-0200-000001000000}">
      <text>
        <r>
          <rPr>
            <b/>
            <sz val="9"/>
            <color indexed="81"/>
            <rFont val="Segoe UI"/>
            <family val="2"/>
          </rPr>
          <t>kami:</t>
        </r>
        <r>
          <rPr>
            <sz val="9"/>
            <color indexed="81"/>
            <rFont val="Segoe UI"/>
            <family val="2"/>
          </rPr>
          <t xml:space="preserve">
Wahrscheinlichkeit, dass Stadtviertel ausgewählt wird</t>
        </r>
      </text>
    </comment>
    <comment ref="N20" authorId="0" shapeId="0" xr:uid="{00000000-0006-0000-0200-000002000000}">
      <text>
        <r>
          <rPr>
            <b/>
            <sz val="9"/>
            <color indexed="81"/>
            <rFont val="Segoe UI"/>
            <family val="2"/>
          </rPr>
          <t>kami:</t>
        </r>
        <r>
          <rPr>
            <sz val="9"/>
            <color indexed="81"/>
            <rFont val="Segoe UI"/>
            <family val="2"/>
          </rPr>
          <t xml:space="preserve">
Wahrscheinlichkeit eines Einwohners des Stadtviertels, dass er/sie in die Stichporbe aufgenommen wird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kami</author>
  </authors>
  <commentList>
    <comment ref="J4" authorId="0" shapeId="0" xr:uid="{00000000-0006-0000-0300-000001000000}">
      <text>
        <r>
          <rPr>
            <b/>
            <sz val="9"/>
            <color indexed="81"/>
            <rFont val="Segoe UI"/>
            <family val="2"/>
          </rPr>
          <t>kami:</t>
        </r>
        <r>
          <rPr>
            <sz val="9"/>
            <color indexed="81"/>
            <rFont val="Segoe UI"/>
            <family val="2"/>
          </rPr>
          <t xml:space="preserve">
Wahrscheinlichkeit für n (= Anzahl Sekundäreinheiten) Einheiten in Pimäreinheit</t>
        </r>
      </text>
    </comment>
    <comment ref="K4" authorId="0" shapeId="0" xr:uid="{00000000-0006-0000-0300-000002000000}">
      <text>
        <r>
          <rPr>
            <b/>
            <sz val="9"/>
            <color indexed="81"/>
            <rFont val="Segoe UI"/>
            <family val="2"/>
          </rPr>
          <t>kami:</t>
        </r>
        <r>
          <rPr>
            <sz val="9"/>
            <color indexed="81"/>
            <rFont val="Segoe UI"/>
            <family val="2"/>
          </rPr>
          <t xml:space="preserve">
Auswahlwahrscheinlichkeit des Stadtviertels, gewichtet nach Anzahl Sekundäreinheiten bei n Ziehungen</t>
        </r>
      </text>
    </comment>
  </commentList>
</comments>
</file>

<file path=xl/sharedStrings.xml><?xml version="1.0" encoding="utf-8"?>
<sst xmlns="http://schemas.openxmlformats.org/spreadsheetml/2006/main" count="194" uniqueCount="120">
  <si>
    <t>Frage</t>
  </si>
  <si>
    <t>Antwort</t>
  </si>
  <si>
    <t>Stadtviertel</t>
  </si>
  <si>
    <t>GESAMT:</t>
  </si>
  <si>
    <t>Anteil EW
je Viertel</t>
  </si>
  <si>
    <t>EW</t>
  </si>
  <si>
    <t>n
je Viertel</t>
  </si>
  <si>
    <t>Stichprobe Stadtviertel</t>
  </si>
  <si>
    <t>EW_cum</t>
  </si>
  <si>
    <t>P_ew</t>
  </si>
  <si>
    <t>P_komb</t>
  </si>
  <si>
    <t>20% von 49, gerundet:</t>
  </si>
  <si>
    <t>Tirol 2001</t>
  </si>
  <si>
    <t>&lt; 15 J.</t>
  </si>
  <si>
    <t>15 - 40 J.</t>
  </si>
  <si>
    <t>40 - 60 J.</t>
  </si>
  <si>
    <t>60 - 75 J.</t>
  </si>
  <si>
    <t>&gt; 75 J.</t>
  </si>
  <si>
    <t>BLD</t>
  </si>
  <si>
    <t>EW_gesamt</t>
  </si>
  <si>
    <t>Ausgangsdaten</t>
  </si>
  <si>
    <t>Stichprobengröße n:</t>
  </si>
  <si>
    <t>n</t>
  </si>
  <si>
    <t>Proportionale Stichprobe</t>
  </si>
  <si>
    <t>Aus der Einwohnermeldestatistik der Stadt Innsbruck (N=120.147) soll eine einfache Zufallsstrichprobe (n=500) gezogen werden.</t>
  </si>
  <si>
    <t>→ Ermittlung von 500 Zufallszahlen
zwischen 1 und 120.147
(= ID-Numemrn der auszuwählenden Personen)</t>
  </si>
  <si>
    <t># via Excel: zufallsbereich, zufallszahl
(kann doppelte Werte enthalten)
# via http://www.random.org
 (Numbers-Integer Sets, ohne doppelte Werte)</t>
  </si>
  <si>
    <t>Stichprobengröße:</t>
  </si>
  <si>
    <t>→ Ermittlung von 10 Zufallszahlen
zwischen 1 und 181.984</t>
  </si>
  <si>
    <t>weiter mit einfacher Zufallsauswahl</t>
  </si>
  <si>
    <t>Anzahl Personen
je Viertel</t>
  </si>
  <si>
    <t>Variante 1</t>
  </si>
  <si>
    <t>Variante 2</t>
  </si>
  <si>
    <t>http://www.random.org</t>
  </si>
  <si>
    <t xml:space="preserve"> (Numbers-Integer Sets, ohne doppelte Werte)</t>
  </si>
  <si>
    <t># Variante 2: Zufallsnummerngenerator</t>
  </si>
  <si>
    <t>Nr.</t>
  </si>
  <si>
    <t>Excel - zufallsbereich, zufallszahl</t>
  </si>
  <si>
    <t>(kann doppelte Werte enthalten)</t>
  </si>
  <si>
    <t xml:space="preserve"># Variante 1: </t>
  </si>
  <si>
    <t>Name</t>
  </si>
  <si>
    <t>Adresse</t>
  </si>
  <si>
    <t>Karim Konsul</t>
  </si>
  <si>
    <t>Soginedgossn 34</t>
  </si>
  <si>
    <t>Soginedgossn 35</t>
  </si>
  <si>
    <t>Soginedgossn 36</t>
  </si>
  <si>
    <t>Soginedgossn 37</t>
  </si>
  <si>
    <t>Auswahl</t>
  </si>
  <si>
    <t>Anzahl der Viertel :</t>
  </si>
  <si>
    <t>Citygebiet Süd</t>
  </si>
  <si>
    <t>Mauritiusviertel</t>
  </si>
  <si>
    <t>Griechenmarktsviertel</t>
  </si>
  <si>
    <t>Pantaleonsviertel</t>
  </si>
  <si>
    <t>Georgsviertel</t>
  </si>
  <si>
    <t>Severinsviertel</t>
  </si>
  <si>
    <t>Südstadt</t>
  </si>
  <si>
    <t>Volksgartenveirtel</t>
  </si>
  <si>
    <t>Univiertel</t>
  </si>
  <si>
    <t>Luxemburger Wall</t>
  </si>
  <si>
    <t>Komponistenviertel</t>
  </si>
  <si>
    <t>Rathenauplatzviertel</t>
  </si>
  <si>
    <t>Kunibertsviertel</t>
  </si>
  <si>
    <t>Engelsteinviertel</t>
  </si>
  <si>
    <t>Gereonsviertel</t>
  </si>
  <si>
    <t>Friesenviertel</t>
  </si>
  <si>
    <t>Martinsviertel</t>
  </si>
  <si>
    <t>Belgisches Viertel</t>
  </si>
  <si>
    <t>Stadtgartenviertel</t>
  </si>
  <si>
    <t>Dreikönigsviertel</t>
  </si>
  <si>
    <t>Beamtenviertel</t>
  </si>
  <si>
    <t>Gerichtsviertel</t>
  </si>
  <si>
    <t>Villenviertel</t>
  </si>
  <si>
    <t>Alt-Deutz</t>
  </si>
  <si>
    <t>Germanenviertel</t>
  </si>
  <si>
    <t>Deutz-Süd</t>
  </si>
  <si>
    <t>Alt-Bayenthal</t>
  </si>
  <si>
    <t>Dichterviertel</t>
  </si>
  <si>
    <t>Wohnpark</t>
  </si>
  <si>
    <t>Marienburg</t>
  </si>
  <si>
    <t>Viertel Rheinsteinstraße</t>
  </si>
  <si>
    <t>Viertel Raderberger Straße</t>
  </si>
  <si>
    <t>Siedlung Volkspark</t>
  </si>
  <si>
    <t>Brühler Str.</t>
  </si>
  <si>
    <t>Siedlung Zollstock</t>
  </si>
  <si>
    <t>Siedlung am Südfriedhof</t>
  </si>
  <si>
    <t>Siedlung Vorgebirgspark</t>
  </si>
  <si>
    <t>Alt-Zollstock</t>
  </si>
  <si>
    <t>Zollstock-Nord</t>
  </si>
  <si>
    <t>Alt-Rondorf</t>
  </si>
  <si>
    <t>Hochkirchen</t>
  </si>
  <si>
    <t>Siedlung Frankenstraße</t>
  </si>
  <si>
    <t>Höningen</t>
  </si>
  <si>
    <t>Hahnwald</t>
  </si>
  <si>
    <t>Michaelshoven</t>
  </si>
  <si>
    <t>Maler- und Musikerviertel</t>
  </si>
  <si>
    <t>Viertel Mainstraße</t>
  </si>
  <si>
    <t>Auenviertel</t>
  </si>
  <si>
    <t>P_viertel</t>
  </si>
  <si>
    <t>Zufallszahlen</t>
  </si>
  <si>
    <t>Viertel</t>
  </si>
  <si>
    <t>N:</t>
  </si>
  <si>
    <t>Kontrolle Klumpeneffekt</t>
  </si>
  <si>
    <t>erwartete P</t>
  </si>
  <si>
    <t>P bei Zufallsauswahl:</t>
  </si>
  <si>
    <t>P Bezirk</t>
  </si>
  <si>
    <t>P EW</t>
  </si>
  <si>
    <t>kombinierte P</t>
  </si>
  <si>
    <t>Anton Amann</t>
  </si>
  <si>
    <t>...</t>
  </si>
  <si>
    <t>Zajindra Zang</t>
  </si>
  <si>
    <t>Soginedgossn 38</t>
  </si>
  <si>
    <t>B) In den ausgesuchten Vierteln sollen insgesamt 1000 Personen befragt werden. Wieviele Personen pro Viertel müssen jeweils befragt werden, wenn die Anzahl der zu befragenden Personen nach einem Quotenverfahren entsprechend der Einwohnerzahl gewichtet werden soll?</t>
  </si>
  <si>
    <t>A) In der Stadt XY sollen Befragungen zum Einkaufsverhalten der Bewohner in „ihrer“ City durchgeführt werden. Aus zeitlichen, personellen und finanziellen Gründen wird beschlossen, Befragungen in 20% der betroffenen Stadtviertel durchzuführen. Suchen Sie die entsprechenden Viertel mit Hilfe einer Klumpenauswahl.</t>
  </si>
  <si>
    <t>Ziehen Sie aus dem nachfolgenden Datensatz zur Bevölkerung Tirols (2001) eine proportional geschichtete Stichprobe (n=200). Wie viele Tiroler welcher Altersgruppen müssen Sie befragen?</t>
  </si>
  <si>
    <t>Anzahl der Auszuwählenden Viertel ("Primäreinheit"):</t>
  </si>
  <si>
    <t>Stichprobenumfang je Viertel ("Sekundäreinheit"):</t>
  </si>
  <si>
    <t>Kontrolle Auswahlwahrscheinlichkeit</t>
  </si>
  <si>
    <t>Liste der Grundgesamtheit</t>
  </si>
  <si>
    <r>
      <rPr>
        <b/>
        <sz val="11"/>
        <color theme="1"/>
        <rFont val="Calibri"/>
        <family val="2"/>
        <scheme val="minor"/>
      </rPr>
      <t>→ Ermittlung von n Zufallszahlen zwischen 
1 und 49</t>
    </r>
    <r>
      <rPr>
        <sz val="11"/>
        <color theme="1"/>
        <rFont val="Calibri"/>
        <family val="2"/>
        <scheme val="minor"/>
      </rPr>
      <t xml:space="preserve">
(= Nummern der auszuwählenden Viertel)
</t>
    </r>
    <r>
      <rPr>
        <b/>
        <sz val="11"/>
        <color theme="1"/>
        <rFont val="Calibri"/>
        <family val="2"/>
        <scheme val="minor"/>
      </rPr>
      <t># via Excel:</t>
    </r>
    <r>
      <rPr>
        <sz val="11"/>
        <color theme="1"/>
        <rFont val="Calibri"/>
        <family val="2"/>
        <scheme val="minor"/>
      </rPr>
      <t xml:space="preserve"> zufallsbereich
(kann doppelte Werte enthalten)
</t>
    </r>
    <r>
      <rPr>
        <b/>
        <sz val="11"/>
        <color theme="1"/>
        <rFont val="Calibri"/>
        <family val="2"/>
        <scheme val="minor"/>
      </rPr>
      <t># via http://www.random.org</t>
    </r>
    <r>
      <rPr>
        <sz val="11"/>
        <color theme="1"/>
        <rFont val="Calibri"/>
        <family val="2"/>
        <scheme val="minor"/>
      </rPr>
      <t xml:space="preserve">
 (Numbers-Integer Sets)</t>
    </r>
  </si>
  <si>
    <t>In der Stadt XY sollen Befragungen zum Einkaufsverhalten der Bewohner durchgeführt werden. Aus zeitlichen, personellen und finanziellen Gründen wird beschlossen, Befragungen in 20% der Stadtviertel durchzuführen.
In den ausgesuchten Vierteln sollen insgesamt 1000 Personen befragt werden. Wieviele Personen pro Viertel müssen jeweils befragt werden, wenn die Anzahl der zu befragenden Personen nach einem Quotenverfahren entsprechend der Einwohnerzahl gewichtet werden soll?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</si>
</sst>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
    <numFmt numFmtId="165" formatCode="0.00000"/>
    <numFmt numFmtId="166" formatCode="0.00000000000"/>
    <numFmt numFmtId="167" formatCode="0.0000"/>
    <numFmt numFmtId="168" formatCode="0.0000000"/>
  </numFmts>
  <fonts count="15">
    <font>
      <sz val="11"/>
      <color theme="1"/>
      <name val="Calibri"/>
      <family val="2"/>
      <scheme val="minor"/>
    </font>
    <font>
      <sz val="12"/>
      <color theme="1"/>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sz val="10"/>
      <color theme="1"/>
      <name val="Arial Unicode MS"/>
      <family val="2"/>
    </font>
    <font>
      <u/>
      <sz val="11"/>
      <color theme="10"/>
      <name val="Calibri"/>
      <family val="2"/>
      <scheme val="minor"/>
    </font>
    <font>
      <b/>
      <sz val="14"/>
      <color theme="1"/>
      <name val="Calibri"/>
      <family val="2"/>
      <scheme val="minor"/>
    </font>
    <font>
      <sz val="14"/>
      <color theme="1"/>
      <name val="Calibri"/>
      <family val="2"/>
      <scheme val="minor"/>
    </font>
    <font>
      <b/>
      <sz val="11"/>
      <color theme="0"/>
      <name val="Calibri"/>
      <family val="2"/>
      <scheme val="minor"/>
    </font>
    <font>
      <sz val="11"/>
      <color rgb="FF9C0006"/>
      <name val="Calibri"/>
      <family val="2"/>
    </font>
    <font>
      <b/>
      <sz val="11"/>
      <color rgb="FF9C0006"/>
      <name val="Calibri"/>
      <family val="2"/>
    </font>
    <font>
      <sz val="9"/>
      <color indexed="81"/>
      <name val="Segoe UI"/>
      <family val="2"/>
    </font>
    <font>
      <b/>
      <sz val="9"/>
      <color indexed="81"/>
      <name val="Segoe UI"/>
      <family val="2"/>
    </font>
    <font>
      <b/>
      <sz val="14"/>
      <color rgb="FF9C0006"/>
      <name val="Calibri"/>
      <family val="2"/>
    </font>
  </fonts>
  <fills count="10">
    <fill>
      <patternFill patternType="none"/>
    </fill>
    <fill>
      <patternFill patternType="gray125"/>
    </fill>
    <fill>
      <patternFill patternType="solid">
        <fgColor theme="0" tint="-0.34998626667073579"/>
        <bgColor indexed="64"/>
      </patternFill>
    </fill>
    <fill>
      <patternFill patternType="solid">
        <fgColor theme="4"/>
      </patternFill>
    </fill>
    <fill>
      <patternFill patternType="solid">
        <fgColor rgb="FF92D050"/>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0" tint="-0.14999847407452621"/>
        <bgColor indexed="64"/>
      </patternFill>
    </fill>
    <fill>
      <patternFill patternType="solid">
        <fgColor theme="0" tint="-0.249977111117893"/>
        <bgColor indexed="64"/>
      </patternFill>
    </fill>
    <fill>
      <patternFill patternType="solid">
        <fgColor rgb="FFFFC7CE"/>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1"/>
      </left>
      <right style="thin">
        <color theme="1"/>
      </right>
      <top style="medium">
        <color theme="1"/>
      </top>
      <bottom style="medium">
        <color theme="1"/>
      </bottom>
      <diagonal/>
    </border>
    <border>
      <left style="thin">
        <color theme="1"/>
      </left>
      <right/>
      <top style="medium">
        <color theme="1"/>
      </top>
      <bottom/>
      <diagonal/>
    </border>
    <border>
      <left style="thin">
        <color theme="1"/>
      </left>
      <right style="thin">
        <color theme="1"/>
      </right>
      <top style="medium">
        <color theme="1"/>
      </top>
      <bottom/>
      <diagonal/>
    </border>
    <border>
      <left style="thin">
        <color theme="1"/>
      </left>
      <right/>
      <top style="medium">
        <color theme="1"/>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
    <xf numFmtId="0" fontId="0" fillId="0" borderId="0"/>
    <xf numFmtId="0" fontId="3" fillId="3" borderId="0" applyNumberFormat="0" applyBorder="0" applyAlignment="0" applyProtection="0"/>
    <xf numFmtId="0" fontId="6" fillId="0" borderId="0" applyNumberFormat="0" applyFill="0" applyBorder="0" applyAlignment="0" applyProtection="0"/>
    <xf numFmtId="0" fontId="10" fillId="9" borderId="0" applyNumberFormat="0" applyBorder="0" applyAlignment="0" applyProtection="0"/>
  </cellStyleXfs>
  <cellXfs count="114">
    <xf numFmtId="0" fontId="0" fillId="0" borderId="0" xfId="0"/>
    <xf numFmtId="0" fontId="0" fillId="0" borderId="0" xfId="0" applyAlignment="1">
      <alignment horizontal="center"/>
    </xf>
    <xf numFmtId="0" fontId="1" fillId="0" borderId="0" xfId="0" applyFont="1" applyAlignment="1">
      <alignment horizontal="left" vertical="center" wrapText="1"/>
    </xf>
    <xf numFmtId="0" fontId="0" fillId="2" borderId="0" xfId="0" applyFill="1"/>
    <xf numFmtId="0" fontId="0" fillId="0" borderId="0" xfId="0" applyAlignment="1">
      <alignment vertical="center"/>
    </xf>
    <xf numFmtId="0" fontId="0" fillId="0" borderId="0" xfId="0" applyAlignment="1">
      <alignment vertical="center" wrapText="1"/>
    </xf>
    <xf numFmtId="0" fontId="4" fillId="3" borderId="0" xfId="1" applyFont="1" applyAlignment="1">
      <alignment horizontal="center" vertical="center" wrapText="1"/>
    </xf>
    <xf numFmtId="0" fontId="0" fillId="0" borderId="0" xfId="0" applyAlignment="1">
      <alignment horizontal="right" vertical="center" wrapText="1"/>
    </xf>
    <xf numFmtId="0" fontId="0" fillId="0" borderId="0" xfId="0" applyAlignment="1">
      <alignment horizontal="center" vertical="center"/>
    </xf>
    <xf numFmtId="0" fontId="2" fillId="0" borderId="1" xfId="0" applyFont="1" applyBorder="1" applyAlignment="1">
      <alignment vertical="center" wrapText="1"/>
    </xf>
    <xf numFmtId="0" fontId="0" fillId="0" borderId="1" xfId="0" applyBorder="1" applyAlignment="1">
      <alignment vertical="center" wrapText="1"/>
    </xf>
    <xf numFmtId="0" fontId="0" fillId="0" borderId="0" xfId="0" applyAlignment="1">
      <alignment horizontal="right" vertical="center"/>
    </xf>
    <xf numFmtId="0" fontId="5" fillId="0" borderId="0" xfId="0" applyFont="1" applyAlignment="1">
      <alignment horizontal="center" vertical="center"/>
    </xf>
    <xf numFmtId="0" fontId="0" fillId="0" borderId="0" xfId="0" applyFill="1" applyBorder="1" applyAlignment="1">
      <alignment horizontal="right" vertical="center" wrapText="1"/>
    </xf>
    <xf numFmtId="0" fontId="0" fillId="0" borderId="3" xfId="0" applyBorder="1" applyAlignment="1">
      <alignment vertical="center" wrapText="1"/>
    </xf>
    <xf numFmtId="0" fontId="0" fillId="0" borderId="2" xfId="0" applyBorder="1" applyAlignment="1">
      <alignment horizontal="center"/>
    </xf>
    <xf numFmtId="2" fontId="0" fillId="0" borderId="2" xfId="0" applyNumberFormat="1" applyBorder="1" applyAlignment="1">
      <alignment horizontal="center"/>
    </xf>
    <xf numFmtId="0" fontId="0" fillId="0" borderId="2" xfId="0" applyBorder="1"/>
    <xf numFmtId="3" fontId="0" fillId="0" borderId="0" xfId="0" applyNumberFormat="1"/>
    <xf numFmtId="3" fontId="0" fillId="0" borderId="2" xfId="0" applyNumberFormat="1" applyBorder="1" applyAlignment="1">
      <alignment horizontal="center" vertical="center"/>
    </xf>
    <xf numFmtId="0" fontId="0" fillId="2" borderId="0" xfId="0" applyFill="1" applyAlignment="1">
      <alignment horizontal="right"/>
    </xf>
    <xf numFmtId="0" fontId="0" fillId="0" borderId="0" xfId="0" applyAlignment="1">
      <alignment horizontal="left" vertical="center"/>
    </xf>
    <xf numFmtId="0" fontId="0" fillId="0" borderId="0" xfId="0" applyAlignment="1">
      <alignment horizontal="right"/>
    </xf>
    <xf numFmtId="3"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right" vertical="center"/>
    </xf>
    <xf numFmtId="0" fontId="7" fillId="0" borderId="0" xfId="0" applyFont="1" applyAlignment="1">
      <alignment horizontal="left" vertical="center"/>
    </xf>
    <xf numFmtId="0" fontId="8" fillId="0" borderId="0" xfId="0" applyFont="1" applyAlignment="1">
      <alignment horizontal="right"/>
    </xf>
    <xf numFmtId="0" fontId="8" fillId="0" borderId="2" xfId="0" applyFont="1" applyBorder="1" applyAlignment="1">
      <alignment horizontal="center" vertical="center"/>
    </xf>
    <xf numFmtId="3" fontId="8" fillId="0" borderId="2" xfId="0" applyNumberFormat="1" applyFont="1" applyBorder="1" applyAlignment="1">
      <alignment horizontal="center" vertical="center"/>
    </xf>
    <xf numFmtId="0" fontId="2" fillId="7" borderId="2" xfId="0" applyFont="1" applyFill="1" applyBorder="1"/>
    <xf numFmtId="0" fontId="2" fillId="8" borderId="2" xfId="0" applyFont="1" applyFill="1" applyBorder="1" applyAlignment="1">
      <alignment horizontal="center"/>
    </xf>
    <xf numFmtId="0" fontId="2" fillId="8" borderId="2" xfId="0" applyFont="1" applyFill="1" applyBorder="1"/>
    <xf numFmtId="0" fontId="6" fillId="0" borderId="0" xfId="2"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8" borderId="2" xfId="0" applyFont="1" applyFill="1" applyBorder="1" applyAlignment="1">
      <alignment horizontal="center" vertical="center" wrapText="1"/>
    </xf>
    <xf numFmtId="0" fontId="9" fillId="6" borderId="7" xfId="0" applyFont="1" applyFill="1" applyBorder="1"/>
    <xf numFmtId="0" fontId="9" fillId="6" borderId="8" xfId="0" applyFont="1" applyFill="1" applyBorder="1"/>
    <xf numFmtId="0" fontId="0" fillId="5" borderId="9" xfId="0" applyFont="1" applyFill="1" applyBorder="1"/>
    <xf numFmtId="3" fontId="0" fillId="5" borderId="9" xfId="0" applyNumberFormat="1" applyFont="1" applyFill="1" applyBorder="1" applyAlignment="1">
      <alignment horizontal="center" vertical="center"/>
    </xf>
    <xf numFmtId="3" fontId="0" fillId="5" borderId="6" xfId="0" applyNumberFormat="1" applyFont="1" applyFill="1" applyBorder="1" applyAlignment="1">
      <alignment horizontal="center" vertical="center"/>
    </xf>
    <xf numFmtId="0" fontId="9" fillId="6" borderId="7" xfId="0" applyFont="1" applyFill="1" applyBorder="1" applyAlignment="1">
      <alignment horizontal="center"/>
    </xf>
    <xf numFmtId="3" fontId="0" fillId="5" borderId="9" xfId="0" applyNumberFormat="1" applyFont="1" applyFill="1" applyBorder="1" applyAlignment="1">
      <alignment horizontal="center"/>
    </xf>
    <xf numFmtId="0" fontId="0" fillId="2" borderId="0" xfId="0" applyFill="1" applyAlignment="1">
      <alignment horizontal="center" vertical="center"/>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3" fontId="2" fillId="0" borderId="1" xfId="0" applyNumberFormat="1" applyFont="1" applyBorder="1" applyAlignment="1">
      <alignment horizontal="right" vertical="center" wrapText="1"/>
    </xf>
    <xf numFmtId="3" fontId="0" fillId="0" borderId="1" xfId="0" applyNumberFormat="1" applyBorder="1" applyAlignment="1">
      <alignment horizontal="right" vertical="center" wrapText="1"/>
    </xf>
    <xf numFmtId="0" fontId="0" fillId="0" borderId="2" xfId="0" applyBorder="1" applyAlignment="1">
      <alignment horizontal="center" vertical="center"/>
    </xf>
    <xf numFmtId="164" fontId="2" fillId="8" borderId="2" xfId="0" applyNumberFormat="1" applyFont="1" applyFill="1" applyBorder="1" applyAlignment="1">
      <alignment horizontal="center" vertical="center"/>
    </xf>
    <xf numFmtId="1" fontId="0" fillId="0" borderId="2" xfId="0" applyNumberFormat="1" applyBorder="1" applyAlignment="1">
      <alignment horizontal="center" vertical="center"/>
    </xf>
    <xf numFmtId="164" fontId="0" fillId="0" borderId="0" xfId="0" applyNumberFormat="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2" fillId="0" borderId="0" xfId="0" applyFont="1" applyAlignment="1">
      <alignment wrapText="1" shrinkToFit="1"/>
    </xf>
    <xf numFmtId="0" fontId="2" fillId="7" borderId="3" xfId="0" applyFont="1" applyFill="1" applyBorder="1" applyAlignment="1">
      <alignment vertical="center" wrapText="1"/>
    </xf>
    <xf numFmtId="0" fontId="2" fillId="7" borderId="2" xfId="0" applyFont="1" applyFill="1" applyBorder="1" applyAlignment="1">
      <alignment horizontal="center" vertical="center" wrapText="1"/>
    </xf>
    <xf numFmtId="0" fontId="2" fillId="7" borderId="2" xfId="0" applyFont="1" applyFill="1" applyBorder="1" applyAlignment="1">
      <alignment horizontal="center" wrapText="1"/>
    </xf>
    <xf numFmtId="165" fontId="0" fillId="0" borderId="2" xfId="0" applyNumberFormat="1" applyBorder="1" applyAlignment="1">
      <alignment horizontal="center" vertical="center"/>
    </xf>
    <xf numFmtId="166" fontId="0" fillId="0" borderId="0" xfId="0" applyNumberFormat="1"/>
    <xf numFmtId="0" fontId="4" fillId="4" borderId="0" xfId="1"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right" vertical="center"/>
    </xf>
    <xf numFmtId="0" fontId="2" fillId="0" borderId="0" xfId="0" applyFont="1" applyAlignment="1">
      <alignment horizontal="right" vertical="center"/>
    </xf>
    <xf numFmtId="0" fontId="0" fillId="0" borderId="5" xfId="0" applyBorder="1" applyAlignment="1">
      <alignment horizontal="center" vertical="center"/>
    </xf>
    <xf numFmtId="0" fontId="0" fillId="0" borderId="4" xfId="0" applyBorder="1" applyAlignment="1">
      <alignment horizontal="center" vertical="center"/>
    </xf>
    <xf numFmtId="0" fontId="1" fillId="0" borderId="0" xfId="0" applyFont="1" applyAlignment="1">
      <alignment vertical="top" wrapText="1"/>
    </xf>
    <xf numFmtId="0" fontId="0" fillId="0" borderId="0" xfId="0"/>
    <xf numFmtId="0" fontId="0" fillId="0" borderId="0" xfId="0" applyAlignment="1"/>
    <xf numFmtId="164" fontId="2" fillId="0" borderId="0" xfId="0" applyNumberFormat="1" applyFont="1" applyFill="1" applyBorder="1" applyAlignment="1">
      <alignment horizontal="center" vertical="center"/>
    </xf>
    <xf numFmtId="1" fontId="0" fillId="0" borderId="0" xfId="0" applyNumberFormat="1" applyFill="1" applyBorder="1" applyAlignment="1">
      <alignment horizontal="center" vertical="center"/>
    </xf>
    <xf numFmtId="164" fontId="0" fillId="0" borderId="0" xfId="0" applyNumberFormat="1" applyFill="1" applyBorder="1" applyAlignment="1">
      <alignment horizontal="center" vertical="center"/>
    </xf>
    <xf numFmtId="3" fontId="2" fillId="8" borderId="2" xfId="0" applyNumberFormat="1" applyFont="1" applyFill="1" applyBorder="1" applyAlignment="1">
      <alignment horizontal="center" vertical="center"/>
    </xf>
    <xf numFmtId="0" fontId="2" fillId="8" borderId="2" xfId="0" applyFont="1" applyFill="1" applyBorder="1" applyAlignment="1">
      <alignment horizontal="center" vertical="center"/>
    </xf>
    <xf numFmtId="167" fontId="0" fillId="0" borderId="2" xfId="0" applyNumberFormat="1" applyBorder="1" applyAlignment="1">
      <alignment horizontal="center" vertical="center"/>
    </xf>
    <xf numFmtId="0" fontId="0" fillId="7" borderId="0" xfId="0" applyFill="1"/>
    <xf numFmtId="0" fontId="4" fillId="4" borderId="0" xfId="1" applyFont="1" applyFill="1" applyAlignment="1">
      <alignment vertical="center" wrapText="1"/>
    </xf>
    <xf numFmtId="0" fontId="5" fillId="0" borderId="11" xfId="0" applyFont="1" applyBorder="1" applyAlignment="1">
      <alignment horizontal="center" vertical="center"/>
    </xf>
    <xf numFmtId="164" fontId="0" fillId="7" borderId="0" xfId="0" applyNumberFormat="1" applyFill="1" applyAlignment="1">
      <alignment horizontal="center" vertical="center"/>
    </xf>
    <xf numFmtId="1" fontId="0" fillId="7" borderId="0" xfId="0" applyNumberFormat="1" applyFill="1" applyBorder="1" applyAlignment="1">
      <alignment horizontal="center" vertical="center"/>
    </xf>
    <xf numFmtId="3" fontId="0" fillId="7" borderId="0" xfId="0" applyNumberFormat="1" applyFill="1" applyAlignment="1">
      <alignment horizontal="center" vertical="center"/>
    </xf>
    <xf numFmtId="0" fontId="2" fillId="8" borderId="2" xfId="0" applyFont="1" applyFill="1" applyBorder="1" applyAlignment="1">
      <alignment horizontal="right"/>
    </xf>
    <xf numFmtId="168" fontId="0" fillId="0" borderId="2" xfId="0" applyNumberFormat="1" applyBorder="1" applyAlignment="1">
      <alignment horizontal="center" vertical="center"/>
    </xf>
    <xf numFmtId="0" fontId="0" fillId="0" borderId="0" xfId="0"/>
    <xf numFmtId="0" fontId="0" fillId="0" borderId="0" xfId="0"/>
    <xf numFmtId="1" fontId="0" fillId="0" borderId="2" xfId="0" applyNumberFormat="1" applyBorder="1" applyAlignment="1">
      <alignment horizontal="center"/>
    </xf>
    <xf numFmtId="3" fontId="0" fillId="0" borderId="2" xfId="0" applyNumberFormat="1" applyBorder="1" applyAlignment="1">
      <alignment horizontal="center"/>
    </xf>
    <xf numFmtId="0" fontId="0" fillId="0" borderId="13" xfId="0" applyBorder="1" applyAlignment="1">
      <alignment horizontal="center"/>
    </xf>
    <xf numFmtId="0" fontId="0" fillId="0" borderId="14" xfId="0" applyBorder="1" applyAlignment="1">
      <alignment horizontal="center" vertic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7" xfId="0" applyBorder="1" applyAlignment="1">
      <alignment horizontal="center" vertical="center"/>
    </xf>
    <xf numFmtId="0" fontId="0" fillId="0" borderId="20" xfId="0" applyBorder="1" applyAlignment="1">
      <alignment horizontal="center" vertical="center"/>
    </xf>
    <xf numFmtId="0" fontId="0" fillId="0" borderId="15" xfId="0" applyBorder="1" applyAlignment="1">
      <alignment horizontal="center" vertical="center"/>
    </xf>
    <xf numFmtId="0" fontId="2" fillId="7" borderId="21" xfId="0" applyFont="1" applyFill="1" applyBorder="1" applyAlignment="1">
      <alignment horizontal="center"/>
    </xf>
    <xf numFmtId="0" fontId="2" fillId="7" borderId="22" xfId="0" applyFont="1" applyFill="1" applyBorder="1" applyAlignment="1">
      <alignment horizontal="center" vertical="center"/>
    </xf>
    <xf numFmtId="0" fontId="2" fillId="7" borderId="23" xfId="0" applyFont="1" applyFill="1" applyBorder="1" applyAlignment="1">
      <alignment horizontal="center" vertical="center"/>
    </xf>
    <xf numFmtId="0" fontId="2" fillId="7" borderId="21" xfId="0" applyFont="1" applyFill="1" applyBorder="1" applyAlignment="1">
      <alignment horizontal="center" vertical="center"/>
    </xf>
    <xf numFmtId="0" fontId="4" fillId="4" borderId="0" xfId="1" applyFont="1" applyFill="1" applyAlignment="1">
      <alignment horizontal="center" vertical="center" wrapText="1"/>
    </xf>
    <xf numFmtId="0" fontId="14" fillId="9" borderId="0" xfId="3" applyFont="1" applyBorder="1" applyAlignment="1">
      <alignment horizontal="center" vertical="center" wrapText="1"/>
    </xf>
    <xf numFmtId="0" fontId="11" fillId="9" borderId="0" xfId="3" applyFont="1" applyAlignment="1">
      <alignment horizontal="center"/>
    </xf>
    <xf numFmtId="0" fontId="1" fillId="0" borderId="0" xfId="0" applyFont="1" applyAlignment="1">
      <alignment horizontal="left" vertical="center" wrapText="1"/>
    </xf>
    <xf numFmtId="0" fontId="0" fillId="0" borderId="12" xfId="0" applyBorder="1" applyAlignment="1">
      <alignment horizontal="left" vertical="center" wrapText="1"/>
    </xf>
    <xf numFmtId="0" fontId="1" fillId="0" borderId="0" xfId="0" applyFont="1" applyAlignment="1">
      <alignment horizontal="left" vertical="top" wrapText="1"/>
    </xf>
    <xf numFmtId="0" fontId="2" fillId="0" borderId="0" xfId="0" applyFont="1" applyAlignment="1">
      <alignment horizontal="left" vertical="center" wrapText="1"/>
    </xf>
    <xf numFmtId="0" fontId="2" fillId="7" borderId="0" xfId="0" applyFont="1" applyFill="1" applyAlignment="1">
      <alignment horizontal="center" vertical="center" wrapText="1"/>
    </xf>
    <xf numFmtId="0" fontId="0" fillId="7" borderId="0" xfId="0" applyFill="1" applyAlignment="1">
      <alignment horizontal="center" vertical="center" wrapText="1"/>
    </xf>
    <xf numFmtId="0" fontId="0" fillId="0" borderId="0" xfId="0"/>
  </cellXfs>
  <cellStyles count="4">
    <cellStyle name="Akzent1" xfId="1" builtinId="29"/>
    <cellStyle name="Link" xfId="2" builtinId="8"/>
    <cellStyle name="Schlecht" xfId="3" builtinId="27"/>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3</xdr:col>
      <xdr:colOff>224107</xdr:colOff>
      <xdr:row>9</xdr:row>
      <xdr:rowOff>134764</xdr:rowOff>
    </xdr:from>
    <xdr:ext cx="2555261" cy="423834"/>
    <mc:AlternateContent xmlns:mc="http://schemas.openxmlformats.org/markup-compatibility/2006" xmlns:a14="http://schemas.microsoft.com/office/drawing/2010/main">
      <mc:Choice Requires="a14">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3809989" y="2207852"/>
              <a:ext cx="2555261"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left"/>
                  </m:oMathParaPr>
                  <m:oMath xmlns:m="http://schemas.openxmlformats.org/officeDocument/2006/math">
                    <m:sSub>
                      <m:sSubPr>
                        <m:ctrlPr>
                          <a:rPr lang="de-AT" sz="1100" b="0" i="1">
                            <a:latin typeface="Cambria Math" panose="02040503050406030204" pitchFamily="18" charset="0"/>
                          </a:rPr>
                        </m:ctrlPr>
                      </m:sSubPr>
                      <m:e>
                        <m:r>
                          <a:rPr lang="de-AT" sz="1100" b="0" i="1">
                            <a:solidFill>
                              <a:schemeClr val="tx1"/>
                            </a:solidFill>
                            <a:effectLst/>
                            <a:latin typeface="Cambria Math"/>
                            <a:ea typeface="+mn-ea"/>
                            <a:cs typeface="+mn-cs"/>
                          </a:rPr>
                          <m:t>𝑛</m:t>
                        </m:r>
                      </m:e>
                      <m:sub>
                        <m:r>
                          <a:rPr lang="de-AT" sz="1100" b="0" i="1">
                            <a:latin typeface="Cambria Math"/>
                          </a:rPr>
                          <m:t>𝐴𝑙𝑡𝑒𝑟𝑠𝑔𝑟𝑢𝑝𝑝𝑒</m:t>
                        </m:r>
                      </m:sub>
                    </m:sSub>
                    <m:r>
                      <a:rPr lang="de-AT" sz="1100" b="0" i="1">
                        <a:latin typeface="Cambria Math"/>
                        <a:ea typeface="Cambria Math"/>
                      </a:rPr>
                      <m:t>=</m:t>
                    </m:r>
                    <m:r>
                      <m:rPr>
                        <m:sty m:val="p"/>
                      </m:rPr>
                      <a:rPr lang="de-AT" sz="1100" b="0" i="0">
                        <a:latin typeface="Cambria Math"/>
                        <a:ea typeface="Cambria Math"/>
                      </a:rPr>
                      <m:t>n</m:t>
                    </m:r>
                    <m:r>
                      <a:rPr lang="de-AT" sz="1100" b="0" i="0">
                        <a:latin typeface="Cambria Math"/>
                        <a:ea typeface="Cambria Math"/>
                      </a:rPr>
                      <m:t> </m:t>
                    </m:r>
                    <m:r>
                      <a:rPr lang="de-AT" sz="1100" b="0" i="1">
                        <a:latin typeface="Cambria Math"/>
                        <a:ea typeface="Cambria Math"/>
                      </a:rPr>
                      <m:t>× </m:t>
                    </m:r>
                    <m:f>
                      <m:fPr>
                        <m:ctrlPr>
                          <a:rPr lang="de-AT" sz="1100" b="0" i="1">
                            <a:latin typeface="Cambria Math" panose="02040503050406030204" pitchFamily="18" charset="0"/>
                            <a:ea typeface="Cambria Math"/>
                          </a:rPr>
                        </m:ctrlPr>
                      </m:fPr>
                      <m:num>
                        <m:sSub>
                          <m:sSubPr>
                            <m:ctrlPr>
                              <a:rPr lang="de-AT" sz="1100" b="0" i="1">
                                <a:latin typeface="Cambria Math" panose="02040503050406030204" pitchFamily="18" charset="0"/>
                                <a:ea typeface="Cambria Math"/>
                              </a:rPr>
                            </m:ctrlPr>
                          </m:sSubPr>
                          <m:e>
                            <m:r>
                              <a:rPr lang="de-AT" sz="1100" b="0" i="1">
                                <a:latin typeface="Cambria Math"/>
                                <a:ea typeface="Cambria Math"/>
                              </a:rPr>
                              <m:t>𝑁</m:t>
                            </m:r>
                          </m:e>
                          <m:sub>
                            <m:r>
                              <a:rPr lang="de-AT" sz="1100" b="0" i="1">
                                <a:latin typeface="Cambria Math"/>
                                <a:ea typeface="Cambria Math"/>
                              </a:rPr>
                              <m:t>𝐴𝑙𝑡𝑒𝑟𝑠𝑔𝑟𝑢𝑝𝑝𝑒</m:t>
                            </m:r>
                          </m:sub>
                        </m:sSub>
                      </m:num>
                      <m:den>
                        <m:r>
                          <a:rPr lang="de-AT" sz="1100" b="0" i="1">
                            <a:latin typeface="Cambria Math"/>
                            <a:ea typeface="Cambria Math"/>
                          </a:rPr>
                          <m:t>𝑁</m:t>
                        </m:r>
                      </m:den>
                    </m:f>
                  </m:oMath>
                </m:oMathPara>
              </a14:m>
              <a:endParaRPr lang="de-AT" sz="1100"/>
            </a:p>
          </xdr:txBody>
        </xdr:sp>
      </mc:Choice>
      <mc:Fallback xmlns="">
        <xdr:sp macro="" textlink="">
          <xdr:nvSpPr>
            <xdr:cNvPr id="2" name="Textfeld 1"/>
            <xdr:cNvSpPr txBox="1"/>
          </xdr:nvSpPr>
          <xdr:spPr>
            <a:xfrm>
              <a:off x="3809989" y="2207852"/>
              <a:ext cx="2555261" cy="423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de-AT" sz="1100" b="0" i="0">
                  <a:solidFill>
                    <a:schemeClr val="tx1"/>
                  </a:solidFill>
                  <a:effectLst/>
                  <a:latin typeface="+mn-lt"/>
                  <a:ea typeface="+mn-ea"/>
                  <a:cs typeface="+mn-cs"/>
                </a:rPr>
                <a:t>𝑛</a:t>
              </a:r>
              <a:r>
                <a:rPr lang="de-AT" sz="1100" b="0" i="0">
                  <a:solidFill>
                    <a:schemeClr val="tx1"/>
                  </a:solidFill>
                  <a:effectLst/>
                  <a:latin typeface="Cambria Math"/>
                  <a:ea typeface="+mn-ea"/>
                  <a:cs typeface="+mn-cs"/>
                </a:rPr>
                <a:t>_</a:t>
              </a:r>
              <a:r>
                <a:rPr lang="de-AT" sz="1100" b="0" i="0">
                  <a:latin typeface="Cambria Math"/>
                </a:rPr>
                <a:t>𝐴𝑙𝑡𝑒𝑟𝑠𝑔𝑟𝑢𝑝𝑝𝑒</a:t>
              </a:r>
              <a:r>
                <a:rPr lang="de-AT" sz="1100" b="0" i="0">
                  <a:latin typeface="Cambria Math"/>
                  <a:ea typeface="Cambria Math"/>
                </a:rPr>
                <a:t>=n ×  𝑁_𝐴𝑙𝑡𝑒𝑟𝑠𝑔𝑟𝑢𝑝𝑝𝑒/𝑁</a:t>
              </a:r>
              <a:endParaRPr lang="de-AT"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17</xdr:col>
      <xdr:colOff>230275</xdr:colOff>
      <xdr:row>18</xdr:row>
      <xdr:rowOff>188720</xdr:rowOff>
    </xdr:from>
    <xdr:to>
      <xdr:col>17</xdr:col>
      <xdr:colOff>811300</xdr:colOff>
      <xdr:row>18</xdr:row>
      <xdr:rowOff>188720</xdr:rowOff>
    </xdr:to>
    <xdr:cxnSp macro="">
      <xdr:nvCxnSpPr>
        <xdr:cNvPr id="2" name="Gerade Verbindung mit Pfeil 1">
          <a:extLst>
            <a:ext uri="{FF2B5EF4-FFF2-40B4-BE49-F238E27FC236}">
              <a16:creationId xmlns:a16="http://schemas.microsoft.com/office/drawing/2014/main" id="{00000000-0008-0000-0300-000002000000}"/>
            </a:ext>
          </a:extLst>
        </xdr:cNvPr>
        <xdr:cNvCxnSpPr/>
      </xdr:nvCxnSpPr>
      <xdr:spPr>
        <a:xfrm>
          <a:off x="11069725" y="3217670"/>
          <a:ext cx="581025" cy="0"/>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andom.or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N503"/>
  <sheetViews>
    <sheetView tabSelected="1" zoomScaleNormal="100" workbookViewId="0">
      <selection activeCell="A20" sqref="A20"/>
    </sheetView>
  </sheetViews>
  <sheetFormatPr baseColWidth="10" defaultRowHeight="15.75"/>
  <cols>
    <col min="1" max="1" width="51.140625" style="2" customWidth="1"/>
    <col min="2" max="2" width="2.7109375" style="3" customWidth="1"/>
    <col min="3" max="3" width="43.85546875" style="25" customWidth="1"/>
    <col min="4" max="4" width="4" style="24" customWidth="1"/>
    <col min="5" max="5" width="4" style="1" bestFit="1" customWidth="1"/>
    <col min="6" max="6" width="13" style="63" customWidth="1"/>
    <col min="7" max="9" width="14" style="63" customWidth="1"/>
    <col min="10" max="10" width="10.42578125" customWidth="1"/>
    <col min="12" max="12" width="19.5703125" bestFit="1" customWidth="1"/>
    <col min="13" max="13" width="15.5703125" bestFit="1" customWidth="1"/>
  </cols>
  <sheetData>
    <row r="1" spans="1:14" ht="21" customHeight="1">
      <c r="A1" s="6" t="s">
        <v>0</v>
      </c>
      <c r="C1" s="104" t="s">
        <v>1</v>
      </c>
      <c r="D1" s="104"/>
      <c r="E1" s="104"/>
      <c r="F1" s="104"/>
      <c r="G1" s="104"/>
      <c r="H1" s="104"/>
      <c r="I1" s="104"/>
      <c r="J1" s="104"/>
      <c r="K1" s="61"/>
      <c r="L1" s="61"/>
      <c r="M1" s="61"/>
      <c r="N1" s="61"/>
    </row>
    <row r="2" spans="1:14" ht="60.75" thickBot="1">
      <c r="A2" s="2" t="s">
        <v>24</v>
      </c>
      <c r="C2" s="7" t="s">
        <v>25</v>
      </c>
    </row>
    <row r="3" spans="1:14" ht="15.75" customHeight="1" thickBot="1">
      <c r="E3" s="100" t="s">
        <v>36</v>
      </c>
      <c r="F3" s="101" t="s">
        <v>31</v>
      </c>
      <c r="G3" s="102" t="s">
        <v>32</v>
      </c>
      <c r="H3" s="103" t="s">
        <v>40</v>
      </c>
      <c r="I3" s="102" t="s">
        <v>41</v>
      </c>
      <c r="K3" s="105" t="s">
        <v>117</v>
      </c>
      <c r="L3" s="105"/>
      <c r="M3" s="105"/>
      <c r="N3" s="105"/>
    </row>
    <row r="4" spans="1:14">
      <c r="C4" s="35" t="s">
        <v>39</v>
      </c>
      <c r="E4" s="91">
        <v>1</v>
      </c>
      <c r="F4" s="66"/>
      <c r="G4" s="98"/>
      <c r="H4" s="99"/>
      <c r="I4" s="98"/>
    </row>
    <row r="5" spans="1:14">
      <c r="C5" s="5" t="s">
        <v>37</v>
      </c>
      <c r="E5" s="89">
        <v>2</v>
      </c>
      <c r="F5" s="49"/>
      <c r="G5" s="90"/>
      <c r="H5" s="96"/>
      <c r="I5" s="90"/>
      <c r="K5" s="30" t="s">
        <v>36</v>
      </c>
      <c r="L5" s="30" t="s">
        <v>40</v>
      </c>
      <c r="M5" s="30" t="s">
        <v>41</v>
      </c>
      <c r="N5" s="30" t="s">
        <v>47</v>
      </c>
    </row>
    <row r="6" spans="1:14">
      <c r="C6" s="5" t="s">
        <v>38</v>
      </c>
      <c r="E6" s="91">
        <v>3</v>
      </c>
      <c r="F6" s="66"/>
      <c r="G6" s="90"/>
      <c r="H6" s="96"/>
      <c r="I6" s="90"/>
      <c r="K6" s="49">
        <v>1</v>
      </c>
      <c r="L6" s="17" t="s">
        <v>107</v>
      </c>
      <c r="M6" s="17" t="s">
        <v>43</v>
      </c>
      <c r="N6" s="17"/>
    </row>
    <row r="7" spans="1:14">
      <c r="C7" s="5"/>
      <c r="E7" s="89">
        <v>4</v>
      </c>
      <c r="F7" s="49"/>
      <c r="G7" s="90"/>
      <c r="H7" s="96"/>
      <c r="I7" s="90"/>
      <c r="K7" s="49" t="s">
        <v>108</v>
      </c>
      <c r="L7" s="17" t="s">
        <v>108</v>
      </c>
      <c r="M7" s="17" t="s">
        <v>44</v>
      </c>
      <c r="N7" s="17"/>
    </row>
    <row r="8" spans="1:14">
      <c r="C8" s="34" t="s">
        <v>35</v>
      </c>
      <c r="E8" s="92">
        <v>5</v>
      </c>
      <c r="F8" s="67"/>
      <c r="G8" s="90"/>
      <c r="H8" s="96"/>
      <c r="I8" s="90"/>
      <c r="K8" s="49">
        <v>5000</v>
      </c>
      <c r="L8" s="17" t="s">
        <v>42</v>
      </c>
      <c r="M8" s="17" t="s">
        <v>45</v>
      </c>
      <c r="N8" s="17"/>
    </row>
    <row r="9" spans="1:14">
      <c r="C9" s="33" t="s">
        <v>33</v>
      </c>
      <c r="E9" s="89">
        <v>6</v>
      </c>
      <c r="F9" s="49"/>
      <c r="G9" s="90"/>
      <c r="H9" s="96"/>
      <c r="I9" s="90"/>
      <c r="K9" s="49" t="s">
        <v>108</v>
      </c>
      <c r="L9" s="17" t="s">
        <v>108</v>
      </c>
      <c r="M9" s="17" t="s">
        <v>46</v>
      </c>
      <c r="N9" s="17"/>
    </row>
    <row r="10" spans="1:14">
      <c r="C10" s="21" t="s">
        <v>34</v>
      </c>
      <c r="E10" s="89">
        <v>7</v>
      </c>
      <c r="F10" s="49"/>
      <c r="G10" s="90"/>
      <c r="H10" s="96"/>
      <c r="I10" s="90"/>
      <c r="K10" s="49">
        <v>120147</v>
      </c>
      <c r="L10" s="17" t="s">
        <v>109</v>
      </c>
      <c r="M10" s="17" t="s">
        <v>110</v>
      </c>
      <c r="N10" s="17"/>
    </row>
    <row r="11" spans="1:14">
      <c r="E11" s="89">
        <v>8</v>
      </c>
      <c r="F11" s="49"/>
      <c r="G11" s="90"/>
      <c r="H11" s="96"/>
      <c r="I11" s="90"/>
    </row>
    <row r="12" spans="1:14">
      <c r="E12" s="89">
        <v>9</v>
      </c>
      <c r="F12" s="49"/>
      <c r="G12" s="90"/>
      <c r="H12" s="96"/>
      <c r="I12" s="90"/>
    </row>
    <row r="13" spans="1:14">
      <c r="E13" s="89">
        <v>10</v>
      </c>
      <c r="F13" s="49"/>
      <c r="G13" s="90"/>
      <c r="H13" s="96"/>
      <c r="I13" s="90"/>
      <c r="M13" s="86"/>
    </row>
    <row r="14" spans="1:14">
      <c r="E14" s="89">
        <v>11</v>
      </c>
      <c r="F14" s="49"/>
      <c r="G14" s="90"/>
      <c r="H14" s="96"/>
      <c r="I14" s="90"/>
    </row>
    <row r="15" spans="1:14">
      <c r="E15" s="89">
        <v>12</v>
      </c>
      <c r="F15" s="49"/>
      <c r="G15" s="90"/>
      <c r="H15" s="96"/>
      <c r="I15" s="90"/>
      <c r="L15" s="85"/>
      <c r="M15" s="86"/>
    </row>
    <row r="16" spans="1:14">
      <c r="E16" s="89">
        <v>13</v>
      </c>
      <c r="F16" s="49"/>
      <c r="G16" s="90"/>
      <c r="H16" s="96"/>
      <c r="I16" s="90"/>
    </row>
    <row r="17" spans="5:9">
      <c r="E17" s="89">
        <v>14</v>
      </c>
      <c r="F17" s="49"/>
      <c r="G17" s="90"/>
      <c r="H17" s="96"/>
      <c r="I17" s="90"/>
    </row>
    <row r="18" spans="5:9">
      <c r="E18" s="89">
        <v>15</v>
      </c>
      <c r="F18" s="49"/>
      <c r="G18" s="90"/>
      <c r="H18" s="96"/>
      <c r="I18" s="90"/>
    </row>
    <row r="19" spans="5:9">
      <c r="E19" s="89">
        <v>16</v>
      </c>
      <c r="F19" s="49"/>
      <c r="G19" s="90"/>
      <c r="H19" s="96"/>
      <c r="I19" s="90"/>
    </row>
    <row r="20" spans="5:9">
      <c r="E20" s="89">
        <v>17</v>
      </c>
      <c r="F20" s="49"/>
      <c r="G20" s="90"/>
      <c r="H20" s="96"/>
      <c r="I20" s="90"/>
    </row>
    <row r="21" spans="5:9">
      <c r="E21" s="89">
        <v>18</v>
      </c>
      <c r="F21" s="49"/>
      <c r="G21" s="90"/>
      <c r="H21" s="96"/>
      <c r="I21" s="90"/>
    </row>
    <row r="22" spans="5:9">
      <c r="E22" s="89">
        <v>19</v>
      </c>
      <c r="F22" s="49"/>
      <c r="G22" s="90"/>
      <c r="H22" s="96"/>
      <c r="I22" s="90"/>
    </row>
    <row r="23" spans="5:9">
      <c r="E23" s="89">
        <v>20</v>
      </c>
      <c r="F23" s="49"/>
      <c r="G23" s="90"/>
      <c r="H23" s="96"/>
      <c r="I23" s="90"/>
    </row>
    <row r="24" spans="5:9">
      <c r="E24" s="89">
        <v>21</v>
      </c>
      <c r="F24" s="49"/>
      <c r="G24" s="90"/>
      <c r="H24" s="96"/>
      <c r="I24" s="90"/>
    </row>
    <row r="25" spans="5:9">
      <c r="E25" s="89">
        <v>22</v>
      </c>
      <c r="F25" s="49"/>
      <c r="G25" s="90"/>
      <c r="H25" s="96"/>
      <c r="I25" s="90"/>
    </row>
    <row r="26" spans="5:9">
      <c r="E26" s="89">
        <v>23</v>
      </c>
      <c r="F26" s="49"/>
      <c r="G26" s="90"/>
      <c r="H26" s="96"/>
      <c r="I26" s="90"/>
    </row>
    <row r="27" spans="5:9">
      <c r="E27" s="89">
        <v>24</v>
      </c>
      <c r="F27" s="49"/>
      <c r="G27" s="90"/>
      <c r="H27" s="96"/>
      <c r="I27" s="90"/>
    </row>
    <row r="28" spans="5:9">
      <c r="E28" s="89">
        <v>25</v>
      </c>
      <c r="F28" s="49"/>
      <c r="G28" s="90"/>
      <c r="H28" s="96"/>
      <c r="I28" s="90"/>
    </row>
    <row r="29" spans="5:9">
      <c r="E29" s="89">
        <v>26</v>
      </c>
      <c r="F29" s="49"/>
      <c r="G29" s="90"/>
      <c r="H29" s="96"/>
      <c r="I29" s="90"/>
    </row>
    <row r="30" spans="5:9">
      <c r="E30" s="89">
        <v>27</v>
      </c>
      <c r="F30" s="49"/>
      <c r="G30" s="90"/>
      <c r="H30" s="96"/>
      <c r="I30" s="90"/>
    </row>
    <row r="31" spans="5:9">
      <c r="E31" s="89">
        <v>28</v>
      </c>
      <c r="F31" s="49"/>
      <c r="G31" s="90"/>
      <c r="H31" s="96"/>
      <c r="I31" s="90"/>
    </row>
    <row r="32" spans="5:9">
      <c r="E32" s="89">
        <v>29</v>
      </c>
      <c r="F32" s="49"/>
      <c r="G32" s="90"/>
      <c r="H32" s="96"/>
      <c r="I32" s="90"/>
    </row>
    <row r="33" spans="5:9">
      <c r="E33" s="89">
        <v>30</v>
      </c>
      <c r="F33" s="49"/>
      <c r="G33" s="90"/>
      <c r="H33" s="96"/>
      <c r="I33" s="90"/>
    </row>
    <row r="34" spans="5:9">
      <c r="E34" s="89">
        <v>31</v>
      </c>
      <c r="F34" s="49"/>
      <c r="G34" s="90"/>
      <c r="H34" s="96"/>
      <c r="I34" s="90"/>
    </row>
    <row r="35" spans="5:9">
      <c r="E35" s="89">
        <v>32</v>
      </c>
      <c r="F35" s="49"/>
      <c r="G35" s="90"/>
      <c r="H35" s="96"/>
      <c r="I35" s="90"/>
    </row>
    <row r="36" spans="5:9">
      <c r="E36" s="89">
        <v>33</v>
      </c>
      <c r="F36" s="49"/>
      <c r="G36" s="90"/>
      <c r="H36" s="96"/>
      <c r="I36" s="90"/>
    </row>
    <row r="37" spans="5:9">
      <c r="E37" s="89">
        <v>34</v>
      </c>
      <c r="F37" s="49"/>
      <c r="G37" s="90"/>
      <c r="H37" s="96"/>
      <c r="I37" s="90"/>
    </row>
    <row r="38" spans="5:9">
      <c r="E38" s="89">
        <v>35</v>
      </c>
      <c r="F38" s="49"/>
      <c r="G38" s="90"/>
      <c r="H38" s="96"/>
      <c r="I38" s="90"/>
    </row>
    <row r="39" spans="5:9">
      <c r="E39" s="89">
        <v>36</v>
      </c>
      <c r="F39" s="49"/>
      <c r="G39" s="90"/>
      <c r="H39" s="96"/>
      <c r="I39" s="90"/>
    </row>
    <row r="40" spans="5:9">
      <c r="E40" s="89">
        <v>37</v>
      </c>
      <c r="F40" s="49"/>
      <c r="G40" s="90"/>
      <c r="H40" s="96"/>
      <c r="I40" s="90"/>
    </row>
    <row r="41" spans="5:9">
      <c r="E41" s="89">
        <v>38</v>
      </c>
      <c r="F41" s="49"/>
      <c r="G41" s="90"/>
      <c r="H41" s="96"/>
      <c r="I41" s="90"/>
    </row>
    <row r="42" spans="5:9">
      <c r="E42" s="89">
        <v>39</v>
      </c>
      <c r="F42" s="49"/>
      <c r="G42" s="90"/>
      <c r="H42" s="96"/>
      <c r="I42" s="90"/>
    </row>
    <row r="43" spans="5:9">
      <c r="E43" s="89">
        <v>40</v>
      </c>
      <c r="F43" s="49"/>
      <c r="G43" s="90"/>
      <c r="H43" s="96"/>
      <c r="I43" s="90"/>
    </row>
    <row r="44" spans="5:9">
      <c r="E44" s="89">
        <v>41</v>
      </c>
      <c r="F44" s="49"/>
      <c r="G44" s="90"/>
      <c r="H44" s="96"/>
      <c r="I44" s="90"/>
    </row>
    <row r="45" spans="5:9">
      <c r="E45" s="89">
        <v>42</v>
      </c>
      <c r="F45" s="49"/>
      <c r="G45" s="90"/>
      <c r="H45" s="96"/>
      <c r="I45" s="90"/>
    </row>
    <row r="46" spans="5:9">
      <c r="E46" s="89">
        <v>43</v>
      </c>
      <c r="F46" s="49"/>
      <c r="G46" s="90"/>
      <c r="H46" s="96"/>
      <c r="I46" s="90"/>
    </row>
    <row r="47" spans="5:9">
      <c r="E47" s="89">
        <v>44</v>
      </c>
      <c r="F47" s="49"/>
      <c r="G47" s="90"/>
      <c r="H47" s="96"/>
      <c r="I47" s="90"/>
    </row>
    <row r="48" spans="5:9">
      <c r="E48" s="89">
        <v>45</v>
      </c>
      <c r="F48" s="49"/>
      <c r="G48" s="90"/>
      <c r="H48" s="96"/>
      <c r="I48" s="90"/>
    </row>
    <row r="49" spans="5:9">
      <c r="E49" s="89">
        <v>46</v>
      </c>
      <c r="F49" s="49"/>
      <c r="G49" s="90"/>
      <c r="H49" s="96"/>
      <c r="I49" s="90"/>
    </row>
    <row r="50" spans="5:9">
      <c r="E50" s="89">
        <v>47</v>
      </c>
      <c r="F50" s="49"/>
      <c r="G50" s="90"/>
      <c r="H50" s="96"/>
      <c r="I50" s="90"/>
    </row>
    <row r="51" spans="5:9">
      <c r="E51" s="89">
        <v>48</v>
      </c>
      <c r="F51" s="49"/>
      <c r="G51" s="90"/>
      <c r="H51" s="96"/>
      <c r="I51" s="90"/>
    </row>
    <row r="52" spans="5:9">
      <c r="E52" s="89">
        <v>49</v>
      </c>
      <c r="F52" s="49"/>
      <c r="G52" s="90"/>
      <c r="H52" s="96"/>
      <c r="I52" s="90"/>
    </row>
    <row r="53" spans="5:9">
      <c r="E53" s="89">
        <v>50</v>
      </c>
      <c r="F53" s="49"/>
      <c r="G53" s="90"/>
      <c r="H53" s="96"/>
      <c r="I53" s="90"/>
    </row>
    <row r="54" spans="5:9">
      <c r="E54" s="89">
        <v>51</v>
      </c>
      <c r="F54" s="49"/>
      <c r="G54" s="90"/>
      <c r="H54" s="96"/>
      <c r="I54" s="90"/>
    </row>
    <row r="55" spans="5:9">
      <c r="E55" s="89">
        <v>52</v>
      </c>
      <c r="F55" s="49"/>
      <c r="G55" s="90"/>
      <c r="H55" s="96"/>
      <c r="I55" s="90"/>
    </row>
    <row r="56" spans="5:9">
      <c r="E56" s="89">
        <v>53</v>
      </c>
      <c r="F56" s="49"/>
      <c r="G56" s="90"/>
      <c r="H56" s="96"/>
      <c r="I56" s="90"/>
    </row>
    <row r="57" spans="5:9">
      <c r="E57" s="89">
        <v>54</v>
      </c>
      <c r="F57" s="49"/>
      <c r="G57" s="90"/>
      <c r="H57" s="96"/>
      <c r="I57" s="90"/>
    </row>
    <row r="58" spans="5:9">
      <c r="E58" s="89">
        <v>55</v>
      </c>
      <c r="F58" s="49"/>
      <c r="G58" s="90"/>
      <c r="H58" s="96"/>
      <c r="I58" s="90"/>
    </row>
    <row r="59" spans="5:9">
      <c r="E59" s="89">
        <v>56</v>
      </c>
      <c r="F59" s="49"/>
      <c r="G59" s="90"/>
      <c r="H59" s="96"/>
      <c r="I59" s="90"/>
    </row>
    <row r="60" spans="5:9">
      <c r="E60" s="89">
        <v>57</v>
      </c>
      <c r="F60" s="49"/>
      <c r="G60" s="90"/>
      <c r="H60" s="96"/>
      <c r="I60" s="90"/>
    </row>
    <row r="61" spans="5:9">
      <c r="E61" s="89">
        <v>58</v>
      </c>
      <c r="F61" s="49"/>
      <c r="G61" s="90"/>
      <c r="H61" s="96"/>
      <c r="I61" s="90"/>
    </row>
    <row r="62" spans="5:9">
      <c r="E62" s="89">
        <v>59</v>
      </c>
      <c r="F62" s="49"/>
      <c r="G62" s="90"/>
      <c r="H62" s="96"/>
      <c r="I62" s="90"/>
    </row>
    <row r="63" spans="5:9">
      <c r="E63" s="89">
        <v>60</v>
      </c>
      <c r="F63" s="49"/>
      <c r="G63" s="90"/>
      <c r="H63" s="96"/>
      <c r="I63" s="90"/>
    </row>
    <row r="64" spans="5:9">
      <c r="E64" s="89">
        <v>61</v>
      </c>
      <c r="F64" s="49"/>
      <c r="G64" s="90"/>
      <c r="H64" s="96"/>
      <c r="I64" s="90"/>
    </row>
    <row r="65" spans="5:9">
      <c r="E65" s="89">
        <v>62</v>
      </c>
      <c r="F65" s="49"/>
      <c r="G65" s="90"/>
      <c r="H65" s="96"/>
      <c r="I65" s="90"/>
    </row>
    <row r="66" spans="5:9">
      <c r="E66" s="89">
        <v>63</v>
      </c>
      <c r="F66" s="49"/>
      <c r="G66" s="90"/>
      <c r="H66" s="96"/>
      <c r="I66" s="90"/>
    </row>
    <row r="67" spans="5:9">
      <c r="E67" s="89">
        <v>64</v>
      </c>
      <c r="F67" s="49"/>
      <c r="G67" s="90"/>
      <c r="H67" s="96"/>
      <c r="I67" s="90"/>
    </row>
    <row r="68" spans="5:9">
      <c r="E68" s="89">
        <v>65</v>
      </c>
      <c r="F68" s="49"/>
      <c r="G68" s="90"/>
      <c r="H68" s="96"/>
      <c r="I68" s="90"/>
    </row>
    <row r="69" spans="5:9">
      <c r="E69" s="89">
        <v>66</v>
      </c>
      <c r="F69" s="49"/>
      <c r="G69" s="90"/>
      <c r="H69" s="96"/>
      <c r="I69" s="90"/>
    </row>
    <row r="70" spans="5:9">
      <c r="E70" s="89">
        <v>67</v>
      </c>
      <c r="F70" s="49"/>
      <c r="G70" s="90"/>
      <c r="H70" s="96"/>
      <c r="I70" s="90"/>
    </row>
    <row r="71" spans="5:9">
      <c r="E71" s="89">
        <v>68</v>
      </c>
      <c r="F71" s="49"/>
      <c r="G71" s="90"/>
      <c r="H71" s="96"/>
      <c r="I71" s="90"/>
    </row>
    <row r="72" spans="5:9">
      <c r="E72" s="89">
        <v>69</v>
      </c>
      <c r="F72" s="49"/>
      <c r="G72" s="90"/>
      <c r="H72" s="96"/>
      <c r="I72" s="90"/>
    </row>
    <row r="73" spans="5:9">
      <c r="E73" s="89">
        <v>70</v>
      </c>
      <c r="F73" s="49"/>
      <c r="G73" s="90"/>
      <c r="H73" s="96"/>
      <c r="I73" s="90"/>
    </row>
    <row r="74" spans="5:9">
      <c r="E74" s="89">
        <v>71</v>
      </c>
      <c r="F74" s="49"/>
      <c r="G74" s="90"/>
      <c r="H74" s="96"/>
      <c r="I74" s="90"/>
    </row>
    <row r="75" spans="5:9">
      <c r="E75" s="89">
        <v>72</v>
      </c>
      <c r="F75" s="49"/>
      <c r="G75" s="90"/>
      <c r="H75" s="96"/>
      <c r="I75" s="90"/>
    </row>
    <row r="76" spans="5:9">
      <c r="E76" s="89">
        <v>73</v>
      </c>
      <c r="F76" s="49"/>
      <c r="G76" s="90"/>
      <c r="H76" s="96"/>
      <c r="I76" s="90"/>
    </row>
    <row r="77" spans="5:9">
      <c r="E77" s="89">
        <v>74</v>
      </c>
      <c r="F77" s="49"/>
      <c r="G77" s="90"/>
      <c r="H77" s="96"/>
      <c r="I77" s="90"/>
    </row>
    <row r="78" spans="5:9">
      <c r="E78" s="89">
        <v>75</v>
      </c>
      <c r="F78" s="49"/>
      <c r="G78" s="90"/>
      <c r="H78" s="96"/>
      <c r="I78" s="90"/>
    </row>
    <row r="79" spans="5:9">
      <c r="E79" s="89">
        <v>76</v>
      </c>
      <c r="F79" s="49"/>
      <c r="G79" s="90"/>
      <c r="H79" s="96"/>
      <c r="I79" s="90"/>
    </row>
    <row r="80" spans="5:9">
      <c r="E80" s="89">
        <v>77</v>
      </c>
      <c r="F80" s="49"/>
      <c r="G80" s="90"/>
      <c r="H80" s="96"/>
      <c r="I80" s="90"/>
    </row>
    <row r="81" spans="5:9">
      <c r="E81" s="89">
        <v>78</v>
      </c>
      <c r="F81" s="49"/>
      <c r="G81" s="90"/>
      <c r="H81" s="96"/>
      <c r="I81" s="90"/>
    </row>
    <row r="82" spans="5:9">
      <c r="E82" s="89">
        <v>79</v>
      </c>
      <c r="F82" s="49"/>
      <c r="G82" s="90"/>
      <c r="H82" s="96"/>
      <c r="I82" s="90"/>
    </row>
    <row r="83" spans="5:9">
      <c r="E83" s="89">
        <v>80</v>
      </c>
      <c r="F83" s="49"/>
      <c r="G83" s="90"/>
      <c r="H83" s="96"/>
      <c r="I83" s="90"/>
    </row>
    <row r="84" spans="5:9">
      <c r="E84" s="89">
        <v>81</v>
      </c>
      <c r="F84" s="49"/>
      <c r="G84" s="90"/>
      <c r="H84" s="96"/>
      <c r="I84" s="90"/>
    </row>
    <row r="85" spans="5:9">
      <c r="E85" s="89">
        <v>82</v>
      </c>
      <c r="F85" s="49"/>
      <c r="G85" s="90"/>
      <c r="H85" s="96"/>
      <c r="I85" s="90"/>
    </row>
    <row r="86" spans="5:9">
      <c r="E86" s="89">
        <v>83</v>
      </c>
      <c r="F86" s="49"/>
      <c r="G86" s="90"/>
      <c r="H86" s="96"/>
      <c r="I86" s="90"/>
    </row>
    <row r="87" spans="5:9">
      <c r="E87" s="89">
        <v>84</v>
      </c>
      <c r="F87" s="49"/>
      <c r="G87" s="90"/>
      <c r="H87" s="96"/>
      <c r="I87" s="90"/>
    </row>
    <row r="88" spans="5:9">
      <c r="E88" s="89">
        <v>85</v>
      </c>
      <c r="F88" s="49"/>
      <c r="G88" s="90"/>
      <c r="H88" s="96"/>
      <c r="I88" s="90"/>
    </row>
    <row r="89" spans="5:9">
      <c r="E89" s="89">
        <v>86</v>
      </c>
      <c r="F89" s="49"/>
      <c r="G89" s="90"/>
      <c r="H89" s="96"/>
      <c r="I89" s="90"/>
    </row>
    <row r="90" spans="5:9">
      <c r="E90" s="89">
        <v>87</v>
      </c>
      <c r="F90" s="49"/>
      <c r="G90" s="90"/>
      <c r="H90" s="96"/>
      <c r="I90" s="90"/>
    </row>
    <row r="91" spans="5:9">
      <c r="E91" s="89">
        <v>88</v>
      </c>
      <c r="F91" s="49"/>
      <c r="G91" s="90"/>
      <c r="H91" s="96"/>
      <c r="I91" s="90"/>
    </row>
    <row r="92" spans="5:9">
      <c r="E92" s="89">
        <v>89</v>
      </c>
      <c r="F92" s="49"/>
      <c r="G92" s="90"/>
      <c r="H92" s="96"/>
      <c r="I92" s="90"/>
    </row>
    <row r="93" spans="5:9">
      <c r="E93" s="89">
        <v>90</v>
      </c>
      <c r="F93" s="49"/>
      <c r="G93" s="90"/>
      <c r="H93" s="96"/>
      <c r="I93" s="90"/>
    </row>
    <row r="94" spans="5:9">
      <c r="E94" s="89">
        <v>91</v>
      </c>
      <c r="F94" s="49"/>
      <c r="G94" s="90"/>
      <c r="H94" s="96"/>
      <c r="I94" s="90"/>
    </row>
    <row r="95" spans="5:9">
      <c r="E95" s="89">
        <v>92</v>
      </c>
      <c r="F95" s="49"/>
      <c r="G95" s="90"/>
      <c r="H95" s="96"/>
      <c r="I95" s="90"/>
    </row>
    <row r="96" spans="5:9">
      <c r="E96" s="89">
        <v>93</v>
      </c>
      <c r="F96" s="49"/>
      <c r="G96" s="90"/>
      <c r="H96" s="96"/>
      <c r="I96" s="90"/>
    </row>
    <row r="97" spans="5:9">
      <c r="E97" s="89">
        <v>94</v>
      </c>
      <c r="F97" s="49"/>
      <c r="G97" s="90"/>
      <c r="H97" s="96"/>
      <c r="I97" s="90"/>
    </row>
    <row r="98" spans="5:9">
      <c r="E98" s="89">
        <v>95</v>
      </c>
      <c r="F98" s="49"/>
      <c r="G98" s="90"/>
      <c r="H98" s="96"/>
      <c r="I98" s="90"/>
    </row>
    <row r="99" spans="5:9">
      <c r="E99" s="89">
        <v>96</v>
      </c>
      <c r="F99" s="49"/>
      <c r="G99" s="90"/>
      <c r="H99" s="96"/>
      <c r="I99" s="90"/>
    </row>
    <row r="100" spans="5:9">
      <c r="E100" s="89">
        <v>97</v>
      </c>
      <c r="F100" s="49"/>
      <c r="G100" s="90"/>
      <c r="H100" s="96"/>
      <c r="I100" s="90"/>
    </row>
    <row r="101" spans="5:9">
      <c r="E101" s="89">
        <v>98</v>
      </c>
      <c r="F101" s="49"/>
      <c r="G101" s="90"/>
      <c r="H101" s="96"/>
      <c r="I101" s="90"/>
    </row>
    <row r="102" spans="5:9">
      <c r="E102" s="89">
        <v>99</v>
      </c>
      <c r="F102" s="49"/>
      <c r="G102" s="90"/>
      <c r="H102" s="96"/>
      <c r="I102" s="90"/>
    </row>
    <row r="103" spans="5:9">
      <c r="E103" s="89">
        <v>100</v>
      </c>
      <c r="F103" s="49"/>
      <c r="G103" s="90"/>
      <c r="H103" s="96"/>
      <c r="I103" s="90"/>
    </row>
    <row r="104" spans="5:9">
      <c r="E104" s="89">
        <v>101</v>
      </c>
      <c r="F104" s="49"/>
      <c r="G104" s="90"/>
      <c r="H104" s="96"/>
      <c r="I104" s="90"/>
    </row>
    <row r="105" spans="5:9">
      <c r="E105" s="89">
        <v>102</v>
      </c>
      <c r="F105" s="49"/>
      <c r="G105" s="90"/>
      <c r="H105" s="96"/>
      <c r="I105" s="90"/>
    </row>
    <row r="106" spans="5:9">
      <c r="E106" s="89">
        <v>103</v>
      </c>
      <c r="F106" s="49"/>
      <c r="G106" s="90"/>
      <c r="H106" s="96"/>
      <c r="I106" s="90"/>
    </row>
    <row r="107" spans="5:9">
      <c r="E107" s="89">
        <v>104</v>
      </c>
      <c r="F107" s="49"/>
      <c r="G107" s="90"/>
      <c r="H107" s="96"/>
      <c r="I107" s="90"/>
    </row>
    <row r="108" spans="5:9">
      <c r="E108" s="89">
        <v>105</v>
      </c>
      <c r="F108" s="49"/>
      <c r="G108" s="90"/>
      <c r="H108" s="96"/>
      <c r="I108" s="90"/>
    </row>
    <row r="109" spans="5:9">
      <c r="E109" s="89">
        <v>106</v>
      </c>
      <c r="F109" s="49"/>
      <c r="G109" s="90"/>
      <c r="H109" s="96"/>
      <c r="I109" s="90"/>
    </row>
    <row r="110" spans="5:9">
      <c r="E110" s="89">
        <v>107</v>
      </c>
      <c r="F110" s="49"/>
      <c r="G110" s="90"/>
      <c r="H110" s="96"/>
      <c r="I110" s="90"/>
    </row>
    <row r="111" spans="5:9">
      <c r="E111" s="89">
        <v>108</v>
      </c>
      <c r="F111" s="49"/>
      <c r="G111" s="90"/>
      <c r="H111" s="96"/>
      <c r="I111" s="90"/>
    </row>
    <row r="112" spans="5:9">
      <c r="E112" s="89">
        <v>109</v>
      </c>
      <c r="F112" s="49"/>
      <c r="G112" s="90"/>
      <c r="H112" s="96"/>
      <c r="I112" s="90"/>
    </row>
    <row r="113" spans="5:9">
      <c r="E113" s="89">
        <v>110</v>
      </c>
      <c r="F113" s="49"/>
      <c r="G113" s="90"/>
      <c r="H113" s="96"/>
      <c r="I113" s="90"/>
    </row>
    <row r="114" spans="5:9">
      <c r="E114" s="89">
        <v>111</v>
      </c>
      <c r="F114" s="49"/>
      <c r="G114" s="90"/>
      <c r="H114" s="96"/>
      <c r="I114" s="90"/>
    </row>
    <row r="115" spans="5:9">
      <c r="E115" s="89">
        <v>112</v>
      </c>
      <c r="F115" s="49"/>
      <c r="G115" s="90"/>
      <c r="H115" s="96"/>
      <c r="I115" s="90"/>
    </row>
    <row r="116" spans="5:9">
      <c r="E116" s="89">
        <v>113</v>
      </c>
      <c r="F116" s="49"/>
      <c r="G116" s="90"/>
      <c r="H116" s="96"/>
      <c r="I116" s="90"/>
    </row>
    <row r="117" spans="5:9">
      <c r="E117" s="89">
        <v>114</v>
      </c>
      <c r="F117" s="49"/>
      <c r="G117" s="90"/>
      <c r="H117" s="96"/>
      <c r="I117" s="90"/>
    </row>
    <row r="118" spans="5:9">
      <c r="E118" s="89">
        <v>115</v>
      </c>
      <c r="F118" s="49"/>
      <c r="G118" s="90"/>
      <c r="H118" s="96"/>
      <c r="I118" s="90"/>
    </row>
    <row r="119" spans="5:9">
      <c r="E119" s="89">
        <v>116</v>
      </c>
      <c r="F119" s="49"/>
      <c r="G119" s="90"/>
      <c r="H119" s="96"/>
      <c r="I119" s="90"/>
    </row>
    <row r="120" spans="5:9">
      <c r="E120" s="89">
        <v>117</v>
      </c>
      <c r="F120" s="49"/>
      <c r="G120" s="90"/>
      <c r="H120" s="96"/>
      <c r="I120" s="90"/>
    </row>
    <row r="121" spans="5:9">
      <c r="E121" s="89">
        <v>118</v>
      </c>
      <c r="F121" s="49"/>
      <c r="G121" s="90"/>
      <c r="H121" s="96"/>
      <c r="I121" s="90"/>
    </row>
    <row r="122" spans="5:9">
      <c r="E122" s="89">
        <v>119</v>
      </c>
      <c r="F122" s="49"/>
      <c r="G122" s="90"/>
      <c r="H122" s="96"/>
      <c r="I122" s="90"/>
    </row>
    <row r="123" spans="5:9">
      <c r="E123" s="89">
        <v>120</v>
      </c>
      <c r="F123" s="49"/>
      <c r="G123" s="90"/>
      <c r="H123" s="96"/>
      <c r="I123" s="90"/>
    </row>
    <row r="124" spans="5:9">
      <c r="E124" s="89">
        <v>121</v>
      </c>
      <c r="F124" s="49"/>
      <c r="G124" s="90"/>
      <c r="H124" s="96"/>
      <c r="I124" s="90"/>
    </row>
    <row r="125" spans="5:9">
      <c r="E125" s="89">
        <v>122</v>
      </c>
      <c r="F125" s="49"/>
      <c r="G125" s="90"/>
      <c r="H125" s="96"/>
      <c r="I125" s="90"/>
    </row>
    <row r="126" spans="5:9">
      <c r="E126" s="89">
        <v>123</v>
      </c>
      <c r="F126" s="49"/>
      <c r="G126" s="90"/>
      <c r="H126" s="96"/>
      <c r="I126" s="90"/>
    </row>
    <row r="127" spans="5:9">
      <c r="E127" s="89">
        <v>124</v>
      </c>
      <c r="F127" s="49"/>
      <c r="G127" s="90"/>
      <c r="H127" s="96"/>
      <c r="I127" s="90"/>
    </row>
    <row r="128" spans="5:9">
      <c r="E128" s="89">
        <v>125</v>
      </c>
      <c r="F128" s="49"/>
      <c r="G128" s="90"/>
      <c r="H128" s="96"/>
      <c r="I128" s="90"/>
    </row>
    <row r="129" spans="5:9">
      <c r="E129" s="89">
        <v>126</v>
      </c>
      <c r="F129" s="49"/>
      <c r="G129" s="90"/>
      <c r="H129" s="96"/>
      <c r="I129" s="90"/>
    </row>
    <row r="130" spans="5:9">
      <c r="E130" s="89">
        <v>127</v>
      </c>
      <c r="F130" s="49"/>
      <c r="G130" s="90"/>
      <c r="H130" s="96"/>
      <c r="I130" s="90"/>
    </row>
    <row r="131" spans="5:9">
      <c r="E131" s="89">
        <v>128</v>
      </c>
      <c r="F131" s="49"/>
      <c r="G131" s="90"/>
      <c r="H131" s="96"/>
      <c r="I131" s="90"/>
    </row>
    <row r="132" spans="5:9">
      <c r="E132" s="89">
        <v>129</v>
      </c>
      <c r="F132" s="49"/>
      <c r="G132" s="90"/>
      <c r="H132" s="96"/>
      <c r="I132" s="90"/>
    </row>
    <row r="133" spans="5:9">
      <c r="E133" s="89">
        <v>130</v>
      </c>
      <c r="F133" s="49"/>
      <c r="G133" s="90"/>
      <c r="H133" s="96"/>
      <c r="I133" s="90"/>
    </row>
    <row r="134" spans="5:9">
      <c r="E134" s="89">
        <v>131</v>
      </c>
      <c r="F134" s="49"/>
      <c r="G134" s="90"/>
      <c r="H134" s="96"/>
      <c r="I134" s="90"/>
    </row>
    <row r="135" spans="5:9">
      <c r="E135" s="89">
        <v>132</v>
      </c>
      <c r="F135" s="49"/>
      <c r="G135" s="90"/>
      <c r="H135" s="96"/>
      <c r="I135" s="90"/>
    </row>
    <row r="136" spans="5:9">
      <c r="E136" s="89">
        <v>133</v>
      </c>
      <c r="F136" s="49"/>
      <c r="G136" s="90"/>
      <c r="H136" s="96"/>
      <c r="I136" s="90"/>
    </row>
    <row r="137" spans="5:9">
      <c r="E137" s="89">
        <v>134</v>
      </c>
      <c r="F137" s="49"/>
      <c r="G137" s="90"/>
      <c r="H137" s="96"/>
      <c r="I137" s="90"/>
    </row>
    <row r="138" spans="5:9">
      <c r="E138" s="89">
        <v>135</v>
      </c>
      <c r="F138" s="49"/>
      <c r="G138" s="90"/>
      <c r="H138" s="96"/>
      <c r="I138" s="90"/>
    </row>
    <row r="139" spans="5:9">
      <c r="E139" s="89">
        <v>136</v>
      </c>
      <c r="F139" s="49"/>
      <c r="G139" s="90"/>
      <c r="H139" s="96"/>
      <c r="I139" s="90"/>
    </row>
    <row r="140" spans="5:9">
      <c r="E140" s="89">
        <v>137</v>
      </c>
      <c r="F140" s="49"/>
      <c r="G140" s="90"/>
      <c r="H140" s="96"/>
      <c r="I140" s="90"/>
    </row>
    <row r="141" spans="5:9">
      <c r="E141" s="89">
        <v>138</v>
      </c>
      <c r="F141" s="49"/>
      <c r="G141" s="90"/>
      <c r="H141" s="96"/>
      <c r="I141" s="90"/>
    </row>
    <row r="142" spans="5:9">
      <c r="E142" s="89">
        <v>139</v>
      </c>
      <c r="F142" s="49"/>
      <c r="G142" s="90"/>
      <c r="H142" s="96"/>
      <c r="I142" s="90"/>
    </row>
    <row r="143" spans="5:9">
      <c r="E143" s="89">
        <v>140</v>
      </c>
      <c r="F143" s="49"/>
      <c r="G143" s="90"/>
      <c r="H143" s="96"/>
      <c r="I143" s="90"/>
    </row>
    <row r="144" spans="5:9">
      <c r="E144" s="89">
        <v>141</v>
      </c>
      <c r="F144" s="49"/>
      <c r="G144" s="90"/>
      <c r="H144" s="96"/>
      <c r="I144" s="90"/>
    </row>
    <row r="145" spans="5:9">
      <c r="E145" s="89">
        <v>142</v>
      </c>
      <c r="F145" s="49"/>
      <c r="G145" s="90"/>
      <c r="H145" s="96"/>
      <c r="I145" s="90"/>
    </row>
    <row r="146" spans="5:9">
      <c r="E146" s="89">
        <v>143</v>
      </c>
      <c r="F146" s="49"/>
      <c r="G146" s="90"/>
      <c r="H146" s="96"/>
      <c r="I146" s="90"/>
    </row>
    <row r="147" spans="5:9">
      <c r="E147" s="89">
        <v>144</v>
      </c>
      <c r="F147" s="49"/>
      <c r="G147" s="90"/>
      <c r="H147" s="96"/>
      <c r="I147" s="90"/>
    </row>
    <row r="148" spans="5:9">
      <c r="E148" s="89">
        <v>145</v>
      </c>
      <c r="F148" s="49"/>
      <c r="G148" s="90"/>
      <c r="H148" s="96"/>
      <c r="I148" s="90"/>
    </row>
    <row r="149" spans="5:9">
      <c r="E149" s="89">
        <v>146</v>
      </c>
      <c r="F149" s="49"/>
      <c r="G149" s="90"/>
      <c r="H149" s="96"/>
      <c r="I149" s="90"/>
    </row>
    <row r="150" spans="5:9">
      <c r="E150" s="89">
        <v>147</v>
      </c>
      <c r="F150" s="49"/>
      <c r="G150" s="90"/>
      <c r="H150" s="96"/>
      <c r="I150" s="90"/>
    </row>
    <row r="151" spans="5:9">
      <c r="E151" s="89">
        <v>148</v>
      </c>
      <c r="F151" s="49"/>
      <c r="G151" s="90"/>
      <c r="H151" s="96"/>
      <c r="I151" s="90"/>
    </row>
    <row r="152" spans="5:9">
      <c r="E152" s="89">
        <v>149</v>
      </c>
      <c r="F152" s="49"/>
      <c r="G152" s="90"/>
      <c r="H152" s="96"/>
      <c r="I152" s="90"/>
    </row>
    <row r="153" spans="5:9">
      <c r="E153" s="89">
        <v>150</v>
      </c>
      <c r="F153" s="49"/>
      <c r="G153" s="90"/>
      <c r="H153" s="96"/>
      <c r="I153" s="90"/>
    </row>
    <row r="154" spans="5:9">
      <c r="E154" s="89">
        <v>151</v>
      </c>
      <c r="F154" s="49"/>
      <c r="G154" s="90"/>
      <c r="H154" s="96"/>
      <c r="I154" s="90"/>
    </row>
    <row r="155" spans="5:9">
      <c r="E155" s="89">
        <v>152</v>
      </c>
      <c r="F155" s="49"/>
      <c r="G155" s="90"/>
      <c r="H155" s="96"/>
      <c r="I155" s="90"/>
    </row>
    <row r="156" spans="5:9">
      <c r="E156" s="89">
        <v>153</v>
      </c>
      <c r="F156" s="49"/>
      <c r="G156" s="90"/>
      <c r="H156" s="96"/>
      <c r="I156" s="90"/>
    </row>
    <row r="157" spans="5:9">
      <c r="E157" s="89">
        <v>154</v>
      </c>
      <c r="F157" s="49"/>
      <c r="G157" s="90"/>
      <c r="H157" s="96"/>
      <c r="I157" s="90"/>
    </row>
    <row r="158" spans="5:9">
      <c r="E158" s="89">
        <v>155</v>
      </c>
      <c r="F158" s="49"/>
      <c r="G158" s="90"/>
      <c r="H158" s="96"/>
      <c r="I158" s="90"/>
    </row>
    <row r="159" spans="5:9">
      <c r="E159" s="89">
        <v>156</v>
      </c>
      <c r="F159" s="49"/>
      <c r="G159" s="90"/>
      <c r="H159" s="96"/>
      <c r="I159" s="90"/>
    </row>
    <row r="160" spans="5:9">
      <c r="E160" s="89">
        <v>157</v>
      </c>
      <c r="F160" s="49"/>
      <c r="G160" s="90"/>
      <c r="H160" s="96"/>
      <c r="I160" s="90"/>
    </row>
    <row r="161" spans="5:9">
      <c r="E161" s="89">
        <v>158</v>
      </c>
      <c r="F161" s="49"/>
      <c r="G161" s="90"/>
      <c r="H161" s="96"/>
      <c r="I161" s="90"/>
    </row>
    <row r="162" spans="5:9">
      <c r="E162" s="89">
        <v>159</v>
      </c>
      <c r="F162" s="49"/>
      <c r="G162" s="90"/>
      <c r="H162" s="96"/>
      <c r="I162" s="90"/>
    </row>
    <row r="163" spans="5:9">
      <c r="E163" s="89">
        <v>160</v>
      </c>
      <c r="F163" s="49"/>
      <c r="G163" s="90"/>
      <c r="H163" s="96"/>
      <c r="I163" s="90"/>
    </row>
    <row r="164" spans="5:9">
      <c r="E164" s="89">
        <v>161</v>
      </c>
      <c r="F164" s="49"/>
      <c r="G164" s="90"/>
      <c r="H164" s="96"/>
      <c r="I164" s="90"/>
    </row>
    <row r="165" spans="5:9">
      <c r="E165" s="89">
        <v>162</v>
      </c>
      <c r="F165" s="49"/>
      <c r="G165" s="90"/>
      <c r="H165" s="96"/>
      <c r="I165" s="90"/>
    </row>
    <row r="166" spans="5:9">
      <c r="E166" s="89">
        <v>163</v>
      </c>
      <c r="F166" s="49"/>
      <c r="G166" s="90"/>
      <c r="H166" s="96"/>
      <c r="I166" s="90"/>
    </row>
    <row r="167" spans="5:9">
      <c r="E167" s="89">
        <v>164</v>
      </c>
      <c r="F167" s="49"/>
      <c r="G167" s="90"/>
      <c r="H167" s="96"/>
      <c r="I167" s="90"/>
    </row>
    <row r="168" spans="5:9">
      <c r="E168" s="89">
        <v>165</v>
      </c>
      <c r="F168" s="49"/>
      <c r="G168" s="90"/>
      <c r="H168" s="96"/>
      <c r="I168" s="90"/>
    </row>
    <row r="169" spans="5:9">
      <c r="E169" s="89">
        <v>166</v>
      </c>
      <c r="F169" s="49"/>
      <c r="G169" s="90"/>
      <c r="H169" s="96"/>
      <c r="I169" s="90"/>
    </row>
    <row r="170" spans="5:9">
      <c r="E170" s="89">
        <v>167</v>
      </c>
      <c r="F170" s="49"/>
      <c r="G170" s="90"/>
      <c r="H170" s="96"/>
      <c r="I170" s="90"/>
    </row>
    <row r="171" spans="5:9">
      <c r="E171" s="89">
        <v>168</v>
      </c>
      <c r="F171" s="49"/>
      <c r="G171" s="90"/>
      <c r="H171" s="96"/>
      <c r="I171" s="90"/>
    </row>
    <row r="172" spans="5:9">
      <c r="E172" s="89">
        <v>169</v>
      </c>
      <c r="F172" s="49"/>
      <c r="G172" s="90"/>
      <c r="H172" s="96"/>
      <c r="I172" s="90"/>
    </row>
    <row r="173" spans="5:9">
      <c r="E173" s="89">
        <v>170</v>
      </c>
      <c r="F173" s="49"/>
      <c r="G173" s="90"/>
      <c r="H173" s="96"/>
      <c r="I173" s="90"/>
    </row>
    <row r="174" spans="5:9">
      <c r="E174" s="89">
        <v>171</v>
      </c>
      <c r="F174" s="49"/>
      <c r="G174" s="90"/>
      <c r="H174" s="96"/>
      <c r="I174" s="90"/>
    </row>
    <row r="175" spans="5:9">
      <c r="E175" s="89">
        <v>172</v>
      </c>
      <c r="F175" s="49"/>
      <c r="G175" s="90"/>
      <c r="H175" s="96"/>
      <c r="I175" s="90"/>
    </row>
    <row r="176" spans="5:9">
      <c r="E176" s="89">
        <v>173</v>
      </c>
      <c r="F176" s="49"/>
      <c r="G176" s="90"/>
      <c r="H176" s="96"/>
      <c r="I176" s="90"/>
    </row>
    <row r="177" spans="5:9">
      <c r="E177" s="89">
        <v>174</v>
      </c>
      <c r="F177" s="49"/>
      <c r="G177" s="90"/>
      <c r="H177" s="96"/>
      <c r="I177" s="90"/>
    </row>
    <row r="178" spans="5:9">
      <c r="E178" s="89">
        <v>175</v>
      </c>
      <c r="F178" s="49"/>
      <c r="G178" s="90"/>
      <c r="H178" s="96"/>
      <c r="I178" s="90"/>
    </row>
    <row r="179" spans="5:9">
      <c r="E179" s="89">
        <v>176</v>
      </c>
      <c r="F179" s="49"/>
      <c r="G179" s="90"/>
      <c r="H179" s="96"/>
      <c r="I179" s="90"/>
    </row>
    <row r="180" spans="5:9">
      <c r="E180" s="89">
        <v>177</v>
      </c>
      <c r="F180" s="49"/>
      <c r="G180" s="90"/>
      <c r="H180" s="96"/>
      <c r="I180" s="90"/>
    </row>
    <row r="181" spans="5:9">
      <c r="E181" s="89">
        <v>178</v>
      </c>
      <c r="F181" s="49"/>
      <c r="G181" s="90"/>
      <c r="H181" s="96"/>
      <c r="I181" s="90"/>
    </row>
    <row r="182" spans="5:9">
      <c r="E182" s="89">
        <v>179</v>
      </c>
      <c r="F182" s="49"/>
      <c r="G182" s="90"/>
      <c r="H182" s="96"/>
      <c r="I182" s="90"/>
    </row>
    <row r="183" spans="5:9">
      <c r="E183" s="89">
        <v>180</v>
      </c>
      <c r="F183" s="49"/>
      <c r="G183" s="90"/>
      <c r="H183" s="96"/>
      <c r="I183" s="90"/>
    </row>
    <row r="184" spans="5:9">
      <c r="E184" s="89">
        <v>181</v>
      </c>
      <c r="F184" s="49"/>
      <c r="G184" s="90"/>
      <c r="H184" s="96"/>
      <c r="I184" s="90"/>
    </row>
    <row r="185" spans="5:9">
      <c r="E185" s="89">
        <v>182</v>
      </c>
      <c r="F185" s="49"/>
      <c r="G185" s="90"/>
      <c r="H185" s="96"/>
      <c r="I185" s="90"/>
    </row>
    <row r="186" spans="5:9">
      <c r="E186" s="89">
        <v>183</v>
      </c>
      <c r="F186" s="49"/>
      <c r="G186" s="90"/>
      <c r="H186" s="96"/>
      <c r="I186" s="90"/>
    </row>
    <row r="187" spans="5:9">
      <c r="E187" s="89">
        <v>184</v>
      </c>
      <c r="F187" s="49"/>
      <c r="G187" s="90"/>
      <c r="H187" s="96"/>
      <c r="I187" s="90"/>
    </row>
    <row r="188" spans="5:9">
      <c r="E188" s="89">
        <v>185</v>
      </c>
      <c r="F188" s="49"/>
      <c r="G188" s="90"/>
      <c r="H188" s="96"/>
      <c r="I188" s="90"/>
    </row>
    <row r="189" spans="5:9">
      <c r="E189" s="89">
        <v>186</v>
      </c>
      <c r="F189" s="49"/>
      <c r="G189" s="90"/>
      <c r="H189" s="96"/>
      <c r="I189" s="90"/>
    </row>
    <row r="190" spans="5:9">
      <c r="E190" s="89">
        <v>187</v>
      </c>
      <c r="F190" s="49"/>
      <c r="G190" s="90"/>
      <c r="H190" s="96"/>
      <c r="I190" s="90"/>
    </row>
    <row r="191" spans="5:9">
      <c r="E191" s="89">
        <v>188</v>
      </c>
      <c r="F191" s="49"/>
      <c r="G191" s="90"/>
      <c r="H191" s="96"/>
      <c r="I191" s="90"/>
    </row>
    <row r="192" spans="5:9">
      <c r="E192" s="89">
        <v>189</v>
      </c>
      <c r="F192" s="49"/>
      <c r="G192" s="90"/>
      <c r="H192" s="96"/>
      <c r="I192" s="90"/>
    </row>
    <row r="193" spans="5:9">
      <c r="E193" s="89">
        <v>190</v>
      </c>
      <c r="F193" s="49"/>
      <c r="G193" s="90"/>
      <c r="H193" s="96"/>
      <c r="I193" s="90"/>
    </row>
    <row r="194" spans="5:9">
      <c r="E194" s="89">
        <v>191</v>
      </c>
      <c r="F194" s="49"/>
      <c r="G194" s="90"/>
      <c r="H194" s="96"/>
      <c r="I194" s="90"/>
    </row>
    <row r="195" spans="5:9">
      <c r="E195" s="89">
        <v>192</v>
      </c>
      <c r="F195" s="49"/>
      <c r="G195" s="90"/>
      <c r="H195" s="96"/>
      <c r="I195" s="90"/>
    </row>
    <row r="196" spans="5:9">
      <c r="E196" s="89">
        <v>193</v>
      </c>
      <c r="F196" s="49"/>
      <c r="G196" s="90"/>
      <c r="H196" s="96"/>
      <c r="I196" s="90"/>
    </row>
    <row r="197" spans="5:9">
      <c r="E197" s="89">
        <v>194</v>
      </c>
      <c r="F197" s="49"/>
      <c r="G197" s="90"/>
      <c r="H197" s="96"/>
      <c r="I197" s="90"/>
    </row>
    <row r="198" spans="5:9">
      <c r="E198" s="89">
        <v>195</v>
      </c>
      <c r="F198" s="49"/>
      <c r="G198" s="90"/>
      <c r="H198" s="96"/>
      <c r="I198" s="90"/>
    </row>
    <row r="199" spans="5:9">
      <c r="E199" s="89">
        <v>196</v>
      </c>
      <c r="F199" s="49"/>
      <c r="G199" s="90"/>
      <c r="H199" s="96"/>
      <c r="I199" s="90"/>
    </row>
    <row r="200" spans="5:9">
      <c r="E200" s="89">
        <v>197</v>
      </c>
      <c r="F200" s="49"/>
      <c r="G200" s="90"/>
      <c r="H200" s="96"/>
      <c r="I200" s="90"/>
    </row>
    <row r="201" spans="5:9">
      <c r="E201" s="89">
        <v>198</v>
      </c>
      <c r="F201" s="49"/>
      <c r="G201" s="90"/>
      <c r="H201" s="96"/>
      <c r="I201" s="90"/>
    </row>
    <row r="202" spans="5:9">
      <c r="E202" s="89">
        <v>199</v>
      </c>
      <c r="F202" s="49"/>
      <c r="G202" s="90"/>
      <c r="H202" s="96"/>
      <c r="I202" s="90"/>
    </row>
    <row r="203" spans="5:9">
      <c r="E203" s="89">
        <v>200</v>
      </c>
      <c r="F203" s="49"/>
      <c r="G203" s="90"/>
      <c r="H203" s="96"/>
      <c r="I203" s="90"/>
    </row>
    <row r="204" spans="5:9">
      <c r="E204" s="89">
        <v>201</v>
      </c>
      <c r="F204" s="49"/>
      <c r="G204" s="90"/>
      <c r="H204" s="96"/>
      <c r="I204" s="90"/>
    </row>
    <row r="205" spans="5:9">
      <c r="E205" s="89">
        <v>202</v>
      </c>
      <c r="F205" s="49"/>
      <c r="G205" s="90"/>
      <c r="H205" s="96"/>
      <c r="I205" s="90"/>
    </row>
    <row r="206" spans="5:9">
      <c r="E206" s="89">
        <v>203</v>
      </c>
      <c r="F206" s="49"/>
      <c r="G206" s="90"/>
      <c r="H206" s="96"/>
      <c r="I206" s="90"/>
    </row>
    <row r="207" spans="5:9">
      <c r="E207" s="89">
        <v>204</v>
      </c>
      <c r="F207" s="49"/>
      <c r="G207" s="90"/>
      <c r="H207" s="96"/>
      <c r="I207" s="90"/>
    </row>
    <row r="208" spans="5:9">
      <c r="E208" s="89">
        <v>205</v>
      </c>
      <c r="F208" s="49"/>
      <c r="G208" s="90"/>
      <c r="H208" s="96"/>
      <c r="I208" s="90"/>
    </row>
    <row r="209" spans="5:9">
      <c r="E209" s="89">
        <v>206</v>
      </c>
      <c r="F209" s="49"/>
      <c r="G209" s="90"/>
      <c r="H209" s="96"/>
      <c r="I209" s="90"/>
    </row>
    <row r="210" spans="5:9">
      <c r="E210" s="89">
        <v>207</v>
      </c>
      <c r="F210" s="49"/>
      <c r="G210" s="90"/>
      <c r="H210" s="96"/>
      <c r="I210" s="90"/>
    </row>
    <row r="211" spans="5:9">
      <c r="E211" s="89">
        <v>208</v>
      </c>
      <c r="F211" s="49"/>
      <c r="G211" s="90"/>
      <c r="H211" s="96"/>
      <c r="I211" s="90"/>
    </row>
    <row r="212" spans="5:9">
      <c r="E212" s="89">
        <v>209</v>
      </c>
      <c r="F212" s="49"/>
      <c r="G212" s="90"/>
      <c r="H212" s="96"/>
      <c r="I212" s="90"/>
    </row>
    <row r="213" spans="5:9">
      <c r="E213" s="89">
        <v>210</v>
      </c>
      <c r="F213" s="49"/>
      <c r="G213" s="90"/>
      <c r="H213" s="96"/>
      <c r="I213" s="90"/>
    </row>
    <row r="214" spans="5:9">
      <c r="E214" s="89">
        <v>211</v>
      </c>
      <c r="F214" s="49"/>
      <c r="G214" s="90"/>
      <c r="H214" s="96"/>
      <c r="I214" s="90"/>
    </row>
    <row r="215" spans="5:9">
      <c r="E215" s="89">
        <v>212</v>
      </c>
      <c r="F215" s="49"/>
      <c r="G215" s="90"/>
      <c r="H215" s="96"/>
      <c r="I215" s="90"/>
    </row>
    <row r="216" spans="5:9">
      <c r="E216" s="89">
        <v>213</v>
      </c>
      <c r="F216" s="49"/>
      <c r="G216" s="90"/>
      <c r="H216" s="96"/>
      <c r="I216" s="90"/>
    </row>
    <row r="217" spans="5:9">
      <c r="E217" s="89">
        <v>214</v>
      </c>
      <c r="F217" s="49"/>
      <c r="G217" s="90"/>
      <c r="H217" s="96"/>
      <c r="I217" s="90"/>
    </row>
    <row r="218" spans="5:9">
      <c r="E218" s="89">
        <v>215</v>
      </c>
      <c r="F218" s="49"/>
      <c r="G218" s="90"/>
      <c r="H218" s="96"/>
      <c r="I218" s="90"/>
    </row>
    <row r="219" spans="5:9">
      <c r="E219" s="89">
        <v>216</v>
      </c>
      <c r="F219" s="49"/>
      <c r="G219" s="90"/>
      <c r="H219" s="96"/>
      <c r="I219" s="90"/>
    </row>
    <row r="220" spans="5:9">
      <c r="E220" s="89">
        <v>217</v>
      </c>
      <c r="F220" s="49"/>
      <c r="G220" s="90"/>
      <c r="H220" s="96"/>
      <c r="I220" s="90"/>
    </row>
    <row r="221" spans="5:9">
      <c r="E221" s="89">
        <v>218</v>
      </c>
      <c r="F221" s="49"/>
      <c r="G221" s="90"/>
      <c r="H221" s="96"/>
      <c r="I221" s="90"/>
    </row>
    <row r="222" spans="5:9">
      <c r="E222" s="89">
        <v>219</v>
      </c>
      <c r="F222" s="49"/>
      <c r="G222" s="90"/>
      <c r="H222" s="96"/>
      <c r="I222" s="90"/>
    </row>
    <row r="223" spans="5:9">
      <c r="E223" s="89">
        <v>220</v>
      </c>
      <c r="F223" s="49"/>
      <c r="G223" s="90"/>
      <c r="H223" s="96"/>
      <c r="I223" s="90"/>
    </row>
    <row r="224" spans="5:9">
      <c r="E224" s="89">
        <v>221</v>
      </c>
      <c r="F224" s="49"/>
      <c r="G224" s="90"/>
      <c r="H224" s="96"/>
      <c r="I224" s="90"/>
    </row>
    <row r="225" spans="5:9">
      <c r="E225" s="89">
        <v>222</v>
      </c>
      <c r="F225" s="49"/>
      <c r="G225" s="90"/>
      <c r="H225" s="96"/>
      <c r="I225" s="90"/>
    </row>
    <row r="226" spans="5:9">
      <c r="E226" s="89">
        <v>223</v>
      </c>
      <c r="F226" s="49"/>
      <c r="G226" s="90"/>
      <c r="H226" s="96"/>
      <c r="I226" s="90"/>
    </row>
    <row r="227" spans="5:9">
      <c r="E227" s="89">
        <v>224</v>
      </c>
      <c r="F227" s="49"/>
      <c r="G227" s="90"/>
      <c r="H227" s="96"/>
      <c r="I227" s="90"/>
    </row>
    <row r="228" spans="5:9">
      <c r="E228" s="89">
        <v>225</v>
      </c>
      <c r="F228" s="49"/>
      <c r="G228" s="90"/>
      <c r="H228" s="96"/>
      <c r="I228" s="90"/>
    </row>
    <row r="229" spans="5:9">
      <c r="E229" s="89">
        <v>226</v>
      </c>
      <c r="F229" s="49"/>
      <c r="G229" s="90"/>
      <c r="H229" s="96"/>
      <c r="I229" s="90"/>
    </row>
    <row r="230" spans="5:9">
      <c r="E230" s="89">
        <v>227</v>
      </c>
      <c r="F230" s="49"/>
      <c r="G230" s="90"/>
      <c r="H230" s="96"/>
      <c r="I230" s="90"/>
    </row>
    <row r="231" spans="5:9">
      <c r="E231" s="89">
        <v>228</v>
      </c>
      <c r="F231" s="49"/>
      <c r="G231" s="90"/>
      <c r="H231" s="96"/>
      <c r="I231" s="90"/>
    </row>
    <row r="232" spans="5:9">
      <c r="E232" s="89">
        <v>229</v>
      </c>
      <c r="F232" s="49"/>
      <c r="G232" s="90"/>
      <c r="H232" s="96"/>
      <c r="I232" s="90"/>
    </row>
    <row r="233" spans="5:9">
      <c r="E233" s="89">
        <v>230</v>
      </c>
      <c r="F233" s="49"/>
      <c r="G233" s="90"/>
      <c r="H233" s="96"/>
      <c r="I233" s="90"/>
    </row>
    <row r="234" spans="5:9">
      <c r="E234" s="89">
        <v>231</v>
      </c>
      <c r="F234" s="49"/>
      <c r="G234" s="90"/>
      <c r="H234" s="96"/>
      <c r="I234" s="90"/>
    </row>
    <row r="235" spans="5:9">
      <c r="E235" s="89">
        <v>232</v>
      </c>
      <c r="F235" s="49"/>
      <c r="G235" s="90"/>
      <c r="H235" s="96"/>
      <c r="I235" s="90"/>
    </row>
    <row r="236" spans="5:9">
      <c r="E236" s="89">
        <v>233</v>
      </c>
      <c r="F236" s="49"/>
      <c r="G236" s="90"/>
      <c r="H236" s="96"/>
      <c r="I236" s="90"/>
    </row>
    <row r="237" spans="5:9">
      <c r="E237" s="89">
        <v>234</v>
      </c>
      <c r="F237" s="49"/>
      <c r="G237" s="90"/>
      <c r="H237" s="96"/>
      <c r="I237" s="90"/>
    </row>
    <row r="238" spans="5:9">
      <c r="E238" s="89">
        <v>235</v>
      </c>
      <c r="F238" s="49"/>
      <c r="G238" s="90"/>
      <c r="H238" s="96"/>
      <c r="I238" s="90"/>
    </row>
    <row r="239" spans="5:9">
      <c r="E239" s="89">
        <v>236</v>
      </c>
      <c r="F239" s="49"/>
      <c r="G239" s="90"/>
      <c r="H239" s="96"/>
      <c r="I239" s="90"/>
    </row>
    <row r="240" spans="5:9">
      <c r="E240" s="89">
        <v>237</v>
      </c>
      <c r="F240" s="49"/>
      <c r="G240" s="90"/>
      <c r="H240" s="96"/>
      <c r="I240" s="90"/>
    </row>
    <row r="241" spans="5:9">
      <c r="E241" s="89">
        <v>238</v>
      </c>
      <c r="F241" s="49"/>
      <c r="G241" s="90"/>
      <c r="H241" s="96"/>
      <c r="I241" s="90"/>
    </row>
    <row r="242" spans="5:9">
      <c r="E242" s="89">
        <v>239</v>
      </c>
      <c r="F242" s="49"/>
      <c r="G242" s="90"/>
      <c r="H242" s="96"/>
      <c r="I242" s="90"/>
    </row>
    <row r="243" spans="5:9">
      <c r="E243" s="89">
        <v>240</v>
      </c>
      <c r="F243" s="49"/>
      <c r="G243" s="90"/>
      <c r="H243" s="96"/>
      <c r="I243" s="90"/>
    </row>
    <row r="244" spans="5:9">
      <c r="E244" s="89">
        <v>241</v>
      </c>
      <c r="F244" s="49"/>
      <c r="G244" s="90"/>
      <c r="H244" s="96"/>
      <c r="I244" s="90"/>
    </row>
    <row r="245" spans="5:9">
      <c r="E245" s="89">
        <v>242</v>
      </c>
      <c r="F245" s="49"/>
      <c r="G245" s="90"/>
      <c r="H245" s="96"/>
      <c r="I245" s="90"/>
    </row>
    <row r="246" spans="5:9">
      <c r="E246" s="89">
        <v>243</v>
      </c>
      <c r="F246" s="49"/>
      <c r="G246" s="90"/>
      <c r="H246" s="96"/>
      <c r="I246" s="90"/>
    </row>
    <row r="247" spans="5:9">
      <c r="E247" s="89">
        <v>244</v>
      </c>
      <c r="F247" s="49"/>
      <c r="G247" s="90"/>
      <c r="H247" s="96"/>
      <c r="I247" s="90"/>
    </row>
    <row r="248" spans="5:9">
      <c r="E248" s="89">
        <v>245</v>
      </c>
      <c r="F248" s="49"/>
      <c r="G248" s="90"/>
      <c r="H248" s="96"/>
      <c r="I248" s="90"/>
    </row>
    <row r="249" spans="5:9">
      <c r="E249" s="89">
        <v>246</v>
      </c>
      <c r="F249" s="49"/>
      <c r="G249" s="90"/>
      <c r="H249" s="96"/>
      <c r="I249" s="90"/>
    </row>
    <row r="250" spans="5:9">
      <c r="E250" s="89">
        <v>247</v>
      </c>
      <c r="F250" s="49"/>
      <c r="G250" s="90"/>
      <c r="H250" s="96"/>
      <c r="I250" s="90"/>
    </row>
    <row r="251" spans="5:9">
      <c r="E251" s="89">
        <v>248</v>
      </c>
      <c r="F251" s="49"/>
      <c r="G251" s="90"/>
      <c r="H251" s="96"/>
      <c r="I251" s="90"/>
    </row>
    <row r="252" spans="5:9">
      <c r="E252" s="89">
        <v>249</v>
      </c>
      <c r="F252" s="49"/>
      <c r="G252" s="90"/>
      <c r="H252" s="96"/>
      <c r="I252" s="90"/>
    </row>
    <row r="253" spans="5:9">
      <c r="E253" s="89">
        <v>250</v>
      </c>
      <c r="F253" s="49"/>
      <c r="G253" s="90"/>
      <c r="H253" s="96"/>
      <c r="I253" s="90"/>
    </row>
    <row r="254" spans="5:9">
      <c r="E254" s="89">
        <v>251</v>
      </c>
      <c r="F254" s="49"/>
      <c r="G254" s="90"/>
      <c r="H254" s="96"/>
      <c r="I254" s="90"/>
    </row>
    <row r="255" spans="5:9">
      <c r="E255" s="89">
        <v>252</v>
      </c>
      <c r="F255" s="49"/>
      <c r="G255" s="90"/>
      <c r="H255" s="96"/>
      <c r="I255" s="90"/>
    </row>
    <row r="256" spans="5:9">
      <c r="E256" s="89">
        <v>253</v>
      </c>
      <c r="F256" s="49"/>
      <c r="G256" s="90"/>
      <c r="H256" s="96"/>
      <c r="I256" s="90"/>
    </row>
    <row r="257" spans="5:9">
      <c r="E257" s="89">
        <v>254</v>
      </c>
      <c r="F257" s="49"/>
      <c r="G257" s="90"/>
      <c r="H257" s="96"/>
      <c r="I257" s="90"/>
    </row>
    <row r="258" spans="5:9">
      <c r="E258" s="89">
        <v>255</v>
      </c>
      <c r="F258" s="49"/>
      <c r="G258" s="90"/>
      <c r="H258" s="96"/>
      <c r="I258" s="90"/>
    </row>
    <row r="259" spans="5:9">
      <c r="E259" s="89">
        <v>256</v>
      </c>
      <c r="F259" s="49"/>
      <c r="G259" s="90"/>
      <c r="H259" s="96"/>
      <c r="I259" s="90"/>
    </row>
    <row r="260" spans="5:9">
      <c r="E260" s="89">
        <v>257</v>
      </c>
      <c r="F260" s="49"/>
      <c r="G260" s="90"/>
      <c r="H260" s="96"/>
      <c r="I260" s="90"/>
    </row>
    <row r="261" spans="5:9">
      <c r="E261" s="89">
        <v>258</v>
      </c>
      <c r="F261" s="49"/>
      <c r="G261" s="90"/>
      <c r="H261" s="96"/>
      <c r="I261" s="90"/>
    </row>
    <row r="262" spans="5:9">
      <c r="E262" s="89">
        <v>259</v>
      </c>
      <c r="F262" s="49"/>
      <c r="G262" s="90"/>
      <c r="H262" s="96"/>
      <c r="I262" s="90"/>
    </row>
    <row r="263" spans="5:9">
      <c r="E263" s="89">
        <v>260</v>
      </c>
      <c r="F263" s="49"/>
      <c r="G263" s="90"/>
      <c r="H263" s="96"/>
      <c r="I263" s="90"/>
    </row>
    <row r="264" spans="5:9">
      <c r="E264" s="89">
        <v>261</v>
      </c>
      <c r="F264" s="49"/>
      <c r="G264" s="90"/>
      <c r="H264" s="96"/>
      <c r="I264" s="90"/>
    </row>
    <row r="265" spans="5:9">
      <c r="E265" s="89">
        <v>262</v>
      </c>
      <c r="F265" s="49"/>
      <c r="G265" s="90"/>
      <c r="H265" s="96"/>
      <c r="I265" s="90"/>
    </row>
    <row r="266" spans="5:9">
      <c r="E266" s="89">
        <v>263</v>
      </c>
      <c r="F266" s="49"/>
      <c r="G266" s="90"/>
      <c r="H266" s="96"/>
      <c r="I266" s="90"/>
    </row>
    <row r="267" spans="5:9">
      <c r="E267" s="89">
        <v>264</v>
      </c>
      <c r="F267" s="49"/>
      <c r="G267" s="90"/>
      <c r="H267" s="96"/>
      <c r="I267" s="90"/>
    </row>
    <row r="268" spans="5:9">
      <c r="E268" s="89">
        <v>265</v>
      </c>
      <c r="F268" s="49"/>
      <c r="G268" s="90"/>
      <c r="H268" s="96"/>
      <c r="I268" s="90"/>
    </row>
    <row r="269" spans="5:9">
      <c r="E269" s="89">
        <v>266</v>
      </c>
      <c r="F269" s="49"/>
      <c r="G269" s="90"/>
      <c r="H269" s="96"/>
      <c r="I269" s="90"/>
    </row>
    <row r="270" spans="5:9">
      <c r="E270" s="89">
        <v>267</v>
      </c>
      <c r="F270" s="49"/>
      <c r="G270" s="90"/>
      <c r="H270" s="96"/>
      <c r="I270" s="90"/>
    </row>
    <row r="271" spans="5:9">
      <c r="E271" s="89">
        <v>268</v>
      </c>
      <c r="F271" s="49"/>
      <c r="G271" s="90"/>
      <c r="H271" s="96"/>
      <c r="I271" s="90"/>
    </row>
    <row r="272" spans="5:9">
      <c r="E272" s="89">
        <v>269</v>
      </c>
      <c r="F272" s="49"/>
      <c r="G272" s="90"/>
      <c r="H272" s="96"/>
      <c r="I272" s="90"/>
    </row>
    <row r="273" spans="5:9">
      <c r="E273" s="89">
        <v>270</v>
      </c>
      <c r="F273" s="49"/>
      <c r="G273" s="90"/>
      <c r="H273" s="96"/>
      <c r="I273" s="90"/>
    </row>
    <row r="274" spans="5:9">
      <c r="E274" s="89">
        <v>271</v>
      </c>
      <c r="F274" s="49"/>
      <c r="G274" s="90"/>
      <c r="H274" s="96"/>
      <c r="I274" s="90"/>
    </row>
    <row r="275" spans="5:9">
      <c r="E275" s="89">
        <v>272</v>
      </c>
      <c r="F275" s="49"/>
      <c r="G275" s="90"/>
      <c r="H275" s="96"/>
      <c r="I275" s="90"/>
    </row>
    <row r="276" spans="5:9">
      <c r="E276" s="89">
        <v>273</v>
      </c>
      <c r="F276" s="49"/>
      <c r="G276" s="90"/>
      <c r="H276" s="96"/>
      <c r="I276" s="90"/>
    </row>
    <row r="277" spans="5:9">
      <c r="E277" s="89">
        <v>274</v>
      </c>
      <c r="F277" s="49"/>
      <c r="G277" s="90"/>
      <c r="H277" s="96"/>
      <c r="I277" s="90"/>
    </row>
    <row r="278" spans="5:9">
      <c r="E278" s="89">
        <v>275</v>
      </c>
      <c r="F278" s="49"/>
      <c r="G278" s="90"/>
      <c r="H278" s="96"/>
      <c r="I278" s="90"/>
    </row>
    <row r="279" spans="5:9">
      <c r="E279" s="89">
        <v>276</v>
      </c>
      <c r="F279" s="49"/>
      <c r="G279" s="90"/>
      <c r="H279" s="96"/>
      <c r="I279" s="90"/>
    </row>
    <row r="280" spans="5:9">
      <c r="E280" s="89">
        <v>277</v>
      </c>
      <c r="F280" s="49"/>
      <c r="G280" s="90"/>
      <c r="H280" s="96"/>
      <c r="I280" s="90"/>
    </row>
    <row r="281" spans="5:9">
      <c r="E281" s="89">
        <v>278</v>
      </c>
      <c r="F281" s="49"/>
      <c r="G281" s="90"/>
      <c r="H281" s="96"/>
      <c r="I281" s="90"/>
    </row>
    <row r="282" spans="5:9">
      <c r="E282" s="89">
        <v>279</v>
      </c>
      <c r="F282" s="49"/>
      <c r="G282" s="90"/>
      <c r="H282" s="96"/>
      <c r="I282" s="90"/>
    </row>
    <row r="283" spans="5:9">
      <c r="E283" s="89">
        <v>280</v>
      </c>
      <c r="F283" s="49"/>
      <c r="G283" s="90"/>
      <c r="H283" s="96"/>
      <c r="I283" s="90"/>
    </row>
    <row r="284" spans="5:9">
      <c r="E284" s="89">
        <v>281</v>
      </c>
      <c r="F284" s="49"/>
      <c r="G284" s="90"/>
      <c r="H284" s="96"/>
      <c r="I284" s="90"/>
    </row>
    <row r="285" spans="5:9">
      <c r="E285" s="89">
        <v>282</v>
      </c>
      <c r="F285" s="49"/>
      <c r="G285" s="90"/>
      <c r="H285" s="96"/>
      <c r="I285" s="90"/>
    </row>
    <row r="286" spans="5:9">
      <c r="E286" s="89">
        <v>283</v>
      </c>
      <c r="F286" s="49"/>
      <c r="G286" s="90"/>
      <c r="H286" s="96"/>
      <c r="I286" s="90"/>
    </row>
    <row r="287" spans="5:9">
      <c r="E287" s="89">
        <v>284</v>
      </c>
      <c r="F287" s="49"/>
      <c r="G287" s="90"/>
      <c r="H287" s="96"/>
      <c r="I287" s="90"/>
    </row>
    <row r="288" spans="5:9">
      <c r="E288" s="89">
        <v>285</v>
      </c>
      <c r="F288" s="49"/>
      <c r="G288" s="90"/>
      <c r="H288" s="96"/>
      <c r="I288" s="90"/>
    </row>
    <row r="289" spans="5:9">
      <c r="E289" s="89">
        <v>286</v>
      </c>
      <c r="F289" s="49"/>
      <c r="G289" s="90"/>
      <c r="H289" s="96"/>
      <c r="I289" s="90"/>
    </row>
    <row r="290" spans="5:9">
      <c r="E290" s="89">
        <v>287</v>
      </c>
      <c r="F290" s="49"/>
      <c r="G290" s="90"/>
      <c r="H290" s="96"/>
      <c r="I290" s="90"/>
    </row>
    <row r="291" spans="5:9">
      <c r="E291" s="89">
        <v>288</v>
      </c>
      <c r="F291" s="49"/>
      <c r="G291" s="90"/>
      <c r="H291" s="96"/>
      <c r="I291" s="90"/>
    </row>
    <row r="292" spans="5:9">
      <c r="E292" s="89">
        <v>289</v>
      </c>
      <c r="F292" s="49"/>
      <c r="G292" s="90"/>
      <c r="H292" s="96"/>
      <c r="I292" s="90"/>
    </row>
    <row r="293" spans="5:9">
      <c r="E293" s="89">
        <v>290</v>
      </c>
      <c r="F293" s="49"/>
      <c r="G293" s="90"/>
      <c r="H293" s="96"/>
      <c r="I293" s="90"/>
    </row>
    <row r="294" spans="5:9">
      <c r="E294" s="89">
        <v>291</v>
      </c>
      <c r="F294" s="49"/>
      <c r="G294" s="90"/>
      <c r="H294" s="96"/>
      <c r="I294" s="90"/>
    </row>
    <row r="295" spans="5:9">
      <c r="E295" s="89">
        <v>292</v>
      </c>
      <c r="F295" s="49"/>
      <c r="G295" s="90"/>
      <c r="H295" s="96"/>
      <c r="I295" s="90"/>
    </row>
    <row r="296" spans="5:9">
      <c r="E296" s="89">
        <v>293</v>
      </c>
      <c r="F296" s="49"/>
      <c r="G296" s="90"/>
      <c r="H296" s="96"/>
      <c r="I296" s="90"/>
    </row>
    <row r="297" spans="5:9">
      <c r="E297" s="89">
        <v>294</v>
      </c>
      <c r="F297" s="49"/>
      <c r="G297" s="90"/>
      <c r="H297" s="96"/>
      <c r="I297" s="90"/>
    </row>
    <row r="298" spans="5:9">
      <c r="E298" s="89">
        <v>295</v>
      </c>
      <c r="F298" s="49"/>
      <c r="G298" s="90"/>
      <c r="H298" s="96"/>
      <c r="I298" s="90"/>
    </row>
    <row r="299" spans="5:9">
      <c r="E299" s="89">
        <v>296</v>
      </c>
      <c r="F299" s="49"/>
      <c r="G299" s="90"/>
      <c r="H299" s="96"/>
      <c r="I299" s="90"/>
    </row>
    <row r="300" spans="5:9">
      <c r="E300" s="89">
        <v>297</v>
      </c>
      <c r="F300" s="49"/>
      <c r="G300" s="90"/>
      <c r="H300" s="96"/>
      <c r="I300" s="90"/>
    </row>
    <row r="301" spans="5:9">
      <c r="E301" s="89">
        <v>298</v>
      </c>
      <c r="F301" s="49"/>
      <c r="G301" s="90"/>
      <c r="H301" s="96"/>
      <c r="I301" s="90"/>
    </row>
    <row r="302" spans="5:9">
      <c r="E302" s="89">
        <v>299</v>
      </c>
      <c r="F302" s="49"/>
      <c r="G302" s="90"/>
      <c r="H302" s="96"/>
      <c r="I302" s="90"/>
    </row>
    <row r="303" spans="5:9">
      <c r="E303" s="89">
        <v>300</v>
      </c>
      <c r="F303" s="49"/>
      <c r="G303" s="90"/>
      <c r="H303" s="96"/>
      <c r="I303" s="90"/>
    </row>
    <row r="304" spans="5:9">
      <c r="E304" s="89">
        <v>301</v>
      </c>
      <c r="F304" s="49"/>
      <c r="G304" s="90"/>
      <c r="H304" s="96"/>
      <c r="I304" s="90"/>
    </row>
    <row r="305" spans="5:9">
      <c r="E305" s="89">
        <v>302</v>
      </c>
      <c r="F305" s="49"/>
      <c r="G305" s="90"/>
      <c r="H305" s="96"/>
      <c r="I305" s="90"/>
    </row>
    <row r="306" spans="5:9">
      <c r="E306" s="89">
        <v>303</v>
      </c>
      <c r="F306" s="49"/>
      <c r="G306" s="90"/>
      <c r="H306" s="96"/>
      <c r="I306" s="90"/>
    </row>
    <row r="307" spans="5:9">
      <c r="E307" s="89">
        <v>304</v>
      </c>
      <c r="F307" s="49"/>
      <c r="G307" s="90"/>
      <c r="H307" s="96"/>
      <c r="I307" s="90"/>
    </row>
    <row r="308" spans="5:9">
      <c r="E308" s="89">
        <v>305</v>
      </c>
      <c r="F308" s="49"/>
      <c r="G308" s="90"/>
      <c r="H308" s="96"/>
      <c r="I308" s="90"/>
    </row>
    <row r="309" spans="5:9">
      <c r="E309" s="89">
        <v>306</v>
      </c>
      <c r="F309" s="49"/>
      <c r="G309" s="90"/>
      <c r="H309" s="96"/>
      <c r="I309" s="90"/>
    </row>
    <row r="310" spans="5:9">
      <c r="E310" s="89">
        <v>307</v>
      </c>
      <c r="F310" s="49"/>
      <c r="G310" s="90"/>
      <c r="H310" s="96"/>
      <c r="I310" s="90"/>
    </row>
    <row r="311" spans="5:9">
      <c r="E311" s="89">
        <v>308</v>
      </c>
      <c r="F311" s="49"/>
      <c r="G311" s="90"/>
      <c r="H311" s="96"/>
      <c r="I311" s="90"/>
    </row>
    <row r="312" spans="5:9">
      <c r="E312" s="89">
        <v>309</v>
      </c>
      <c r="F312" s="49"/>
      <c r="G312" s="90"/>
      <c r="H312" s="96"/>
      <c r="I312" s="90"/>
    </row>
    <row r="313" spans="5:9">
      <c r="E313" s="89">
        <v>310</v>
      </c>
      <c r="F313" s="49"/>
      <c r="G313" s="90"/>
      <c r="H313" s="96"/>
      <c r="I313" s="90"/>
    </row>
    <row r="314" spans="5:9">
      <c r="E314" s="89">
        <v>311</v>
      </c>
      <c r="F314" s="49"/>
      <c r="G314" s="90"/>
      <c r="H314" s="96"/>
      <c r="I314" s="90"/>
    </row>
    <row r="315" spans="5:9">
      <c r="E315" s="89">
        <v>312</v>
      </c>
      <c r="F315" s="49"/>
      <c r="G315" s="90"/>
      <c r="H315" s="96"/>
      <c r="I315" s="90"/>
    </row>
    <row r="316" spans="5:9">
      <c r="E316" s="89">
        <v>313</v>
      </c>
      <c r="F316" s="49"/>
      <c r="G316" s="90"/>
      <c r="H316" s="96"/>
      <c r="I316" s="90"/>
    </row>
    <row r="317" spans="5:9">
      <c r="E317" s="89">
        <v>314</v>
      </c>
      <c r="F317" s="49"/>
      <c r="G317" s="90"/>
      <c r="H317" s="96"/>
      <c r="I317" s="90"/>
    </row>
    <row r="318" spans="5:9">
      <c r="E318" s="89">
        <v>315</v>
      </c>
      <c r="F318" s="49"/>
      <c r="G318" s="90"/>
      <c r="H318" s="96"/>
      <c r="I318" s="90"/>
    </row>
    <row r="319" spans="5:9">
      <c r="E319" s="89">
        <v>316</v>
      </c>
      <c r="F319" s="49"/>
      <c r="G319" s="90"/>
      <c r="H319" s="96"/>
      <c r="I319" s="90"/>
    </row>
    <row r="320" spans="5:9">
      <c r="E320" s="89">
        <v>317</v>
      </c>
      <c r="F320" s="49"/>
      <c r="G320" s="90"/>
      <c r="H320" s="96"/>
      <c r="I320" s="90"/>
    </row>
    <row r="321" spans="5:9">
      <c r="E321" s="89">
        <v>318</v>
      </c>
      <c r="F321" s="49"/>
      <c r="G321" s="90"/>
      <c r="H321" s="96"/>
      <c r="I321" s="90"/>
    </row>
    <row r="322" spans="5:9">
      <c r="E322" s="89">
        <v>319</v>
      </c>
      <c r="F322" s="49"/>
      <c r="G322" s="90"/>
      <c r="H322" s="96"/>
      <c r="I322" s="90"/>
    </row>
    <row r="323" spans="5:9">
      <c r="E323" s="89">
        <v>320</v>
      </c>
      <c r="F323" s="49"/>
      <c r="G323" s="90"/>
      <c r="H323" s="96"/>
      <c r="I323" s="90"/>
    </row>
    <row r="324" spans="5:9">
      <c r="E324" s="89">
        <v>321</v>
      </c>
      <c r="F324" s="49"/>
      <c r="G324" s="90"/>
      <c r="H324" s="96"/>
      <c r="I324" s="90"/>
    </row>
    <row r="325" spans="5:9">
      <c r="E325" s="89">
        <v>322</v>
      </c>
      <c r="F325" s="49"/>
      <c r="G325" s="90"/>
      <c r="H325" s="96"/>
      <c r="I325" s="90"/>
    </row>
    <row r="326" spans="5:9">
      <c r="E326" s="89">
        <v>323</v>
      </c>
      <c r="F326" s="49"/>
      <c r="G326" s="90"/>
      <c r="H326" s="96"/>
      <c r="I326" s="90"/>
    </row>
    <row r="327" spans="5:9">
      <c r="E327" s="89">
        <v>324</v>
      </c>
      <c r="F327" s="49"/>
      <c r="G327" s="90"/>
      <c r="H327" s="96"/>
      <c r="I327" s="90"/>
    </row>
    <row r="328" spans="5:9">
      <c r="E328" s="89">
        <v>325</v>
      </c>
      <c r="F328" s="49"/>
      <c r="G328" s="90"/>
      <c r="H328" s="96"/>
      <c r="I328" s="90"/>
    </row>
    <row r="329" spans="5:9">
      <c r="E329" s="89">
        <v>326</v>
      </c>
      <c r="F329" s="49"/>
      <c r="G329" s="90"/>
      <c r="H329" s="96"/>
      <c r="I329" s="90"/>
    </row>
    <row r="330" spans="5:9">
      <c r="E330" s="89">
        <v>327</v>
      </c>
      <c r="F330" s="49"/>
      <c r="G330" s="90"/>
      <c r="H330" s="96"/>
      <c r="I330" s="90"/>
    </row>
    <row r="331" spans="5:9">
      <c r="E331" s="89">
        <v>328</v>
      </c>
      <c r="F331" s="49"/>
      <c r="G331" s="90"/>
      <c r="H331" s="96"/>
      <c r="I331" s="90"/>
    </row>
    <row r="332" spans="5:9">
      <c r="E332" s="89">
        <v>329</v>
      </c>
      <c r="F332" s="49"/>
      <c r="G332" s="90"/>
      <c r="H332" s="96"/>
      <c r="I332" s="90"/>
    </row>
    <row r="333" spans="5:9">
      <c r="E333" s="89">
        <v>330</v>
      </c>
      <c r="F333" s="49"/>
      <c r="G333" s="90"/>
      <c r="H333" s="96"/>
      <c r="I333" s="90"/>
    </row>
    <row r="334" spans="5:9">
      <c r="E334" s="89">
        <v>331</v>
      </c>
      <c r="F334" s="49"/>
      <c r="G334" s="90"/>
      <c r="H334" s="96"/>
      <c r="I334" s="90"/>
    </row>
    <row r="335" spans="5:9">
      <c r="E335" s="89">
        <v>332</v>
      </c>
      <c r="F335" s="49"/>
      <c r="G335" s="90"/>
      <c r="H335" s="96"/>
      <c r="I335" s="90"/>
    </row>
    <row r="336" spans="5:9">
      <c r="E336" s="89">
        <v>333</v>
      </c>
      <c r="F336" s="49"/>
      <c r="G336" s="90"/>
      <c r="H336" s="96"/>
      <c r="I336" s="90"/>
    </row>
    <row r="337" spans="5:9">
      <c r="E337" s="89">
        <v>334</v>
      </c>
      <c r="F337" s="49"/>
      <c r="G337" s="90"/>
      <c r="H337" s="96"/>
      <c r="I337" s="90"/>
    </row>
    <row r="338" spans="5:9">
      <c r="E338" s="89">
        <v>335</v>
      </c>
      <c r="F338" s="49"/>
      <c r="G338" s="90"/>
      <c r="H338" s="96"/>
      <c r="I338" s="90"/>
    </row>
    <row r="339" spans="5:9">
      <c r="E339" s="89">
        <v>336</v>
      </c>
      <c r="F339" s="49"/>
      <c r="G339" s="90"/>
      <c r="H339" s="96"/>
      <c r="I339" s="90"/>
    </row>
    <row r="340" spans="5:9">
      <c r="E340" s="89">
        <v>337</v>
      </c>
      <c r="F340" s="49"/>
      <c r="G340" s="90"/>
      <c r="H340" s="96"/>
      <c r="I340" s="90"/>
    </row>
    <row r="341" spans="5:9">
      <c r="E341" s="89">
        <v>338</v>
      </c>
      <c r="F341" s="49"/>
      <c r="G341" s="90"/>
      <c r="H341" s="96"/>
      <c r="I341" s="90"/>
    </row>
    <row r="342" spans="5:9">
      <c r="E342" s="89">
        <v>339</v>
      </c>
      <c r="F342" s="49"/>
      <c r="G342" s="90"/>
      <c r="H342" s="96"/>
      <c r="I342" s="90"/>
    </row>
    <row r="343" spans="5:9">
      <c r="E343" s="89">
        <v>340</v>
      </c>
      <c r="F343" s="49"/>
      <c r="G343" s="90"/>
      <c r="H343" s="96"/>
      <c r="I343" s="90"/>
    </row>
    <row r="344" spans="5:9">
      <c r="E344" s="89">
        <v>341</v>
      </c>
      <c r="F344" s="49"/>
      <c r="G344" s="90"/>
      <c r="H344" s="96"/>
      <c r="I344" s="90"/>
    </row>
    <row r="345" spans="5:9">
      <c r="E345" s="89">
        <v>342</v>
      </c>
      <c r="F345" s="49"/>
      <c r="G345" s="90"/>
      <c r="H345" s="96"/>
      <c r="I345" s="90"/>
    </row>
    <row r="346" spans="5:9">
      <c r="E346" s="89">
        <v>343</v>
      </c>
      <c r="F346" s="49"/>
      <c r="G346" s="90"/>
      <c r="H346" s="96"/>
      <c r="I346" s="90"/>
    </row>
    <row r="347" spans="5:9">
      <c r="E347" s="89">
        <v>344</v>
      </c>
      <c r="F347" s="49"/>
      <c r="G347" s="90"/>
      <c r="H347" s="96"/>
      <c r="I347" s="90"/>
    </row>
    <row r="348" spans="5:9">
      <c r="E348" s="89">
        <v>345</v>
      </c>
      <c r="F348" s="49"/>
      <c r="G348" s="90"/>
      <c r="H348" s="96"/>
      <c r="I348" s="90"/>
    </row>
    <row r="349" spans="5:9">
      <c r="E349" s="89">
        <v>346</v>
      </c>
      <c r="F349" s="49"/>
      <c r="G349" s="90"/>
      <c r="H349" s="96"/>
      <c r="I349" s="90"/>
    </row>
    <row r="350" spans="5:9">
      <c r="E350" s="89">
        <v>347</v>
      </c>
      <c r="F350" s="49"/>
      <c r="G350" s="90"/>
      <c r="H350" s="96"/>
      <c r="I350" s="90"/>
    </row>
    <row r="351" spans="5:9">
      <c r="E351" s="89">
        <v>348</v>
      </c>
      <c r="F351" s="49"/>
      <c r="G351" s="90"/>
      <c r="H351" s="96"/>
      <c r="I351" s="90"/>
    </row>
    <row r="352" spans="5:9">
      <c r="E352" s="89">
        <v>349</v>
      </c>
      <c r="F352" s="49"/>
      <c r="G352" s="90"/>
      <c r="H352" s="96"/>
      <c r="I352" s="90"/>
    </row>
    <row r="353" spans="5:9">
      <c r="E353" s="89">
        <v>350</v>
      </c>
      <c r="F353" s="49"/>
      <c r="G353" s="90"/>
      <c r="H353" s="96"/>
      <c r="I353" s="90"/>
    </row>
    <row r="354" spans="5:9">
      <c r="E354" s="89">
        <v>351</v>
      </c>
      <c r="F354" s="49"/>
      <c r="G354" s="90"/>
      <c r="H354" s="96"/>
      <c r="I354" s="90"/>
    </row>
    <row r="355" spans="5:9">
      <c r="E355" s="89">
        <v>352</v>
      </c>
      <c r="F355" s="49"/>
      <c r="G355" s="90"/>
      <c r="H355" s="96"/>
      <c r="I355" s="90"/>
    </row>
    <row r="356" spans="5:9">
      <c r="E356" s="89">
        <v>353</v>
      </c>
      <c r="F356" s="49"/>
      <c r="G356" s="90"/>
      <c r="H356" s="96"/>
      <c r="I356" s="90"/>
    </row>
    <row r="357" spans="5:9">
      <c r="E357" s="89">
        <v>354</v>
      </c>
      <c r="F357" s="49"/>
      <c r="G357" s="90"/>
      <c r="H357" s="96"/>
      <c r="I357" s="90"/>
    </row>
    <row r="358" spans="5:9">
      <c r="E358" s="89">
        <v>355</v>
      </c>
      <c r="F358" s="49"/>
      <c r="G358" s="90"/>
      <c r="H358" s="96"/>
      <c r="I358" s="90"/>
    </row>
    <row r="359" spans="5:9">
      <c r="E359" s="89">
        <v>356</v>
      </c>
      <c r="F359" s="49"/>
      <c r="G359" s="90"/>
      <c r="H359" s="96"/>
      <c r="I359" s="90"/>
    </row>
    <row r="360" spans="5:9">
      <c r="E360" s="89">
        <v>357</v>
      </c>
      <c r="F360" s="49"/>
      <c r="G360" s="90"/>
      <c r="H360" s="96"/>
      <c r="I360" s="90"/>
    </row>
    <row r="361" spans="5:9">
      <c r="E361" s="89">
        <v>358</v>
      </c>
      <c r="F361" s="49"/>
      <c r="G361" s="90"/>
      <c r="H361" s="96"/>
      <c r="I361" s="90"/>
    </row>
    <row r="362" spans="5:9">
      <c r="E362" s="89">
        <v>359</v>
      </c>
      <c r="F362" s="49"/>
      <c r="G362" s="90"/>
      <c r="H362" s="96"/>
      <c r="I362" s="90"/>
    </row>
    <row r="363" spans="5:9">
      <c r="E363" s="89">
        <v>360</v>
      </c>
      <c r="F363" s="49"/>
      <c r="G363" s="90"/>
      <c r="H363" s="96"/>
      <c r="I363" s="90"/>
    </row>
    <row r="364" spans="5:9">
      <c r="E364" s="89">
        <v>361</v>
      </c>
      <c r="F364" s="49"/>
      <c r="G364" s="90"/>
      <c r="H364" s="96"/>
      <c r="I364" s="90"/>
    </row>
    <row r="365" spans="5:9">
      <c r="E365" s="89">
        <v>362</v>
      </c>
      <c r="F365" s="49"/>
      <c r="G365" s="90"/>
      <c r="H365" s="96"/>
      <c r="I365" s="90"/>
    </row>
    <row r="366" spans="5:9">
      <c r="E366" s="89">
        <v>363</v>
      </c>
      <c r="F366" s="49"/>
      <c r="G366" s="90"/>
      <c r="H366" s="96"/>
      <c r="I366" s="90"/>
    </row>
    <row r="367" spans="5:9">
      <c r="E367" s="89">
        <v>364</v>
      </c>
      <c r="F367" s="49"/>
      <c r="G367" s="90"/>
      <c r="H367" s="96"/>
      <c r="I367" s="90"/>
    </row>
    <row r="368" spans="5:9">
      <c r="E368" s="89">
        <v>365</v>
      </c>
      <c r="F368" s="49"/>
      <c r="G368" s="90"/>
      <c r="H368" s="96"/>
      <c r="I368" s="90"/>
    </row>
    <row r="369" spans="5:9">
      <c r="E369" s="89">
        <v>366</v>
      </c>
      <c r="F369" s="49"/>
      <c r="G369" s="90"/>
      <c r="H369" s="96"/>
      <c r="I369" s="90"/>
    </row>
    <row r="370" spans="5:9">
      <c r="E370" s="89">
        <v>367</v>
      </c>
      <c r="F370" s="49"/>
      <c r="G370" s="90"/>
      <c r="H370" s="96"/>
      <c r="I370" s="90"/>
    </row>
    <row r="371" spans="5:9">
      <c r="E371" s="89">
        <v>368</v>
      </c>
      <c r="F371" s="49"/>
      <c r="G371" s="90"/>
      <c r="H371" s="96"/>
      <c r="I371" s="90"/>
    </row>
    <row r="372" spans="5:9">
      <c r="E372" s="89">
        <v>369</v>
      </c>
      <c r="F372" s="49"/>
      <c r="G372" s="90"/>
      <c r="H372" s="96"/>
      <c r="I372" s="90"/>
    </row>
    <row r="373" spans="5:9">
      <c r="E373" s="89">
        <v>370</v>
      </c>
      <c r="F373" s="49"/>
      <c r="G373" s="90"/>
      <c r="H373" s="96"/>
      <c r="I373" s="90"/>
    </row>
    <row r="374" spans="5:9">
      <c r="E374" s="89">
        <v>371</v>
      </c>
      <c r="F374" s="49"/>
      <c r="G374" s="90"/>
      <c r="H374" s="96"/>
      <c r="I374" s="90"/>
    </row>
    <row r="375" spans="5:9">
      <c r="E375" s="89">
        <v>372</v>
      </c>
      <c r="F375" s="49"/>
      <c r="G375" s="90"/>
      <c r="H375" s="96"/>
      <c r="I375" s="90"/>
    </row>
    <row r="376" spans="5:9">
      <c r="E376" s="89">
        <v>373</v>
      </c>
      <c r="F376" s="49"/>
      <c r="G376" s="90"/>
      <c r="H376" s="96"/>
      <c r="I376" s="90"/>
    </row>
    <row r="377" spans="5:9">
      <c r="E377" s="89">
        <v>374</v>
      </c>
      <c r="F377" s="49"/>
      <c r="G377" s="90"/>
      <c r="H377" s="96"/>
      <c r="I377" s="90"/>
    </row>
    <row r="378" spans="5:9">
      <c r="E378" s="89">
        <v>375</v>
      </c>
      <c r="F378" s="49"/>
      <c r="G378" s="90"/>
      <c r="H378" s="96"/>
      <c r="I378" s="90"/>
    </row>
    <row r="379" spans="5:9">
      <c r="E379" s="89">
        <v>376</v>
      </c>
      <c r="F379" s="49"/>
      <c r="G379" s="90"/>
      <c r="H379" s="96"/>
      <c r="I379" s="90"/>
    </row>
    <row r="380" spans="5:9">
      <c r="E380" s="89">
        <v>377</v>
      </c>
      <c r="F380" s="49"/>
      <c r="G380" s="90"/>
      <c r="H380" s="96"/>
      <c r="I380" s="90"/>
    </row>
    <row r="381" spans="5:9">
      <c r="E381" s="89">
        <v>378</v>
      </c>
      <c r="F381" s="49"/>
      <c r="G381" s="90"/>
      <c r="H381" s="96"/>
      <c r="I381" s="90"/>
    </row>
    <row r="382" spans="5:9">
      <c r="E382" s="89">
        <v>379</v>
      </c>
      <c r="F382" s="49"/>
      <c r="G382" s="90"/>
      <c r="H382" s="96"/>
      <c r="I382" s="90"/>
    </row>
    <row r="383" spans="5:9">
      <c r="E383" s="89">
        <v>380</v>
      </c>
      <c r="F383" s="49"/>
      <c r="G383" s="90"/>
      <c r="H383" s="96"/>
      <c r="I383" s="90"/>
    </row>
    <row r="384" spans="5:9">
      <c r="E384" s="89">
        <v>381</v>
      </c>
      <c r="F384" s="49"/>
      <c r="G384" s="90"/>
      <c r="H384" s="96"/>
      <c r="I384" s="90"/>
    </row>
    <row r="385" spans="5:9">
      <c r="E385" s="89">
        <v>382</v>
      </c>
      <c r="F385" s="49"/>
      <c r="G385" s="90"/>
      <c r="H385" s="96"/>
      <c r="I385" s="90"/>
    </row>
    <row r="386" spans="5:9">
      <c r="E386" s="89">
        <v>383</v>
      </c>
      <c r="F386" s="49"/>
      <c r="G386" s="90"/>
      <c r="H386" s="96"/>
      <c r="I386" s="90"/>
    </row>
    <row r="387" spans="5:9">
      <c r="E387" s="89">
        <v>384</v>
      </c>
      <c r="F387" s="49"/>
      <c r="G387" s="90"/>
      <c r="H387" s="96"/>
      <c r="I387" s="90"/>
    </row>
    <row r="388" spans="5:9">
      <c r="E388" s="89">
        <v>385</v>
      </c>
      <c r="F388" s="49"/>
      <c r="G388" s="90"/>
      <c r="H388" s="96"/>
      <c r="I388" s="90"/>
    </row>
    <row r="389" spans="5:9">
      <c r="E389" s="89">
        <v>386</v>
      </c>
      <c r="F389" s="49"/>
      <c r="G389" s="90"/>
      <c r="H389" s="96"/>
      <c r="I389" s="90"/>
    </row>
    <row r="390" spans="5:9">
      <c r="E390" s="89">
        <v>387</v>
      </c>
      <c r="F390" s="49"/>
      <c r="G390" s="90"/>
      <c r="H390" s="96"/>
      <c r="I390" s="90"/>
    </row>
    <row r="391" spans="5:9">
      <c r="E391" s="89">
        <v>388</v>
      </c>
      <c r="F391" s="49"/>
      <c r="G391" s="90"/>
      <c r="H391" s="96"/>
      <c r="I391" s="90"/>
    </row>
    <row r="392" spans="5:9">
      <c r="E392" s="89">
        <v>389</v>
      </c>
      <c r="F392" s="49"/>
      <c r="G392" s="90"/>
      <c r="H392" s="96"/>
      <c r="I392" s="90"/>
    </row>
    <row r="393" spans="5:9">
      <c r="E393" s="89">
        <v>390</v>
      </c>
      <c r="F393" s="49"/>
      <c r="G393" s="90"/>
      <c r="H393" s="96"/>
      <c r="I393" s="90"/>
    </row>
    <row r="394" spans="5:9">
      <c r="E394" s="89">
        <v>391</v>
      </c>
      <c r="F394" s="49"/>
      <c r="G394" s="90"/>
      <c r="H394" s="96"/>
      <c r="I394" s="90"/>
    </row>
    <row r="395" spans="5:9">
      <c r="E395" s="89">
        <v>392</v>
      </c>
      <c r="F395" s="49"/>
      <c r="G395" s="90"/>
      <c r="H395" s="96"/>
      <c r="I395" s="90"/>
    </row>
    <row r="396" spans="5:9">
      <c r="E396" s="89">
        <v>393</v>
      </c>
      <c r="F396" s="49"/>
      <c r="G396" s="90"/>
      <c r="H396" s="96"/>
      <c r="I396" s="90"/>
    </row>
    <row r="397" spans="5:9">
      <c r="E397" s="89">
        <v>394</v>
      </c>
      <c r="F397" s="49"/>
      <c r="G397" s="90"/>
      <c r="H397" s="96"/>
      <c r="I397" s="90"/>
    </row>
    <row r="398" spans="5:9">
      <c r="E398" s="89">
        <v>395</v>
      </c>
      <c r="F398" s="49"/>
      <c r="G398" s="90"/>
      <c r="H398" s="96"/>
      <c r="I398" s="90"/>
    </row>
    <row r="399" spans="5:9">
      <c r="E399" s="89">
        <v>396</v>
      </c>
      <c r="F399" s="49"/>
      <c r="G399" s="90"/>
      <c r="H399" s="96"/>
      <c r="I399" s="90"/>
    </row>
    <row r="400" spans="5:9">
      <c r="E400" s="89">
        <v>397</v>
      </c>
      <c r="F400" s="49"/>
      <c r="G400" s="90"/>
      <c r="H400" s="96"/>
      <c r="I400" s="90"/>
    </row>
    <row r="401" spans="5:9">
      <c r="E401" s="89">
        <v>398</v>
      </c>
      <c r="F401" s="49"/>
      <c r="G401" s="90"/>
      <c r="H401" s="96"/>
      <c r="I401" s="90"/>
    </row>
    <row r="402" spans="5:9">
      <c r="E402" s="89">
        <v>399</v>
      </c>
      <c r="F402" s="49"/>
      <c r="G402" s="90"/>
      <c r="H402" s="96"/>
      <c r="I402" s="90"/>
    </row>
    <row r="403" spans="5:9">
      <c r="E403" s="89">
        <v>400</v>
      </c>
      <c r="F403" s="49"/>
      <c r="G403" s="90"/>
      <c r="H403" s="96"/>
      <c r="I403" s="90"/>
    </row>
    <row r="404" spans="5:9">
      <c r="E404" s="89">
        <v>401</v>
      </c>
      <c r="F404" s="49"/>
      <c r="G404" s="90"/>
      <c r="H404" s="96"/>
      <c r="I404" s="90"/>
    </row>
    <row r="405" spans="5:9">
      <c r="E405" s="89">
        <v>402</v>
      </c>
      <c r="F405" s="49"/>
      <c r="G405" s="90"/>
      <c r="H405" s="96"/>
      <c r="I405" s="90"/>
    </row>
    <row r="406" spans="5:9">
      <c r="E406" s="89">
        <v>403</v>
      </c>
      <c r="F406" s="49"/>
      <c r="G406" s="90"/>
      <c r="H406" s="96"/>
      <c r="I406" s="90"/>
    </row>
    <row r="407" spans="5:9">
      <c r="E407" s="89">
        <v>404</v>
      </c>
      <c r="F407" s="49"/>
      <c r="G407" s="90"/>
      <c r="H407" s="96"/>
      <c r="I407" s="90"/>
    </row>
    <row r="408" spans="5:9">
      <c r="E408" s="89">
        <v>405</v>
      </c>
      <c r="F408" s="49"/>
      <c r="G408" s="90"/>
      <c r="H408" s="96"/>
      <c r="I408" s="90"/>
    </row>
    <row r="409" spans="5:9">
      <c r="E409" s="89">
        <v>406</v>
      </c>
      <c r="F409" s="49"/>
      <c r="G409" s="90"/>
      <c r="H409" s="96"/>
      <c r="I409" s="90"/>
    </row>
    <row r="410" spans="5:9">
      <c r="E410" s="89">
        <v>407</v>
      </c>
      <c r="F410" s="49"/>
      <c r="G410" s="90"/>
      <c r="H410" s="96"/>
      <c r="I410" s="90"/>
    </row>
    <row r="411" spans="5:9">
      <c r="E411" s="89">
        <v>408</v>
      </c>
      <c r="F411" s="49"/>
      <c r="G411" s="90"/>
      <c r="H411" s="96"/>
      <c r="I411" s="90"/>
    </row>
    <row r="412" spans="5:9">
      <c r="E412" s="89">
        <v>409</v>
      </c>
      <c r="F412" s="49"/>
      <c r="G412" s="90"/>
      <c r="H412" s="96"/>
      <c r="I412" s="90"/>
    </row>
    <row r="413" spans="5:9">
      <c r="E413" s="89">
        <v>410</v>
      </c>
      <c r="F413" s="49"/>
      <c r="G413" s="90"/>
      <c r="H413" s="96"/>
      <c r="I413" s="90"/>
    </row>
    <row r="414" spans="5:9">
      <c r="E414" s="89">
        <v>411</v>
      </c>
      <c r="F414" s="49"/>
      <c r="G414" s="90"/>
      <c r="H414" s="96"/>
      <c r="I414" s="90"/>
    </row>
    <row r="415" spans="5:9">
      <c r="E415" s="89">
        <v>412</v>
      </c>
      <c r="F415" s="49"/>
      <c r="G415" s="90"/>
      <c r="H415" s="96"/>
      <c r="I415" s="90"/>
    </row>
    <row r="416" spans="5:9">
      <c r="E416" s="89">
        <v>413</v>
      </c>
      <c r="F416" s="49"/>
      <c r="G416" s="90"/>
      <c r="H416" s="96"/>
      <c r="I416" s="90"/>
    </row>
    <row r="417" spans="5:9">
      <c r="E417" s="89">
        <v>414</v>
      </c>
      <c r="F417" s="49"/>
      <c r="G417" s="90"/>
      <c r="H417" s="96"/>
      <c r="I417" s="90"/>
    </row>
    <row r="418" spans="5:9">
      <c r="E418" s="89">
        <v>415</v>
      </c>
      <c r="F418" s="49"/>
      <c r="G418" s="90"/>
      <c r="H418" s="96"/>
      <c r="I418" s="90"/>
    </row>
    <row r="419" spans="5:9">
      <c r="E419" s="89">
        <v>416</v>
      </c>
      <c r="F419" s="49"/>
      <c r="G419" s="90"/>
      <c r="H419" s="96"/>
      <c r="I419" s="90"/>
    </row>
    <row r="420" spans="5:9">
      <c r="E420" s="89">
        <v>417</v>
      </c>
      <c r="F420" s="49"/>
      <c r="G420" s="90"/>
      <c r="H420" s="96"/>
      <c r="I420" s="90"/>
    </row>
    <row r="421" spans="5:9">
      <c r="E421" s="89">
        <v>418</v>
      </c>
      <c r="F421" s="49"/>
      <c r="G421" s="90"/>
      <c r="H421" s="96"/>
      <c r="I421" s="90"/>
    </row>
    <row r="422" spans="5:9">
      <c r="E422" s="89">
        <v>419</v>
      </c>
      <c r="F422" s="49"/>
      <c r="G422" s="90"/>
      <c r="H422" s="96"/>
      <c r="I422" s="90"/>
    </row>
    <row r="423" spans="5:9">
      <c r="E423" s="89">
        <v>420</v>
      </c>
      <c r="F423" s="49"/>
      <c r="G423" s="90"/>
      <c r="H423" s="96"/>
      <c r="I423" s="90"/>
    </row>
    <row r="424" spans="5:9">
      <c r="E424" s="89">
        <v>421</v>
      </c>
      <c r="F424" s="49"/>
      <c r="G424" s="90"/>
      <c r="H424" s="96"/>
      <c r="I424" s="90"/>
    </row>
    <row r="425" spans="5:9">
      <c r="E425" s="89">
        <v>422</v>
      </c>
      <c r="F425" s="49"/>
      <c r="G425" s="90"/>
      <c r="H425" s="96"/>
      <c r="I425" s="90"/>
    </row>
    <row r="426" spans="5:9">
      <c r="E426" s="89">
        <v>423</v>
      </c>
      <c r="F426" s="49"/>
      <c r="G426" s="90"/>
      <c r="H426" s="96"/>
      <c r="I426" s="90"/>
    </row>
    <row r="427" spans="5:9">
      <c r="E427" s="89">
        <v>424</v>
      </c>
      <c r="F427" s="49"/>
      <c r="G427" s="90"/>
      <c r="H427" s="96"/>
      <c r="I427" s="90"/>
    </row>
    <row r="428" spans="5:9">
      <c r="E428" s="89">
        <v>425</v>
      </c>
      <c r="F428" s="49"/>
      <c r="G428" s="90"/>
      <c r="H428" s="96"/>
      <c r="I428" s="90"/>
    </row>
    <row r="429" spans="5:9">
      <c r="E429" s="89">
        <v>426</v>
      </c>
      <c r="F429" s="49"/>
      <c r="G429" s="90"/>
      <c r="H429" s="96"/>
      <c r="I429" s="90"/>
    </row>
    <row r="430" spans="5:9">
      <c r="E430" s="89">
        <v>427</v>
      </c>
      <c r="F430" s="49"/>
      <c r="G430" s="90"/>
      <c r="H430" s="96"/>
      <c r="I430" s="90"/>
    </row>
    <row r="431" spans="5:9">
      <c r="E431" s="89">
        <v>428</v>
      </c>
      <c r="F431" s="49"/>
      <c r="G431" s="90"/>
      <c r="H431" s="96"/>
      <c r="I431" s="90"/>
    </row>
    <row r="432" spans="5:9">
      <c r="E432" s="89">
        <v>429</v>
      </c>
      <c r="F432" s="49"/>
      <c r="G432" s="90"/>
      <c r="H432" s="96"/>
      <c r="I432" s="90"/>
    </row>
    <row r="433" spans="5:9">
      <c r="E433" s="89">
        <v>430</v>
      </c>
      <c r="F433" s="49"/>
      <c r="G433" s="90"/>
      <c r="H433" s="96"/>
      <c r="I433" s="90"/>
    </row>
    <row r="434" spans="5:9">
      <c r="E434" s="89">
        <v>431</v>
      </c>
      <c r="F434" s="49"/>
      <c r="G434" s="90"/>
      <c r="H434" s="96"/>
      <c r="I434" s="90"/>
    </row>
    <row r="435" spans="5:9">
      <c r="E435" s="89">
        <v>432</v>
      </c>
      <c r="F435" s="49"/>
      <c r="G435" s="90"/>
      <c r="H435" s="96"/>
      <c r="I435" s="90"/>
    </row>
    <row r="436" spans="5:9">
      <c r="E436" s="89">
        <v>433</v>
      </c>
      <c r="F436" s="49"/>
      <c r="G436" s="90"/>
      <c r="H436" s="96"/>
      <c r="I436" s="90"/>
    </row>
    <row r="437" spans="5:9">
      <c r="E437" s="89">
        <v>434</v>
      </c>
      <c r="F437" s="49"/>
      <c r="G437" s="90"/>
      <c r="H437" s="96"/>
      <c r="I437" s="90"/>
    </row>
    <row r="438" spans="5:9">
      <c r="E438" s="89">
        <v>435</v>
      </c>
      <c r="F438" s="49"/>
      <c r="G438" s="90"/>
      <c r="H438" s="96"/>
      <c r="I438" s="90"/>
    </row>
    <row r="439" spans="5:9">
      <c r="E439" s="89">
        <v>436</v>
      </c>
      <c r="F439" s="49"/>
      <c r="G439" s="90"/>
      <c r="H439" s="96"/>
      <c r="I439" s="90"/>
    </row>
    <row r="440" spans="5:9">
      <c r="E440" s="89">
        <v>437</v>
      </c>
      <c r="F440" s="49"/>
      <c r="G440" s="90"/>
      <c r="H440" s="96"/>
      <c r="I440" s="90"/>
    </row>
    <row r="441" spans="5:9">
      <c r="E441" s="89">
        <v>438</v>
      </c>
      <c r="F441" s="49"/>
      <c r="G441" s="90"/>
      <c r="H441" s="96"/>
      <c r="I441" s="90"/>
    </row>
    <row r="442" spans="5:9">
      <c r="E442" s="89">
        <v>439</v>
      </c>
      <c r="F442" s="49"/>
      <c r="G442" s="90"/>
      <c r="H442" s="96"/>
      <c r="I442" s="90"/>
    </row>
    <row r="443" spans="5:9">
      <c r="E443" s="89">
        <v>440</v>
      </c>
      <c r="F443" s="49"/>
      <c r="G443" s="90"/>
      <c r="H443" s="96"/>
      <c r="I443" s="90"/>
    </row>
    <row r="444" spans="5:9">
      <c r="E444" s="89">
        <v>441</v>
      </c>
      <c r="F444" s="49"/>
      <c r="G444" s="90"/>
      <c r="H444" s="96"/>
      <c r="I444" s="90"/>
    </row>
    <row r="445" spans="5:9">
      <c r="E445" s="89">
        <v>442</v>
      </c>
      <c r="F445" s="49"/>
      <c r="G445" s="90"/>
      <c r="H445" s="96"/>
      <c r="I445" s="90"/>
    </row>
    <row r="446" spans="5:9">
      <c r="E446" s="89">
        <v>443</v>
      </c>
      <c r="F446" s="49"/>
      <c r="G446" s="90"/>
      <c r="H446" s="96"/>
      <c r="I446" s="90"/>
    </row>
    <row r="447" spans="5:9">
      <c r="E447" s="89">
        <v>444</v>
      </c>
      <c r="F447" s="49"/>
      <c r="G447" s="90"/>
      <c r="H447" s="96"/>
      <c r="I447" s="90"/>
    </row>
    <row r="448" spans="5:9">
      <c r="E448" s="89">
        <v>445</v>
      </c>
      <c r="F448" s="49"/>
      <c r="G448" s="90"/>
      <c r="H448" s="96"/>
      <c r="I448" s="90"/>
    </row>
    <row r="449" spans="5:9">
      <c r="E449" s="89">
        <v>446</v>
      </c>
      <c r="F449" s="49"/>
      <c r="G449" s="90"/>
      <c r="H449" s="96"/>
      <c r="I449" s="90"/>
    </row>
    <row r="450" spans="5:9">
      <c r="E450" s="89">
        <v>447</v>
      </c>
      <c r="F450" s="49"/>
      <c r="G450" s="90"/>
      <c r="H450" s="96"/>
      <c r="I450" s="90"/>
    </row>
    <row r="451" spans="5:9">
      <c r="E451" s="89">
        <v>448</v>
      </c>
      <c r="F451" s="49"/>
      <c r="G451" s="90"/>
      <c r="H451" s="96"/>
      <c r="I451" s="90"/>
    </row>
    <row r="452" spans="5:9">
      <c r="E452" s="89">
        <v>449</v>
      </c>
      <c r="F452" s="49"/>
      <c r="G452" s="90"/>
      <c r="H452" s="96"/>
      <c r="I452" s="90"/>
    </row>
    <row r="453" spans="5:9">
      <c r="E453" s="89">
        <v>450</v>
      </c>
      <c r="F453" s="49"/>
      <c r="G453" s="90"/>
      <c r="H453" s="96"/>
      <c r="I453" s="90"/>
    </row>
    <row r="454" spans="5:9">
      <c r="E454" s="89">
        <v>451</v>
      </c>
      <c r="F454" s="49"/>
      <c r="G454" s="90"/>
      <c r="H454" s="96"/>
      <c r="I454" s="90"/>
    </row>
    <row r="455" spans="5:9">
      <c r="E455" s="89">
        <v>452</v>
      </c>
      <c r="F455" s="49"/>
      <c r="G455" s="90"/>
      <c r="H455" s="96"/>
      <c r="I455" s="90"/>
    </row>
    <row r="456" spans="5:9">
      <c r="E456" s="89">
        <v>453</v>
      </c>
      <c r="F456" s="49"/>
      <c r="G456" s="90"/>
      <c r="H456" s="96"/>
      <c r="I456" s="90"/>
    </row>
    <row r="457" spans="5:9">
      <c r="E457" s="89">
        <v>454</v>
      </c>
      <c r="F457" s="49"/>
      <c r="G457" s="90"/>
      <c r="H457" s="96"/>
      <c r="I457" s="90"/>
    </row>
    <row r="458" spans="5:9">
      <c r="E458" s="89">
        <v>455</v>
      </c>
      <c r="F458" s="49"/>
      <c r="G458" s="90"/>
      <c r="H458" s="96"/>
      <c r="I458" s="90"/>
    </row>
    <row r="459" spans="5:9">
      <c r="E459" s="89">
        <v>456</v>
      </c>
      <c r="F459" s="49"/>
      <c r="G459" s="90"/>
      <c r="H459" s="96"/>
      <c r="I459" s="90"/>
    </row>
    <row r="460" spans="5:9">
      <c r="E460" s="89">
        <v>457</v>
      </c>
      <c r="F460" s="49"/>
      <c r="G460" s="90"/>
      <c r="H460" s="96"/>
      <c r="I460" s="90"/>
    </row>
    <row r="461" spans="5:9">
      <c r="E461" s="89">
        <v>458</v>
      </c>
      <c r="F461" s="49"/>
      <c r="G461" s="90"/>
      <c r="H461" s="96"/>
      <c r="I461" s="90"/>
    </row>
    <row r="462" spans="5:9">
      <c r="E462" s="89">
        <v>459</v>
      </c>
      <c r="F462" s="49"/>
      <c r="G462" s="90"/>
      <c r="H462" s="96"/>
      <c r="I462" s="90"/>
    </row>
    <row r="463" spans="5:9">
      <c r="E463" s="89">
        <v>460</v>
      </c>
      <c r="F463" s="49"/>
      <c r="G463" s="90"/>
      <c r="H463" s="96"/>
      <c r="I463" s="90"/>
    </row>
    <row r="464" spans="5:9">
      <c r="E464" s="89">
        <v>461</v>
      </c>
      <c r="F464" s="49"/>
      <c r="G464" s="90"/>
      <c r="H464" s="96"/>
      <c r="I464" s="90"/>
    </row>
    <row r="465" spans="5:9">
      <c r="E465" s="89">
        <v>462</v>
      </c>
      <c r="F465" s="49"/>
      <c r="G465" s="90"/>
      <c r="H465" s="96"/>
      <c r="I465" s="90"/>
    </row>
    <row r="466" spans="5:9">
      <c r="E466" s="89">
        <v>463</v>
      </c>
      <c r="F466" s="49"/>
      <c r="G466" s="90"/>
      <c r="H466" s="96"/>
      <c r="I466" s="90"/>
    </row>
    <row r="467" spans="5:9">
      <c r="E467" s="89">
        <v>464</v>
      </c>
      <c r="F467" s="49"/>
      <c r="G467" s="90"/>
      <c r="H467" s="96"/>
      <c r="I467" s="90"/>
    </row>
    <row r="468" spans="5:9">
      <c r="E468" s="89">
        <v>465</v>
      </c>
      <c r="F468" s="49"/>
      <c r="G468" s="90"/>
      <c r="H468" s="96"/>
      <c r="I468" s="90"/>
    </row>
    <row r="469" spans="5:9">
      <c r="E469" s="89">
        <v>466</v>
      </c>
      <c r="F469" s="49"/>
      <c r="G469" s="90"/>
      <c r="H469" s="96"/>
      <c r="I469" s="90"/>
    </row>
    <row r="470" spans="5:9">
      <c r="E470" s="89">
        <v>467</v>
      </c>
      <c r="F470" s="49"/>
      <c r="G470" s="90"/>
      <c r="H470" s="96"/>
      <c r="I470" s="90"/>
    </row>
    <row r="471" spans="5:9">
      <c r="E471" s="89">
        <v>468</v>
      </c>
      <c r="F471" s="49"/>
      <c r="G471" s="90"/>
      <c r="H471" s="96"/>
      <c r="I471" s="90"/>
    </row>
    <row r="472" spans="5:9">
      <c r="E472" s="89">
        <v>469</v>
      </c>
      <c r="F472" s="49"/>
      <c r="G472" s="90"/>
      <c r="H472" s="96"/>
      <c r="I472" s="90"/>
    </row>
    <row r="473" spans="5:9">
      <c r="E473" s="89">
        <v>470</v>
      </c>
      <c r="F473" s="49"/>
      <c r="G473" s="90"/>
      <c r="H473" s="96"/>
      <c r="I473" s="90"/>
    </row>
    <row r="474" spans="5:9">
      <c r="E474" s="89">
        <v>471</v>
      </c>
      <c r="F474" s="49"/>
      <c r="G474" s="90"/>
      <c r="H474" s="96"/>
      <c r="I474" s="90"/>
    </row>
    <row r="475" spans="5:9">
      <c r="E475" s="89">
        <v>472</v>
      </c>
      <c r="F475" s="49"/>
      <c r="G475" s="90"/>
      <c r="H475" s="96"/>
      <c r="I475" s="90"/>
    </row>
    <row r="476" spans="5:9">
      <c r="E476" s="89">
        <v>473</v>
      </c>
      <c r="F476" s="49"/>
      <c r="G476" s="90"/>
      <c r="H476" s="96"/>
      <c r="I476" s="90"/>
    </row>
    <row r="477" spans="5:9">
      <c r="E477" s="89">
        <v>474</v>
      </c>
      <c r="F477" s="49"/>
      <c r="G477" s="90"/>
      <c r="H477" s="96"/>
      <c r="I477" s="90"/>
    </row>
    <row r="478" spans="5:9">
      <c r="E478" s="89">
        <v>475</v>
      </c>
      <c r="F478" s="49"/>
      <c r="G478" s="90"/>
      <c r="H478" s="96"/>
      <c r="I478" s="90"/>
    </row>
    <row r="479" spans="5:9">
      <c r="E479" s="89">
        <v>476</v>
      </c>
      <c r="F479" s="49"/>
      <c r="G479" s="90"/>
      <c r="H479" s="96"/>
      <c r="I479" s="90"/>
    </row>
    <row r="480" spans="5:9">
      <c r="E480" s="89">
        <v>477</v>
      </c>
      <c r="F480" s="49"/>
      <c r="G480" s="90"/>
      <c r="H480" s="96"/>
      <c r="I480" s="90"/>
    </row>
    <row r="481" spans="5:9">
      <c r="E481" s="89">
        <v>478</v>
      </c>
      <c r="F481" s="49"/>
      <c r="G481" s="90"/>
      <c r="H481" s="96"/>
      <c r="I481" s="90"/>
    </row>
    <row r="482" spans="5:9">
      <c r="E482" s="89">
        <v>479</v>
      </c>
      <c r="F482" s="49"/>
      <c r="G482" s="90"/>
      <c r="H482" s="96"/>
      <c r="I482" s="90"/>
    </row>
    <row r="483" spans="5:9">
      <c r="E483" s="89">
        <v>480</v>
      </c>
      <c r="F483" s="49"/>
      <c r="G483" s="90"/>
      <c r="H483" s="96"/>
      <c r="I483" s="90"/>
    </row>
    <row r="484" spans="5:9">
      <c r="E484" s="89">
        <v>481</v>
      </c>
      <c r="F484" s="49"/>
      <c r="G484" s="90"/>
      <c r="H484" s="96"/>
      <c r="I484" s="90"/>
    </row>
    <row r="485" spans="5:9">
      <c r="E485" s="89">
        <v>482</v>
      </c>
      <c r="F485" s="49"/>
      <c r="G485" s="90"/>
      <c r="H485" s="96"/>
      <c r="I485" s="90"/>
    </row>
    <row r="486" spans="5:9">
      <c r="E486" s="89">
        <v>483</v>
      </c>
      <c r="F486" s="49"/>
      <c r="G486" s="90"/>
      <c r="H486" s="96"/>
      <c r="I486" s="90"/>
    </row>
    <row r="487" spans="5:9">
      <c r="E487" s="89">
        <v>484</v>
      </c>
      <c r="F487" s="49"/>
      <c r="G487" s="90"/>
      <c r="H487" s="96"/>
      <c r="I487" s="90"/>
    </row>
    <row r="488" spans="5:9">
      <c r="E488" s="89">
        <v>485</v>
      </c>
      <c r="F488" s="49"/>
      <c r="G488" s="90"/>
      <c r="H488" s="96"/>
      <c r="I488" s="90"/>
    </row>
    <row r="489" spans="5:9">
      <c r="E489" s="89">
        <v>486</v>
      </c>
      <c r="F489" s="49"/>
      <c r="G489" s="90"/>
      <c r="H489" s="96"/>
      <c r="I489" s="90"/>
    </row>
    <row r="490" spans="5:9">
      <c r="E490" s="89">
        <v>487</v>
      </c>
      <c r="F490" s="49"/>
      <c r="G490" s="90"/>
      <c r="H490" s="96"/>
      <c r="I490" s="90"/>
    </row>
    <row r="491" spans="5:9">
      <c r="E491" s="89">
        <v>488</v>
      </c>
      <c r="F491" s="49"/>
      <c r="G491" s="90"/>
      <c r="H491" s="96"/>
      <c r="I491" s="90"/>
    </row>
    <row r="492" spans="5:9">
      <c r="E492" s="89">
        <v>489</v>
      </c>
      <c r="F492" s="49"/>
      <c r="G492" s="90"/>
      <c r="H492" s="96"/>
      <c r="I492" s="90"/>
    </row>
    <row r="493" spans="5:9">
      <c r="E493" s="89">
        <v>490</v>
      </c>
      <c r="F493" s="49"/>
      <c r="G493" s="90"/>
      <c r="H493" s="96"/>
      <c r="I493" s="90"/>
    </row>
    <row r="494" spans="5:9">
      <c r="E494" s="89">
        <v>491</v>
      </c>
      <c r="F494" s="49"/>
      <c r="G494" s="90"/>
      <c r="H494" s="96"/>
      <c r="I494" s="90"/>
    </row>
    <row r="495" spans="5:9">
      <c r="E495" s="89">
        <v>492</v>
      </c>
      <c r="F495" s="49"/>
      <c r="G495" s="90"/>
      <c r="H495" s="96"/>
      <c r="I495" s="90"/>
    </row>
    <row r="496" spans="5:9">
      <c r="E496" s="89">
        <v>493</v>
      </c>
      <c r="F496" s="49"/>
      <c r="G496" s="90"/>
      <c r="H496" s="96"/>
      <c r="I496" s="90"/>
    </row>
    <row r="497" spans="5:9">
      <c r="E497" s="89">
        <v>494</v>
      </c>
      <c r="F497" s="49"/>
      <c r="G497" s="90"/>
      <c r="H497" s="96"/>
      <c r="I497" s="90"/>
    </row>
    <row r="498" spans="5:9">
      <c r="E498" s="89">
        <v>495</v>
      </c>
      <c r="F498" s="49"/>
      <c r="G498" s="90"/>
      <c r="H498" s="96"/>
      <c r="I498" s="90"/>
    </row>
    <row r="499" spans="5:9">
      <c r="E499" s="89">
        <v>496</v>
      </c>
      <c r="F499" s="49"/>
      <c r="G499" s="90"/>
      <c r="H499" s="96"/>
      <c r="I499" s="90"/>
    </row>
    <row r="500" spans="5:9">
      <c r="E500" s="89">
        <v>497</v>
      </c>
      <c r="F500" s="49"/>
      <c r="G500" s="90"/>
      <c r="H500" s="96"/>
      <c r="I500" s="90"/>
    </row>
    <row r="501" spans="5:9">
      <c r="E501" s="89">
        <v>498</v>
      </c>
      <c r="F501" s="49"/>
      <c r="G501" s="90"/>
      <c r="H501" s="96"/>
      <c r="I501" s="90"/>
    </row>
    <row r="502" spans="5:9">
      <c r="E502" s="89">
        <v>499</v>
      </c>
      <c r="F502" s="49"/>
      <c r="G502" s="90"/>
      <c r="H502" s="96"/>
      <c r="I502" s="90"/>
    </row>
    <row r="503" spans="5:9" ht="16.5" thickBot="1">
      <c r="E503" s="93">
        <v>500</v>
      </c>
      <c r="F503" s="94"/>
      <c r="G503" s="95"/>
      <c r="H503" s="97"/>
      <c r="I503" s="95"/>
    </row>
  </sheetData>
  <mergeCells count="4">
    <mergeCell ref="C1:D1"/>
    <mergeCell ref="E1:F1"/>
    <mergeCell ref="G1:J1"/>
    <mergeCell ref="K3:N3"/>
  </mergeCells>
  <hyperlinks>
    <hyperlink ref="C9" r:id="rId1" xr:uid="{00000000-0004-0000-0000-000000000000}"/>
  </hyperlinks>
  <pageMargins left="0.7" right="0.7" top="0.78740157499999996" bottom="0.78740157499999996"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J19"/>
  <sheetViews>
    <sheetView zoomScaleNormal="100" workbookViewId="0">
      <selection activeCell="E23" sqref="E23"/>
    </sheetView>
  </sheetViews>
  <sheetFormatPr baseColWidth="10" defaultRowHeight="15.75"/>
  <cols>
    <col min="1" max="1" width="51.140625" style="2" customWidth="1"/>
    <col min="2" max="2" width="2.7109375" style="3" customWidth="1"/>
    <col min="3" max="3" width="2.7109375" customWidth="1"/>
    <col min="4" max="4" width="10.140625" style="11" customWidth="1"/>
    <col min="5" max="5" width="15.5703125" style="8" customWidth="1"/>
    <col min="6" max="6" width="10" bestFit="1" customWidth="1"/>
    <col min="7" max="9" width="10.42578125" customWidth="1"/>
    <col min="10" max="10" width="9.42578125" bestFit="1" customWidth="1"/>
    <col min="11" max="11" width="21" customWidth="1"/>
  </cols>
  <sheetData>
    <row r="1" spans="1:10" ht="21" customHeight="1">
      <c r="A1" s="6" t="s">
        <v>0</v>
      </c>
      <c r="C1" s="61"/>
      <c r="D1" s="104" t="s">
        <v>1</v>
      </c>
      <c r="E1" s="104"/>
      <c r="F1" s="104"/>
      <c r="G1" s="104"/>
      <c r="H1" s="104"/>
      <c r="I1" s="104"/>
      <c r="J1" s="104"/>
    </row>
    <row r="2" spans="1:10" ht="63">
      <c r="A2" s="2" t="s">
        <v>113</v>
      </c>
      <c r="D2" s="26" t="s">
        <v>23</v>
      </c>
    </row>
    <row r="3" spans="1:10" ht="16.5" thickBot="1">
      <c r="D3" s="21" t="s">
        <v>20</v>
      </c>
    </row>
    <row r="4" spans="1:10" ht="16.5" thickBot="1">
      <c r="D4" s="37" t="s">
        <v>18</v>
      </c>
      <c r="E4" s="37" t="s">
        <v>19</v>
      </c>
      <c r="F4" s="37" t="s">
        <v>13</v>
      </c>
      <c r="G4" s="37" t="s">
        <v>14</v>
      </c>
      <c r="H4" s="37" t="s">
        <v>15</v>
      </c>
      <c r="I4" s="37" t="s">
        <v>16</v>
      </c>
      <c r="J4" s="38" t="s">
        <v>17</v>
      </c>
    </row>
    <row r="5" spans="1:10" ht="16.5" thickBot="1">
      <c r="D5" s="39" t="s">
        <v>12</v>
      </c>
      <c r="E5" s="40">
        <f>SUM(F5:J5)</f>
        <v>673504</v>
      </c>
      <c r="F5" s="40">
        <v>123855</v>
      </c>
      <c r="G5" s="40">
        <v>253054</v>
      </c>
      <c r="H5" s="40">
        <v>171491</v>
      </c>
      <c r="I5" s="40">
        <v>84329</v>
      </c>
      <c r="J5" s="41">
        <v>40775</v>
      </c>
    </row>
    <row r="6" spans="1:10">
      <c r="D6"/>
      <c r="E6" s="23"/>
      <c r="F6" s="23"/>
      <c r="G6" s="23"/>
      <c r="H6" s="23"/>
      <c r="I6" s="23"/>
      <c r="J6" s="23"/>
    </row>
    <row r="7" spans="1:10">
      <c r="E7" s="23"/>
      <c r="F7" s="23"/>
      <c r="G7" s="23"/>
      <c r="H7" s="23"/>
      <c r="I7" s="23"/>
      <c r="J7" s="23"/>
    </row>
    <row r="8" spans="1:10" ht="16.5" thickBot="1">
      <c r="D8" s="7"/>
      <c r="E8" s="12"/>
    </row>
    <row r="9" spans="1:10" ht="16.5" thickBot="1">
      <c r="D9" s="5"/>
      <c r="E9" s="22" t="s">
        <v>21</v>
      </c>
      <c r="F9" s="54">
        <v>250</v>
      </c>
    </row>
    <row r="10" spans="1:10">
      <c r="D10" s="4"/>
      <c r="E10" s="1"/>
      <c r="F10" s="8"/>
    </row>
    <row r="11" spans="1:10">
      <c r="D11" s="4"/>
      <c r="E11" s="1"/>
      <c r="F11" s="8"/>
    </row>
    <row r="12" spans="1:10">
      <c r="D12" s="4"/>
      <c r="E12" s="1"/>
      <c r="F12" s="8"/>
    </row>
    <row r="13" spans="1:10" ht="16.5" thickBot="1">
      <c r="D13" s="4"/>
      <c r="E13" s="1"/>
      <c r="F13" s="8"/>
    </row>
    <row r="14" spans="1:10" ht="16.5" thickBot="1">
      <c r="D14" s="37" t="s">
        <v>18</v>
      </c>
      <c r="E14" s="42" t="s">
        <v>22</v>
      </c>
      <c r="F14" s="37" t="s">
        <v>13</v>
      </c>
      <c r="G14" s="37" t="s">
        <v>14</v>
      </c>
      <c r="H14" s="37" t="s">
        <v>15</v>
      </c>
      <c r="I14" s="37" t="s">
        <v>16</v>
      </c>
      <c r="J14" s="38" t="s">
        <v>17</v>
      </c>
    </row>
    <row r="15" spans="1:10" ht="16.5" thickBot="1">
      <c r="D15" s="39" t="s">
        <v>12</v>
      </c>
      <c r="E15" s="43">
        <f>SUM(F15:J15)</f>
        <v>250</v>
      </c>
      <c r="F15" s="40">
        <f t="shared" ref="F15:J15" si="0">ROUND((F5/$E$5)*$F$9,0)</f>
        <v>46</v>
      </c>
      <c r="G15" s="40">
        <f t="shared" si="0"/>
        <v>94</v>
      </c>
      <c r="H15" s="40">
        <f t="shared" si="0"/>
        <v>64</v>
      </c>
      <c r="I15" s="40">
        <f t="shared" si="0"/>
        <v>31</v>
      </c>
      <c r="J15" s="41">
        <f t="shared" si="0"/>
        <v>15</v>
      </c>
    </row>
    <row r="16" spans="1:10">
      <c r="D16" s="4"/>
      <c r="E16" s="1"/>
    </row>
    <row r="19" spans="6:6">
      <c r="F19" s="18"/>
    </row>
  </sheetData>
  <mergeCells count="1">
    <mergeCell ref="D1:J1"/>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O52"/>
  <sheetViews>
    <sheetView topLeftCell="F11" zoomScale="130" zoomScaleNormal="130" workbookViewId="0">
      <selection activeCell="K21" sqref="K21"/>
    </sheetView>
  </sheetViews>
  <sheetFormatPr baseColWidth="10" defaultRowHeight="15.75"/>
  <cols>
    <col min="1" max="1" width="51.140625" style="2" customWidth="1"/>
    <col min="2" max="2" width="2.7109375" style="3" customWidth="1"/>
    <col min="3" max="3" width="3.7109375" style="44" bestFit="1" customWidth="1"/>
    <col min="4" max="4" width="26.85546875" style="3" customWidth="1"/>
    <col min="5" max="5" width="7" style="20" bestFit="1" customWidth="1"/>
    <col min="6" max="6" width="2.7109375" style="3" customWidth="1"/>
    <col min="7" max="7" width="4.42578125" customWidth="1"/>
    <col min="8" max="8" width="48.28515625" style="11" customWidth="1"/>
    <col min="9" max="9" width="12.28515625" style="8" bestFit="1" customWidth="1"/>
    <col min="10" max="10" width="9.85546875" bestFit="1" customWidth="1"/>
    <col min="11" max="11" width="9.28515625" bestFit="1" customWidth="1"/>
    <col min="12" max="12" width="2.28515625" customWidth="1"/>
    <col min="13" max="15" width="18.42578125" customWidth="1"/>
  </cols>
  <sheetData>
    <row r="1" spans="1:15" ht="21">
      <c r="A1" s="6" t="s">
        <v>0</v>
      </c>
      <c r="G1" s="78"/>
      <c r="H1" s="104" t="s">
        <v>1</v>
      </c>
      <c r="I1" s="104"/>
      <c r="J1" s="104"/>
      <c r="K1" s="104"/>
      <c r="L1" s="104"/>
      <c r="M1" s="104"/>
      <c r="N1" s="104"/>
      <c r="O1" s="104"/>
    </row>
    <row r="2" spans="1:15" ht="15" customHeight="1">
      <c r="A2" s="107" t="s">
        <v>112</v>
      </c>
    </row>
    <row r="3" spans="1:15" ht="15.75" customHeight="1">
      <c r="A3" s="107"/>
      <c r="C3" s="45" t="s">
        <v>36</v>
      </c>
      <c r="D3" s="9" t="s">
        <v>2</v>
      </c>
      <c r="E3" s="47" t="s">
        <v>5</v>
      </c>
      <c r="H3" s="7" t="s">
        <v>48</v>
      </c>
      <c r="I3" s="49">
        <f>COUNT(C4:C52)</f>
        <v>49</v>
      </c>
    </row>
    <row r="4" spans="1:15" ht="15.75" customHeight="1">
      <c r="A4" s="107"/>
      <c r="C4" s="46">
        <v>1</v>
      </c>
      <c r="D4" s="10" t="s">
        <v>49</v>
      </c>
      <c r="E4" s="48">
        <v>1446</v>
      </c>
      <c r="H4" s="11" t="s">
        <v>11</v>
      </c>
      <c r="I4" s="49">
        <f>ROUND(I3*0.2,0)</f>
        <v>10</v>
      </c>
    </row>
    <row r="5" spans="1:15" ht="15.75" customHeight="1">
      <c r="A5" s="107"/>
      <c r="C5" s="46">
        <v>2</v>
      </c>
      <c r="D5" s="10" t="s">
        <v>50</v>
      </c>
      <c r="E5" s="48">
        <v>3954</v>
      </c>
    </row>
    <row r="6" spans="1:15" ht="15" customHeight="1">
      <c r="A6" s="107"/>
      <c r="C6" s="46">
        <v>3</v>
      </c>
      <c r="D6" s="10" t="s">
        <v>51</v>
      </c>
      <c r="E6" s="48">
        <v>3095</v>
      </c>
      <c r="H6" s="108" t="s">
        <v>118</v>
      </c>
      <c r="I6">
        <v>46</v>
      </c>
    </row>
    <row r="7" spans="1:15" ht="15.75" customHeight="1">
      <c r="A7" s="107"/>
      <c r="C7" s="46">
        <v>4</v>
      </c>
      <c r="D7" s="10" t="s">
        <v>52</v>
      </c>
      <c r="E7" s="48">
        <v>4832</v>
      </c>
      <c r="H7" s="108"/>
      <c r="I7">
        <v>13</v>
      </c>
    </row>
    <row r="8" spans="1:15" ht="15.75" customHeight="1">
      <c r="A8" s="107"/>
      <c r="C8" s="46">
        <v>5</v>
      </c>
      <c r="D8" s="10" t="s">
        <v>53</v>
      </c>
      <c r="E8" s="48">
        <v>2455</v>
      </c>
      <c r="H8" s="108"/>
      <c r="I8">
        <v>48</v>
      </c>
    </row>
    <row r="9" spans="1:15" ht="15" customHeight="1">
      <c r="A9" s="68"/>
      <c r="C9" s="46">
        <v>6</v>
      </c>
      <c r="D9" s="10" t="s">
        <v>54</v>
      </c>
      <c r="E9" s="48">
        <v>10493</v>
      </c>
      <c r="H9" s="108"/>
      <c r="I9">
        <v>25</v>
      </c>
    </row>
    <row r="10" spans="1:15" ht="15" customHeight="1">
      <c r="A10" s="107" t="s">
        <v>111</v>
      </c>
      <c r="C10" s="46">
        <v>7</v>
      </c>
      <c r="D10" s="10" t="s">
        <v>55</v>
      </c>
      <c r="E10" s="48">
        <v>16066</v>
      </c>
      <c r="H10" s="108"/>
      <c r="I10">
        <v>45</v>
      </c>
    </row>
    <row r="11" spans="1:15" ht="15" customHeight="1">
      <c r="A11" s="107"/>
      <c r="C11" s="46">
        <v>8</v>
      </c>
      <c r="D11" s="10" t="s">
        <v>56</v>
      </c>
      <c r="E11" s="48">
        <v>5886</v>
      </c>
      <c r="H11" s="108"/>
      <c r="I11">
        <v>44</v>
      </c>
    </row>
    <row r="12" spans="1:15" ht="15" customHeight="1">
      <c r="A12" s="107"/>
      <c r="C12" s="46">
        <v>9</v>
      </c>
      <c r="D12" s="10" t="s">
        <v>57</v>
      </c>
      <c r="E12" s="48">
        <v>2523</v>
      </c>
      <c r="H12" s="108"/>
      <c r="I12">
        <v>10</v>
      </c>
    </row>
    <row r="13" spans="1:15" ht="15" customHeight="1">
      <c r="A13" s="107"/>
      <c r="C13" s="46">
        <v>10</v>
      </c>
      <c r="D13" s="10" t="s">
        <v>58</v>
      </c>
      <c r="E13" s="48">
        <v>447</v>
      </c>
      <c r="H13" s="108"/>
      <c r="I13">
        <v>12</v>
      </c>
    </row>
    <row r="14" spans="1:15" ht="15" customHeight="1">
      <c r="A14" s="107"/>
      <c r="C14" s="46">
        <v>11</v>
      </c>
      <c r="D14" s="10" t="s">
        <v>59</v>
      </c>
      <c r="E14" s="48">
        <v>6087</v>
      </c>
      <c r="H14" s="108"/>
      <c r="I14">
        <v>34</v>
      </c>
    </row>
    <row r="15" spans="1:15" ht="15" customHeight="1">
      <c r="A15" s="107"/>
      <c r="C15" s="46">
        <v>12</v>
      </c>
      <c r="D15" s="10" t="s">
        <v>60</v>
      </c>
      <c r="E15" s="48">
        <v>4761</v>
      </c>
      <c r="H15" s="108"/>
      <c r="I15">
        <v>14</v>
      </c>
    </row>
    <row r="16" spans="1:15" ht="15" customHeight="1">
      <c r="A16" s="107"/>
      <c r="C16" s="46">
        <v>13</v>
      </c>
      <c r="D16" s="10" t="s">
        <v>61</v>
      </c>
      <c r="E16" s="48">
        <v>3883</v>
      </c>
      <c r="H16" s="5"/>
      <c r="I16" s="79"/>
    </row>
    <row r="17" spans="1:15" ht="16.5" customHeight="1" thickBot="1">
      <c r="A17" s="107"/>
      <c r="C17" s="46">
        <v>14</v>
      </c>
      <c r="D17" s="10" t="s">
        <v>62</v>
      </c>
      <c r="E17" s="48">
        <v>2350</v>
      </c>
      <c r="H17"/>
      <c r="I17"/>
      <c r="M17" s="55"/>
    </row>
    <row r="18" spans="1:15" ht="15" customHeight="1" thickBot="1">
      <c r="A18" s="107"/>
      <c r="C18" s="46">
        <v>15</v>
      </c>
      <c r="D18" s="10" t="s">
        <v>63</v>
      </c>
      <c r="E18" s="48">
        <v>4102</v>
      </c>
      <c r="H18" s="64"/>
      <c r="I18" s="63"/>
      <c r="J18" s="65" t="s">
        <v>100</v>
      </c>
      <c r="K18" s="54">
        <v>1000</v>
      </c>
      <c r="M18" s="106" t="s">
        <v>101</v>
      </c>
      <c r="N18" s="106"/>
      <c r="O18" s="106"/>
    </row>
    <row r="19" spans="1:15" ht="15" customHeight="1">
      <c r="A19" s="107"/>
      <c r="C19" s="46">
        <v>16</v>
      </c>
      <c r="D19" s="10" t="s">
        <v>64</v>
      </c>
      <c r="E19" s="48">
        <v>518</v>
      </c>
      <c r="H19" s="64"/>
      <c r="I19" s="63"/>
    </row>
    <row r="20" spans="1:15" ht="30">
      <c r="C20" s="46">
        <v>17</v>
      </c>
      <c r="D20" s="10" t="s">
        <v>49</v>
      </c>
      <c r="E20" s="48">
        <v>5898</v>
      </c>
      <c r="H20" s="56" t="s">
        <v>7</v>
      </c>
      <c r="I20" s="57" t="s">
        <v>5</v>
      </c>
      <c r="J20" s="58" t="s">
        <v>4</v>
      </c>
      <c r="K20" s="58" t="s">
        <v>6</v>
      </c>
      <c r="M20" s="57" t="s">
        <v>104</v>
      </c>
      <c r="N20" s="57" t="s">
        <v>105</v>
      </c>
      <c r="O20" s="57" t="s">
        <v>106</v>
      </c>
    </row>
    <row r="21" spans="1:15">
      <c r="C21" s="46">
        <v>18</v>
      </c>
      <c r="D21" s="10" t="s">
        <v>65</v>
      </c>
      <c r="E21" s="48">
        <v>290</v>
      </c>
      <c r="H21" s="14" t="str">
        <f t="shared" ref="H21:H30" si="0">VLOOKUP(I6,$C$4:$E$52,2,FALSE)</f>
        <v>Michaelshoven</v>
      </c>
      <c r="I21" s="14">
        <f t="shared" ref="I21:I30" si="1">VLOOKUP(I6,$C$4:$E$52,3,FALSE)</f>
        <v>563</v>
      </c>
      <c r="J21" s="16">
        <f t="shared" ref="J21:J30" si="2">I21/$I$32</f>
        <v>2.0851851851851851E-2</v>
      </c>
      <c r="K21" s="87">
        <f t="shared" ref="K21:K30" si="3">ROUND($K$18*J21,0)</f>
        <v>21</v>
      </c>
      <c r="M21" s="59">
        <f t="shared" ref="M21:M30" si="4">$I$4/$I$3</f>
        <v>0.20408163265306123</v>
      </c>
      <c r="N21" s="59">
        <f>K21/I21</f>
        <v>3.7300177619893425E-2</v>
      </c>
      <c r="O21" s="59">
        <f t="shared" ref="O21:O30" si="5">M21*N21</f>
        <v>7.6122811469170257E-3</v>
      </c>
    </row>
    <row r="22" spans="1:15">
      <c r="C22" s="46">
        <v>19</v>
      </c>
      <c r="D22" s="10" t="s">
        <v>66</v>
      </c>
      <c r="E22" s="48">
        <v>7121</v>
      </c>
      <c r="H22" s="14" t="str">
        <f t="shared" si="0"/>
        <v>Kunibertsviertel</v>
      </c>
      <c r="I22" s="48">
        <f t="shared" si="1"/>
        <v>3883</v>
      </c>
      <c r="J22" s="16">
        <f t="shared" si="2"/>
        <v>0.14381481481481481</v>
      </c>
      <c r="K22" s="87">
        <f t="shared" si="3"/>
        <v>144</v>
      </c>
      <c r="M22" s="59">
        <f t="shared" si="4"/>
        <v>0.20408163265306123</v>
      </c>
      <c r="N22" s="59">
        <f t="shared" ref="N22:N30" si="6">K22/I22</f>
        <v>3.7084728302858617E-2</v>
      </c>
      <c r="O22" s="59">
        <f t="shared" si="5"/>
        <v>7.5683118985425749E-3</v>
      </c>
    </row>
    <row r="23" spans="1:15">
      <c r="C23" s="46">
        <v>20</v>
      </c>
      <c r="D23" s="10" t="s">
        <v>67</v>
      </c>
      <c r="E23" s="48">
        <v>4861</v>
      </c>
      <c r="H23" s="14" t="str">
        <f t="shared" si="0"/>
        <v>Viertel Mainstraße</v>
      </c>
      <c r="I23" s="48">
        <f t="shared" si="1"/>
        <v>796</v>
      </c>
      <c r="J23" s="16">
        <f t="shared" si="2"/>
        <v>2.948148148148148E-2</v>
      </c>
      <c r="K23" s="87">
        <f t="shared" si="3"/>
        <v>29</v>
      </c>
      <c r="M23" s="59">
        <f t="shared" si="4"/>
        <v>0.20408163265306123</v>
      </c>
      <c r="N23" s="59">
        <f t="shared" si="6"/>
        <v>3.6432160804020099E-2</v>
      </c>
      <c r="O23" s="59">
        <f t="shared" si="5"/>
        <v>7.4351348579632858E-3</v>
      </c>
    </row>
    <row r="24" spans="1:15">
      <c r="C24" s="46">
        <v>21</v>
      </c>
      <c r="D24" s="10" t="s">
        <v>68</v>
      </c>
      <c r="E24" s="48">
        <v>12553</v>
      </c>
      <c r="H24" s="14" t="str">
        <f t="shared" si="0"/>
        <v>Alt-Deutz</v>
      </c>
      <c r="I24" s="48">
        <f t="shared" si="1"/>
        <v>10534</v>
      </c>
      <c r="J24" s="16">
        <f t="shared" si="2"/>
        <v>0.39014814814814813</v>
      </c>
      <c r="K24" s="87">
        <f t="shared" si="3"/>
        <v>390</v>
      </c>
      <c r="M24" s="59">
        <f t="shared" si="4"/>
        <v>0.20408163265306123</v>
      </c>
      <c r="N24" s="59">
        <f t="shared" si="6"/>
        <v>3.7022973229542434E-2</v>
      </c>
      <c r="O24" s="59">
        <f t="shared" si="5"/>
        <v>7.5557088223555989E-3</v>
      </c>
    </row>
    <row r="25" spans="1:15">
      <c r="C25" s="46">
        <v>22</v>
      </c>
      <c r="D25" s="10" t="s">
        <v>69</v>
      </c>
      <c r="E25" s="48">
        <v>843</v>
      </c>
      <c r="H25" s="14" t="str">
        <f t="shared" si="0"/>
        <v>Hahnwald</v>
      </c>
      <c r="I25" s="48">
        <f t="shared" si="1"/>
        <v>1257</v>
      </c>
      <c r="J25" s="16">
        <f t="shared" si="2"/>
        <v>4.6555555555555558E-2</v>
      </c>
      <c r="K25" s="87">
        <f t="shared" si="3"/>
        <v>47</v>
      </c>
      <c r="M25" s="59">
        <f t="shared" si="4"/>
        <v>0.20408163265306123</v>
      </c>
      <c r="N25" s="59">
        <f t="shared" si="6"/>
        <v>3.7390612569610182E-2</v>
      </c>
      <c r="O25" s="59">
        <f t="shared" si="5"/>
        <v>7.6307372591041187E-3</v>
      </c>
    </row>
    <row r="26" spans="1:15">
      <c r="C26" s="46">
        <v>23</v>
      </c>
      <c r="D26" s="10" t="s">
        <v>70</v>
      </c>
      <c r="E26" s="48">
        <v>2230</v>
      </c>
      <c r="H26" s="14" t="str">
        <f t="shared" si="0"/>
        <v>Höningen</v>
      </c>
      <c r="I26" s="48">
        <f t="shared" si="1"/>
        <v>409</v>
      </c>
      <c r="J26" s="16">
        <f t="shared" si="2"/>
        <v>1.5148148148148148E-2</v>
      </c>
      <c r="K26" s="87">
        <f t="shared" si="3"/>
        <v>15</v>
      </c>
      <c r="M26" s="59">
        <f t="shared" si="4"/>
        <v>0.20408163265306123</v>
      </c>
      <c r="N26" s="59">
        <f t="shared" si="6"/>
        <v>3.6674816625916873E-2</v>
      </c>
      <c r="O26" s="59">
        <f t="shared" si="5"/>
        <v>7.4846564542687495E-3</v>
      </c>
    </row>
    <row r="27" spans="1:15">
      <c r="C27" s="46">
        <v>24</v>
      </c>
      <c r="D27" s="10" t="s">
        <v>71</v>
      </c>
      <c r="E27" s="48">
        <v>957</v>
      </c>
      <c r="H27" s="14" t="str">
        <f t="shared" si="0"/>
        <v>Luxemburger Wall</v>
      </c>
      <c r="I27" s="48">
        <f t="shared" si="1"/>
        <v>447</v>
      </c>
      <c r="J27" s="16">
        <f t="shared" si="2"/>
        <v>1.6555555555555556E-2</v>
      </c>
      <c r="K27" s="87">
        <f t="shared" si="3"/>
        <v>17</v>
      </c>
      <c r="M27" s="59">
        <f t="shared" si="4"/>
        <v>0.20408163265306123</v>
      </c>
      <c r="N27" s="59">
        <f t="shared" si="6"/>
        <v>3.803131991051454E-2</v>
      </c>
      <c r="O27" s="59">
        <f t="shared" si="5"/>
        <v>7.7614938592886814E-3</v>
      </c>
    </row>
    <row r="28" spans="1:15">
      <c r="C28" s="46">
        <v>25</v>
      </c>
      <c r="D28" s="10" t="s">
        <v>72</v>
      </c>
      <c r="E28" s="48">
        <v>10534</v>
      </c>
      <c r="H28" s="14" t="str">
        <f t="shared" si="0"/>
        <v>Rathenauplatzviertel</v>
      </c>
      <c r="I28" s="48">
        <f t="shared" si="1"/>
        <v>4761</v>
      </c>
      <c r="J28" s="16">
        <f t="shared" si="2"/>
        <v>0.17633333333333334</v>
      </c>
      <c r="K28" s="87">
        <f t="shared" si="3"/>
        <v>176</v>
      </c>
      <c r="M28" s="59">
        <f t="shared" si="4"/>
        <v>0.20408163265306123</v>
      </c>
      <c r="N28" s="59">
        <f t="shared" si="6"/>
        <v>3.6967023734509559E-2</v>
      </c>
      <c r="O28" s="59">
        <f t="shared" si="5"/>
        <v>7.544290558063175E-3</v>
      </c>
    </row>
    <row r="29" spans="1:15">
      <c r="C29" s="46">
        <v>26</v>
      </c>
      <c r="D29" s="10" t="s">
        <v>73</v>
      </c>
      <c r="E29" s="48">
        <v>1658</v>
      </c>
      <c r="H29" s="14" t="str">
        <f t="shared" si="0"/>
        <v>Siedlung Volkspark</v>
      </c>
      <c r="I29" s="48">
        <f t="shared" si="1"/>
        <v>2000</v>
      </c>
      <c r="J29" s="16">
        <f t="shared" si="2"/>
        <v>7.407407407407407E-2</v>
      </c>
      <c r="K29" s="87">
        <f t="shared" si="3"/>
        <v>74</v>
      </c>
      <c r="M29" s="59">
        <f t="shared" si="4"/>
        <v>0.20408163265306123</v>
      </c>
      <c r="N29" s="59">
        <f t="shared" si="6"/>
        <v>3.6999999999999998E-2</v>
      </c>
      <c r="O29" s="59">
        <f t="shared" si="5"/>
        <v>7.5510204081632648E-3</v>
      </c>
    </row>
    <row r="30" spans="1:15">
      <c r="C30" s="46">
        <v>27</v>
      </c>
      <c r="D30" s="10" t="s">
        <v>74</v>
      </c>
      <c r="E30" s="48">
        <v>2481</v>
      </c>
      <c r="H30" s="14" t="str">
        <f t="shared" si="0"/>
        <v>Engelsteinviertel</v>
      </c>
      <c r="I30" s="48">
        <f t="shared" si="1"/>
        <v>2350</v>
      </c>
      <c r="J30" s="16">
        <f t="shared" si="2"/>
        <v>8.7037037037037038E-2</v>
      </c>
      <c r="K30" s="87">
        <f t="shared" si="3"/>
        <v>87</v>
      </c>
      <c r="M30" s="59">
        <f t="shared" si="4"/>
        <v>0.20408163265306123</v>
      </c>
      <c r="N30" s="59">
        <f t="shared" si="6"/>
        <v>3.7021276595744682E-2</v>
      </c>
      <c r="O30" s="59">
        <f t="shared" si="5"/>
        <v>7.5553625705601394E-3</v>
      </c>
    </row>
    <row r="31" spans="1:15" ht="15.75" customHeight="1">
      <c r="C31" s="46">
        <v>28</v>
      </c>
      <c r="D31" s="10" t="s">
        <v>75</v>
      </c>
      <c r="E31" s="48">
        <v>4566</v>
      </c>
      <c r="H31"/>
      <c r="I31" s="18"/>
    </row>
    <row r="32" spans="1:15">
      <c r="C32" s="46">
        <v>29</v>
      </c>
      <c r="D32" s="10" t="s">
        <v>76</v>
      </c>
      <c r="E32" s="48">
        <v>1299</v>
      </c>
      <c r="H32" s="13" t="s">
        <v>3</v>
      </c>
      <c r="I32" s="19">
        <f t="shared" ref="I32:K32" si="7">SUM(I21:I30)</f>
        <v>27000</v>
      </c>
      <c r="J32" s="19">
        <f t="shared" si="7"/>
        <v>1</v>
      </c>
      <c r="K32" s="19">
        <f t="shared" si="7"/>
        <v>1000</v>
      </c>
      <c r="N32" s="65" t="s">
        <v>103</v>
      </c>
      <c r="O32" s="59">
        <f>K18/SUM(E4:E52)</f>
        <v>5.4949885704237734E-3</v>
      </c>
    </row>
    <row r="33" spans="3:5" ht="15.75" customHeight="1">
      <c r="C33" s="46">
        <v>30</v>
      </c>
      <c r="D33" s="10" t="s">
        <v>77</v>
      </c>
      <c r="E33" s="48">
        <v>1041</v>
      </c>
    </row>
    <row r="34" spans="3:5" ht="15.75" customHeight="1">
      <c r="C34" s="46">
        <v>31</v>
      </c>
      <c r="D34" s="10" t="s">
        <v>78</v>
      </c>
      <c r="E34" s="48">
        <v>5016</v>
      </c>
    </row>
    <row r="35" spans="3:5" ht="15.75" customHeight="1">
      <c r="C35" s="46">
        <v>32</v>
      </c>
      <c r="D35" s="10" t="s">
        <v>79</v>
      </c>
      <c r="E35" s="48">
        <v>1621</v>
      </c>
    </row>
    <row r="36" spans="3:5">
      <c r="C36" s="46">
        <v>33</v>
      </c>
      <c r="D36" s="10" t="s">
        <v>80</v>
      </c>
      <c r="E36" s="48">
        <v>3016</v>
      </c>
    </row>
    <row r="37" spans="3:5" ht="15.75" customHeight="1">
      <c r="C37" s="46">
        <v>34</v>
      </c>
      <c r="D37" s="10" t="s">
        <v>81</v>
      </c>
      <c r="E37" s="48">
        <v>2000</v>
      </c>
    </row>
    <row r="38" spans="3:5" ht="15.75" customHeight="1">
      <c r="C38" s="46">
        <v>35</v>
      </c>
      <c r="D38" s="10" t="s">
        <v>82</v>
      </c>
      <c r="E38" s="48">
        <v>2318</v>
      </c>
    </row>
    <row r="39" spans="3:5" ht="15.75" customHeight="1">
      <c r="C39" s="46">
        <v>36</v>
      </c>
      <c r="D39" s="10" t="s">
        <v>83</v>
      </c>
      <c r="E39" s="48">
        <v>2979</v>
      </c>
    </row>
    <row r="40" spans="3:5" ht="15.75" customHeight="1">
      <c r="C40" s="46">
        <v>37</v>
      </c>
      <c r="D40" s="10" t="s">
        <v>84</v>
      </c>
      <c r="E40" s="48">
        <v>4959</v>
      </c>
    </row>
    <row r="41" spans="3:5">
      <c r="C41" s="46">
        <v>38</v>
      </c>
      <c r="D41" s="10" t="s">
        <v>85</v>
      </c>
      <c r="E41" s="48">
        <v>2300</v>
      </c>
    </row>
    <row r="42" spans="3:5">
      <c r="C42" s="46">
        <v>39</v>
      </c>
      <c r="D42" s="10" t="s">
        <v>86</v>
      </c>
      <c r="E42" s="48">
        <v>6964</v>
      </c>
    </row>
    <row r="43" spans="3:5">
      <c r="C43" s="46">
        <v>40</v>
      </c>
      <c r="D43" s="10" t="s">
        <v>87</v>
      </c>
      <c r="E43" s="48">
        <v>1787</v>
      </c>
    </row>
    <row r="44" spans="3:5">
      <c r="C44" s="46">
        <v>41</v>
      </c>
      <c r="D44" s="10" t="s">
        <v>88</v>
      </c>
      <c r="E44" s="48">
        <v>3061</v>
      </c>
    </row>
    <row r="45" spans="3:5">
      <c r="C45" s="46">
        <v>42</v>
      </c>
      <c r="D45" s="10" t="s">
        <v>89</v>
      </c>
      <c r="E45" s="48">
        <v>1931</v>
      </c>
    </row>
    <row r="46" spans="3:5">
      <c r="C46" s="46">
        <v>43</v>
      </c>
      <c r="D46" s="10" t="s">
        <v>90</v>
      </c>
      <c r="E46" s="48">
        <v>1374</v>
      </c>
    </row>
    <row r="47" spans="3:5">
      <c r="C47" s="46">
        <v>44</v>
      </c>
      <c r="D47" s="10" t="s">
        <v>91</v>
      </c>
      <c r="E47" s="48">
        <v>409</v>
      </c>
    </row>
    <row r="48" spans="3:5">
      <c r="C48" s="46">
        <v>45</v>
      </c>
      <c r="D48" s="10" t="s">
        <v>92</v>
      </c>
      <c r="E48" s="48">
        <v>1257</v>
      </c>
    </row>
    <row r="49" spans="3:5">
      <c r="C49" s="46">
        <v>46</v>
      </c>
      <c r="D49" s="10" t="s">
        <v>93</v>
      </c>
      <c r="E49" s="48">
        <v>563</v>
      </c>
    </row>
    <row r="50" spans="3:5">
      <c r="C50" s="46">
        <v>47</v>
      </c>
      <c r="D50" s="10" t="s">
        <v>94</v>
      </c>
      <c r="E50" s="48">
        <v>1830</v>
      </c>
    </row>
    <row r="51" spans="3:5">
      <c r="C51" s="46">
        <v>48</v>
      </c>
      <c r="D51" s="10" t="s">
        <v>95</v>
      </c>
      <c r="E51" s="48">
        <v>796</v>
      </c>
    </row>
    <row r="52" spans="3:5">
      <c r="C52" s="46">
        <v>49</v>
      </c>
      <c r="D52" s="10" t="s">
        <v>96</v>
      </c>
      <c r="E52" s="48">
        <v>8573</v>
      </c>
    </row>
  </sheetData>
  <mergeCells count="5">
    <mergeCell ref="M18:O18"/>
    <mergeCell ref="H1:O1"/>
    <mergeCell ref="A2:A8"/>
    <mergeCell ref="A10:A19"/>
    <mergeCell ref="H6:H15"/>
  </mergeCell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T54"/>
  <sheetViews>
    <sheetView showGridLines="0" zoomScaleNormal="100" workbookViewId="0"/>
  </sheetViews>
  <sheetFormatPr baseColWidth="10" defaultRowHeight="15"/>
  <cols>
    <col min="1" max="1" width="43.7109375" style="69" customWidth="1"/>
    <col min="2" max="2" width="3.5703125" customWidth="1"/>
    <col min="3" max="3" width="3.7109375" bestFit="1" customWidth="1"/>
    <col min="4" max="4" width="26.5703125" customWidth="1"/>
    <col min="5" max="5" width="9.85546875" style="23" customWidth="1"/>
    <col min="6" max="6" width="11.42578125" style="23" bestFit="1" customWidth="1"/>
    <col min="7" max="7" width="5" style="52" bestFit="1" customWidth="1"/>
    <col min="8" max="8" width="3.7109375" style="52" customWidth="1"/>
    <col min="9" max="9" width="2.42578125" style="73" customWidth="1"/>
    <col min="10" max="10" width="17.85546875" customWidth="1"/>
    <col min="11" max="11" width="13.85546875" customWidth="1"/>
    <col min="12" max="12" width="18.140625" customWidth="1"/>
    <col min="13" max="13" width="14.5703125" customWidth="1"/>
    <col min="14" max="14" width="26.7109375" customWidth="1"/>
    <col min="15" max="15" width="14.85546875" customWidth="1"/>
    <col min="17" max="17" width="16.5703125" customWidth="1"/>
    <col min="18" max="18" width="14.85546875" style="53" customWidth="1"/>
    <col min="19" max="19" width="13.140625" customWidth="1"/>
    <col min="20" max="20" width="52.42578125" customWidth="1"/>
  </cols>
  <sheetData>
    <row r="1" spans="1:20" ht="21">
      <c r="A1" s="6" t="s">
        <v>0</v>
      </c>
      <c r="B1" s="77"/>
      <c r="C1" s="77"/>
      <c r="D1" s="77"/>
      <c r="E1" s="82"/>
      <c r="F1" s="82"/>
      <c r="G1" s="80"/>
      <c r="H1" s="80"/>
      <c r="R1" s="63"/>
    </row>
    <row r="2" spans="1:20">
      <c r="A2" s="109" t="s">
        <v>119</v>
      </c>
      <c r="B2" s="77"/>
      <c r="C2" s="77"/>
      <c r="D2" s="83" t="s">
        <v>3</v>
      </c>
      <c r="E2" s="19">
        <f>SUM(E5:E53)</f>
        <v>181984</v>
      </c>
      <c r="F2" s="82"/>
      <c r="G2" s="80"/>
      <c r="H2" s="80"/>
      <c r="J2" s="106" t="s">
        <v>116</v>
      </c>
      <c r="K2" s="106"/>
      <c r="L2" s="106"/>
      <c r="M2" s="106"/>
      <c r="R2" s="63"/>
    </row>
    <row r="3" spans="1:20">
      <c r="A3" s="109"/>
      <c r="B3" s="77"/>
      <c r="C3" s="77"/>
      <c r="D3" s="77"/>
      <c r="E3" s="82"/>
      <c r="F3" s="82"/>
      <c r="G3" s="80"/>
      <c r="H3" s="80"/>
      <c r="R3" s="63"/>
    </row>
    <row r="4" spans="1:20" ht="18.75">
      <c r="A4" s="109"/>
      <c r="B4" s="77"/>
      <c r="C4" s="31" t="s">
        <v>36</v>
      </c>
      <c r="D4" s="32" t="s">
        <v>2</v>
      </c>
      <c r="E4" s="74" t="s">
        <v>5</v>
      </c>
      <c r="F4" s="74" t="s">
        <v>8</v>
      </c>
      <c r="G4" s="50" t="str">
        <f t="shared" ref="G4:G35" si="0">C4</f>
        <v>Nr.</v>
      </c>
      <c r="H4" s="80"/>
      <c r="I4" s="71"/>
      <c r="J4" s="75" t="s">
        <v>9</v>
      </c>
      <c r="K4" s="75" t="s">
        <v>97</v>
      </c>
      <c r="L4" s="50" t="s">
        <v>10</v>
      </c>
      <c r="M4" s="50" t="s">
        <v>102</v>
      </c>
      <c r="Q4" s="27" t="s">
        <v>114</v>
      </c>
      <c r="R4" s="28">
        <v>10</v>
      </c>
    </row>
    <row r="5" spans="1:20" ht="18.75">
      <c r="A5" s="109"/>
      <c r="B5" s="77"/>
      <c r="C5" s="15">
        <v>1</v>
      </c>
      <c r="D5" s="17" t="s">
        <v>49</v>
      </c>
      <c r="E5" s="19">
        <v>1446</v>
      </c>
      <c r="F5" s="19">
        <f>E5</f>
        <v>1446</v>
      </c>
      <c r="G5" s="51">
        <f t="shared" si="0"/>
        <v>1</v>
      </c>
      <c r="H5" s="81"/>
      <c r="I5" s="72"/>
      <c r="J5" s="76">
        <f>($R$5/$R$4)/E5</f>
        <v>6.9156293222683268E-2</v>
      </c>
      <c r="K5" s="76">
        <f>(E5/$F$53)*10</f>
        <v>7.9457534728327756E-2</v>
      </c>
      <c r="L5" s="84">
        <f t="shared" ref="L5:L36" si="1">J5*K5</f>
        <v>5.4949885704237734E-3</v>
      </c>
      <c r="M5" s="84">
        <f>$R$5/$F$53</f>
        <v>5.4949885704237734E-3</v>
      </c>
      <c r="Q5" s="27" t="s">
        <v>27</v>
      </c>
      <c r="R5" s="29">
        <v>1000</v>
      </c>
      <c r="T5" s="60"/>
    </row>
    <row r="6" spans="1:20" ht="18.75">
      <c r="A6" s="109"/>
      <c r="B6" s="77"/>
      <c r="C6" s="15">
        <v>2</v>
      </c>
      <c r="D6" s="17" t="s">
        <v>50</v>
      </c>
      <c r="E6" s="19">
        <v>3954</v>
      </c>
      <c r="F6" s="19">
        <f t="shared" ref="F6:F53" si="2">F5+E6</f>
        <v>5400</v>
      </c>
      <c r="G6" s="51">
        <f t="shared" si="0"/>
        <v>2</v>
      </c>
      <c r="H6" s="81"/>
      <c r="I6" s="72"/>
      <c r="J6" s="76">
        <f t="shared" ref="J6:J36" si="3">($R$5/$R$4)/E6</f>
        <v>2.5290844714213456E-2</v>
      </c>
      <c r="K6" s="76">
        <f t="shared" ref="K6:K36" si="4">(E6/$F$53)*10</f>
        <v>0.21727184807455599</v>
      </c>
      <c r="L6" s="84">
        <f t="shared" si="1"/>
        <v>5.4949885704237734E-3</v>
      </c>
      <c r="M6" s="84">
        <f t="shared" ref="M6:M36" si="5">$R$5/$F$53</f>
        <v>5.4949885704237734E-3</v>
      </c>
      <c r="Q6" s="27" t="s">
        <v>115</v>
      </c>
      <c r="R6" s="29">
        <f>R5/R4</f>
        <v>100</v>
      </c>
    </row>
    <row r="7" spans="1:20">
      <c r="A7" s="109"/>
      <c r="B7" s="77"/>
      <c r="C7" s="15">
        <v>3</v>
      </c>
      <c r="D7" s="17" t="s">
        <v>51</v>
      </c>
      <c r="E7" s="19">
        <v>3095</v>
      </c>
      <c r="F7" s="19">
        <f t="shared" si="2"/>
        <v>8495</v>
      </c>
      <c r="G7" s="51">
        <f t="shared" si="0"/>
        <v>3</v>
      </c>
      <c r="H7" s="81"/>
      <c r="I7" s="72"/>
      <c r="J7" s="76">
        <f t="shared" si="3"/>
        <v>3.2310177705977383E-2</v>
      </c>
      <c r="K7" s="76">
        <f t="shared" si="4"/>
        <v>0.17006989625461577</v>
      </c>
      <c r="L7" s="84">
        <f t="shared" si="1"/>
        <v>5.4949885704237726E-3</v>
      </c>
      <c r="M7" s="84">
        <f t="shared" si="5"/>
        <v>5.4949885704237734E-3</v>
      </c>
    </row>
    <row r="8" spans="1:20">
      <c r="A8" s="109"/>
      <c r="B8" s="77"/>
      <c r="C8" s="15">
        <v>4</v>
      </c>
      <c r="D8" s="17" t="s">
        <v>52</v>
      </c>
      <c r="E8" s="19">
        <v>4832</v>
      </c>
      <c r="F8" s="19">
        <f t="shared" si="2"/>
        <v>13327</v>
      </c>
      <c r="G8" s="51">
        <f t="shared" si="0"/>
        <v>4</v>
      </c>
      <c r="H8" s="81"/>
      <c r="I8" s="72"/>
      <c r="J8" s="76">
        <f t="shared" si="3"/>
        <v>2.0695364238410598E-2</v>
      </c>
      <c r="K8" s="76">
        <f t="shared" si="4"/>
        <v>0.26551784772287673</v>
      </c>
      <c r="L8" s="84">
        <f t="shared" si="1"/>
        <v>5.4949885704237734E-3</v>
      </c>
      <c r="M8" s="84">
        <f t="shared" si="5"/>
        <v>5.4949885704237734E-3</v>
      </c>
      <c r="O8" s="70"/>
      <c r="P8" s="70"/>
      <c r="Q8" s="70"/>
      <c r="R8" s="70"/>
    </row>
    <row r="9" spans="1:20">
      <c r="A9" s="109"/>
      <c r="B9" s="77"/>
      <c r="C9" s="15">
        <v>5</v>
      </c>
      <c r="D9" s="17" t="s">
        <v>53</v>
      </c>
      <c r="E9" s="19">
        <v>2455</v>
      </c>
      <c r="F9" s="19">
        <f t="shared" si="2"/>
        <v>15782</v>
      </c>
      <c r="G9" s="51">
        <f t="shared" si="0"/>
        <v>5</v>
      </c>
      <c r="H9" s="81"/>
      <c r="I9" s="72"/>
      <c r="J9" s="76">
        <f t="shared" si="3"/>
        <v>4.0733197556008148E-2</v>
      </c>
      <c r="K9" s="76">
        <f t="shared" si="4"/>
        <v>0.13490196940390364</v>
      </c>
      <c r="L9" s="84">
        <f t="shared" si="1"/>
        <v>5.4949885704237734E-3</v>
      </c>
      <c r="M9" s="84">
        <f t="shared" si="5"/>
        <v>5.4949885704237734E-3</v>
      </c>
      <c r="O9" s="111" t="s">
        <v>28</v>
      </c>
      <c r="P9" s="111"/>
      <c r="Q9" s="111"/>
      <c r="R9" s="35"/>
      <c r="S9" s="35"/>
    </row>
    <row r="10" spans="1:20">
      <c r="A10" s="109"/>
      <c r="B10" s="77"/>
      <c r="C10" s="15">
        <v>6</v>
      </c>
      <c r="D10" s="17" t="s">
        <v>54</v>
      </c>
      <c r="E10" s="19">
        <v>10493</v>
      </c>
      <c r="F10" s="19">
        <f t="shared" si="2"/>
        <v>26275</v>
      </c>
      <c r="G10" s="51">
        <f t="shared" si="0"/>
        <v>6</v>
      </c>
      <c r="H10" s="81"/>
      <c r="I10" s="72"/>
      <c r="J10" s="76">
        <f t="shared" si="3"/>
        <v>9.5301629657867145E-3</v>
      </c>
      <c r="K10" s="76">
        <f t="shared" si="4"/>
        <v>0.57658915069456651</v>
      </c>
      <c r="L10" s="84">
        <f t="shared" si="1"/>
        <v>5.4949885704237726E-3</v>
      </c>
      <c r="M10" s="84">
        <f t="shared" si="5"/>
        <v>5.4949885704237734E-3</v>
      </c>
      <c r="O10" s="77"/>
      <c r="P10" s="77"/>
      <c r="Q10" s="77"/>
      <c r="R10" s="63"/>
    </row>
    <row r="11" spans="1:20">
      <c r="A11" s="109"/>
      <c r="B11" s="77"/>
      <c r="C11" s="15">
        <v>7</v>
      </c>
      <c r="D11" s="17" t="s">
        <v>55</v>
      </c>
      <c r="E11" s="19">
        <v>16066</v>
      </c>
      <c r="F11" s="19">
        <f t="shared" si="2"/>
        <v>42341</v>
      </c>
      <c r="G11" s="51">
        <f t="shared" si="0"/>
        <v>7</v>
      </c>
      <c r="H11" s="81"/>
      <c r="I11" s="72"/>
      <c r="J11" s="76">
        <f t="shared" si="3"/>
        <v>6.2243246607743058E-3</v>
      </c>
      <c r="K11" s="76">
        <f t="shared" si="4"/>
        <v>0.88282486372428348</v>
      </c>
      <c r="L11" s="84">
        <f t="shared" si="1"/>
        <v>5.4949885704237734E-3</v>
      </c>
      <c r="M11" s="84">
        <f t="shared" si="5"/>
        <v>5.4949885704237734E-3</v>
      </c>
      <c r="O11" s="112" t="s">
        <v>26</v>
      </c>
      <c r="P11" s="112"/>
      <c r="Q11" s="112"/>
      <c r="R11" s="5"/>
      <c r="S11" s="5"/>
    </row>
    <row r="12" spans="1:20">
      <c r="A12" s="109"/>
      <c r="B12" s="77"/>
      <c r="C12" s="15">
        <v>8</v>
      </c>
      <c r="D12" s="17" t="s">
        <v>56</v>
      </c>
      <c r="E12" s="19">
        <v>5886</v>
      </c>
      <c r="F12" s="19">
        <f t="shared" si="2"/>
        <v>48227</v>
      </c>
      <c r="G12" s="51">
        <f t="shared" si="0"/>
        <v>8</v>
      </c>
      <c r="H12" s="81"/>
      <c r="I12" s="72"/>
      <c r="J12" s="76">
        <f t="shared" si="3"/>
        <v>1.6989466530750934E-2</v>
      </c>
      <c r="K12" s="76">
        <f t="shared" si="4"/>
        <v>0.32343502725514334</v>
      </c>
      <c r="L12" s="84">
        <f t="shared" si="1"/>
        <v>5.4949885704237743E-3</v>
      </c>
      <c r="M12" s="84">
        <f t="shared" si="5"/>
        <v>5.4949885704237734E-3</v>
      </c>
      <c r="O12" s="112"/>
      <c r="P12" s="112"/>
      <c r="Q12" s="112"/>
      <c r="R12" s="62"/>
    </row>
    <row r="13" spans="1:20">
      <c r="A13" s="109"/>
      <c r="B13" s="77"/>
      <c r="C13" s="15">
        <v>9</v>
      </c>
      <c r="D13" s="17" t="s">
        <v>57</v>
      </c>
      <c r="E13" s="19">
        <v>2523</v>
      </c>
      <c r="F13" s="19">
        <f t="shared" si="2"/>
        <v>50750</v>
      </c>
      <c r="G13" s="51">
        <f t="shared" si="0"/>
        <v>9</v>
      </c>
      <c r="H13" s="81"/>
      <c r="I13" s="72"/>
      <c r="J13" s="76">
        <f t="shared" si="3"/>
        <v>3.9635354736424891E-2</v>
      </c>
      <c r="K13" s="76">
        <f t="shared" si="4"/>
        <v>0.13863856163179181</v>
      </c>
      <c r="L13" s="84">
        <f t="shared" si="1"/>
        <v>5.4949885704237734E-3</v>
      </c>
      <c r="M13" s="84">
        <f t="shared" si="5"/>
        <v>5.4949885704237734E-3</v>
      </c>
      <c r="O13" s="112"/>
      <c r="P13" s="112"/>
      <c r="Q13" s="112"/>
      <c r="R13" s="62"/>
    </row>
    <row r="14" spans="1:20">
      <c r="A14" s="109"/>
      <c r="B14" s="77"/>
      <c r="C14" s="15">
        <v>10</v>
      </c>
      <c r="D14" s="17" t="s">
        <v>58</v>
      </c>
      <c r="E14" s="19">
        <v>447</v>
      </c>
      <c r="F14" s="19">
        <f t="shared" si="2"/>
        <v>51197</v>
      </c>
      <c r="G14" s="51">
        <f t="shared" si="0"/>
        <v>10</v>
      </c>
      <c r="H14" s="81"/>
      <c r="I14" s="72"/>
      <c r="J14" s="76">
        <f t="shared" si="3"/>
        <v>0.22371364653243847</v>
      </c>
      <c r="K14" s="76">
        <f t="shared" si="4"/>
        <v>2.4562598909794266E-2</v>
      </c>
      <c r="L14" s="84">
        <f t="shared" si="1"/>
        <v>5.4949885704237726E-3</v>
      </c>
      <c r="M14" s="84">
        <f t="shared" si="5"/>
        <v>5.4949885704237734E-3</v>
      </c>
      <c r="O14" s="112"/>
      <c r="P14" s="112"/>
      <c r="Q14" s="112"/>
      <c r="R14" s="62"/>
    </row>
    <row r="15" spans="1:20">
      <c r="A15" s="109"/>
      <c r="B15" s="77"/>
      <c r="C15" s="15">
        <v>11</v>
      </c>
      <c r="D15" s="17" t="s">
        <v>59</v>
      </c>
      <c r="E15" s="19">
        <v>6087</v>
      </c>
      <c r="F15" s="19">
        <f t="shared" si="2"/>
        <v>57284</v>
      </c>
      <c r="G15" s="51">
        <f t="shared" si="0"/>
        <v>11</v>
      </c>
      <c r="H15" s="81"/>
      <c r="I15" s="72"/>
      <c r="J15" s="76">
        <f t="shared" si="3"/>
        <v>1.6428454082470838E-2</v>
      </c>
      <c r="K15" s="76">
        <f t="shared" si="4"/>
        <v>0.33447995428169508</v>
      </c>
      <c r="L15" s="84">
        <f t="shared" si="1"/>
        <v>5.4949885704237726E-3</v>
      </c>
      <c r="M15" s="84">
        <f t="shared" si="5"/>
        <v>5.4949885704237734E-3</v>
      </c>
      <c r="O15" s="112"/>
      <c r="P15" s="112"/>
      <c r="Q15" s="112"/>
      <c r="R15" s="62"/>
    </row>
    <row r="16" spans="1:20">
      <c r="A16" s="109"/>
      <c r="B16" s="77"/>
      <c r="C16" s="15">
        <v>12</v>
      </c>
      <c r="D16" s="17" t="s">
        <v>60</v>
      </c>
      <c r="E16" s="19">
        <v>4761</v>
      </c>
      <c r="F16" s="19">
        <f t="shared" si="2"/>
        <v>62045</v>
      </c>
      <c r="G16" s="51">
        <f t="shared" si="0"/>
        <v>12</v>
      </c>
      <c r="H16" s="81"/>
      <c r="I16" s="72"/>
      <c r="J16" s="76">
        <f t="shared" si="3"/>
        <v>2.1003990758244065E-2</v>
      </c>
      <c r="K16" s="76">
        <f t="shared" si="4"/>
        <v>0.26161640583787582</v>
      </c>
      <c r="L16" s="84">
        <f t="shared" si="1"/>
        <v>5.4949885704237726E-3</v>
      </c>
      <c r="M16" s="84">
        <f t="shared" si="5"/>
        <v>5.4949885704237734E-3</v>
      </c>
      <c r="O16" s="112"/>
      <c r="P16" s="112"/>
      <c r="Q16" s="112"/>
      <c r="R16" s="62"/>
    </row>
    <row r="17" spans="1:20">
      <c r="A17" s="109"/>
      <c r="B17" s="77"/>
      <c r="C17" s="15">
        <v>13</v>
      </c>
      <c r="D17" s="17" t="s">
        <v>61</v>
      </c>
      <c r="E17" s="19">
        <v>3883</v>
      </c>
      <c r="F17" s="19">
        <f t="shared" si="2"/>
        <v>65928</v>
      </c>
      <c r="G17" s="51">
        <f t="shared" si="0"/>
        <v>13</v>
      </c>
      <c r="H17" s="81"/>
      <c r="I17" s="72"/>
      <c r="J17" s="76">
        <f t="shared" si="3"/>
        <v>2.5753283543651816E-2</v>
      </c>
      <c r="K17" s="76">
        <f t="shared" si="4"/>
        <v>0.21337040618955513</v>
      </c>
      <c r="L17" s="84">
        <f t="shared" si="1"/>
        <v>5.4949885704237743E-3</v>
      </c>
      <c r="M17" s="84">
        <f t="shared" si="5"/>
        <v>5.4949885704237734E-3</v>
      </c>
      <c r="O17" s="62"/>
      <c r="P17" s="62"/>
      <c r="Q17" s="62"/>
      <c r="R17" s="62"/>
    </row>
    <row r="18" spans="1:20">
      <c r="A18" s="109"/>
      <c r="B18" s="77"/>
      <c r="C18" s="15">
        <v>14</v>
      </c>
      <c r="D18" s="17" t="s">
        <v>62</v>
      </c>
      <c r="E18" s="19">
        <v>2350</v>
      </c>
      <c r="F18" s="19">
        <f t="shared" si="2"/>
        <v>68278</v>
      </c>
      <c r="G18" s="51">
        <f t="shared" si="0"/>
        <v>14</v>
      </c>
      <c r="H18" s="81"/>
      <c r="I18" s="72"/>
      <c r="J18" s="76">
        <f t="shared" si="3"/>
        <v>4.2553191489361701E-2</v>
      </c>
      <c r="K18" s="76">
        <f t="shared" si="4"/>
        <v>0.12913223140495869</v>
      </c>
      <c r="L18" s="84">
        <f t="shared" si="1"/>
        <v>5.4949885704237743E-3</v>
      </c>
      <c r="M18" s="84">
        <f t="shared" si="5"/>
        <v>5.4949885704237734E-3</v>
      </c>
      <c r="O18" s="5"/>
      <c r="P18" s="5"/>
      <c r="Q18" s="5"/>
      <c r="R18" s="62"/>
    </row>
    <row r="19" spans="1:20" ht="30">
      <c r="A19" s="109"/>
      <c r="B19" s="77"/>
      <c r="C19" s="15">
        <v>15</v>
      </c>
      <c r="D19" s="17" t="s">
        <v>63</v>
      </c>
      <c r="E19" s="19">
        <v>4102</v>
      </c>
      <c r="F19" s="19">
        <f t="shared" si="2"/>
        <v>72380</v>
      </c>
      <c r="G19" s="51">
        <f t="shared" si="0"/>
        <v>15</v>
      </c>
      <c r="H19" s="81"/>
      <c r="I19" s="72"/>
      <c r="J19" s="76">
        <f t="shared" si="3"/>
        <v>2.4378352023403219E-2</v>
      </c>
      <c r="K19" s="76">
        <f t="shared" si="4"/>
        <v>0.22540443115878317</v>
      </c>
      <c r="L19" s="84">
        <f t="shared" si="1"/>
        <v>5.4949885704237734E-3</v>
      </c>
      <c r="M19" s="84">
        <f t="shared" si="5"/>
        <v>5.4949885704237734E-3</v>
      </c>
      <c r="O19" s="36" t="s">
        <v>98</v>
      </c>
      <c r="P19" s="36" t="s">
        <v>99</v>
      </c>
      <c r="Q19" s="36" t="s">
        <v>30</v>
      </c>
      <c r="R19" s="63"/>
      <c r="S19" s="110" t="s">
        <v>29</v>
      </c>
      <c r="T19" s="110"/>
    </row>
    <row r="20" spans="1:20">
      <c r="A20" s="109"/>
      <c r="B20" s="77"/>
      <c r="C20" s="15">
        <v>16</v>
      </c>
      <c r="D20" s="17" t="s">
        <v>64</v>
      </c>
      <c r="E20" s="19">
        <v>518</v>
      </c>
      <c r="F20" s="19">
        <f t="shared" si="2"/>
        <v>72898</v>
      </c>
      <c r="G20" s="51">
        <f t="shared" si="0"/>
        <v>16</v>
      </c>
      <c r="H20" s="81"/>
      <c r="I20" s="72"/>
      <c r="J20" s="76">
        <f t="shared" si="3"/>
        <v>0.19305019305019305</v>
      </c>
      <c r="K20" s="76">
        <f t="shared" si="4"/>
        <v>2.8464040794795149E-2</v>
      </c>
      <c r="L20" s="84">
        <f t="shared" si="1"/>
        <v>5.4949885704237743E-3</v>
      </c>
      <c r="M20" s="84">
        <f t="shared" si="5"/>
        <v>5.4949885704237734E-3</v>
      </c>
      <c r="O20" s="49">
        <v>6444</v>
      </c>
      <c r="P20" s="17">
        <f t="shared" ref="P20:P29" si="6">VLOOKUP(O20,$F$5:$G$53,2,1)+1</f>
        <v>3</v>
      </c>
      <c r="Q20" s="88">
        <f t="shared" ref="Q20:Q29" si="7">$R$6</f>
        <v>100</v>
      </c>
      <c r="R20" s="63"/>
    </row>
    <row r="21" spans="1:20">
      <c r="A21" s="109"/>
      <c r="B21" s="77"/>
      <c r="C21" s="15">
        <v>17</v>
      </c>
      <c r="D21" s="17" t="s">
        <v>49</v>
      </c>
      <c r="E21" s="19">
        <v>5898</v>
      </c>
      <c r="F21" s="19">
        <f t="shared" si="2"/>
        <v>78796</v>
      </c>
      <c r="G21" s="51">
        <f t="shared" si="0"/>
        <v>17</v>
      </c>
      <c r="H21" s="81"/>
      <c r="I21" s="72"/>
      <c r="J21" s="76">
        <f t="shared" si="3"/>
        <v>1.69548999660902E-2</v>
      </c>
      <c r="K21" s="76">
        <f t="shared" si="4"/>
        <v>0.32409442588359416</v>
      </c>
      <c r="L21" s="84">
        <f t="shared" si="1"/>
        <v>5.4949885704237734E-3</v>
      </c>
      <c r="M21" s="84">
        <f t="shared" si="5"/>
        <v>5.4949885704237734E-3</v>
      </c>
      <c r="O21" s="49">
        <v>24642</v>
      </c>
      <c r="P21" s="17">
        <f t="shared" si="6"/>
        <v>6</v>
      </c>
      <c r="Q21" s="88">
        <f t="shared" si="7"/>
        <v>100</v>
      </c>
      <c r="R21" s="63"/>
    </row>
    <row r="22" spans="1:20">
      <c r="A22" s="109"/>
      <c r="B22" s="77"/>
      <c r="C22" s="15">
        <v>18</v>
      </c>
      <c r="D22" s="17" t="s">
        <v>65</v>
      </c>
      <c r="E22" s="19">
        <v>290</v>
      </c>
      <c r="F22" s="19">
        <f t="shared" si="2"/>
        <v>79086</v>
      </c>
      <c r="G22" s="51">
        <f t="shared" si="0"/>
        <v>18</v>
      </c>
      <c r="H22" s="81"/>
      <c r="I22" s="72"/>
      <c r="J22" s="76">
        <f t="shared" si="3"/>
        <v>0.34482758620689657</v>
      </c>
      <c r="K22" s="76">
        <f t="shared" si="4"/>
        <v>1.5935466854228943E-2</v>
      </c>
      <c r="L22" s="84">
        <f t="shared" si="1"/>
        <v>5.4949885704237743E-3</v>
      </c>
      <c r="M22" s="84">
        <f t="shared" si="5"/>
        <v>5.4949885704237734E-3</v>
      </c>
      <c r="O22" s="49">
        <v>42841</v>
      </c>
      <c r="P22" s="17">
        <f t="shared" si="6"/>
        <v>8</v>
      </c>
      <c r="Q22" s="88">
        <f t="shared" si="7"/>
        <v>100</v>
      </c>
      <c r="R22" s="63"/>
    </row>
    <row r="23" spans="1:20">
      <c r="A23" s="109"/>
      <c r="B23" s="77"/>
      <c r="C23" s="15">
        <v>19</v>
      </c>
      <c r="D23" s="17" t="s">
        <v>66</v>
      </c>
      <c r="E23" s="19">
        <v>7121</v>
      </c>
      <c r="F23" s="19">
        <f t="shared" si="2"/>
        <v>86207</v>
      </c>
      <c r="G23" s="51">
        <f t="shared" si="0"/>
        <v>19</v>
      </c>
      <c r="H23" s="81"/>
      <c r="I23" s="72"/>
      <c r="J23" s="76">
        <f t="shared" si="3"/>
        <v>1.4042971492767869E-2</v>
      </c>
      <c r="K23" s="76">
        <f t="shared" si="4"/>
        <v>0.3912981360998769</v>
      </c>
      <c r="L23" s="84">
        <f t="shared" si="1"/>
        <v>5.4949885704237734E-3</v>
      </c>
      <c r="M23" s="84">
        <f t="shared" si="5"/>
        <v>5.4949885704237734E-3</v>
      </c>
      <c r="O23" s="49">
        <v>61039</v>
      </c>
      <c r="P23" s="17">
        <f t="shared" si="6"/>
        <v>12</v>
      </c>
      <c r="Q23" s="88">
        <f t="shared" si="7"/>
        <v>100</v>
      </c>
      <c r="R23" s="63"/>
    </row>
    <row r="24" spans="1:20">
      <c r="A24" s="109"/>
      <c r="B24" s="77"/>
      <c r="C24" s="15">
        <v>20</v>
      </c>
      <c r="D24" s="17" t="s">
        <v>67</v>
      </c>
      <c r="E24" s="19">
        <v>4861</v>
      </c>
      <c r="F24" s="19">
        <f t="shared" si="2"/>
        <v>91068</v>
      </c>
      <c r="G24" s="51">
        <f t="shared" si="0"/>
        <v>20</v>
      </c>
      <c r="H24" s="81"/>
      <c r="I24" s="72"/>
      <c r="J24" s="76">
        <f t="shared" si="3"/>
        <v>2.057189878625797E-2</v>
      </c>
      <c r="K24" s="76">
        <f t="shared" si="4"/>
        <v>0.26711139440829967</v>
      </c>
      <c r="L24" s="84">
        <f t="shared" si="1"/>
        <v>5.4949885704237743E-3</v>
      </c>
      <c r="M24" s="84">
        <f t="shared" si="5"/>
        <v>5.4949885704237734E-3</v>
      </c>
      <c r="O24" s="49">
        <v>79238</v>
      </c>
      <c r="P24" s="17">
        <f t="shared" si="6"/>
        <v>19</v>
      </c>
      <c r="Q24" s="88">
        <f t="shared" si="7"/>
        <v>100</v>
      </c>
      <c r="R24" s="63"/>
    </row>
    <row r="25" spans="1:20">
      <c r="A25" s="109"/>
      <c r="B25" s="77"/>
      <c r="C25" s="15">
        <v>21</v>
      </c>
      <c r="D25" s="17" t="s">
        <v>68</v>
      </c>
      <c r="E25" s="19">
        <v>12553</v>
      </c>
      <c r="F25" s="19">
        <f t="shared" si="2"/>
        <v>103621</v>
      </c>
      <c r="G25" s="51">
        <f t="shared" si="0"/>
        <v>21</v>
      </c>
      <c r="H25" s="81"/>
      <c r="I25" s="72"/>
      <c r="J25" s="76">
        <f t="shared" si="3"/>
        <v>7.9662232135744443E-3</v>
      </c>
      <c r="K25" s="76">
        <f t="shared" si="4"/>
        <v>0.68978591524529631</v>
      </c>
      <c r="L25" s="84">
        <f t="shared" si="1"/>
        <v>5.4949885704237734E-3</v>
      </c>
      <c r="M25" s="84">
        <f t="shared" si="5"/>
        <v>5.4949885704237734E-3</v>
      </c>
      <c r="O25" s="49">
        <v>97436</v>
      </c>
      <c r="P25" s="17">
        <f t="shared" si="6"/>
        <v>21</v>
      </c>
      <c r="Q25" s="88">
        <f t="shared" si="7"/>
        <v>100</v>
      </c>
      <c r="R25" s="63"/>
    </row>
    <row r="26" spans="1:20">
      <c r="A26" s="109"/>
      <c r="B26" s="77"/>
      <c r="C26" s="15">
        <v>22</v>
      </c>
      <c r="D26" s="17" t="s">
        <v>69</v>
      </c>
      <c r="E26" s="19">
        <v>843</v>
      </c>
      <c r="F26" s="19">
        <f t="shared" si="2"/>
        <v>104464</v>
      </c>
      <c r="G26" s="51">
        <f t="shared" si="0"/>
        <v>22</v>
      </c>
      <c r="H26" s="81"/>
      <c r="I26" s="72"/>
      <c r="J26" s="76">
        <f t="shared" si="3"/>
        <v>0.11862396204033215</v>
      </c>
      <c r="K26" s="76">
        <f t="shared" si="4"/>
        <v>4.6322753648672416E-2</v>
      </c>
      <c r="L26" s="84">
        <f t="shared" si="1"/>
        <v>5.4949885704237743E-3</v>
      </c>
      <c r="M26" s="84">
        <f t="shared" si="5"/>
        <v>5.4949885704237734E-3</v>
      </c>
      <c r="O26" s="49">
        <v>115634</v>
      </c>
      <c r="P26" s="17">
        <f t="shared" si="6"/>
        <v>25</v>
      </c>
      <c r="Q26" s="88">
        <f t="shared" si="7"/>
        <v>100</v>
      </c>
      <c r="R26" s="63"/>
    </row>
    <row r="27" spans="1:20">
      <c r="A27" s="109"/>
      <c r="B27" s="77"/>
      <c r="C27" s="15">
        <v>23</v>
      </c>
      <c r="D27" s="17" t="s">
        <v>70</v>
      </c>
      <c r="E27" s="19">
        <v>2230</v>
      </c>
      <c r="F27" s="19">
        <f t="shared" si="2"/>
        <v>106694</v>
      </c>
      <c r="G27" s="51">
        <f t="shared" si="0"/>
        <v>23</v>
      </c>
      <c r="H27" s="81"/>
      <c r="I27" s="72"/>
      <c r="J27" s="76">
        <f t="shared" si="3"/>
        <v>4.4843049327354258E-2</v>
      </c>
      <c r="K27" s="76">
        <f t="shared" si="4"/>
        <v>0.12253824512045015</v>
      </c>
      <c r="L27" s="84">
        <f t="shared" si="1"/>
        <v>5.4949885704237734E-3</v>
      </c>
      <c r="M27" s="84">
        <f t="shared" si="5"/>
        <v>5.4949885704237734E-3</v>
      </c>
      <c r="O27" s="49">
        <v>133833</v>
      </c>
      <c r="P27" s="17">
        <f t="shared" si="6"/>
        <v>31</v>
      </c>
      <c r="Q27" s="88">
        <f t="shared" si="7"/>
        <v>100</v>
      </c>
      <c r="R27" s="63"/>
    </row>
    <row r="28" spans="1:20">
      <c r="A28" s="109"/>
      <c r="B28" s="77"/>
      <c r="C28" s="15">
        <v>24</v>
      </c>
      <c r="D28" s="17" t="s">
        <v>71</v>
      </c>
      <c r="E28" s="19">
        <v>957</v>
      </c>
      <c r="F28" s="19">
        <f t="shared" si="2"/>
        <v>107651</v>
      </c>
      <c r="G28" s="51">
        <f t="shared" si="0"/>
        <v>24</v>
      </c>
      <c r="H28" s="81"/>
      <c r="I28" s="72"/>
      <c r="J28" s="76">
        <f t="shared" si="3"/>
        <v>0.1044932079414838</v>
      </c>
      <c r="K28" s="76">
        <f t="shared" si="4"/>
        <v>5.2587040618955513E-2</v>
      </c>
      <c r="L28" s="84">
        <f t="shared" si="1"/>
        <v>5.4949885704237734E-3</v>
      </c>
      <c r="M28" s="84">
        <f t="shared" si="5"/>
        <v>5.4949885704237734E-3</v>
      </c>
      <c r="O28" s="49">
        <v>152031</v>
      </c>
      <c r="P28" s="17">
        <f t="shared" si="6"/>
        <v>38</v>
      </c>
      <c r="Q28" s="88">
        <f t="shared" si="7"/>
        <v>100</v>
      </c>
      <c r="R28" s="63"/>
    </row>
    <row r="29" spans="1:20">
      <c r="A29" s="109"/>
      <c r="B29" s="77"/>
      <c r="C29" s="15">
        <v>25</v>
      </c>
      <c r="D29" s="17" t="s">
        <v>72</v>
      </c>
      <c r="E29" s="19">
        <v>10534</v>
      </c>
      <c r="F29" s="19">
        <f t="shared" si="2"/>
        <v>118185</v>
      </c>
      <c r="G29" s="51">
        <f t="shared" si="0"/>
        <v>25</v>
      </c>
      <c r="H29" s="81"/>
      <c r="I29" s="72"/>
      <c r="J29" s="76">
        <f t="shared" si="3"/>
        <v>9.4930700588570349E-3</v>
      </c>
      <c r="K29" s="76">
        <f t="shared" si="4"/>
        <v>0.57884209600844039</v>
      </c>
      <c r="L29" s="84">
        <f t="shared" si="1"/>
        <v>5.4949885704237743E-3</v>
      </c>
      <c r="M29" s="84">
        <f t="shared" si="5"/>
        <v>5.4949885704237734E-3</v>
      </c>
      <c r="O29" s="49">
        <v>170230</v>
      </c>
      <c r="P29" s="17">
        <f t="shared" si="6"/>
        <v>46</v>
      </c>
      <c r="Q29" s="88">
        <f t="shared" si="7"/>
        <v>100</v>
      </c>
      <c r="R29" s="63"/>
    </row>
    <row r="30" spans="1:20">
      <c r="A30" s="109"/>
      <c r="B30" s="77"/>
      <c r="C30" s="15">
        <v>26</v>
      </c>
      <c r="D30" s="17" t="s">
        <v>73</v>
      </c>
      <c r="E30" s="19">
        <v>1658</v>
      </c>
      <c r="F30" s="19">
        <f t="shared" si="2"/>
        <v>119843</v>
      </c>
      <c r="G30" s="51">
        <f t="shared" si="0"/>
        <v>26</v>
      </c>
      <c r="H30" s="81"/>
      <c r="I30" s="72"/>
      <c r="J30" s="76">
        <f t="shared" si="3"/>
        <v>6.0313630880579013E-2</v>
      </c>
      <c r="K30" s="76">
        <f t="shared" si="4"/>
        <v>9.1106910497626162E-2</v>
      </c>
      <c r="L30" s="84">
        <f t="shared" si="1"/>
        <v>5.4949885704237734E-3</v>
      </c>
      <c r="M30" s="84">
        <f t="shared" si="5"/>
        <v>5.4949885704237734E-3</v>
      </c>
    </row>
    <row r="31" spans="1:20">
      <c r="A31" s="109"/>
      <c r="B31" s="77"/>
      <c r="C31" s="15">
        <v>27</v>
      </c>
      <c r="D31" s="17" t="s">
        <v>74</v>
      </c>
      <c r="E31" s="19">
        <v>2481</v>
      </c>
      <c r="F31" s="19">
        <f t="shared" si="2"/>
        <v>122324</v>
      </c>
      <c r="G31" s="51">
        <f t="shared" si="0"/>
        <v>27</v>
      </c>
      <c r="H31" s="81"/>
      <c r="I31" s="72"/>
      <c r="J31" s="76">
        <f t="shared" si="3"/>
        <v>4.0306328093510681E-2</v>
      </c>
      <c r="K31" s="76">
        <f t="shared" si="4"/>
        <v>0.13633066643221381</v>
      </c>
      <c r="L31" s="84">
        <f t="shared" si="1"/>
        <v>5.4949885704237726E-3</v>
      </c>
      <c r="M31" s="84">
        <f t="shared" si="5"/>
        <v>5.4949885704237734E-3</v>
      </c>
    </row>
    <row r="32" spans="1:20">
      <c r="A32" s="109"/>
      <c r="B32" s="77"/>
      <c r="C32" s="15">
        <v>28</v>
      </c>
      <c r="D32" s="17" t="s">
        <v>75</v>
      </c>
      <c r="E32" s="19">
        <v>4566</v>
      </c>
      <c r="F32" s="19">
        <f t="shared" si="2"/>
        <v>126890</v>
      </c>
      <c r="G32" s="51">
        <f t="shared" si="0"/>
        <v>28</v>
      </c>
      <c r="H32" s="81"/>
      <c r="I32" s="72"/>
      <c r="J32" s="76">
        <f t="shared" si="3"/>
        <v>2.1901007446342532E-2</v>
      </c>
      <c r="K32" s="76">
        <f t="shared" si="4"/>
        <v>0.25090117812554946</v>
      </c>
      <c r="L32" s="84">
        <f t="shared" si="1"/>
        <v>5.4949885704237726E-3</v>
      </c>
      <c r="M32" s="84">
        <f t="shared" si="5"/>
        <v>5.4949885704237734E-3</v>
      </c>
      <c r="O32" s="113"/>
      <c r="P32" s="113"/>
      <c r="Q32" s="113"/>
      <c r="R32" s="113"/>
    </row>
    <row r="33" spans="1:20">
      <c r="A33" s="109"/>
      <c r="B33" s="77"/>
      <c r="C33" s="15">
        <v>29</v>
      </c>
      <c r="D33" s="17" t="s">
        <v>76</v>
      </c>
      <c r="E33" s="19">
        <v>1299</v>
      </c>
      <c r="F33" s="19">
        <f t="shared" si="2"/>
        <v>128189</v>
      </c>
      <c r="G33" s="51">
        <f t="shared" si="0"/>
        <v>29</v>
      </c>
      <c r="H33" s="81"/>
      <c r="I33" s="72"/>
      <c r="J33" s="76">
        <f t="shared" si="3"/>
        <v>7.6982294072363358E-2</v>
      </c>
      <c r="K33" s="76">
        <f t="shared" si="4"/>
        <v>7.1379901529804821E-2</v>
      </c>
      <c r="L33" s="84">
        <f t="shared" si="1"/>
        <v>5.4949885704237734E-3</v>
      </c>
      <c r="M33" s="84">
        <f t="shared" si="5"/>
        <v>5.4949885704237734E-3</v>
      </c>
      <c r="R33"/>
    </row>
    <row r="34" spans="1:20">
      <c r="A34" s="109"/>
      <c r="B34" s="77"/>
      <c r="C34" s="15">
        <v>30</v>
      </c>
      <c r="D34" s="17" t="s">
        <v>77</v>
      </c>
      <c r="E34" s="19">
        <v>1041</v>
      </c>
      <c r="F34" s="19">
        <f t="shared" si="2"/>
        <v>129230</v>
      </c>
      <c r="G34" s="51">
        <f t="shared" si="0"/>
        <v>30</v>
      </c>
      <c r="H34" s="81"/>
      <c r="I34" s="72"/>
      <c r="J34" s="76">
        <f t="shared" si="3"/>
        <v>9.6061479346781942E-2</v>
      </c>
      <c r="K34" s="76">
        <f t="shared" si="4"/>
        <v>5.7202831018111487E-2</v>
      </c>
      <c r="L34" s="84">
        <f t="shared" si="1"/>
        <v>5.4949885704237743E-3</v>
      </c>
      <c r="M34" s="84">
        <f t="shared" si="5"/>
        <v>5.4949885704237734E-3</v>
      </c>
      <c r="O34" s="113"/>
      <c r="P34" s="113"/>
      <c r="Q34" s="113"/>
      <c r="R34"/>
    </row>
    <row r="35" spans="1:20">
      <c r="A35" s="109"/>
      <c r="B35" s="77"/>
      <c r="C35" s="15">
        <v>31</v>
      </c>
      <c r="D35" s="17" t="s">
        <v>78</v>
      </c>
      <c r="E35" s="19">
        <v>5016</v>
      </c>
      <c r="F35" s="19">
        <f t="shared" si="2"/>
        <v>134246</v>
      </c>
      <c r="G35" s="51">
        <f t="shared" si="0"/>
        <v>31</v>
      </c>
      <c r="H35" s="81"/>
      <c r="I35" s="72"/>
      <c r="J35" s="76">
        <f t="shared" si="3"/>
        <v>1.9936204146730464E-2</v>
      </c>
      <c r="K35" s="76">
        <f t="shared" si="4"/>
        <v>0.27562862669245647</v>
      </c>
      <c r="L35" s="84">
        <f t="shared" si="1"/>
        <v>5.4949885704237734E-3</v>
      </c>
      <c r="M35" s="84">
        <f t="shared" si="5"/>
        <v>5.4949885704237734E-3</v>
      </c>
      <c r="R35"/>
    </row>
    <row r="36" spans="1:20">
      <c r="A36" s="109"/>
      <c r="B36" s="77"/>
      <c r="C36" s="15">
        <v>32</v>
      </c>
      <c r="D36" s="17" t="s">
        <v>79</v>
      </c>
      <c r="E36" s="19">
        <v>1621</v>
      </c>
      <c r="F36" s="19">
        <f t="shared" si="2"/>
        <v>135867</v>
      </c>
      <c r="G36" s="51">
        <f t="shared" ref="G36:G53" si="8">C36</f>
        <v>32</v>
      </c>
      <c r="H36" s="81"/>
      <c r="I36" s="72"/>
      <c r="J36" s="76">
        <f t="shared" si="3"/>
        <v>6.1690314620604564E-2</v>
      </c>
      <c r="K36" s="76">
        <f t="shared" si="4"/>
        <v>8.9073764726569374E-2</v>
      </c>
      <c r="L36" s="84">
        <f t="shared" si="1"/>
        <v>5.4949885704237734E-3</v>
      </c>
      <c r="M36" s="84">
        <f t="shared" si="5"/>
        <v>5.4949885704237734E-3</v>
      </c>
      <c r="R36"/>
    </row>
    <row r="37" spans="1:20">
      <c r="A37" s="109"/>
      <c r="B37" s="77"/>
      <c r="C37" s="15">
        <v>33</v>
      </c>
      <c r="D37" s="17" t="s">
        <v>80</v>
      </c>
      <c r="E37" s="19">
        <v>3016</v>
      </c>
      <c r="F37" s="19">
        <f t="shared" si="2"/>
        <v>138883</v>
      </c>
      <c r="G37" s="51">
        <f t="shared" si="8"/>
        <v>33</v>
      </c>
      <c r="H37" s="81"/>
      <c r="I37" s="72"/>
      <c r="J37" s="76">
        <f t="shared" ref="J37:J53" si="9">($R$5/$R$4)/E37</f>
        <v>3.3156498673740056E-2</v>
      </c>
      <c r="K37" s="76">
        <f t="shared" ref="K37:K53" si="10">(E37/$F$53)*10</f>
        <v>0.16572885528398101</v>
      </c>
      <c r="L37" s="84">
        <f t="shared" ref="L37:L53" si="11">J37*K37</f>
        <v>5.4949885704237743E-3</v>
      </c>
      <c r="M37" s="84">
        <f t="shared" ref="M37:M53" si="12">$R$5/$F$53</f>
        <v>5.4949885704237734E-3</v>
      </c>
      <c r="R37"/>
    </row>
    <row r="38" spans="1:20">
      <c r="A38" s="109"/>
      <c r="B38" s="77"/>
      <c r="C38" s="15">
        <v>34</v>
      </c>
      <c r="D38" s="17" t="s">
        <v>81</v>
      </c>
      <c r="E38" s="19">
        <v>2000</v>
      </c>
      <c r="F38" s="19">
        <f t="shared" si="2"/>
        <v>140883</v>
      </c>
      <c r="G38" s="51">
        <f t="shared" si="8"/>
        <v>34</v>
      </c>
      <c r="H38" s="81"/>
      <c r="I38" s="72"/>
      <c r="J38" s="76">
        <f t="shared" si="9"/>
        <v>0.05</v>
      </c>
      <c r="K38" s="76">
        <f t="shared" si="10"/>
        <v>0.10989977140847547</v>
      </c>
      <c r="L38" s="84">
        <f t="shared" si="11"/>
        <v>5.4949885704237734E-3</v>
      </c>
      <c r="M38" s="84">
        <f t="shared" si="12"/>
        <v>5.4949885704237734E-3</v>
      </c>
      <c r="R38"/>
      <c r="S38" s="113"/>
      <c r="T38" s="113"/>
    </row>
    <row r="39" spans="1:20">
      <c r="B39" s="77"/>
      <c r="C39" s="15">
        <v>35</v>
      </c>
      <c r="D39" s="17" t="s">
        <v>82</v>
      </c>
      <c r="E39" s="19">
        <v>2318</v>
      </c>
      <c r="F39" s="19">
        <f t="shared" si="2"/>
        <v>143201</v>
      </c>
      <c r="G39" s="51">
        <f t="shared" si="8"/>
        <v>35</v>
      </c>
      <c r="H39" s="81"/>
      <c r="I39" s="72"/>
      <c r="J39" s="76">
        <f t="shared" si="9"/>
        <v>4.3140638481449528E-2</v>
      </c>
      <c r="K39" s="76">
        <f t="shared" si="10"/>
        <v>0.12737383506242306</v>
      </c>
      <c r="L39" s="84">
        <f t="shared" si="11"/>
        <v>5.4949885704237734E-3</v>
      </c>
      <c r="M39" s="84">
        <f t="shared" si="12"/>
        <v>5.4949885704237734E-3</v>
      </c>
      <c r="R39"/>
    </row>
    <row r="40" spans="1:20">
      <c r="B40" s="77"/>
      <c r="C40" s="15">
        <v>36</v>
      </c>
      <c r="D40" s="17" t="s">
        <v>83</v>
      </c>
      <c r="E40" s="19">
        <v>2979</v>
      </c>
      <c r="F40" s="19">
        <f t="shared" si="2"/>
        <v>146180</v>
      </c>
      <c r="G40" s="51">
        <f t="shared" si="8"/>
        <v>36</v>
      </c>
      <c r="H40" s="81"/>
      <c r="I40" s="72"/>
      <c r="J40" s="76">
        <f t="shared" si="9"/>
        <v>3.3568311513930853E-2</v>
      </c>
      <c r="K40" s="76">
        <f t="shared" si="10"/>
        <v>0.1636957095129242</v>
      </c>
      <c r="L40" s="84">
        <f t="shared" si="11"/>
        <v>5.4949885704237734E-3</v>
      </c>
      <c r="M40" s="84">
        <f t="shared" si="12"/>
        <v>5.4949885704237734E-3</v>
      </c>
      <c r="R40"/>
    </row>
    <row r="41" spans="1:20">
      <c r="B41" s="77"/>
      <c r="C41" s="15">
        <v>37</v>
      </c>
      <c r="D41" s="17" t="s">
        <v>84</v>
      </c>
      <c r="E41" s="19">
        <v>4959</v>
      </c>
      <c r="F41" s="19">
        <f t="shared" si="2"/>
        <v>151139</v>
      </c>
      <c r="G41" s="51">
        <f t="shared" si="8"/>
        <v>37</v>
      </c>
      <c r="H41" s="81"/>
      <c r="I41" s="72"/>
      <c r="J41" s="76">
        <f t="shared" si="9"/>
        <v>2.0165355918531962E-2</v>
      </c>
      <c r="K41" s="76">
        <f t="shared" si="10"/>
        <v>0.2724964832073149</v>
      </c>
      <c r="L41" s="84">
        <f t="shared" si="11"/>
        <v>5.4949885704237726E-3</v>
      </c>
      <c r="M41" s="84">
        <f t="shared" si="12"/>
        <v>5.4949885704237734E-3</v>
      </c>
      <c r="R41"/>
    </row>
    <row r="42" spans="1:20">
      <c r="B42" s="77"/>
      <c r="C42" s="15">
        <v>38</v>
      </c>
      <c r="D42" s="17" t="s">
        <v>85</v>
      </c>
      <c r="E42" s="19">
        <v>2300</v>
      </c>
      <c r="F42" s="19">
        <f t="shared" si="2"/>
        <v>153439</v>
      </c>
      <c r="G42" s="51">
        <f t="shared" si="8"/>
        <v>38</v>
      </c>
      <c r="H42" s="81"/>
      <c r="I42" s="72"/>
      <c r="J42" s="76">
        <f t="shared" si="9"/>
        <v>4.3478260869565216E-2</v>
      </c>
      <c r="K42" s="76">
        <f t="shared" si="10"/>
        <v>0.12638473711974679</v>
      </c>
      <c r="L42" s="84">
        <f t="shared" si="11"/>
        <v>5.4949885704237734E-3</v>
      </c>
      <c r="M42" s="84">
        <f t="shared" si="12"/>
        <v>5.4949885704237734E-3</v>
      </c>
      <c r="R42"/>
    </row>
    <row r="43" spans="1:20">
      <c r="B43" s="77"/>
      <c r="C43" s="15">
        <v>39</v>
      </c>
      <c r="D43" s="17" t="s">
        <v>86</v>
      </c>
      <c r="E43" s="19">
        <v>6964</v>
      </c>
      <c r="F43" s="19">
        <f t="shared" si="2"/>
        <v>160403</v>
      </c>
      <c r="G43" s="51">
        <f t="shared" si="8"/>
        <v>39</v>
      </c>
      <c r="H43" s="81"/>
      <c r="I43" s="72"/>
      <c r="J43" s="76">
        <f t="shared" si="9"/>
        <v>1.4359563469270534E-2</v>
      </c>
      <c r="K43" s="76">
        <f t="shared" si="10"/>
        <v>0.38267100404431159</v>
      </c>
      <c r="L43" s="84">
        <f t="shared" si="11"/>
        <v>5.4949885704237734E-3</v>
      </c>
      <c r="M43" s="84">
        <f t="shared" si="12"/>
        <v>5.4949885704237734E-3</v>
      </c>
      <c r="R43"/>
    </row>
    <row r="44" spans="1:20">
      <c r="B44" s="77"/>
      <c r="C44" s="15">
        <v>40</v>
      </c>
      <c r="D44" s="17" t="s">
        <v>87</v>
      </c>
      <c r="E44" s="19">
        <v>1787</v>
      </c>
      <c r="F44" s="19">
        <f t="shared" si="2"/>
        <v>162190</v>
      </c>
      <c r="G44" s="51">
        <f t="shared" si="8"/>
        <v>40</v>
      </c>
      <c r="H44" s="81"/>
      <c r="I44" s="72"/>
      <c r="J44" s="76">
        <f t="shared" si="9"/>
        <v>5.5959709009513151E-2</v>
      </c>
      <c r="K44" s="76">
        <f t="shared" si="10"/>
        <v>9.8195445753472832E-2</v>
      </c>
      <c r="L44" s="84">
        <f t="shared" si="11"/>
        <v>5.4949885704237734E-3</v>
      </c>
      <c r="M44" s="84">
        <f t="shared" si="12"/>
        <v>5.4949885704237734E-3</v>
      </c>
      <c r="R44"/>
    </row>
    <row r="45" spans="1:20">
      <c r="B45" s="77"/>
      <c r="C45" s="15">
        <v>41</v>
      </c>
      <c r="D45" s="17" t="s">
        <v>88</v>
      </c>
      <c r="E45" s="19">
        <v>3061</v>
      </c>
      <c r="F45" s="19">
        <f t="shared" si="2"/>
        <v>165251</v>
      </c>
      <c r="G45" s="51">
        <f t="shared" si="8"/>
        <v>41</v>
      </c>
      <c r="H45" s="81"/>
      <c r="I45" s="72"/>
      <c r="J45" s="76">
        <f t="shared" si="9"/>
        <v>3.2669062397909177E-2</v>
      </c>
      <c r="K45" s="76">
        <f t="shared" si="10"/>
        <v>0.1682016001406717</v>
      </c>
      <c r="L45" s="84">
        <f t="shared" si="11"/>
        <v>5.4949885704237726E-3</v>
      </c>
      <c r="M45" s="84">
        <f t="shared" si="12"/>
        <v>5.4949885704237734E-3</v>
      </c>
      <c r="R45"/>
    </row>
    <row r="46" spans="1:20">
      <c r="B46" s="77"/>
      <c r="C46" s="15">
        <v>42</v>
      </c>
      <c r="D46" s="17" t="s">
        <v>89</v>
      </c>
      <c r="E46" s="19">
        <v>1931</v>
      </c>
      <c r="F46" s="19">
        <f t="shared" si="2"/>
        <v>167182</v>
      </c>
      <c r="G46" s="51">
        <f t="shared" si="8"/>
        <v>42</v>
      </c>
      <c r="H46" s="81"/>
      <c r="I46" s="72"/>
      <c r="J46" s="76">
        <f t="shared" si="9"/>
        <v>5.178663904712584E-2</v>
      </c>
      <c r="K46" s="76">
        <f t="shared" si="10"/>
        <v>0.10610822929488306</v>
      </c>
      <c r="L46" s="84">
        <f t="shared" si="11"/>
        <v>5.4949885704237734E-3</v>
      </c>
      <c r="M46" s="84">
        <f t="shared" si="12"/>
        <v>5.4949885704237734E-3</v>
      </c>
      <c r="R46"/>
    </row>
    <row r="47" spans="1:20">
      <c r="B47" s="77"/>
      <c r="C47" s="15">
        <v>43</v>
      </c>
      <c r="D47" s="17" t="s">
        <v>90</v>
      </c>
      <c r="E47" s="19">
        <v>1374</v>
      </c>
      <c r="F47" s="19">
        <f t="shared" si="2"/>
        <v>168556</v>
      </c>
      <c r="G47" s="51">
        <f t="shared" si="8"/>
        <v>43</v>
      </c>
      <c r="H47" s="81"/>
      <c r="I47" s="72"/>
      <c r="J47" s="76">
        <f t="shared" si="9"/>
        <v>7.2780203784570591E-2</v>
      </c>
      <c r="K47" s="76">
        <f t="shared" si="10"/>
        <v>7.5501142957622641E-2</v>
      </c>
      <c r="L47" s="84">
        <f t="shared" si="11"/>
        <v>5.4949885704237726E-3</v>
      </c>
      <c r="M47" s="84">
        <f t="shared" si="12"/>
        <v>5.4949885704237734E-3</v>
      </c>
      <c r="R47"/>
    </row>
    <row r="48" spans="1:20">
      <c r="B48" s="77"/>
      <c r="C48" s="15">
        <v>44</v>
      </c>
      <c r="D48" s="17" t="s">
        <v>91</v>
      </c>
      <c r="E48" s="19">
        <v>409</v>
      </c>
      <c r="F48" s="19">
        <f t="shared" si="2"/>
        <v>168965</v>
      </c>
      <c r="G48" s="51">
        <f t="shared" si="8"/>
        <v>44</v>
      </c>
      <c r="H48" s="81"/>
      <c r="I48" s="72"/>
      <c r="J48" s="76">
        <f t="shared" si="9"/>
        <v>0.24449877750611246</v>
      </c>
      <c r="K48" s="76">
        <f t="shared" si="10"/>
        <v>2.2474503253033237E-2</v>
      </c>
      <c r="L48" s="84">
        <f t="shared" si="11"/>
        <v>5.4949885704237743E-3</v>
      </c>
      <c r="M48" s="84">
        <f t="shared" si="12"/>
        <v>5.4949885704237734E-3</v>
      </c>
      <c r="R48"/>
    </row>
    <row r="49" spans="2:13">
      <c r="B49" s="77"/>
      <c r="C49" s="15">
        <v>45</v>
      </c>
      <c r="D49" s="17" t="s">
        <v>92</v>
      </c>
      <c r="E49" s="19">
        <v>1257</v>
      </c>
      <c r="F49" s="19">
        <f t="shared" si="2"/>
        <v>170222</v>
      </c>
      <c r="G49" s="51">
        <f t="shared" si="8"/>
        <v>45</v>
      </c>
      <c r="H49" s="81"/>
      <c r="I49" s="72"/>
      <c r="J49" s="76">
        <f t="shared" si="9"/>
        <v>7.9554494828957836E-2</v>
      </c>
      <c r="K49" s="76">
        <f t="shared" si="10"/>
        <v>6.9072006330226837E-2</v>
      </c>
      <c r="L49" s="84">
        <f t="shared" si="11"/>
        <v>5.4949885704237734E-3</v>
      </c>
      <c r="M49" s="84">
        <f t="shared" si="12"/>
        <v>5.4949885704237734E-3</v>
      </c>
    </row>
    <row r="50" spans="2:13">
      <c r="B50" s="77"/>
      <c r="C50" s="15">
        <v>46</v>
      </c>
      <c r="D50" s="17" t="s">
        <v>93</v>
      </c>
      <c r="E50" s="19">
        <v>563</v>
      </c>
      <c r="F50" s="19">
        <f t="shared" si="2"/>
        <v>170785</v>
      </c>
      <c r="G50" s="51">
        <f t="shared" si="8"/>
        <v>46</v>
      </c>
      <c r="H50" s="81"/>
      <c r="I50" s="72"/>
      <c r="J50" s="76">
        <f t="shared" si="9"/>
        <v>0.17761989342806395</v>
      </c>
      <c r="K50" s="76">
        <f t="shared" si="10"/>
        <v>3.0936785651485846E-2</v>
      </c>
      <c r="L50" s="84">
        <f t="shared" si="11"/>
        <v>5.4949885704237734E-3</v>
      </c>
      <c r="M50" s="84">
        <f t="shared" si="12"/>
        <v>5.4949885704237734E-3</v>
      </c>
    </row>
    <row r="51" spans="2:13">
      <c r="B51" s="77"/>
      <c r="C51" s="15">
        <v>47</v>
      </c>
      <c r="D51" s="17" t="s">
        <v>94</v>
      </c>
      <c r="E51" s="19">
        <v>1830</v>
      </c>
      <c r="F51" s="19">
        <f t="shared" si="2"/>
        <v>172615</v>
      </c>
      <c r="G51" s="51">
        <f t="shared" si="8"/>
        <v>47</v>
      </c>
      <c r="H51" s="81"/>
      <c r="I51" s="72"/>
      <c r="J51" s="76">
        <f t="shared" si="9"/>
        <v>5.4644808743169397E-2</v>
      </c>
      <c r="K51" s="76">
        <f t="shared" si="10"/>
        <v>0.10055829083875506</v>
      </c>
      <c r="L51" s="84">
        <f t="shared" si="11"/>
        <v>5.4949885704237734E-3</v>
      </c>
      <c r="M51" s="84">
        <f t="shared" si="12"/>
        <v>5.4949885704237734E-3</v>
      </c>
    </row>
    <row r="52" spans="2:13">
      <c r="B52" s="77"/>
      <c r="C52" s="15">
        <v>48</v>
      </c>
      <c r="D52" s="17" t="s">
        <v>95</v>
      </c>
      <c r="E52" s="19">
        <v>796</v>
      </c>
      <c r="F52" s="19">
        <f t="shared" si="2"/>
        <v>173411</v>
      </c>
      <c r="G52" s="51">
        <f t="shared" si="8"/>
        <v>48</v>
      </c>
      <c r="H52" s="81"/>
      <c r="I52" s="72"/>
      <c r="J52" s="76">
        <f t="shared" si="9"/>
        <v>0.12562814070351758</v>
      </c>
      <c r="K52" s="76">
        <f t="shared" si="10"/>
        <v>4.3740109020573237E-2</v>
      </c>
      <c r="L52" s="84">
        <f t="shared" si="11"/>
        <v>5.4949885704237726E-3</v>
      </c>
      <c r="M52" s="84">
        <f t="shared" si="12"/>
        <v>5.4949885704237734E-3</v>
      </c>
    </row>
    <row r="53" spans="2:13">
      <c r="B53" s="77"/>
      <c r="C53" s="15">
        <v>49</v>
      </c>
      <c r="D53" s="17" t="s">
        <v>96</v>
      </c>
      <c r="E53" s="19">
        <v>8573</v>
      </c>
      <c r="F53" s="19">
        <f t="shared" si="2"/>
        <v>181984</v>
      </c>
      <c r="G53" s="51">
        <f t="shared" si="8"/>
        <v>49</v>
      </c>
      <c r="H53" s="81"/>
      <c r="I53" s="72"/>
      <c r="J53" s="76">
        <f t="shared" si="9"/>
        <v>1.166452816983553E-2</v>
      </c>
      <c r="K53" s="76">
        <f t="shared" si="10"/>
        <v>0.47108537014243007</v>
      </c>
      <c r="L53" s="84">
        <f t="shared" si="11"/>
        <v>5.4949885704237726E-3</v>
      </c>
      <c r="M53" s="84">
        <f t="shared" si="12"/>
        <v>5.4949885704237734E-3</v>
      </c>
    </row>
    <row r="54" spans="2:13">
      <c r="B54" s="77"/>
      <c r="C54" s="77"/>
      <c r="D54" s="77"/>
      <c r="E54" s="82"/>
      <c r="F54" s="82"/>
      <c r="G54" s="80"/>
      <c r="H54" s="80"/>
    </row>
  </sheetData>
  <mergeCells count="8">
    <mergeCell ref="A2:A38"/>
    <mergeCell ref="S19:T19"/>
    <mergeCell ref="J2:M2"/>
    <mergeCell ref="O9:Q9"/>
    <mergeCell ref="O11:Q16"/>
    <mergeCell ref="S38:T38"/>
    <mergeCell ref="O32:R32"/>
    <mergeCell ref="O34:Q34"/>
  </mergeCells>
  <pageMargins left="0.7" right="0.7" top="0.78740157499999996" bottom="0.78740157499999996"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einfache Zufallsstichprobe</vt:lpstr>
      <vt:lpstr>geschichtete Stichprobe</vt:lpstr>
      <vt:lpstr>Klumpenstichprobe</vt:lpstr>
      <vt:lpstr>mehrst. Auswahl PPS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Karl-Michael Höferl</dc:creator>
  <cp:lastModifiedBy>Kami</cp:lastModifiedBy>
  <dcterms:created xsi:type="dcterms:W3CDTF">2012-05-14T14:18:20Z</dcterms:created>
  <dcterms:modified xsi:type="dcterms:W3CDTF">2022-04-26T10:21:20Z</dcterms:modified>
</cp:coreProperties>
</file>