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leshem/Desktop/"/>
    </mc:Choice>
  </mc:AlternateContent>
  <xr:revisionPtr revIDLastSave="0" documentId="13_ncr:1_{82D9DCAC-7B5C-F84E-81DB-35A567AB24C3}" xr6:coauthVersionLast="43" xr6:coauthVersionMax="43" xr10:uidLastSave="{00000000-0000-0000-0000-000000000000}"/>
  <bookViews>
    <workbookView xWindow="0" yWindow="460" windowWidth="28800" windowHeight="16120" activeTab="4" xr2:uid="{00000000-000D-0000-FFFF-FFFF00000000}"/>
  </bookViews>
  <sheets>
    <sheet name="Sheet1" sheetId="1" r:id="rId1"/>
    <sheet name="Category" sheetId="17" r:id="rId2"/>
    <sheet name="Sub-Category" sheetId="18" r:id="rId3"/>
    <sheet name="Month" sheetId="21" r:id="rId4"/>
    <sheet name="Bonus" sheetId="10" r:id="rId5"/>
  </sheets>
  <definedNames>
    <definedName name="_xlnm._FilterDatabase" localSheetId="4" hidden="1">Bonus!$A$1:$H$13</definedName>
    <definedName name="_xlnm._FilterDatabase" localSheetId="0" hidden="1">Sheet1!$A$1:$S$4115</definedName>
  </definedName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0" l="1"/>
  <c r="G4" i="10"/>
  <c r="G5" i="10"/>
  <c r="G6" i="10"/>
  <c r="G7" i="10"/>
  <c r="G8" i="10"/>
  <c r="G9" i="10"/>
  <c r="G10" i="10"/>
  <c r="G11" i="10"/>
  <c r="G12" i="10"/>
  <c r="G13" i="10"/>
  <c r="G2" i="10"/>
  <c r="F3" i="10"/>
  <c r="D12" i="10" l="1"/>
  <c r="C12" i="10"/>
  <c r="B12" i="10"/>
  <c r="D11" i="10"/>
  <c r="C11" i="10"/>
  <c r="B11" i="10"/>
  <c r="D10" i="10"/>
  <c r="C10" i="10"/>
  <c r="B10" i="10"/>
  <c r="D8" i="10"/>
  <c r="C8" i="10"/>
  <c r="B8" i="10"/>
  <c r="D9" i="10"/>
  <c r="C9" i="10"/>
  <c r="B9" i="10"/>
  <c r="D7" i="10"/>
  <c r="C7" i="10"/>
  <c r="B7" i="10"/>
  <c r="D6" i="10"/>
  <c r="C6" i="10"/>
  <c r="B6" i="10"/>
  <c r="D5" i="10"/>
  <c r="B5" i="10"/>
  <c r="C5" i="10"/>
  <c r="B4" i="10"/>
  <c r="D4" i="10"/>
  <c r="C4" i="10"/>
  <c r="H3" i="10"/>
  <c r="E3" i="10"/>
  <c r="B3" i="10"/>
  <c r="D3" i="10"/>
  <c r="C3" i="10"/>
  <c r="C2" i="10"/>
  <c r="B1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10"/>
  <c r="C13" i="10"/>
  <c r="D2" i="10"/>
  <c r="B2" i="10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2" i="1"/>
  <c r="AC3952" i="1"/>
  <c r="Q3952" i="1" s="1"/>
  <c r="AC3953" i="1"/>
  <c r="Q3953" i="1" s="1"/>
  <c r="AC3954" i="1"/>
  <c r="Q3954" i="1" s="1"/>
  <c r="AC3955" i="1"/>
  <c r="Q3955" i="1" s="1"/>
  <c r="AC3956" i="1"/>
  <c r="Q3956" i="1" s="1"/>
  <c r="AC3957" i="1"/>
  <c r="Q3957" i="1" s="1"/>
  <c r="AC3958" i="1"/>
  <c r="Q3958" i="1" s="1"/>
  <c r="AC3959" i="1"/>
  <c r="Q3959" i="1" s="1"/>
  <c r="AC3960" i="1"/>
  <c r="Q3960" i="1" s="1"/>
  <c r="AC3961" i="1"/>
  <c r="Q3961" i="1" s="1"/>
  <c r="AC3962" i="1"/>
  <c r="Q3962" i="1" s="1"/>
  <c r="AC3963" i="1"/>
  <c r="Q3963" i="1" s="1"/>
  <c r="AC3964" i="1"/>
  <c r="Q3964" i="1" s="1"/>
  <c r="AC3965" i="1"/>
  <c r="Q3965" i="1" s="1"/>
  <c r="AC3966" i="1"/>
  <c r="Q3966" i="1" s="1"/>
  <c r="AC3967" i="1"/>
  <c r="Q3967" i="1" s="1"/>
  <c r="AC3968" i="1"/>
  <c r="Q3968" i="1" s="1"/>
  <c r="AC3969" i="1"/>
  <c r="Q3969" i="1" s="1"/>
  <c r="AC3970" i="1"/>
  <c r="Q3970" i="1" s="1"/>
  <c r="AC3971" i="1"/>
  <c r="Q3971" i="1" s="1"/>
  <c r="AC3972" i="1"/>
  <c r="Q3972" i="1" s="1"/>
  <c r="AC3973" i="1"/>
  <c r="Q3973" i="1" s="1"/>
  <c r="AC3974" i="1"/>
  <c r="Q3974" i="1" s="1"/>
  <c r="AC3975" i="1"/>
  <c r="Q3975" i="1" s="1"/>
  <c r="AC3976" i="1"/>
  <c r="Q3976" i="1" s="1"/>
  <c r="AC3977" i="1"/>
  <c r="Q3977" i="1" s="1"/>
  <c r="AC3978" i="1"/>
  <c r="Q3978" i="1" s="1"/>
  <c r="AC3979" i="1"/>
  <c r="Q3979" i="1" s="1"/>
  <c r="AC3980" i="1"/>
  <c r="Q3980" i="1" s="1"/>
  <c r="AC3981" i="1"/>
  <c r="Q3981" i="1" s="1"/>
  <c r="AC3982" i="1"/>
  <c r="Q3982" i="1" s="1"/>
  <c r="AC3983" i="1"/>
  <c r="Q3983" i="1" s="1"/>
  <c r="AC3984" i="1"/>
  <c r="Q3984" i="1" s="1"/>
  <c r="AC3985" i="1"/>
  <c r="Q3985" i="1" s="1"/>
  <c r="AC3986" i="1"/>
  <c r="Q3986" i="1" s="1"/>
  <c r="AC3987" i="1"/>
  <c r="Q3987" i="1" s="1"/>
  <c r="AC3988" i="1"/>
  <c r="Q3988" i="1" s="1"/>
  <c r="AC3989" i="1"/>
  <c r="Q3989" i="1" s="1"/>
  <c r="AC3990" i="1"/>
  <c r="Q3990" i="1" s="1"/>
  <c r="AC3991" i="1"/>
  <c r="Q3991" i="1" s="1"/>
  <c r="AC3992" i="1"/>
  <c r="Q3992" i="1" s="1"/>
  <c r="AC3993" i="1"/>
  <c r="Q3993" i="1" s="1"/>
  <c r="AC3994" i="1"/>
  <c r="Q3994" i="1" s="1"/>
  <c r="AC3995" i="1"/>
  <c r="Q3995" i="1" s="1"/>
  <c r="AC3996" i="1"/>
  <c r="Q3996" i="1" s="1"/>
  <c r="AC3997" i="1"/>
  <c r="Q3997" i="1" s="1"/>
  <c r="AC3998" i="1"/>
  <c r="Q3998" i="1" s="1"/>
  <c r="AC3999" i="1"/>
  <c r="Q3999" i="1" s="1"/>
  <c r="AC4000" i="1"/>
  <c r="Q4000" i="1" s="1"/>
  <c r="AC4001" i="1"/>
  <c r="Q4001" i="1" s="1"/>
  <c r="AC4002" i="1"/>
  <c r="Q4002" i="1" s="1"/>
  <c r="AC4003" i="1"/>
  <c r="Q4003" i="1" s="1"/>
  <c r="AC4004" i="1"/>
  <c r="Q4004" i="1" s="1"/>
  <c r="AC4005" i="1"/>
  <c r="Q4005" i="1" s="1"/>
  <c r="AC4006" i="1"/>
  <c r="Q4006" i="1" s="1"/>
  <c r="AC4007" i="1"/>
  <c r="Q4007" i="1" s="1"/>
  <c r="AC4008" i="1"/>
  <c r="Q4008" i="1" s="1"/>
  <c r="AC4009" i="1"/>
  <c r="Q4009" i="1" s="1"/>
  <c r="AC4010" i="1"/>
  <c r="Q4010" i="1" s="1"/>
  <c r="AC4011" i="1"/>
  <c r="Q4011" i="1" s="1"/>
  <c r="AC4012" i="1"/>
  <c r="Q4012" i="1" s="1"/>
  <c r="AC4013" i="1"/>
  <c r="Q4013" i="1" s="1"/>
  <c r="AC4014" i="1"/>
  <c r="Q4014" i="1" s="1"/>
  <c r="AC4015" i="1"/>
  <c r="Q4015" i="1" s="1"/>
  <c r="AC4016" i="1"/>
  <c r="Q4016" i="1" s="1"/>
  <c r="AC4017" i="1"/>
  <c r="Q4017" i="1" s="1"/>
  <c r="AC4018" i="1"/>
  <c r="Q4018" i="1" s="1"/>
  <c r="AC4019" i="1"/>
  <c r="Q4019" i="1" s="1"/>
  <c r="AC4020" i="1"/>
  <c r="Q4020" i="1" s="1"/>
  <c r="AC4021" i="1"/>
  <c r="Q4021" i="1" s="1"/>
  <c r="AC4022" i="1"/>
  <c r="Q4022" i="1" s="1"/>
  <c r="AC4023" i="1"/>
  <c r="Q4023" i="1" s="1"/>
  <c r="AC4024" i="1"/>
  <c r="Q4024" i="1" s="1"/>
  <c r="AC4025" i="1"/>
  <c r="Q4025" i="1" s="1"/>
  <c r="AC4026" i="1"/>
  <c r="Q4026" i="1" s="1"/>
  <c r="AC4027" i="1"/>
  <c r="Q4027" i="1" s="1"/>
  <c r="AC4028" i="1"/>
  <c r="Q4028" i="1" s="1"/>
  <c r="AC4029" i="1"/>
  <c r="Q4029" i="1" s="1"/>
  <c r="AC4030" i="1"/>
  <c r="Q4030" i="1" s="1"/>
  <c r="AC4031" i="1"/>
  <c r="Q4031" i="1" s="1"/>
  <c r="AC4032" i="1"/>
  <c r="Q4032" i="1" s="1"/>
  <c r="AC4033" i="1"/>
  <c r="Q4033" i="1" s="1"/>
  <c r="AC4034" i="1"/>
  <c r="Q4034" i="1" s="1"/>
  <c r="AC4035" i="1"/>
  <c r="Q4035" i="1" s="1"/>
  <c r="AC4036" i="1"/>
  <c r="Q4036" i="1" s="1"/>
  <c r="AC4037" i="1"/>
  <c r="Q4037" i="1" s="1"/>
  <c r="AC4038" i="1"/>
  <c r="Q4038" i="1" s="1"/>
  <c r="AC4039" i="1"/>
  <c r="Q4039" i="1" s="1"/>
  <c r="AC4040" i="1"/>
  <c r="Q4040" i="1" s="1"/>
  <c r="AC4041" i="1"/>
  <c r="Q4041" i="1" s="1"/>
  <c r="AC4042" i="1"/>
  <c r="Q4042" i="1" s="1"/>
  <c r="AC4043" i="1"/>
  <c r="Q4043" i="1" s="1"/>
  <c r="AC4044" i="1"/>
  <c r="Q4044" i="1" s="1"/>
  <c r="AC4045" i="1"/>
  <c r="Q4045" i="1" s="1"/>
  <c r="AC4046" i="1"/>
  <c r="Q4046" i="1" s="1"/>
  <c r="AC4047" i="1"/>
  <c r="Q4047" i="1" s="1"/>
  <c r="AC4048" i="1"/>
  <c r="Q4048" i="1" s="1"/>
  <c r="AC4049" i="1"/>
  <c r="Q4049" i="1" s="1"/>
  <c r="AC4050" i="1"/>
  <c r="Q4050" i="1" s="1"/>
  <c r="AC4051" i="1"/>
  <c r="Q4051" i="1" s="1"/>
  <c r="AC4052" i="1"/>
  <c r="Q4052" i="1" s="1"/>
  <c r="AC4053" i="1"/>
  <c r="Q4053" i="1" s="1"/>
  <c r="AC4054" i="1"/>
  <c r="Q4054" i="1" s="1"/>
  <c r="AC4055" i="1"/>
  <c r="Q4055" i="1" s="1"/>
  <c r="AC4056" i="1"/>
  <c r="Q4056" i="1" s="1"/>
  <c r="AC4057" i="1"/>
  <c r="Q4057" i="1" s="1"/>
  <c r="AC4058" i="1"/>
  <c r="Q4058" i="1" s="1"/>
  <c r="AC4059" i="1"/>
  <c r="Q4059" i="1" s="1"/>
  <c r="AC4060" i="1"/>
  <c r="Q4060" i="1" s="1"/>
  <c r="AC4061" i="1"/>
  <c r="Q4061" i="1" s="1"/>
  <c r="AC4062" i="1"/>
  <c r="Q4062" i="1" s="1"/>
  <c r="AC4063" i="1"/>
  <c r="Q4063" i="1" s="1"/>
  <c r="AC4064" i="1"/>
  <c r="Q4064" i="1" s="1"/>
  <c r="AC4065" i="1"/>
  <c r="Q4065" i="1" s="1"/>
  <c r="AC4066" i="1"/>
  <c r="Q4066" i="1" s="1"/>
  <c r="AC4067" i="1"/>
  <c r="Q4067" i="1" s="1"/>
  <c r="AC4068" i="1"/>
  <c r="Q4068" i="1" s="1"/>
  <c r="AC4069" i="1"/>
  <c r="Q4069" i="1" s="1"/>
  <c r="AC4070" i="1"/>
  <c r="Q4070" i="1" s="1"/>
  <c r="AC4071" i="1"/>
  <c r="Q4071" i="1" s="1"/>
  <c r="AC4072" i="1"/>
  <c r="Q4072" i="1" s="1"/>
  <c r="AC4073" i="1"/>
  <c r="Q4073" i="1" s="1"/>
  <c r="AC4074" i="1"/>
  <c r="Q4074" i="1" s="1"/>
  <c r="AC4075" i="1"/>
  <c r="Q4075" i="1" s="1"/>
  <c r="AC4076" i="1"/>
  <c r="Q4076" i="1" s="1"/>
  <c r="AC4077" i="1"/>
  <c r="Q4077" i="1" s="1"/>
  <c r="AC4078" i="1"/>
  <c r="Q4078" i="1" s="1"/>
  <c r="AC4079" i="1"/>
  <c r="Q4079" i="1" s="1"/>
  <c r="AC4080" i="1"/>
  <c r="Q4080" i="1" s="1"/>
  <c r="AC4081" i="1"/>
  <c r="Q4081" i="1" s="1"/>
  <c r="AC4082" i="1"/>
  <c r="Q4082" i="1" s="1"/>
  <c r="AC4083" i="1"/>
  <c r="Q4083" i="1" s="1"/>
  <c r="AC4084" i="1"/>
  <c r="Q4084" i="1" s="1"/>
  <c r="AC4085" i="1"/>
  <c r="Q4085" i="1" s="1"/>
  <c r="AC4086" i="1"/>
  <c r="Q4086" i="1" s="1"/>
  <c r="AC4087" i="1"/>
  <c r="Q4087" i="1" s="1"/>
  <c r="AC4088" i="1"/>
  <c r="Q4088" i="1" s="1"/>
  <c r="AC4089" i="1"/>
  <c r="Q4089" i="1" s="1"/>
  <c r="AC4090" i="1"/>
  <c r="Q4090" i="1" s="1"/>
  <c r="AC4091" i="1"/>
  <c r="Q4091" i="1" s="1"/>
  <c r="AC4092" i="1"/>
  <c r="Q4092" i="1" s="1"/>
  <c r="AC4093" i="1"/>
  <c r="Q4093" i="1" s="1"/>
  <c r="AC4094" i="1"/>
  <c r="Q4094" i="1" s="1"/>
  <c r="AC4095" i="1"/>
  <c r="Q4095" i="1" s="1"/>
  <c r="AC4096" i="1"/>
  <c r="Q4096" i="1" s="1"/>
  <c r="AC4097" i="1"/>
  <c r="Q4097" i="1" s="1"/>
  <c r="AC4098" i="1"/>
  <c r="Q4098" i="1" s="1"/>
  <c r="AC4099" i="1"/>
  <c r="Q4099" i="1" s="1"/>
  <c r="AC4100" i="1"/>
  <c r="Q4100" i="1" s="1"/>
  <c r="AC4101" i="1"/>
  <c r="Q4101" i="1" s="1"/>
  <c r="AC4102" i="1"/>
  <c r="Q4102" i="1" s="1"/>
  <c r="AC4103" i="1"/>
  <c r="Q4103" i="1" s="1"/>
  <c r="AC4104" i="1"/>
  <c r="Q4104" i="1" s="1"/>
  <c r="AC4105" i="1"/>
  <c r="Q4105" i="1" s="1"/>
  <c r="AC4106" i="1"/>
  <c r="Q4106" i="1" s="1"/>
  <c r="AC4107" i="1"/>
  <c r="Q4107" i="1" s="1"/>
  <c r="AC4108" i="1"/>
  <c r="Q4108" i="1" s="1"/>
  <c r="AC4109" i="1"/>
  <c r="Q4109" i="1" s="1"/>
  <c r="AC4110" i="1"/>
  <c r="Q4110" i="1" s="1"/>
  <c r="AC4111" i="1"/>
  <c r="Q4111" i="1" s="1"/>
  <c r="AC4112" i="1"/>
  <c r="Q4112" i="1" s="1"/>
  <c r="AC4113" i="1"/>
  <c r="Q4113" i="1" s="1"/>
  <c r="AC4114" i="1"/>
  <c r="Q4114" i="1" s="1"/>
  <c r="AC4115" i="1"/>
  <c r="Q4115" i="1" s="1"/>
  <c r="AC2762" i="1"/>
  <c r="Q2762" i="1" s="1"/>
  <c r="AC2763" i="1"/>
  <c r="Q2763" i="1" s="1"/>
  <c r="AC2764" i="1"/>
  <c r="Q2764" i="1" s="1"/>
  <c r="AC2765" i="1"/>
  <c r="Q2765" i="1" s="1"/>
  <c r="AC2766" i="1"/>
  <c r="Q2766" i="1" s="1"/>
  <c r="AC2767" i="1"/>
  <c r="Q2767" i="1" s="1"/>
  <c r="AC2768" i="1"/>
  <c r="Q2768" i="1" s="1"/>
  <c r="AC2769" i="1"/>
  <c r="Q2769" i="1" s="1"/>
  <c r="AC2770" i="1"/>
  <c r="Q2770" i="1" s="1"/>
  <c r="AC2771" i="1"/>
  <c r="Q2771" i="1" s="1"/>
  <c r="AC2772" i="1"/>
  <c r="Q2772" i="1" s="1"/>
  <c r="AC2773" i="1"/>
  <c r="Q2773" i="1" s="1"/>
  <c r="AC2774" i="1"/>
  <c r="Q2774" i="1" s="1"/>
  <c r="AC2775" i="1"/>
  <c r="Q2775" i="1" s="1"/>
  <c r="AC2776" i="1"/>
  <c r="Q2776" i="1" s="1"/>
  <c r="AC2777" i="1"/>
  <c r="Q2777" i="1" s="1"/>
  <c r="AC2778" i="1"/>
  <c r="Q2778" i="1" s="1"/>
  <c r="AC2779" i="1"/>
  <c r="Q2779" i="1" s="1"/>
  <c r="AC2780" i="1"/>
  <c r="Q2780" i="1" s="1"/>
  <c r="AC2781" i="1"/>
  <c r="Q2781" i="1" s="1"/>
  <c r="AC2782" i="1"/>
  <c r="Q2782" i="1" s="1"/>
  <c r="AC2783" i="1"/>
  <c r="Q2783" i="1" s="1"/>
  <c r="AC2784" i="1"/>
  <c r="Q2784" i="1" s="1"/>
  <c r="AC2785" i="1"/>
  <c r="Q2785" i="1" s="1"/>
  <c r="AC2786" i="1"/>
  <c r="Q2786" i="1" s="1"/>
  <c r="AC2787" i="1"/>
  <c r="Q2787" i="1" s="1"/>
  <c r="AC2788" i="1"/>
  <c r="Q2788" i="1" s="1"/>
  <c r="AC2789" i="1"/>
  <c r="Q2789" i="1" s="1"/>
  <c r="AC2790" i="1"/>
  <c r="Q2790" i="1" s="1"/>
  <c r="AC2791" i="1"/>
  <c r="Q2791" i="1" s="1"/>
  <c r="AC2792" i="1"/>
  <c r="Q2792" i="1" s="1"/>
  <c r="AC2793" i="1"/>
  <c r="Q2793" i="1" s="1"/>
  <c r="AC2794" i="1"/>
  <c r="Q2794" i="1" s="1"/>
  <c r="AC2795" i="1"/>
  <c r="Q2795" i="1" s="1"/>
  <c r="AC2796" i="1"/>
  <c r="Q2796" i="1" s="1"/>
  <c r="AC2797" i="1"/>
  <c r="Q2797" i="1" s="1"/>
  <c r="AC2798" i="1"/>
  <c r="Q2798" i="1" s="1"/>
  <c r="AC2799" i="1"/>
  <c r="Q2799" i="1" s="1"/>
  <c r="AC2800" i="1"/>
  <c r="Q2800" i="1" s="1"/>
  <c r="AC2801" i="1"/>
  <c r="Q2801" i="1" s="1"/>
  <c r="AC2802" i="1"/>
  <c r="Q2802" i="1" s="1"/>
  <c r="AC2803" i="1"/>
  <c r="Q2803" i="1" s="1"/>
  <c r="AC2804" i="1"/>
  <c r="Q2804" i="1" s="1"/>
  <c r="AC2805" i="1"/>
  <c r="Q2805" i="1" s="1"/>
  <c r="AC2806" i="1"/>
  <c r="Q2806" i="1" s="1"/>
  <c r="AC2807" i="1"/>
  <c r="Q2807" i="1" s="1"/>
  <c r="AC2808" i="1"/>
  <c r="Q2808" i="1" s="1"/>
  <c r="AC2809" i="1"/>
  <c r="Q2809" i="1" s="1"/>
  <c r="AC2810" i="1"/>
  <c r="Q2810" i="1" s="1"/>
  <c r="AC2811" i="1"/>
  <c r="Q2811" i="1" s="1"/>
  <c r="AC2812" i="1"/>
  <c r="Q2812" i="1" s="1"/>
  <c r="AC2813" i="1"/>
  <c r="Q2813" i="1" s="1"/>
  <c r="AC2814" i="1"/>
  <c r="Q2814" i="1" s="1"/>
  <c r="AC2815" i="1"/>
  <c r="Q2815" i="1" s="1"/>
  <c r="AC2816" i="1"/>
  <c r="Q2816" i="1" s="1"/>
  <c r="AC2817" i="1"/>
  <c r="Q2817" i="1" s="1"/>
  <c r="AC2818" i="1"/>
  <c r="Q2818" i="1" s="1"/>
  <c r="AC2819" i="1"/>
  <c r="Q2819" i="1" s="1"/>
  <c r="AC2820" i="1"/>
  <c r="Q2820" i="1" s="1"/>
  <c r="AC2821" i="1"/>
  <c r="Q2821" i="1" s="1"/>
  <c r="AC2822" i="1"/>
  <c r="Q2822" i="1" s="1"/>
  <c r="AC2823" i="1"/>
  <c r="Q2823" i="1" s="1"/>
  <c r="AC2824" i="1"/>
  <c r="Q2824" i="1" s="1"/>
  <c r="AC2825" i="1"/>
  <c r="Q2825" i="1" s="1"/>
  <c r="AC2826" i="1"/>
  <c r="Q2826" i="1" s="1"/>
  <c r="AC2827" i="1"/>
  <c r="Q2827" i="1" s="1"/>
  <c r="AC2828" i="1"/>
  <c r="Q2828" i="1" s="1"/>
  <c r="AC2829" i="1"/>
  <c r="Q2829" i="1" s="1"/>
  <c r="AC2830" i="1"/>
  <c r="Q2830" i="1" s="1"/>
  <c r="AC2831" i="1"/>
  <c r="Q2831" i="1" s="1"/>
  <c r="AC2832" i="1"/>
  <c r="Q2832" i="1" s="1"/>
  <c r="AC2833" i="1"/>
  <c r="Q2833" i="1" s="1"/>
  <c r="AC2834" i="1"/>
  <c r="Q2834" i="1" s="1"/>
  <c r="AC2835" i="1"/>
  <c r="Q2835" i="1" s="1"/>
  <c r="AC2836" i="1"/>
  <c r="Q2836" i="1" s="1"/>
  <c r="AC2837" i="1"/>
  <c r="Q2837" i="1" s="1"/>
  <c r="AC2838" i="1"/>
  <c r="Q2838" i="1" s="1"/>
  <c r="AC2839" i="1"/>
  <c r="Q2839" i="1" s="1"/>
  <c r="AC2840" i="1"/>
  <c r="Q2840" i="1" s="1"/>
  <c r="AC2841" i="1"/>
  <c r="Q2841" i="1" s="1"/>
  <c r="AC2842" i="1"/>
  <c r="Q2842" i="1" s="1"/>
  <c r="AC2843" i="1"/>
  <c r="Q2843" i="1" s="1"/>
  <c r="AC2844" i="1"/>
  <c r="Q2844" i="1" s="1"/>
  <c r="AC2845" i="1"/>
  <c r="Q2845" i="1" s="1"/>
  <c r="AC2846" i="1"/>
  <c r="Q2846" i="1" s="1"/>
  <c r="AC2847" i="1"/>
  <c r="Q2847" i="1" s="1"/>
  <c r="AC2848" i="1"/>
  <c r="Q2848" i="1" s="1"/>
  <c r="AC2849" i="1"/>
  <c r="Q2849" i="1" s="1"/>
  <c r="AC2850" i="1"/>
  <c r="Q2850" i="1" s="1"/>
  <c r="AC2851" i="1"/>
  <c r="Q2851" i="1" s="1"/>
  <c r="AC2852" i="1"/>
  <c r="Q2852" i="1" s="1"/>
  <c r="AC2853" i="1"/>
  <c r="Q2853" i="1" s="1"/>
  <c r="AC2854" i="1"/>
  <c r="Q2854" i="1" s="1"/>
  <c r="AC2855" i="1"/>
  <c r="Q2855" i="1" s="1"/>
  <c r="AC2856" i="1"/>
  <c r="Q2856" i="1" s="1"/>
  <c r="AC2857" i="1"/>
  <c r="Q2857" i="1" s="1"/>
  <c r="AC2858" i="1"/>
  <c r="Q2858" i="1" s="1"/>
  <c r="AC2859" i="1"/>
  <c r="Q2859" i="1" s="1"/>
  <c r="AC2860" i="1"/>
  <c r="Q2860" i="1" s="1"/>
  <c r="AC2861" i="1"/>
  <c r="Q2861" i="1" s="1"/>
  <c r="AC2862" i="1"/>
  <c r="Q2862" i="1" s="1"/>
  <c r="AC2863" i="1"/>
  <c r="Q2863" i="1" s="1"/>
  <c r="AC2864" i="1"/>
  <c r="Q2864" i="1" s="1"/>
  <c r="AC2865" i="1"/>
  <c r="Q2865" i="1" s="1"/>
  <c r="AC2866" i="1"/>
  <c r="Q2866" i="1" s="1"/>
  <c r="AC2867" i="1"/>
  <c r="Q2867" i="1" s="1"/>
  <c r="AC2868" i="1"/>
  <c r="Q2868" i="1" s="1"/>
  <c r="AC2869" i="1"/>
  <c r="Q2869" i="1" s="1"/>
  <c r="AC2870" i="1"/>
  <c r="Q2870" i="1" s="1"/>
  <c r="AC2871" i="1"/>
  <c r="Q2871" i="1" s="1"/>
  <c r="AC2872" i="1"/>
  <c r="Q2872" i="1" s="1"/>
  <c r="AC2873" i="1"/>
  <c r="Q2873" i="1" s="1"/>
  <c r="AC2874" i="1"/>
  <c r="Q2874" i="1" s="1"/>
  <c r="AC2875" i="1"/>
  <c r="Q2875" i="1" s="1"/>
  <c r="AC2876" i="1"/>
  <c r="Q2876" i="1" s="1"/>
  <c r="AC2877" i="1"/>
  <c r="Q2877" i="1" s="1"/>
  <c r="AC2878" i="1"/>
  <c r="Q2878" i="1" s="1"/>
  <c r="AC2879" i="1"/>
  <c r="Q2879" i="1" s="1"/>
  <c r="AC2880" i="1"/>
  <c r="Q2880" i="1" s="1"/>
  <c r="AC2881" i="1"/>
  <c r="Q2881" i="1" s="1"/>
  <c r="AC2882" i="1"/>
  <c r="Q2882" i="1" s="1"/>
  <c r="AC2883" i="1"/>
  <c r="Q2883" i="1" s="1"/>
  <c r="AC2884" i="1"/>
  <c r="Q2884" i="1" s="1"/>
  <c r="AC2885" i="1"/>
  <c r="Q2885" i="1" s="1"/>
  <c r="AC2886" i="1"/>
  <c r="Q2886" i="1" s="1"/>
  <c r="AC2887" i="1"/>
  <c r="Q2887" i="1" s="1"/>
  <c r="AC2888" i="1"/>
  <c r="Q2888" i="1" s="1"/>
  <c r="AC2889" i="1"/>
  <c r="Q2889" i="1" s="1"/>
  <c r="AC2890" i="1"/>
  <c r="Q2890" i="1" s="1"/>
  <c r="AC2891" i="1"/>
  <c r="Q2891" i="1" s="1"/>
  <c r="AC2892" i="1"/>
  <c r="Q2892" i="1" s="1"/>
  <c r="AC2893" i="1"/>
  <c r="Q2893" i="1" s="1"/>
  <c r="AC2894" i="1"/>
  <c r="Q2894" i="1" s="1"/>
  <c r="AC2895" i="1"/>
  <c r="Q2895" i="1" s="1"/>
  <c r="AC2896" i="1"/>
  <c r="Q2896" i="1" s="1"/>
  <c r="AC2897" i="1"/>
  <c r="Q2897" i="1" s="1"/>
  <c r="AC2898" i="1"/>
  <c r="Q2898" i="1" s="1"/>
  <c r="AC2899" i="1"/>
  <c r="Q2899" i="1" s="1"/>
  <c r="AC2900" i="1"/>
  <c r="Q2900" i="1" s="1"/>
  <c r="AC2901" i="1"/>
  <c r="Q2901" i="1" s="1"/>
  <c r="AC2902" i="1"/>
  <c r="Q2902" i="1" s="1"/>
  <c r="AC2903" i="1"/>
  <c r="Q2903" i="1" s="1"/>
  <c r="AC2904" i="1"/>
  <c r="Q2904" i="1" s="1"/>
  <c r="AC2905" i="1"/>
  <c r="Q2905" i="1" s="1"/>
  <c r="AC2906" i="1"/>
  <c r="Q2906" i="1" s="1"/>
  <c r="AC2907" i="1"/>
  <c r="Q2907" i="1" s="1"/>
  <c r="AC2908" i="1"/>
  <c r="Q2908" i="1" s="1"/>
  <c r="AC2909" i="1"/>
  <c r="Q2909" i="1" s="1"/>
  <c r="AC2910" i="1"/>
  <c r="Q2910" i="1" s="1"/>
  <c r="AC2911" i="1"/>
  <c r="Q2911" i="1" s="1"/>
  <c r="AC2912" i="1"/>
  <c r="Q2912" i="1" s="1"/>
  <c r="AC2913" i="1"/>
  <c r="Q2913" i="1" s="1"/>
  <c r="AC2914" i="1"/>
  <c r="Q2914" i="1" s="1"/>
  <c r="AC2915" i="1"/>
  <c r="Q2915" i="1" s="1"/>
  <c r="AC2916" i="1"/>
  <c r="Q2916" i="1" s="1"/>
  <c r="AC2917" i="1"/>
  <c r="Q2917" i="1" s="1"/>
  <c r="AC2918" i="1"/>
  <c r="Q2918" i="1" s="1"/>
  <c r="AC2919" i="1"/>
  <c r="Q2919" i="1" s="1"/>
  <c r="AC2920" i="1"/>
  <c r="Q2920" i="1" s="1"/>
  <c r="AC2921" i="1"/>
  <c r="Q2921" i="1" s="1"/>
  <c r="AC2922" i="1"/>
  <c r="Q2922" i="1" s="1"/>
  <c r="AC2923" i="1"/>
  <c r="Q2923" i="1" s="1"/>
  <c r="AC2924" i="1"/>
  <c r="Q2924" i="1" s="1"/>
  <c r="AC2925" i="1"/>
  <c r="Q2925" i="1" s="1"/>
  <c r="AC2926" i="1"/>
  <c r="Q2926" i="1" s="1"/>
  <c r="AC2927" i="1"/>
  <c r="Q2927" i="1" s="1"/>
  <c r="AC2928" i="1"/>
  <c r="Q2928" i="1" s="1"/>
  <c r="AC2929" i="1"/>
  <c r="Q2929" i="1" s="1"/>
  <c r="AC2930" i="1"/>
  <c r="Q2930" i="1" s="1"/>
  <c r="AC2931" i="1"/>
  <c r="Q2931" i="1" s="1"/>
  <c r="AC2932" i="1"/>
  <c r="Q2932" i="1" s="1"/>
  <c r="AC2933" i="1"/>
  <c r="Q2933" i="1" s="1"/>
  <c r="AC2934" i="1"/>
  <c r="Q2934" i="1" s="1"/>
  <c r="AC2935" i="1"/>
  <c r="Q2935" i="1" s="1"/>
  <c r="AC2936" i="1"/>
  <c r="Q2936" i="1" s="1"/>
  <c r="AC2937" i="1"/>
  <c r="Q2937" i="1" s="1"/>
  <c r="AC2938" i="1"/>
  <c r="Q2938" i="1" s="1"/>
  <c r="AC2939" i="1"/>
  <c r="Q2939" i="1" s="1"/>
  <c r="AC2940" i="1"/>
  <c r="Q2940" i="1" s="1"/>
  <c r="AC2941" i="1"/>
  <c r="Q2941" i="1" s="1"/>
  <c r="AC2942" i="1"/>
  <c r="Q2942" i="1" s="1"/>
  <c r="AC2943" i="1"/>
  <c r="Q2943" i="1" s="1"/>
  <c r="AC2944" i="1"/>
  <c r="Q2944" i="1" s="1"/>
  <c r="AC2945" i="1"/>
  <c r="Q2945" i="1" s="1"/>
  <c r="AC2946" i="1"/>
  <c r="Q2946" i="1" s="1"/>
  <c r="AC2947" i="1"/>
  <c r="Q2947" i="1" s="1"/>
  <c r="AC2948" i="1"/>
  <c r="Q2948" i="1" s="1"/>
  <c r="AC2949" i="1"/>
  <c r="Q2949" i="1" s="1"/>
  <c r="AC2950" i="1"/>
  <c r="Q2950" i="1" s="1"/>
  <c r="AC2951" i="1"/>
  <c r="Q2951" i="1" s="1"/>
  <c r="AC2952" i="1"/>
  <c r="Q2952" i="1" s="1"/>
  <c r="AC2953" i="1"/>
  <c r="Q2953" i="1" s="1"/>
  <c r="AC2954" i="1"/>
  <c r="Q2954" i="1" s="1"/>
  <c r="AC2955" i="1"/>
  <c r="Q2955" i="1" s="1"/>
  <c r="AC2956" i="1"/>
  <c r="Q2956" i="1" s="1"/>
  <c r="AC2957" i="1"/>
  <c r="Q2957" i="1" s="1"/>
  <c r="AC2958" i="1"/>
  <c r="Q2958" i="1" s="1"/>
  <c r="AC2959" i="1"/>
  <c r="Q2959" i="1" s="1"/>
  <c r="AC2960" i="1"/>
  <c r="Q2960" i="1" s="1"/>
  <c r="AC2961" i="1"/>
  <c r="Q2961" i="1" s="1"/>
  <c r="AC2962" i="1"/>
  <c r="Q2962" i="1" s="1"/>
  <c r="AC2963" i="1"/>
  <c r="Q2963" i="1" s="1"/>
  <c r="AC2964" i="1"/>
  <c r="Q2964" i="1" s="1"/>
  <c r="AC2965" i="1"/>
  <c r="Q2965" i="1" s="1"/>
  <c r="AC2966" i="1"/>
  <c r="Q2966" i="1" s="1"/>
  <c r="AC2967" i="1"/>
  <c r="Q2967" i="1" s="1"/>
  <c r="AC2968" i="1"/>
  <c r="Q2968" i="1" s="1"/>
  <c r="AC2969" i="1"/>
  <c r="Q2969" i="1" s="1"/>
  <c r="AC2970" i="1"/>
  <c r="Q2970" i="1" s="1"/>
  <c r="AC2971" i="1"/>
  <c r="Q2971" i="1" s="1"/>
  <c r="AC2972" i="1"/>
  <c r="Q2972" i="1" s="1"/>
  <c r="AC2973" i="1"/>
  <c r="Q2973" i="1" s="1"/>
  <c r="AC2974" i="1"/>
  <c r="Q2974" i="1" s="1"/>
  <c r="AC2975" i="1"/>
  <c r="Q2975" i="1" s="1"/>
  <c r="AC2976" i="1"/>
  <c r="Q2976" i="1" s="1"/>
  <c r="AC2977" i="1"/>
  <c r="Q2977" i="1" s="1"/>
  <c r="AC2978" i="1"/>
  <c r="Q2978" i="1" s="1"/>
  <c r="AC2979" i="1"/>
  <c r="Q2979" i="1" s="1"/>
  <c r="AC2980" i="1"/>
  <c r="Q2980" i="1" s="1"/>
  <c r="AC2981" i="1"/>
  <c r="Q2981" i="1" s="1"/>
  <c r="AC2982" i="1"/>
  <c r="Q2982" i="1" s="1"/>
  <c r="AC2983" i="1"/>
  <c r="Q2983" i="1" s="1"/>
  <c r="AC2984" i="1"/>
  <c r="Q2984" i="1" s="1"/>
  <c r="AC2985" i="1"/>
  <c r="Q2985" i="1" s="1"/>
  <c r="AC2986" i="1"/>
  <c r="Q2986" i="1" s="1"/>
  <c r="AC2987" i="1"/>
  <c r="Q2987" i="1" s="1"/>
  <c r="AC2988" i="1"/>
  <c r="Q2988" i="1" s="1"/>
  <c r="AC2989" i="1"/>
  <c r="Q2989" i="1" s="1"/>
  <c r="AC2990" i="1"/>
  <c r="Q2990" i="1" s="1"/>
  <c r="AC2991" i="1"/>
  <c r="Q2991" i="1" s="1"/>
  <c r="AC2992" i="1"/>
  <c r="Q2992" i="1" s="1"/>
  <c r="AC2993" i="1"/>
  <c r="Q2993" i="1" s="1"/>
  <c r="AC2994" i="1"/>
  <c r="Q2994" i="1" s="1"/>
  <c r="AC2995" i="1"/>
  <c r="Q2995" i="1" s="1"/>
  <c r="AC2996" i="1"/>
  <c r="Q2996" i="1" s="1"/>
  <c r="AC2997" i="1"/>
  <c r="Q2997" i="1" s="1"/>
  <c r="AC2998" i="1"/>
  <c r="Q2998" i="1" s="1"/>
  <c r="AC2999" i="1"/>
  <c r="Q2999" i="1" s="1"/>
  <c r="AC3000" i="1"/>
  <c r="Q3000" i="1" s="1"/>
  <c r="AC3001" i="1"/>
  <c r="Q3001" i="1" s="1"/>
  <c r="AC3002" i="1"/>
  <c r="Q3002" i="1" s="1"/>
  <c r="AC3003" i="1"/>
  <c r="Q3003" i="1" s="1"/>
  <c r="AC3004" i="1"/>
  <c r="Q3004" i="1" s="1"/>
  <c r="AC3005" i="1"/>
  <c r="Q3005" i="1" s="1"/>
  <c r="AC3006" i="1"/>
  <c r="Q3006" i="1" s="1"/>
  <c r="AC3007" i="1"/>
  <c r="Q3007" i="1" s="1"/>
  <c r="AC3008" i="1"/>
  <c r="Q3008" i="1" s="1"/>
  <c r="AC3009" i="1"/>
  <c r="Q3009" i="1" s="1"/>
  <c r="AC3010" i="1"/>
  <c r="Q3010" i="1" s="1"/>
  <c r="AC3011" i="1"/>
  <c r="Q3011" i="1" s="1"/>
  <c r="AC3012" i="1"/>
  <c r="Q3012" i="1" s="1"/>
  <c r="AC3013" i="1"/>
  <c r="Q3013" i="1" s="1"/>
  <c r="AC3014" i="1"/>
  <c r="Q3014" i="1" s="1"/>
  <c r="AC3015" i="1"/>
  <c r="Q3015" i="1" s="1"/>
  <c r="AC3016" i="1"/>
  <c r="Q3016" i="1" s="1"/>
  <c r="AC3017" i="1"/>
  <c r="Q3017" i="1" s="1"/>
  <c r="AC3018" i="1"/>
  <c r="Q3018" i="1" s="1"/>
  <c r="AC3019" i="1"/>
  <c r="Q3019" i="1" s="1"/>
  <c r="AC3020" i="1"/>
  <c r="Q3020" i="1" s="1"/>
  <c r="AC3021" i="1"/>
  <c r="Q3021" i="1" s="1"/>
  <c r="AC3022" i="1"/>
  <c r="Q3022" i="1" s="1"/>
  <c r="AC3023" i="1"/>
  <c r="Q3023" i="1" s="1"/>
  <c r="AC3024" i="1"/>
  <c r="Q3024" i="1" s="1"/>
  <c r="AC3025" i="1"/>
  <c r="Q3025" i="1" s="1"/>
  <c r="AC3026" i="1"/>
  <c r="Q3026" i="1" s="1"/>
  <c r="AC3027" i="1"/>
  <c r="Q3027" i="1" s="1"/>
  <c r="AC3028" i="1"/>
  <c r="Q3028" i="1" s="1"/>
  <c r="AC3029" i="1"/>
  <c r="Q3029" i="1" s="1"/>
  <c r="AC3030" i="1"/>
  <c r="Q3030" i="1" s="1"/>
  <c r="AC3031" i="1"/>
  <c r="Q3031" i="1" s="1"/>
  <c r="AC3032" i="1"/>
  <c r="Q3032" i="1" s="1"/>
  <c r="AC3033" i="1"/>
  <c r="Q3033" i="1" s="1"/>
  <c r="AC3034" i="1"/>
  <c r="Q3034" i="1" s="1"/>
  <c r="AC3035" i="1"/>
  <c r="Q3035" i="1" s="1"/>
  <c r="AC3036" i="1"/>
  <c r="Q3036" i="1" s="1"/>
  <c r="AC3037" i="1"/>
  <c r="Q3037" i="1" s="1"/>
  <c r="AC3038" i="1"/>
  <c r="Q3038" i="1" s="1"/>
  <c r="AC3039" i="1"/>
  <c r="Q3039" i="1" s="1"/>
  <c r="AC3040" i="1"/>
  <c r="Q3040" i="1" s="1"/>
  <c r="AC3041" i="1"/>
  <c r="Q3041" i="1" s="1"/>
  <c r="AC3042" i="1"/>
  <c r="Q3042" i="1" s="1"/>
  <c r="AC3043" i="1"/>
  <c r="Q3043" i="1" s="1"/>
  <c r="AC3044" i="1"/>
  <c r="Q3044" i="1" s="1"/>
  <c r="AC3045" i="1"/>
  <c r="Q3045" i="1" s="1"/>
  <c r="AC3046" i="1"/>
  <c r="Q3046" i="1" s="1"/>
  <c r="AC3047" i="1"/>
  <c r="Q3047" i="1" s="1"/>
  <c r="AC3048" i="1"/>
  <c r="Q3048" i="1" s="1"/>
  <c r="AC3049" i="1"/>
  <c r="Q3049" i="1" s="1"/>
  <c r="AC3050" i="1"/>
  <c r="Q3050" i="1" s="1"/>
  <c r="AC3051" i="1"/>
  <c r="Q3051" i="1" s="1"/>
  <c r="AC3052" i="1"/>
  <c r="Q3052" i="1" s="1"/>
  <c r="AC3053" i="1"/>
  <c r="Q3053" i="1" s="1"/>
  <c r="AC3054" i="1"/>
  <c r="Q3054" i="1" s="1"/>
  <c r="AC3055" i="1"/>
  <c r="Q3055" i="1" s="1"/>
  <c r="AC3056" i="1"/>
  <c r="Q3056" i="1" s="1"/>
  <c r="AC3057" i="1"/>
  <c r="Q3057" i="1" s="1"/>
  <c r="AC3058" i="1"/>
  <c r="Q3058" i="1" s="1"/>
  <c r="AC3059" i="1"/>
  <c r="Q3059" i="1" s="1"/>
  <c r="AC3060" i="1"/>
  <c r="Q3060" i="1" s="1"/>
  <c r="AC3061" i="1"/>
  <c r="Q3061" i="1" s="1"/>
  <c r="AC3062" i="1"/>
  <c r="Q3062" i="1" s="1"/>
  <c r="AC3063" i="1"/>
  <c r="Q3063" i="1" s="1"/>
  <c r="AC3064" i="1"/>
  <c r="Q3064" i="1" s="1"/>
  <c r="AC3065" i="1"/>
  <c r="Q3065" i="1" s="1"/>
  <c r="AC3066" i="1"/>
  <c r="Q3066" i="1" s="1"/>
  <c r="AC3067" i="1"/>
  <c r="Q3067" i="1" s="1"/>
  <c r="AC3068" i="1"/>
  <c r="Q3068" i="1" s="1"/>
  <c r="AC3069" i="1"/>
  <c r="Q3069" i="1" s="1"/>
  <c r="AC3070" i="1"/>
  <c r="Q3070" i="1" s="1"/>
  <c r="AC3071" i="1"/>
  <c r="Q3071" i="1" s="1"/>
  <c r="AC3072" i="1"/>
  <c r="Q3072" i="1" s="1"/>
  <c r="AC3073" i="1"/>
  <c r="Q3073" i="1" s="1"/>
  <c r="AC3074" i="1"/>
  <c r="Q3074" i="1" s="1"/>
  <c r="AC3075" i="1"/>
  <c r="Q3075" i="1" s="1"/>
  <c r="AC3076" i="1"/>
  <c r="Q3076" i="1" s="1"/>
  <c r="AC3077" i="1"/>
  <c r="Q3077" i="1" s="1"/>
  <c r="AC3078" i="1"/>
  <c r="Q3078" i="1" s="1"/>
  <c r="AC3079" i="1"/>
  <c r="Q3079" i="1" s="1"/>
  <c r="AC3080" i="1"/>
  <c r="Q3080" i="1" s="1"/>
  <c r="AC3081" i="1"/>
  <c r="Q3081" i="1" s="1"/>
  <c r="AC3082" i="1"/>
  <c r="Q3082" i="1" s="1"/>
  <c r="AC3083" i="1"/>
  <c r="Q3083" i="1" s="1"/>
  <c r="AC3084" i="1"/>
  <c r="Q3084" i="1" s="1"/>
  <c r="AC3085" i="1"/>
  <c r="Q3085" i="1" s="1"/>
  <c r="AC3086" i="1"/>
  <c r="Q3086" i="1" s="1"/>
  <c r="AC3087" i="1"/>
  <c r="Q3087" i="1" s="1"/>
  <c r="AC3088" i="1"/>
  <c r="Q3088" i="1" s="1"/>
  <c r="AC3089" i="1"/>
  <c r="Q3089" i="1" s="1"/>
  <c r="AC3090" i="1"/>
  <c r="Q3090" i="1" s="1"/>
  <c r="AC3091" i="1"/>
  <c r="Q3091" i="1" s="1"/>
  <c r="AC3092" i="1"/>
  <c r="Q3092" i="1" s="1"/>
  <c r="AC3093" i="1"/>
  <c r="Q3093" i="1" s="1"/>
  <c r="AC3094" i="1"/>
  <c r="Q3094" i="1" s="1"/>
  <c r="AC3095" i="1"/>
  <c r="Q3095" i="1" s="1"/>
  <c r="AC3096" i="1"/>
  <c r="Q3096" i="1" s="1"/>
  <c r="AC3097" i="1"/>
  <c r="Q3097" i="1" s="1"/>
  <c r="AC3098" i="1"/>
  <c r="Q3098" i="1" s="1"/>
  <c r="AC3099" i="1"/>
  <c r="Q3099" i="1" s="1"/>
  <c r="AC3100" i="1"/>
  <c r="Q3100" i="1" s="1"/>
  <c r="AC3101" i="1"/>
  <c r="Q3101" i="1" s="1"/>
  <c r="AC3102" i="1"/>
  <c r="Q3102" i="1" s="1"/>
  <c r="AC3103" i="1"/>
  <c r="Q3103" i="1" s="1"/>
  <c r="AC3104" i="1"/>
  <c r="Q3104" i="1" s="1"/>
  <c r="AC3105" i="1"/>
  <c r="Q3105" i="1" s="1"/>
  <c r="AC3106" i="1"/>
  <c r="Q3106" i="1" s="1"/>
  <c r="AC3107" i="1"/>
  <c r="Q3107" i="1" s="1"/>
  <c r="AC3108" i="1"/>
  <c r="Q3108" i="1" s="1"/>
  <c r="AC3109" i="1"/>
  <c r="Q3109" i="1" s="1"/>
  <c r="AC3110" i="1"/>
  <c r="Q3110" i="1" s="1"/>
  <c r="AC3111" i="1"/>
  <c r="Q3111" i="1" s="1"/>
  <c r="AC3112" i="1"/>
  <c r="Q3112" i="1" s="1"/>
  <c r="AC3113" i="1"/>
  <c r="Q3113" i="1" s="1"/>
  <c r="AC3114" i="1"/>
  <c r="Q3114" i="1" s="1"/>
  <c r="AC3115" i="1"/>
  <c r="Q3115" i="1" s="1"/>
  <c r="AC3116" i="1"/>
  <c r="Q3116" i="1" s="1"/>
  <c r="AC3117" i="1"/>
  <c r="Q3117" i="1" s="1"/>
  <c r="AC3118" i="1"/>
  <c r="Q3118" i="1" s="1"/>
  <c r="AC3119" i="1"/>
  <c r="Q3119" i="1" s="1"/>
  <c r="AC3120" i="1"/>
  <c r="Q3120" i="1" s="1"/>
  <c r="AC3121" i="1"/>
  <c r="Q3121" i="1" s="1"/>
  <c r="AC3122" i="1"/>
  <c r="Q3122" i="1" s="1"/>
  <c r="AC3123" i="1"/>
  <c r="Q3123" i="1" s="1"/>
  <c r="AC3124" i="1"/>
  <c r="Q3124" i="1" s="1"/>
  <c r="AC3125" i="1"/>
  <c r="Q3125" i="1" s="1"/>
  <c r="AC3126" i="1"/>
  <c r="Q3126" i="1" s="1"/>
  <c r="AC3127" i="1"/>
  <c r="Q3127" i="1" s="1"/>
  <c r="AC3128" i="1"/>
  <c r="Q3128" i="1" s="1"/>
  <c r="AC3129" i="1"/>
  <c r="Q3129" i="1" s="1"/>
  <c r="AC3130" i="1"/>
  <c r="Q3130" i="1" s="1"/>
  <c r="AC3131" i="1"/>
  <c r="Q3131" i="1" s="1"/>
  <c r="AC3132" i="1"/>
  <c r="Q3132" i="1" s="1"/>
  <c r="AC3133" i="1"/>
  <c r="Q3133" i="1" s="1"/>
  <c r="AC3134" i="1"/>
  <c r="Q3134" i="1" s="1"/>
  <c r="AC3135" i="1"/>
  <c r="Q3135" i="1" s="1"/>
  <c r="AC3136" i="1"/>
  <c r="Q3136" i="1" s="1"/>
  <c r="AC3137" i="1"/>
  <c r="Q3137" i="1" s="1"/>
  <c r="AC3138" i="1"/>
  <c r="Q3138" i="1" s="1"/>
  <c r="AC3139" i="1"/>
  <c r="Q3139" i="1" s="1"/>
  <c r="AC3140" i="1"/>
  <c r="Q3140" i="1" s="1"/>
  <c r="AC3141" i="1"/>
  <c r="Q3141" i="1" s="1"/>
  <c r="AC3142" i="1"/>
  <c r="Q3142" i="1" s="1"/>
  <c r="AC3143" i="1"/>
  <c r="Q3143" i="1" s="1"/>
  <c r="AC3144" i="1"/>
  <c r="Q3144" i="1" s="1"/>
  <c r="AC3145" i="1"/>
  <c r="Q3145" i="1" s="1"/>
  <c r="AC3146" i="1"/>
  <c r="Q3146" i="1" s="1"/>
  <c r="AC3147" i="1"/>
  <c r="Q3147" i="1" s="1"/>
  <c r="AC3148" i="1"/>
  <c r="Q3148" i="1" s="1"/>
  <c r="AC3149" i="1"/>
  <c r="Q3149" i="1" s="1"/>
  <c r="AC3150" i="1"/>
  <c r="Q3150" i="1" s="1"/>
  <c r="AC3151" i="1"/>
  <c r="Q3151" i="1" s="1"/>
  <c r="AC3152" i="1"/>
  <c r="Q3152" i="1" s="1"/>
  <c r="AC3153" i="1"/>
  <c r="Q3153" i="1" s="1"/>
  <c r="AC3154" i="1"/>
  <c r="Q3154" i="1" s="1"/>
  <c r="AC3155" i="1"/>
  <c r="Q3155" i="1" s="1"/>
  <c r="AC3156" i="1"/>
  <c r="Q3156" i="1" s="1"/>
  <c r="AC3157" i="1"/>
  <c r="Q3157" i="1" s="1"/>
  <c r="AC3158" i="1"/>
  <c r="Q3158" i="1" s="1"/>
  <c r="AC3159" i="1"/>
  <c r="Q3159" i="1" s="1"/>
  <c r="AC3160" i="1"/>
  <c r="Q3160" i="1" s="1"/>
  <c r="AC3161" i="1"/>
  <c r="Q3161" i="1" s="1"/>
  <c r="AC3162" i="1"/>
  <c r="Q3162" i="1" s="1"/>
  <c r="AC3163" i="1"/>
  <c r="Q3163" i="1" s="1"/>
  <c r="AC3164" i="1"/>
  <c r="Q3164" i="1" s="1"/>
  <c r="AC3165" i="1"/>
  <c r="Q3165" i="1" s="1"/>
  <c r="AC3166" i="1"/>
  <c r="Q3166" i="1" s="1"/>
  <c r="AC3167" i="1"/>
  <c r="Q3167" i="1" s="1"/>
  <c r="AC3168" i="1"/>
  <c r="Q3168" i="1" s="1"/>
  <c r="AC3169" i="1"/>
  <c r="Q3169" i="1" s="1"/>
  <c r="AC3170" i="1"/>
  <c r="Q3170" i="1" s="1"/>
  <c r="AC3171" i="1"/>
  <c r="Q3171" i="1" s="1"/>
  <c r="AC3172" i="1"/>
  <c r="Q3172" i="1" s="1"/>
  <c r="AC3173" i="1"/>
  <c r="Q3173" i="1" s="1"/>
  <c r="AC3174" i="1"/>
  <c r="Q3174" i="1" s="1"/>
  <c r="AC3175" i="1"/>
  <c r="Q3175" i="1" s="1"/>
  <c r="AC3176" i="1"/>
  <c r="Q3176" i="1" s="1"/>
  <c r="AC3177" i="1"/>
  <c r="Q3177" i="1" s="1"/>
  <c r="AC3178" i="1"/>
  <c r="Q3178" i="1" s="1"/>
  <c r="AC3179" i="1"/>
  <c r="Q3179" i="1" s="1"/>
  <c r="AC3180" i="1"/>
  <c r="Q3180" i="1" s="1"/>
  <c r="AC3181" i="1"/>
  <c r="Q3181" i="1" s="1"/>
  <c r="AC3182" i="1"/>
  <c r="Q3182" i="1" s="1"/>
  <c r="AC3183" i="1"/>
  <c r="Q3183" i="1" s="1"/>
  <c r="AC3184" i="1"/>
  <c r="Q3184" i="1" s="1"/>
  <c r="AC3185" i="1"/>
  <c r="Q3185" i="1" s="1"/>
  <c r="AC3186" i="1"/>
  <c r="Q3186" i="1" s="1"/>
  <c r="AC3187" i="1"/>
  <c r="Q3187" i="1" s="1"/>
  <c r="AC3188" i="1"/>
  <c r="Q3188" i="1" s="1"/>
  <c r="AC3189" i="1"/>
  <c r="Q3189" i="1" s="1"/>
  <c r="AC3190" i="1"/>
  <c r="Q3190" i="1" s="1"/>
  <c r="AC3191" i="1"/>
  <c r="Q3191" i="1" s="1"/>
  <c r="AC3192" i="1"/>
  <c r="Q3192" i="1" s="1"/>
  <c r="AC3193" i="1"/>
  <c r="Q3193" i="1" s="1"/>
  <c r="AC3194" i="1"/>
  <c r="Q3194" i="1" s="1"/>
  <c r="AC3195" i="1"/>
  <c r="Q3195" i="1" s="1"/>
  <c r="AC3196" i="1"/>
  <c r="Q3196" i="1" s="1"/>
  <c r="AC3197" i="1"/>
  <c r="Q3197" i="1" s="1"/>
  <c r="AC3198" i="1"/>
  <c r="Q3198" i="1" s="1"/>
  <c r="AC3199" i="1"/>
  <c r="Q3199" i="1" s="1"/>
  <c r="AC3200" i="1"/>
  <c r="Q3200" i="1" s="1"/>
  <c r="AC3201" i="1"/>
  <c r="Q3201" i="1" s="1"/>
  <c r="AC3202" i="1"/>
  <c r="Q3202" i="1" s="1"/>
  <c r="AC3203" i="1"/>
  <c r="Q3203" i="1" s="1"/>
  <c r="AC3204" i="1"/>
  <c r="Q3204" i="1" s="1"/>
  <c r="AC3205" i="1"/>
  <c r="Q3205" i="1" s="1"/>
  <c r="AC3206" i="1"/>
  <c r="Q3206" i="1" s="1"/>
  <c r="AC3207" i="1"/>
  <c r="Q3207" i="1" s="1"/>
  <c r="AC3208" i="1"/>
  <c r="Q3208" i="1" s="1"/>
  <c r="AC3209" i="1"/>
  <c r="Q3209" i="1" s="1"/>
  <c r="AC3210" i="1"/>
  <c r="Q3210" i="1" s="1"/>
  <c r="AC3211" i="1"/>
  <c r="Q3211" i="1" s="1"/>
  <c r="AC3212" i="1"/>
  <c r="Q3212" i="1" s="1"/>
  <c r="AC3213" i="1"/>
  <c r="Q3213" i="1" s="1"/>
  <c r="AC3214" i="1"/>
  <c r="Q3214" i="1" s="1"/>
  <c r="AC3215" i="1"/>
  <c r="Q3215" i="1" s="1"/>
  <c r="AC3216" i="1"/>
  <c r="Q3216" i="1" s="1"/>
  <c r="AC3217" i="1"/>
  <c r="Q3217" i="1" s="1"/>
  <c r="AC3218" i="1"/>
  <c r="Q3218" i="1" s="1"/>
  <c r="AC3219" i="1"/>
  <c r="Q3219" i="1" s="1"/>
  <c r="AC3220" i="1"/>
  <c r="Q3220" i="1" s="1"/>
  <c r="AC3221" i="1"/>
  <c r="Q3221" i="1" s="1"/>
  <c r="AC3222" i="1"/>
  <c r="Q3222" i="1" s="1"/>
  <c r="AC3223" i="1"/>
  <c r="Q3223" i="1" s="1"/>
  <c r="AC3224" i="1"/>
  <c r="Q3224" i="1" s="1"/>
  <c r="AC3225" i="1"/>
  <c r="Q3225" i="1" s="1"/>
  <c r="AC3226" i="1"/>
  <c r="Q3226" i="1" s="1"/>
  <c r="AC3227" i="1"/>
  <c r="Q3227" i="1" s="1"/>
  <c r="AC3228" i="1"/>
  <c r="Q3228" i="1" s="1"/>
  <c r="AC3229" i="1"/>
  <c r="Q3229" i="1" s="1"/>
  <c r="AC3230" i="1"/>
  <c r="Q3230" i="1" s="1"/>
  <c r="AC3231" i="1"/>
  <c r="Q3231" i="1" s="1"/>
  <c r="AC3232" i="1"/>
  <c r="Q3232" i="1" s="1"/>
  <c r="AC3233" i="1"/>
  <c r="Q3233" i="1" s="1"/>
  <c r="AC3234" i="1"/>
  <c r="Q3234" i="1" s="1"/>
  <c r="AC3235" i="1"/>
  <c r="Q3235" i="1" s="1"/>
  <c r="AC3236" i="1"/>
  <c r="Q3236" i="1" s="1"/>
  <c r="AC3237" i="1"/>
  <c r="Q3237" i="1" s="1"/>
  <c r="AC3238" i="1"/>
  <c r="Q3238" i="1" s="1"/>
  <c r="AC3239" i="1"/>
  <c r="Q3239" i="1" s="1"/>
  <c r="AC3240" i="1"/>
  <c r="Q3240" i="1" s="1"/>
  <c r="AC3241" i="1"/>
  <c r="Q3241" i="1" s="1"/>
  <c r="AC3242" i="1"/>
  <c r="Q3242" i="1" s="1"/>
  <c r="AC3243" i="1"/>
  <c r="Q3243" i="1" s="1"/>
  <c r="AC3244" i="1"/>
  <c r="Q3244" i="1" s="1"/>
  <c r="AC3245" i="1"/>
  <c r="Q3245" i="1" s="1"/>
  <c r="AC3246" i="1"/>
  <c r="Q3246" i="1" s="1"/>
  <c r="AC3247" i="1"/>
  <c r="Q3247" i="1" s="1"/>
  <c r="AC3248" i="1"/>
  <c r="Q3248" i="1" s="1"/>
  <c r="AC3249" i="1"/>
  <c r="Q3249" i="1" s="1"/>
  <c r="AC3250" i="1"/>
  <c r="Q3250" i="1" s="1"/>
  <c r="AC3251" i="1"/>
  <c r="Q3251" i="1" s="1"/>
  <c r="AC3252" i="1"/>
  <c r="Q3252" i="1" s="1"/>
  <c r="AC3253" i="1"/>
  <c r="Q3253" i="1" s="1"/>
  <c r="AC3254" i="1"/>
  <c r="Q3254" i="1" s="1"/>
  <c r="AC3255" i="1"/>
  <c r="Q3255" i="1" s="1"/>
  <c r="AC3256" i="1"/>
  <c r="Q3256" i="1" s="1"/>
  <c r="AC3257" i="1"/>
  <c r="Q3257" i="1" s="1"/>
  <c r="AC3258" i="1"/>
  <c r="Q3258" i="1" s="1"/>
  <c r="AC3259" i="1"/>
  <c r="Q3259" i="1" s="1"/>
  <c r="AC3260" i="1"/>
  <c r="Q3260" i="1" s="1"/>
  <c r="AC3261" i="1"/>
  <c r="Q3261" i="1" s="1"/>
  <c r="AC3262" i="1"/>
  <c r="Q3262" i="1" s="1"/>
  <c r="AC3263" i="1"/>
  <c r="Q3263" i="1" s="1"/>
  <c r="AC3264" i="1"/>
  <c r="Q3264" i="1" s="1"/>
  <c r="AC3265" i="1"/>
  <c r="Q3265" i="1" s="1"/>
  <c r="AC3266" i="1"/>
  <c r="Q3266" i="1" s="1"/>
  <c r="AC3267" i="1"/>
  <c r="Q3267" i="1" s="1"/>
  <c r="AC3268" i="1"/>
  <c r="Q3268" i="1" s="1"/>
  <c r="AC3269" i="1"/>
  <c r="Q3269" i="1" s="1"/>
  <c r="AC3270" i="1"/>
  <c r="Q3270" i="1" s="1"/>
  <c r="AC3271" i="1"/>
  <c r="Q3271" i="1" s="1"/>
  <c r="AC3272" i="1"/>
  <c r="Q3272" i="1" s="1"/>
  <c r="AC3273" i="1"/>
  <c r="Q3273" i="1" s="1"/>
  <c r="AC3274" i="1"/>
  <c r="Q3274" i="1" s="1"/>
  <c r="AC3275" i="1"/>
  <c r="Q3275" i="1" s="1"/>
  <c r="AC3276" i="1"/>
  <c r="Q3276" i="1" s="1"/>
  <c r="AC3277" i="1"/>
  <c r="Q3277" i="1" s="1"/>
  <c r="AC3278" i="1"/>
  <c r="Q3278" i="1" s="1"/>
  <c r="AC3279" i="1"/>
  <c r="Q3279" i="1" s="1"/>
  <c r="AC3280" i="1"/>
  <c r="Q3280" i="1" s="1"/>
  <c r="AC3281" i="1"/>
  <c r="Q3281" i="1" s="1"/>
  <c r="AC3282" i="1"/>
  <c r="Q3282" i="1" s="1"/>
  <c r="AC3283" i="1"/>
  <c r="Q3283" i="1" s="1"/>
  <c r="AC3284" i="1"/>
  <c r="Q3284" i="1" s="1"/>
  <c r="AC3285" i="1"/>
  <c r="Q3285" i="1" s="1"/>
  <c r="AC3286" i="1"/>
  <c r="Q3286" i="1" s="1"/>
  <c r="AC3287" i="1"/>
  <c r="Q3287" i="1" s="1"/>
  <c r="AC3288" i="1"/>
  <c r="Q3288" i="1" s="1"/>
  <c r="AC3289" i="1"/>
  <c r="Q3289" i="1" s="1"/>
  <c r="AC3290" i="1"/>
  <c r="Q3290" i="1" s="1"/>
  <c r="AC3291" i="1"/>
  <c r="Q3291" i="1" s="1"/>
  <c r="AC3292" i="1"/>
  <c r="Q3292" i="1" s="1"/>
  <c r="AC3293" i="1"/>
  <c r="Q3293" i="1" s="1"/>
  <c r="AC3294" i="1"/>
  <c r="Q3294" i="1" s="1"/>
  <c r="AC3295" i="1"/>
  <c r="Q3295" i="1" s="1"/>
  <c r="AC3296" i="1"/>
  <c r="Q3296" i="1" s="1"/>
  <c r="AC3297" i="1"/>
  <c r="Q3297" i="1" s="1"/>
  <c r="AC3298" i="1"/>
  <c r="Q3298" i="1" s="1"/>
  <c r="AC3299" i="1"/>
  <c r="Q3299" i="1" s="1"/>
  <c r="AC3300" i="1"/>
  <c r="Q3300" i="1" s="1"/>
  <c r="AC3301" i="1"/>
  <c r="Q3301" i="1" s="1"/>
  <c r="AC3302" i="1"/>
  <c r="Q3302" i="1" s="1"/>
  <c r="AC3303" i="1"/>
  <c r="Q3303" i="1" s="1"/>
  <c r="AC3304" i="1"/>
  <c r="Q3304" i="1" s="1"/>
  <c r="AC3305" i="1"/>
  <c r="Q3305" i="1" s="1"/>
  <c r="AC3306" i="1"/>
  <c r="Q3306" i="1" s="1"/>
  <c r="AC3307" i="1"/>
  <c r="Q3307" i="1" s="1"/>
  <c r="AC3308" i="1"/>
  <c r="Q3308" i="1" s="1"/>
  <c r="AC3309" i="1"/>
  <c r="Q3309" i="1" s="1"/>
  <c r="AC3310" i="1"/>
  <c r="Q3310" i="1" s="1"/>
  <c r="AC3311" i="1"/>
  <c r="Q3311" i="1" s="1"/>
  <c r="AC3312" i="1"/>
  <c r="Q3312" i="1" s="1"/>
  <c r="AC3313" i="1"/>
  <c r="Q3313" i="1" s="1"/>
  <c r="AC3314" i="1"/>
  <c r="Q3314" i="1" s="1"/>
  <c r="AC3315" i="1"/>
  <c r="Q3315" i="1" s="1"/>
  <c r="AC3316" i="1"/>
  <c r="Q3316" i="1" s="1"/>
  <c r="AC3317" i="1"/>
  <c r="Q3317" i="1" s="1"/>
  <c r="AC3318" i="1"/>
  <c r="Q3318" i="1" s="1"/>
  <c r="AC3319" i="1"/>
  <c r="Q3319" i="1" s="1"/>
  <c r="AC3320" i="1"/>
  <c r="Q3320" i="1" s="1"/>
  <c r="AC3321" i="1"/>
  <c r="Q3321" i="1" s="1"/>
  <c r="AC3322" i="1"/>
  <c r="Q3322" i="1" s="1"/>
  <c r="AC3323" i="1"/>
  <c r="Q3323" i="1" s="1"/>
  <c r="AC3324" i="1"/>
  <c r="Q3324" i="1" s="1"/>
  <c r="AC3325" i="1"/>
  <c r="Q3325" i="1" s="1"/>
  <c r="AC3326" i="1"/>
  <c r="Q3326" i="1" s="1"/>
  <c r="AC3327" i="1"/>
  <c r="Q3327" i="1" s="1"/>
  <c r="AC3328" i="1"/>
  <c r="Q3328" i="1" s="1"/>
  <c r="AC3329" i="1"/>
  <c r="Q3329" i="1" s="1"/>
  <c r="AC3330" i="1"/>
  <c r="Q3330" i="1" s="1"/>
  <c r="AC3331" i="1"/>
  <c r="Q3331" i="1" s="1"/>
  <c r="AC3332" i="1"/>
  <c r="Q3332" i="1" s="1"/>
  <c r="AC3333" i="1"/>
  <c r="Q3333" i="1" s="1"/>
  <c r="AC3334" i="1"/>
  <c r="Q3334" i="1" s="1"/>
  <c r="AC3335" i="1"/>
  <c r="Q3335" i="1" s="1"/>
  <c r="AC3336" i="1"/>
  <c r="Q3336" i="1" s="1"/>
  <c r="AC3337" i="1"/>
  <c r="Q3337" i="1" s="1"/>
  <c r="AC3338" i="1"/>
  <c r="Q3338" i="1" s="1"/>
  <c r="AC3339" i="1"/>
  <c r="Q3339" i="1" s="1"/>
  <c r="AC3340" i="1"/>
  <c r="Q3340" i="1" s="1"/>
  <c r="AC3341" i="1"/>
  <c r="Q3341" i="1" s="1"/>
  <c r="AC3342" i="1"/>
  <c r="Q3342" i="1" s="1"/>
  <c r="AC3343" i="1"/>
  <c r="Q3343" i="1" s="1"/>
  <c r="AC3344" i="1"/>
  <c r="Q3344" i="1" s="1"/>
  <c r="AC3345" i="1"/>
  <c r="Q3345" i="1" s="1"/>
  <c r="AC3346" i="1"/>
  <c r="Q3346" i="1" s="1"/>
  <c r="AC3347" i="1"/>
  <c r="Q3347" i="1" s="1"/>
  <c r="AC3348" i="1"/>
  <c r="Q3348" i="1" s="1"/>
  <c r="AC3349" i="1"/>
  <c r="Q3349" i="1" s="1"/>
  <c r="AC3350" i="1"/>
  <c r="Q3350" i="1" s="1"/>
  <c r="AC3351" i="1"/>
  <c r="Q3351" i="1" s="1"/>
  <c r="AC3352" i="1"/>
  <c r="Q3352" i="1" s="1"/>
  <c r="AC3353" i="1"/>
  <c r="Q3353" i="1" s="1"/>
  <c r="AC3354" i="1"/>
  <c r="Q3354" i="1" s="1"/>
  <c r="AC3355" i="1"/>
  <c r="Q3355" i="1" s="1"/>
  <c r="AC3356" i="1"/>
  <c r="Q3356" i="1" s="1"/>
  <c r="AC3357" i="1"/>
  <c r="Q3357" i="1" s="1"/>
  <c r="AC3358" i="1"/>
  <c r="Q3358" i="1" s="1"/>
  <c r="AC3359" i="1"/>
  <c r="Q3359" i="1" s="1"/>
  <c r="AC3360" i="1"/>
  <c r="Q3360" i="1" s="1"/>
  <c r="AC3361" i="1"/>
  <c r="Q3361" i="1" s="1"/>
  <c r="AC3362" i="1"/>
  <c r="Q3362" i="1" s="1"/>
  <c r="AC3363" i="1"/>
  <c r="Q3363" i="1" s="1"/>
  <c r="AC3364" i="1"/>
  <c r="Q3364" i="1" s="1"/>
  <c r="AC3365" i="1"/>
  <c r="Q3365" i="1" s="1"/>
  <c r="AC3366" i="1"/>
  <c r="Q3366" i="1" s="1"/>
  <c r="AC3367" i="1"/>
  <c r="Q3367" i="1" s="1"/>
  <c r="AC3368" i="1"/>
  <c r="Q3368" i="1" s="1"/>
  <c r="AC3369" i="1"/>
  <c r="Q3369" i="1" s="1"/>
  <c r="AC3370" i="1"/>
  <c r="Q3370" i="1" s="1"/>
  <c r="AC3371" i="1"/>
  <c r="Q3371" i="1" s="1"/>
  <c r="AC3372" i="1"/>
  <c r="Q3372" i="1" s="1"/>
  <c r="AC3373" i="1"/>
  <c r="Q3373" i="1" s="1"/>
  <c r="AC3374" i="1"/>
  <c r="Q3374" i="1" s="1"/>
  <c r="AC3375" i="1"/>
  <c r="Q3375" i="1" s="1"/>
  <c r="AC3376" i="1"/>
  <c r="Q3376" i="1" s="1"/>
  <c r="AC3377" i="1"/>
  <c r="Q3377" i="1" s="1"/>
  <c r="AC3378" i="1"/>
  <c r="Q3378" i="1" s="1"/>
  <c r="AC3379" i="1"/>
  <c r="Q3379" i="1" s="1"/>
  <c r="AC3380" i="1"/>
  <c r="Q3380" i="1" s="1"/>
  <c r="AC3381" i="1"/>
  <c r="Q3381" i="1" s="1"/>
  <c r="AC3382" i="1"/>
  <c r="Q3382" i="1" s="1"/>
  <c r="AC3383" i="1"/>
  <c r="Q3383" i="1" s="1"/>
  <c r="AC3384" i="1"/>
  <c r="Q3384" i="1" s="1"/>
  <c r="AC3385" i="1"/>
  <c r="Q3385" i="1" s="1"/>
  <c r="AC3386" i="1"/>
  <c r="Q3386" i="1" s="1"/>
  <c r="AC3387" i="1"/>
  <c r="Q3387" i="1" s="1"/>
  <c r="AC3388" i="1"/>
  <c r="Q3388" i="1" s="1"/>
  <c r="AC3389" i="1"/>
  <c r="Q3389" i="1" s="1"/>
  <c r="AC3390" i="1"/>
  <c r="Q3390" i="1" s="1"/>
  <c r="AC3391" i="1"/>
  <c r="Q3391" i="1" s="1"/>
  <c r="AC3392" i="1"/>
  <c r="Q3392" i="1" s="1"/>
  <c r="AC3393" i="1"/>
  <c r="Q3393" i="1" s="1"/>
  <c r="AC3394" i="1"/>
  <c r="Q3394" i="1" s="1"/>
  <c r="AC3395" i="1"/>
  <c r="Q3395" i="1" s="1"/>
  <c r="AC3396" i="1"/>
  <c r="Q3396" i="1" s="1"/>
  <c r="AC3397" i="1"/>
  <c r="Q3397" i="1" s="1"/>
  <c r="AC3398" i="1"/>
  <c r="Q3398" i="1" s="1"/>
  <c r="AC3399" i="1"/>
  <c r="Q3399" i="1" s="1"/>
  <c r="AC3400" i="1"/>
  <c r="Q3400" i="1" s="1"/>
  <c r="AC3401" i="1"/>
  <c r="Q3401" i="1" s="1"/>
  <c r="AC3402" i="1"/>
  <c r="Q3402" i="1" s="1"/>
  <c r="AC3403" i="1"/>
  <c r="Q3403" i="1" s="1"/>
  <c r="AC3404" i="1"/>
  <c r="Q3404" i="1" s="1"/>
  <c r="AC3405" i="1"/>
  <c r="Q3405" i="1" s="1"/>
  <c r="AC3406" i="1"/>
  <c r="Q3406" i="1" s="1"/>
  <c r="AC3407" i="1"/>
  <c r="Q3407" i="1" s="1"/>
  <c r="AC3408" i="1"/>
  <c r="Q3408" i="1" s="1"/>
  <c r="AC3409" i="1"/>
  <c r="Q3409" i="1" s="1"/>
  <c r="AC3410" i="1"/>
  <c r="Q3410" i="1" s="1"/>
  <c r="AC3411" i="1"/>
  <c r="Q3411" i="1" s="1"/>
  <c r="AC3412" i="1"/>
  <c r="Q3412" i="1" s="1"/>
  <c r="AC3413" i="1"/>
  <c r="Q3413" i="1" s="1"/>
  <c r="AC3414" i="1"/>
  <c r="Q3414" i="1" s="1"/>
  <c r="AC3415" i="1"/>
  <c r="Q3415" i="1" s="1"/>
  <c r="AC3416" i="1"/>
  <c r="Q3416" i="1" s="1"/>
  <c r="AC3417" i="1"/>
  <c r="Q3417" i="1" s="1"/>
  <c r="AC3418" i="1"/>
  <c r="Q3418" i="1" s="1"/>
  <c r="AC3419" i="1"/>
  <c r="Q3419" i="1" s="1"/>
  <c r="AC3420" i="1"/>
  <c r="Q3420" i="1" s="1"/>
  <c r="AC3421" i="1"/>
  <c r="Q3421" i="1" s="1"/>
  <c r="AC3422" i="1"/>
  <c r="Q3422" i="1" s="1"/>
  <c r="AC3423" i="1"/>
  <c r="Q3423" i="1" s="1"/>
  <c r="AC3424" i="1"/>
  <c r="Q3424" i="1" s="1"/>
  <c r="AC3425" i="1"/>
  <c r="Q3425" i="1" s="1"/>
  <c r="AC3426" i="1"/>
  <c r="Q3426" i="1" s="1"/>
  <c r="AC3427" i="1"/>
  <c r="Q3427" i="1" s="1"/>
  <c r="AC3428" i="1"/>
  <c r="Q3428" i="1" s="1"/>
  <c r="AC3429" i="1"/>
  <c r="Q3429" i="1" s="1"/>
  <c r="AC3430" i="1"/>
  <c r="Q3430" i="1" s="1"/>
  <c r="AC3431" i="1"/>
  <c r="Q3431" i="1" s="1"/>
  <c r="AC3432" i="1"/>
  <c r="Q3432" i="1" s="1"/>
  <c r="AC3433" i="1"/>
  <c r="Q3433" i="1" s="1"/>
  <c r="AC3434" i="1"/>
  <c r="Q3434" i="1" s="1"/>
  <c r="AC3435" i="1"/>
  <c r="Q3435" i="1" s="1"/>
  <c r="AC3436" i="1"/>
  <c r="Q3436" i="1" s="1"/>
  <c r="AC3437" i="1"/>
  <c r="Q3437" i="1" s="1"/>
  <c r="AC3438" i="1"/>
  <c r="Q3438" i="1" s="1"/>
  <c r="AC3439" i="1"/>
  <c r="Q3439" i="1" s="1"/>
  <c r="AC3440" i="1"/>
  <c r="Q3440" i="1" s="1"/>
  <c r="AC3441" i="1"/>
  <c r="Q3441" i="1" s="1"/>
  <c r="AC3442" i="1"/>
  <c r="Q3442" i="1" s="1"/>
  <c r="AC3443" i="1"/>
  <c r="Q3443" i="1" s="1"/>
  <c r="AC3444" i="1"/>
  <c r="Q3444" i="1" s="1"/>
  <c r="AC3445" i="1"/>
  <c r="Q3445" i="1" s="1"/>
  <c r="AC3446" i="1"/>
  <c r="Q3446" i="1" s="1"/>
  <c r="AC3447" i="1"/>
  <c r="Q3447" i="1" s="1"/>
  <c r="AC3448" i="1"/>
  <c r="Q3448" i="1" s="1"/>
  <c r="AC3449" i="1"/>
  <c r="Q3449" i="1" s="1"/>
  <c r="AC3450" i="1"/>
  <c r="Q3450" i="1" s="1"/>
  <c r="AC3451" i="1"/>
  <c r="Q3451" i="1" s="1"/>
  <c r="AC3452" i="1"/>
  <c r="Q3452" i="1" s="1"/>
  <c r="AC3453" i="1"/>
  <c r="Q3453" i="1" s="1"/>
  <c r="AC3454" i="1"/>
  <c r="Q3454" i="1" s="1"/>
  <c r="AC3455" i="1"/>
  <c r="Q3455" i="1" s="1"/>
  <c r="AC3456" i="1"/>
  <c r="Q3456" i="1" s="1"/>
  <c r="AC3457" i="1"/>
  <c r="Q3457" i="1" s="1"/>
  <c r="AC3458" i="1"/>
  <c r="Q3458" i="1" s="1"/>
  <c r="AC3459" i="1"/>
  <c r="Q3459" i="1" s="1"/>
  <c r="AC3460" i="1"/>
  <c r="Q3460" i="1" s="1"/>
  <c r="AC3461" i="1"/>
  <c r="Q3461" i="1" s="1"/>
  <c r="AC3462" i="1"/>
  <c r="Q3462" i="1" s="1"/>
  <c r="AC3463" i="1"/>
  <c r="Q3463" i="1" s="1"/>
  <c r="AC3464" i="1"/>
  <c r="Q3464" i="1" s="1"/>
  <c r="AC3465" i="1"/>
  <c r="Q3465" i="1" s="1"/>
  <c r="AC3466" i="1"/>
  <c r="Q3466" i="1" s="1"/>
  <c r="AC3467" i="1"/>
  <c r="Q3467" i="1" s="1"/>
  <c r="AC3468" i="1"/>
  <c r="Q3468" i="1" s="1"/>
  <c r="AC3469" i="1"/>
  <c r="Q3469" i="1" s="1"/>
  <c r="AC3470" i="1"/>
  <c r="Q3470" i="1" s="1"/>
  <c r="AC3471" i="1"/>
  <c r="Q3471" i="1" s="1"/>
  <c r="AC3472" i="1"/>
  <c r="Q3472" i="1" s="1"/>
  <c r="AC3473" i="1"/>
  <c r="Q3473" i="1" s="1"/>
  <c r="AC3474" i="1"/>
  <c r="Q3474" i="1" s="1"/>
  <c r="AC3475" i="1"/>
  <c r="Q3475" i="1" s="1"/>
  <c r="AC3476" i="1"/>
  <c r="Q3476" i="1" s="1"/>
  <c r="AC3477" i="1"/>
  <c r="Q3477" i="1" s="1"/>
  <c r="AC3478" i="1"/>
  <c r="Q3478" i="1" s="1"/>
  <c r="AC3479" i="1"/>
  <c r="Q3479" i="1" s="1"/>
  <c r="AC3480" i="1"/>
  <c r="Q3480" i="1" s="1"/>
  <c r="AC3481" i="1"/>
  <c r="Q3481" i="1" s="1"/>
  <c r="AC3482" i="1"/>
  <c r="Q3482" i="1" s="1"/>
  <c r="AC3483" i="1"/>
  <c r="Q3483" i="1" s="1"/>
  <c r="AC3484" i="1"/>
  <c r="Q3484" i="1" s="1"/>
  <c r="AC3485" i="1"/>
  <c r="Q3485" i="1" s="1"/>
  <c r="AC3486" i="1"/>
  <c r="Q3486" i="1" s="1"/>
  <c r="AC3487" i="1"/>
  <c r="Q3487" i="1" s="1"/>
  <c r="AC3488" i="1"/>
  <c r="Q3488" i="1" s="1"/>
  <c r="AC3489" i="1"/>
  <c r="Q3489" i="1" s="1"/>
  <c r="AC3490" i="1"/>
  <c r="Q3490" i="1" s="1"/>
  <c r="AC3491" i="1"/>
  <c r="Q3491" i="1" s="1"/>
  <c r="AC3492" i="1"/>
  <c r="Q3492" i="1" s="1"/>
  <c r="AC3493" i="1"/>
  <c r="Q3493" i="1" s="1"/>
  <c r="AC3494" i="1"/>
  <c r="Q3494" i="1" s="1"/>
  <c r="AC3495" i="1"/>
  <c r="Q3495" i="1" s="1"/>
  <c r="AC3496" i="1"/>
  <c r="Q3496" i="1" s="1"/>
  <c r="AC3497" i="1"/>
  <c r="Q3497" i="1" s="1"/>
  <c r="AC3498" i="1"/>
  <c r="Q3498" i="1" s="1"/>
  <c r="AC3499" i="1"/>
  <c r="Q3499" i="1" s="1"/>
  <c r="AC3500" i="1"/>
  <c r="Q3500" i="1" s="1"/>
  <c r="AC3501" i="1"/>
  <c r="Q3501" i="1" s="1"/>
  <c r="AC3502" i="1"/>
  <c r="Q3502" i="1" s="1"/>
  <c r="AC3503" i="1"/>
  <c r="Q3503" i="1" s="1"/>
  <c r="AC3504" i="1"/>
  <c r="Q3504" i="1" s="1"/>
  <c r="AC3505" i="1"/>
  <c r="Q3505" i="1" s="1"/>
  <c r="AC3506" i="1"/>
  <c r="Q3506" i="1" s="1"/>
  <c r="AC3507" i="1"/>
  <c r="Q3507" i="1" s="1"/>
  <c r="AC3508" i="1"/>
  <c r="Q3508" i="1" s="1"/>
  <c r="AC3509" i="1"/>
  <c r="Q3509" i="1" s="1"/>
  <c r="AC3510" i="1"/>
  <c r="Q3510" i="1" s="1"/>
  <c r="AC3511" i="1"/>
  <c r="Q3511" i="1" s="1"/>
  <c r="AC3512" i="1"/>
  <c r="Q3512" i="1" s="1"/>
  <c r="AC3513" i="1"/>
  <c r="Q3513" i="1" s="1"/>
  <c r="AC3514" i="1"/>
  <c r="Q3514" i="1" s="1"/>
  <c r="AC3515" i="1"/>
  <c r="Q3515" i="1" s="1"/>
  <c r="AC3516" i="1"/>
  <c r="Q3516" i="1" s="1"/>
  <c r="AC3517" i="1"/>
  <c r="Q3517" i="1" s="1"/>
  <c r="AC3518" i="1"/>
  <c r="Q3518" i="1" s="1"/>
  <c r="AC3519" i="1"/>
  <c r="Q3519" i="1" s="1"/>
  <c r="AC3520" i="1"/>
  <c r="Q3520" i="1" s="1"/>
  <c r="AC3521" i="1"/>
  <c r="Q3521" i="1" s="1"/>
  <c r="AC3522" i="1"/>
  <c r="Q3522" i="1" s="1"/>
  <c r="AC3523" i="1"/>
  <c r="Q3523" i="1" s="1"/>
  <c r="AC3524" i="1"/>
  <c r="Q3524" i="1" s="1"/>
  <c r="AC3525" i="1"/>
  <c r="Q3525" i="1" s="1"/>
  <c r="AC3526" i="1"/>
  <c r="Q3526" i="1" s="1"/>
  <c r="AC3527" i="1"/>
  <c r="Q3527" i="1" s="1"/>
  <c r="AC3528" i="1"/>
  <c r="Q3528" i="1" s="1"/>
  <c r="AC3529" i="1"/>
  <c r="Q3529" i="1" s="1"/>
  <c r="AC3530" i="1"/>
  <c r="Q3530" i="1" s="1"/>
  <c r="AC3531" i="1"/>
  <c r="Q3531" i="1" s="1"/>
  <c r="AC3532" i="1"/>
  <c r="Q3532" i="1" s="1"/>
  <c r="AC3533" i="1"/>
  <c r="Q3533" i="1" s="1"/>
  <c r="AC3534" i="1"/>
  <c r="Q3534" i="1" s="1"/>
  <c r="AC3535" i="1"/>
  <c r="Q3535" i="1" s="1"/>
  <c r="AC3536" i="1"/>
  <c r="Q3536" i="1" s="1"/>
  <c r="AC3537" i="1"/>
  <c r="Q3537" i="1" s="1"/>
  <c r="AC3538" i="1"/>
  <c r="Q3538" i="1" s="1"/>
  <c r="AC3539" i="1"/>
  <c r="Q3539" i="1" s="1"/>
  <c r="AC3540" i="1"/>
  <c r="Q3540" i="1" s="1"/>
  <c r="AC3541" i="1"/>
  <c r="Q3541" i="1" s="1"/>
  <c r="AC3542" i="1"/>
  <c r="Q3542" i="1" s="1"/>
  <c r="AC3543" i="1"/>
  <c r="Q3543" i="1" s="1"/>
  <c r="AC3544" i="1"/>
  <c r="Q3544" i="1" s="1"/>
  <c r="AC3545" i="1"/>
  <c r="Q3545" i="1" s="1"/>
  <c r="AC3546" i="1"/>
  <c r="Q3546" i="1" s="1"/>
  <c r="AC3547" i="1"/>
  <c r="Q3547" i="1" s="1"/>
  <c r="AC3548" i="1"/>
  <c r="Q3548" i="1" s="1"/>
  <c r="AC3549" i="1"/>
  <c r="Q3549" i="1" s="1"/>
  <c r="AC3550" i="1"/>
  <c r="Q3550" i="1" s="1"/>
  <c r="AC3551" i="1"/>
  <c r="Q3551" i="1" s="1"/>
  <c r="AC3552" i="1"/>
  <c r="Q3552" i="1" s="1"/>
  <c r="AC3553" i="1"/>
  <c r="Q3553" i="1" s="1"/>
  <c r="AC3554" i="1"/>
  <c r="Q3554" i="1" s="1"/>
  <c r="AC3555" i="1"/>
  <c r="Q3555" i="1" s="1"/>
  <c r="AC3556" i="1"/>
  <c r="Q3556" i="1" s="1"/>
  <c r="AC3557" i="1"/>
  <c r="Q3557" i="1" s="1"/>
  <c r="AC3558" i="1"/>
  <c r="Q3558" i="1" s="1"/>
  <c r="AC3559" i="1"/>
  <c r="Q3559" i="1" s="1"/>
  <c r="AC3560" i="1"/>
  <c r="Q3560" i="1" s="1"/>
  <c r="AC3561" i="1"/>
  <c r="Q3561" i="1" s="1"/>
  <c r="AC3562" i="1"/>
  <c r="Q3562" i="1" s="1"/>
  <c r="AC3563" i="1"/>
  <c r="Q3563" i="1" s="1"/>
  <c r="AC3564" i="1"/>
  <c r="Q3564" i="1" s="1"/>
  <c r="AC3565" i="1"/>
  <c r="Q3565" i="1" s="1"/>
  <c r="AC3566" i="1"/>
  <c r="Q3566" i="1" s="1"/>
  <c r="AC3567" i="1"/>
  <c r="Q3567" i="1" s="1"/>
  <c r="AC3568" i="1"/>
  <c r="Q3568" i="1" s="1"/>
  <c r="AC3569" i="1"/>
  <c r="Q3569" i="1" s="1"/>
  <c r="AC3570" i="1"/>
  <c r="Q3570" i="1" s="1"/>
  <c r="AC3571" i="1"/>
  <c r="Q3571" i="1" s="1"/>
  <c r="AC3572" i="1"/>
  <c r="Q3572" i="1" s="1"/>
  <c r="AC3573" i="1"/>
  <c r="Q3573" i="1" s="1"/>
  <c r="AC3574" i="1"/>
  <c r="Q3574" i="1" s="1"/>
  <c r="AC3575" i="1"/>
  <c r="Q3575" i="1" s="1"/>
  <c r="AC3576" i="1"/>
  <c r="Q3576" i="1" s="1"/>
  <c r="AC3577" i="1"/>
  <c r="Q3577" i="1" s="1"/>
  <c r="AC3578" i="1"/>
  <c r="Q3578" i="1" s="1"/>
  <c r="AC3579" i="1"/>
  <c r="Q3579" i="1" s="1"/>
  <c r="AC3580" i="1"/>
  <c r="Q3580" i="1" s="1"/>
  <c r="AC3581" i="1"/>
  <c r="Q3581" i="1" s="1"/>
  <c r="AC3582" i="1"/>
  <c r="Q3582" i="1" s="1"/>
  <c r="AC3583" i="1"/>
  <c r="Q3583" i="1" s="1"/>
  <c r="AC3584" i="1"/>
  <c r="Q3584" i="1" s="1"/>
  <c r="AC3585" i="1"/>
  <c r="Q3585" i="1" s="1"/>
  <c r="AC3586" i="1"/>
  <c r="Q3586" i="1" s="1"/>
  <c r="AC3587" i="1"/>
  <c r="Q3587" i="1" s="1"/>
  <c r="AC3588" i="1"/>
  <c r="Q3588" i="1" s="1"/>
  <c r="AC3589" i="1"/>
  <c r="Q3589" i="1" s="1"/>
  <c r="AC3590" i="1"/>
  <c r="Q3590" i="1" s="1"/>
  <c r="AC3591" i="1"/>
  <c r="Q3591" i="1" s="1"/>
  <c r="AC3592" i="1"/>
  <c r="Q3592" i="1" s="1"/>
  <c r="AC3593" i="1"/>
  <c r="Q3593" i="1" s="1"/>
  <c r="AC3594" i="1"/>
  <c r="Q3594" i="1" s="1"/>
  <c r="AC3595" i="1"/>
  <c r="Q3595" i="1" s="1"/>
  <c r="AC3596" i="1"/>
  <c r="Q3596" i="1" s="1"/>
  <c r="AC3597" i="1"/>
  <c r="Q3597" i="1" s="1"/>
  <c r="AC3598" i="1"/>
  <c r="Q3598" i="1" s="1"/>
  <c r="AC3599" i="1"/>
  <c r="Q3599" i="1" s="1"/>
  <c r="AC3600" i="1"/>
  <c r="Q3600" i="1" s="1"/>
  <c r="AC3601" i="1"/>
  <c r="Q3601" i="1" s="1"/>
  <c r="AC3602" i="1"/>
  <c r="Q3602" i="1" s="1"/>
  <c r="AC3603" i="1"/>
  <c r="Q3603" i="1" s="1"/>
  <c r="AC3604" i="1"/>
  <c r="Q3604" i="1" s="1"/>
  <c r="AC3605" i="1"/>
  <c r="Q3605" i="1" s="1"/>
  <c r="AC3606" i="1"/>
  <c r="Q3606" i="1" s="1"/>
  <c r="AC3607" i="1"/>
  <c r="Q3607" i="1" s="1"/>
  <c r="AC3608" i="1"/>
  <c r="Q3608" i="1" s="1"/>
  <c r="AC3609" i="1"/>
  <c r="Q3609" i="1" s="1"/>
  <c r="AC3610" i="1"/>
  <c r="Q3610" i="1" s="1"/>
  <c r="AC3611" i="1"/>
  <c r="Q3611" i="1" s="1"/>
  <c r="AC3612" i="1"/>
  <c r="Q3612" i="1" s="1"/>
  <c r="AC3613" i="1"/>
  <c r="Q3613" i="1" s="1"/>
  <c r="AC3614" i="1"/>
  <c r="Q3614" i="1" s="1"/>
  <c r="AC3615" i="1"/>
  <c r="Q3615" i="1" s="1"/>
  <c r="AC3616" i="1"/>
  <c r="Q3616" i="1" s="1"/>
  <c r="AC3617" i="1"/>
  <c r="Q3617" i="1" s="1"/>
  <c r="AC3618" i="1"/>
  <c r="Q3618" i="1" s="1"/>
  <c r="AC3619" i="1"/>
  <c r="Q3619" i="1" s="1"/>
  <c r="AC3620" i="1"/>
  <c r="Q3620" i="1" s="1"/>
  <c r="AC3621" i="1"/>
  <c r="Q3621" i="1" s="1"/>
  <c r="AC3622" i="1"/>
  <c r="Q3622" i="1" s="1"/>
  <c r="AC3623" i="1"/>
  <c r="Q3623" i="1" s="1"/>
  <c r="AC3624" i="1"/>
  <c r="Q3624" i="1" s="1"/>
  <c r="AC3625" i="1"/>
  <c r="Q3625" i="1" s="1"/>
  <c r="AC3626" i="1"/>
  <c r="Q3626" i="1" s="1"/>
  <c r="AC3627" i="1"/>
  <c r="Q3627" i="1" s="1"/>
  <c r="AC3628" i="1"/>
  <c r="Q3628" i="1" s="1"/>
  <c r="AC3629" i="1"/>
  <c r="Q3629" i="1" s="1"/>
  <c r="AC3630" i="1"/>
  <c r="Q3630" i="1" s="1"/>
  <c r="AC3631" i="1"/>
  <c r="Q3631" i="1" s="1"/>
  <c r="AC3632" i="1"/>
  <c r="Q3632" i="1" s="1"/>
  <c r="AC3633" i="1"/>
  <c r="Q3633" i="1" s="1"/>
  <c r="AC3634" i="1"/>
  <c r="Q3634" i="1" s="1"/>
  <c r="AC3635" i="1"/>
  <c r="Q3635" i="1" s="1"/>
  <c r="AC3636" i="1"/>
  <c r="Q3636" i="1" s="1"/>
  <c r="AC3637" i="1"/>
  <c r="Q3637" i="1" s="1"/>
  <c r="AC3638" i="1"/>
  <c r="Q3638" i="1" s="1"/>
  <c r="AC3639" i="1"/>
  <c r="Q3639" i="1" s="1"/>
  <c r="AC3640" i="1"/>
  <c r="Q3640" i="1" s="1"/>
  <c r="AC3641" i="1"/>
  <c r="Q3641" i="1" s="1"/>
  <c r="AC3642" i="1"/>
  <c r="Q3642" i="1" s="1"/>
  <c r="AC3643" i="1"/>
  <c r="Q3643" i="1" s="1"/>
  <c r="AC3644" i="1"/>
  <c r="Q3644" i="1" s="1"/>
  <c r="AC3645" i="1"/>
  <c r="Q3645" i="1" s="1"/>
  <c r="AC3646" i="1"/>
  <c r="Q3646" i="1" s="1"/>
  <c r="AC3647" i="1"/>
  <c r="Q3647" i="1" s="1"/>
  <c r="AC3648" i="1"/>
  <c r="Q3648" i="1" s="1"/>
  <c r="AC3649" i="1"/>
  <c r="Q3649" i="1" s="1"/>
  <c r="AC3650" i="1"/>
  <c r="Q3650" i="1" s="1"/>
  <c r="AC3651" i="1"/>
  <c r="Q3651" i="1" s="1"/>
  <c r="AC3652" i="1"/>
  <c r="Q3652" i="1" s="1"/>
  <c r="AC3653" i="1"/>
  <c r="Q3653" i="1" s="1"/>
  <c r="AC3654" i="1"/>
  <c r="Q3654" i="1" s="1"/>
  <c r="AC3655" i="1"/>
  <c r="Q3655" i="1" s="1"/>
  <c r="AC3656" i="1"/>
  <c r="Q3656" i="1" s="1"/>
  <c r="AC3657" i="1"/>
  <c r="Q3657" i="1" s="1"/>
  <c r="AC3658" i="1"/>
  <c r="Q3658" i="1" s="1"/>
  <c r="AC3659" i="1"/>
  <c r="Q3659" i="1" s="1"/>
  <c r="AC3660" i="1"/>
  <c r="Q3660" i="1" s="1"/>
  <c r="AC3661" i="1"/>
  <c r="Q3661" i="1" s="1"/>
  <c r="AC3662" i="1"/>
  <c r="Q3662" i="1" s="1"/>
  <c r="AC3663" i="1"/>
  <c r="Q3663" i="1" s="1"/>
  <c r="AC3664" i="1"/>
  <c r="Q3664" i="1" s="1"/>
  <c r="AC3665" i="1"/>
  <c r="Q3665" i="1" s="1"/>
  <c r="AC3666" i="1"/>
  <c r="Q3666" i="1" s="1"/>
  <c r="AC3667" i="1"/>
  <c r="Q3667" i="1" s="1"/>
  <c r="AC3668" i="1"/>
  <c r="Q3668" i="1" s="1"/>
  <c r="AC3669" i="1"/>
  <c r="Q3669" i="1" s="1"/>
  <c r="AC3670" i="1"/>
  <c r="Q3670" i="1" s="1"/>
  <c r="AC3671" i="1"/>
  <c r="Q3671" i="1" s="1"/>
  <c r="AC3672" i="1"/>
  <c r="Q3672" i="1" s="1"/>
  <c r="AC3673" i="1"/>
  <c r="Q3673" i="1" s="1"/>
  <c r="AC3674" i="1"/>
  <c r="Q3674" i="1" s="1"/>
  <c r="AC3675" i="1"/>
  <c r="Q3675" i="1" s="1"/>
  <c r="AC3676" i="1"/>
  <c r="Q3676" i="1" s="1"/>
  <c r="AC3677" i="1"/>
  <c r="Q3677" i="1" s="1"/>
  <c r="AC3678" i="1"/>
  <c r="Q3678" i="1" s="1"/>
  <c r="AC3679" i="1"/>
  <c r="Q3679" i="1" s="1"/>
  <c r="AC3680" i="1"/>
  <c r="Q3680" i="1" s="1"/>
  <c r="AC3681" i="1"/>
  <c r="Q3681" i="1" s="1"/>
  <c r="AC3682" i="1"/>
  <c r="Q3682" i="1" s="1"/>
  <c r="AC3683" i="1"/>
  <c r="Q3683" i="1" s="1"/>
  <c r="AC3684" i="1"/>
  <c r="Q3684" i="1" s="1"/>
  <c r="AC3685" i="1"/>
  <c r="Q3685" i="1" s="1"/>
  <c r="AC3686" i="1"/>
  <c r="Q3686" i="1" s="1"/>
  <c r="AC3687" i="1"/>
  <c r="Q3687" i="1" s="1"/>
  <c r="AC3688" i="1"/>
  <c r="Q3688" i="1" s="1"/>
  <c r="AC3689" i="1"/>
  <c r="Q3689" i="1" s="1"/>
  <c r="AC3690" i="1"/>
  <c r="Q3690" i="1" s="1"/>
  <c r="AC3691" i="1"/>
  <c r="Q3691" i="1" s="1"/>
  <c r="AC3692" i="1"/>
  <c r="Q3692" i="1" s="1"/>
  <c r="AC3693" i="1"/>
  <c r="Q3693" i="1" s="1"/>
  <c r="AC3694" i="1"/>
  <c r="Q3694" i="1" s="1"/>
  <c r="AC3695" i="1"/>
  <c r="Q3695" i="1" s="1"/>
  <c r="AC3696" i="1"/>
  <c r="Q3696" i="1" s="1"/>
  <c r="AC3697" i="1"/>
  <c r="Q3697" i="1" s="1"/>
  <c r="AC3698" i="1"/>
  <c r="Q3698" i="1" s="1"/>
  <c r="AC3699" i="1"/>
  <c r="Q3699" i="1" s="1"/>
  <c r="AC3700" i="1"/>
  <c r="Q3700" i="1" s="1"/>
  <c r="AC3701" i="1"/>
  <c r="Q3701" i="1" s="1"/>
  <c r="AC3702" i="1"/>
  <c r="Q3702" i="1" s="1"/>
  <c r="AC3703" i="1"/>
  <c r="Q3703" i="1" s="1"/>
  <c r="AC3704" i="1"/>
  <c r="Q3704" i="1" s="1"/>
  <c r="AC3705" i="1"/>
  <c r="Q3705" i="1" s="1"/>
  <c r="AC3706" i="1"/>
  <c r="Q3706" i="1" s="1"/>
  <c r="AC3707" i="1"/>
  <c r="Q3707" i="1" s="1"/>
  <c r="AC3708" i="1"/>
  <c r="Q3708" i="1" s="1"/>
  <c r="AC3709" i="1"/>
  <c r="Q3709" i="1" s="1"/>
  <c r="AC3710" i="1"/>
  <c r="Q3710" i="1" s="1"/>
  <c r="AC3711" i="1"/>
  <c r="Q3711" i="1" s="1"/>
  <c r="AC3712" i="1"/>
  <c r="Q3712" i="1" s="1"/>
  <c r="AC3713" i="1"/>
  <c r="Q3713" i="1" s="1"/>
  <c r="AC3714" i="1"/>
  <c r="Q3714" i="1" s="1"/>
  <c r="AC3715" i="1"/>
  <c r="Q3715" i="1" s="1"/>
  <c r="AC3716" i="1"/>
  <c r="Q3716" i="1" s="1"/>
  <c r="AC3717" i="1"/>
  <c r="Q3717" i="1" s="1"/>
  <c r="AC3718" i="1"/>
  <c r="Q3718" i="1" s="1"/>
  <c r="AC3719" i="1"/>
  <c r="Q3719" i="1" s="1"/>
  <c r="AC3720" i="1"/>
  <c r="Q3720" i="1" s="1"/>
  <c r="AC3721" i="1"/>
  <c r="Q3721" i="1" s="1"/>
  <c r="AC3722" i="1"/>
  <c r="Q3722" i="1" s="1"/>
  <c r="AC3723" i="1"/>
  <c r="Q3723" i="1" s="1"/>
  <c r="AC3724" i="1"/>
  <c r="Q3724" i="1" s="1"/>
  <c r="AC3725" i="1"/>
  <c r="Q3725" i="1" s="1"/>
  <c r="AC3726" i="1"/>
  <c r="Q3726" i="1" s="1"/>
  <c r="AC3727" i="1"/>
  <c r="Q3727" i="1" s="1"/>
  <c r="AC3728" i="1"/>
  <c r="Q3728" i="1" s="1"/>
  <c r="AC3729" i="1"/>
  <c r="Q3729" i="1" s="1"/>
  <c r="AC3730" i="1"/>
  <c r="Q3730" i="1" s="1"/>
  <c r="AC3731" i="1"/>
  <c r="Q3731" i="1" s="1"/>
  <c r="AC3732" i="1"/>
  <c r="Q3732" i="1" s="1"/>
  <c r="AC3733" i="1"/>
  <c r="Q3733" i="1" s="1"/>
  <c r="AC3734" i="1"/>
  <c r="Q3734" i="1" s="1"/>
  <c r="AC3735" i="1"/>
  <c r="Q3735" i="1" s="1"/>
  <c r="AC3736" i="1"/>
  <c r="Q3736" i="1" s="1"/>
  <c r="AC3737" i="1"/>
  <c r="Q3737" i="1" s="1"/>
  <c r="AC3738" i="1"/>
  <c r="Q3738" i="1" s="1"/>
  <c r="AC3739" i="1"/>
  <c r="Q3739" i="1" s="1"/>
  <c r="AC3740" i="1"/>
  <c r="Q3740" i="1" s="1"/>
  <c r="AC3741" i="1"/>
  <c r="Q3741" i="1" s="1"/>
  <c r="AC3742" i="1"/>
  <c r="Q3742" i="1" s="1"/>
  <c r="AC3743" i="1"/>
  <c r="Q3743" i="1" s="1"/>
  <c r="AC3744" i="1"/>
  <c r="Q3744" i="1" s="1"/>
  <c r="AC3745" i="1"/>
  <c r="Q3745" i="1" s="1"/>
  <c r="AC3746" i="1"/>
  <c r="Q3746" i="1" s="1"/>
  <c r="AC3747" i="1"/>
  <c r="Q3747" i="1" s="1"/>
  <c r="AC3748" i="1"/>
  <c r="Q3748" i="1" s="1"/>
  <c r="AC3749" i="1"/>
  <c r="Q3749" i="1" s="1"/>
  <c r="AC3750" i="1"/>
  <c r="Q3750" i="1" s="1"/>
  <c r="AC3751" i="1"/>
  <c r="Q3751" i="1" s="1"/>
  <c r="AC3752" i="1"/>
  <c r="Q3752" i="1" s="1"/>
  <c r="AC3753" i="1"/>
  <c r="Q3753" i="1" s="1"/>
  <c r="AC3754" i="1"/>
  <c r="Q3754" i="1" s="1"/>
  <c r="AC3755" i="1"/>
  <c r="Q3755" i="1" s="1"/>
  <c r="AC3756" i="1"/>
  <c r="Q3756" i="1" s="1"/>
  <c r="AC3757" i="1"/>
  <c r="Q3757" i="1" s="1"/>
  <c r="AC3758" i="1"/>
  <c r="Q3758" i="1" s="1"/>
  <c r="AC3759" i="1"/>
  <c r="Q3759" i="1" s="1"/>
  <c r="AC3760" i="1"/>
  <c r="Q3760" i="1" s="1"/>
  <c r="AC3761" i="1"/>
  <c r="Q3761" i="1" s="1"/>
  <c r="AC3762" i="1"/>
  <c r="Q3762" i="1" s="1"/>
  <c r="AC3763" i="1"/>
  <c r="Q3763" i="1" s="1"/>
  <c r="AC3764" i="1"/>
  <c r="Q3764" i="1" s="1"/>
  <c r="AC3765" i="1"/>
  <c r="Q3765" i="1" s="1"/>
  <c r="AC3766" i="1"/>
  <c r="Q3766" i="1" s="1"/>
  <c r="AC3767" i="1"/>
  <c r="Q3767" i="1" s="1"/>
  <c r="AC3768" i="1"/>
  <c r="Q3768" i="1" s="1"/>
  <c r="AC3769" i="1"/>
  <c r="Q3769" i="1" s="1"/>
  <c r="AC3770" i="1"/>
  <c r="Q3770" i="1" s="1"/>
  <c r="AC3771" i="1"/>
  <c r="Q3771" i="1" s="1"/>
  <c r="AC3772" i="1"/>
  <c r="Q3772" i="1" s="1"/>
  <c r="AC3773" i="1"/>
  <c r="Q3773" i="1" s="1"/>
  <c r="AC3774" i="1"/>
  <c r="Q3774" i="1" s="1"/>
  <c r="AC3775" i="1"/>
  <c r="Q3775" i="1" s="1"/>
  <c r="AC3776" i="1"/>
  <c r="Q3776" i="1" s="1"/>
  <c r="AC3777" i="1"/>
  <c r="Q3777" i="1" s="1"/>
  <c r="AC3778" i="1"/>
  <c r="Q3778" i="1" s="1"/>
  <c r="AC3779" i="1"/>
  <c r="Q3779" i="1" s="1"/>
  <c r="AC3780" i="1"/>
  <c r="Q3780" i="1" s="1"/>
  <c r="AC3781" i="1"/>
  <c r="Q3781" i="1" s="1"/>
  <c r="AC3782" i="1"/>
  <c r="Q3782" i="1" s="1"/>
  <c r="AC3783" i="1"/>
  <c r="Q3783" i="1" s="1"/>
  <c r="AC3784" i="1"/>
  <c r="Q3784" i="1" s="1"/>
  <c r="AC3785" i="1"/>
  <c r="Q3785" i="1" s="1"/>
  <c r="AC3786" i="1"/>
  <c r="Q3786" i="1" s="1"/>
  <c r="AC3787" i="1"/>
  <c r="Q3787" i="1" s="1"/>
  <c r="AC3788" i="1"/>
  <c r="Q3788" i="1" s="1"/>
  <c r="AC3789" i="1"/>
  <c r="Q3789" i="1" s="1"/>
  <c r="AC3790" i="1"/>
  <c r="Q3790" i="1" s="1"/>
  <c r="AC3791" i="1"/>
  <c r="Q3791" i="1" s="1"/>
  <c r="AC3792" i="1"/>
  <c r="Q3792" i="1" s="1"/>
  <c r="AC3793" i="1"/>
  <c r="Q3793" i="1" s="1"/>
  <c r="AC3794" i="1"/>
  <c r="Q3794" i="1" s="1"/>
  <c r="AC3795" i="1"/>
  <c r="Q3795" i="1" s="1"/>
  <c r="AC3796" i="1"/>
  <c r="Q3796" i="1" s="1"/>
  <c r="AC3797" i="1"/>
  <c r="Q3797" i="1" s="1"/>
  <c r="AC3798" i="1"/>
  <c r="Q3798" i="1" s="1"/>
  <c r="AC3799" i="1"/>
  <c r="Q3799" i="1" s="1"/>
  <c r="AC3800" i="1"/>
  <c r="Q3800" i="1" s="1"/>
  <c r="AC3801" i="1"/>
  <c r="Q3801" i="1" s="1"/>
  <c r="AC3802" i="1"/>
  <c r="Q3802" i="1" s="1"/>
  <c r="AC3803" i="1"/>
  <c r="Q3803" i="1" s="1"/>
  <c r="AC3804" i="1"/>
  <c r="Q3804" i="1" s="1"/>
  <c r="AC3805" i="1"/>
  <c r="Q3805" i="1" s="1"/>
  <c r="AC3806" i="1"/>
  <c r="Q3806" i="1" s="1"/>
  <c r="AC3807" i="1"/>
  <c r="Q3807" i="1" s="1"/>
  <c r="AC3808" i="1"/>
  <c r="Q3808" i="1" s="1"/>
  <c r="AC3809" i="1"/>
  <c r="Q3809" i="1" s="1"/>
  <c r="AC3810" i="1"/>
  <c r="Q3810" i="1" s="1"/>
  <c r="AC3811" i="1"/>
  <c r="Q3811" i="1" s="1"/>
  <c r="AC3812" i="1"/>
  <c r="Q3812" i="1" s="1"/>
  <c r="AC3813" i="1"/>
  <c r="Q3813" i="1" s="1"/>
  <c r="AC3814" i="1"/>
  <c r="Q3814" i="1" s="1"/>
  <c r="AC3815" i="1"/>
  <c r="Q3815" i="1" s="1"/>
  <c r="AC3816" i="1"/>
  <c r="Q3816" i="1" s="1"/>
  <c r="AC3817" i="1"/>
  <c r="Q3817" i="1" s="1"/>
  <c r="AC3818" i="1"/>
  <c r="Q3818" i="1" s="1"/>
  <c r="AC3819" i="1"/>
  <c r="Q3819" i="1" s="1"/>
  <c r="AC3820" i="1"/>
  <c r="Q3820" i="1" s="1"/>
  <c r="AC3821" i="1"/>
  <c r="Q3821" i="1" s="1"/>
  <c r="AC3822" i="1"/>
  <c r="Q3822" i="1" s="1"/>
  <c r="AC3823" i="1"/>
  <c r="Q3823" i="1" s="1"/>
  <c r="AC3824" i="1"/>
  <c r="Q3824" i="1" s="1"/>
  <c r="AC3825" i="1"/>
  <c r="Q3825" i="1" s="1"/>
  <c r="AC3826" i="1"/>
  <c r="Q3826" i="1" s="1"/>
  <c r="AC3827" i="1"/>
  <c r="Q3827" i="1" s="1"/>
  <c r="AC3828" i="1"/>
  <c r="Q3828" i="1" s="1"/>
  <c r="AC3829" i="1"/>
  <c r="Q3829" i="1" s="1"/>
  <c r="AC3830" i="1"/>
  <c r="Q3830" i="1" s="1"/>
  <c r="AC3831" i="1"/>
  <c r="Q3831" i="1" s="1"/>
  <c r="AC3832" i="1"/>
  <c r="Q3832" i="1" s="1"/>
  <c r="AC3833" i="1"/>
  <c r="Q3833" i="1" s="1"/>
  <c r="AC3834" i="1"/>
  <c r="Q3834" i="1" s="1"/>
  <c r="AC3835" i="1"/>
  <c r="Q3835" i="1" s="1"/>
  <c r="AC3836" i="1"/>
  <c r="Q3836" i="1" s="1"/>
  <c r="AC3837" i="1"/>
  <c r="Q3837" i="1" s="1"/>
  <c r="AC3838" i="1"/>
  <c r="Q3838" i="1" s="1"/>
  <c r="AC3839" i="1"/>
  <c r="Q3839" i="1" s="1"/>
  <c r="AC3840" i="1"/>
  <c r="Q3840" i="1" s="1"/>
  <c r="AC3841" i="1"/>
  <c r="Q3841" i="1" s="1"/>
  <c r="AC3842" i="1"/>
  <c r="Q3842" i="1" s="1"/>
  <c r="AC3843" i="1"/>
  <c r="Q3843" i="1" s="1"/>
  <c r="AC3844" i="1"/>
  <c r="Q3844" i="1" s="1"/>
  <c r="AC3845" i="1"/>
  <c r="Q3845" i="1" s="1"/>
  <c r="AC3846" i="1"/>
  <c r="Q3846" i="1" s="1"/>
  <c r="AC3847" i="1"/>
  <c r="Q3847" i="1" s="1"/>
  <c r="AC3848" i="1"/>
  <c r="Q3848" i="1" s="1"/>
  <c r="AC3849" i="1"/>
  <c r="Q3849" i="1" s="1"/>
  <c r="AC3850" i="1"/>
  <c r="Q3850" i="1" s="1"/>
  <c r="AC3851" i="1"/>
  <c r="Q3851" i="1" s="1"/>
  <c r="AC3852" i="1"/>
  <c r="Q3852" i="1" s="1"/>
  <c r="AC3853" i="1"/>
  <c r="Q3853" i="1" s="1"/>
  <c r="AC3854" i="1"/>
  <c r="Q3854" i="1" s="1"/>
  <c r="AC3855" i="1"/>
  <c r="Q3855" i="1" s="1"/>
  <c r="AC3856" i="1"/>
  <c r="Q3856" i="1" s="1"/>
  <c r="AC3857" i="1"/>
  <c r="Q3857" i="1" s="1"/>
  <c r="AC3858" i="1"/>
  <c r="Q3858" i="1" s="1"/>
  <c r="AC3859" i="1"/>
  <c r="Q3859" i="1" s="1"/>
  <c r="AC3860" i="1"/>
  <c r="Q3860" i="1" s="1"/>
  <c r="AC3861" i="1"/>
  <c r="Q3861" i="1" s="1"/>
  <c r="AC3862" i="1"/>
  <c r="Q3862" i="1" s="1"/>
  <c r="AC3863" i="1"/>
  <c r="Q3863" i="1" s="1"/>
  <c r="AC3864" i="1"/>
  <c r="Q3864" i="1" s="1"/>
  <c r="AC3865" i="1"/>
  <c r="Q3865" i="1" s="1"/>
  <c r="AC3866" i="1"/>
  <c r="Q3866" i="1" s="1"/>
  <c r="AC3867" i="1"/>
  <c r="Q3867" i="1" s="1"/>
  <c r="AC3868" i="1"/>
  <c r="Q3868" i="1" s="1"/>
  <c r="AC3869" i="1"/>
  <c r="Q3869" i="1" s="1"/>
  <c r="AC3870" i="1"/>
  <c r="Q3870" i="1" s="1"/>
  <c r="AC3871" i="1"/>
  <c r="Q3871" i="1" s="1"/>
  <c r="AC3872" i="1"/>
  <c r="Q3872" i="1" s="1"/>
  <c r="AC3873" i="1"/>
  <c r="Q3873" i="1" s="1"/>
  <c r="AC3874" i="1"/>
  <c r="Q3874" i="1" s="1"/>
  <c r="AC3875" i="1"/>
  <c r="Q3875" i="1" s="1"/>
  <c r="AC3876" i="1"/>
  <c r="Q3876" i="1" s="1"/>
  <c r="AC3877" i="1"/>
  <c r="Q3877" i="1" s="1"/>
  <c r="AC3878" i="1"/>
  <c r="Q3878" i="1" s="1"/>
  <c r="AC3879" i="1"/>
  <c r="Q3879" i="1" s="1"/>
  <c r="AC3880" i="1"/>
  <c r="Q3880" i="1" s="1"/>
  <c r="AC3881" i="1"/>
  <c r="Q3881" i="1" s="1"/>
  <c r="AC3882" i="1"/>
  <c r="Q3882" i="1" s="1"/>
  <c r="AC3883" i="1"/>
  <c r="Q3883" i="1" s="1"/>
  <c r="AC3884" i="1"/>
  <c r="Q3884" i="1" s="1"/>
  <c r="AC3885" i="1"/>
  <c r="Q3885" i="1" s="1"/>
  <c r="AC3886" i="1"/>
  <c r="Q3886" i="1" s="1"/>
  <c r="AC3887" i="1"/>
  <c r="Q3887" i="1" s="1"/>
  <c r="AC3888" i="1"/>
  <c r="Q3888" i="1" s="1"/>
  <c r="AC3889" i="1"/>
  <c r="Q3889" i="1" s="1"/>
  <c r="AC3890" i="1"/>
  <c r="Q3890" i="1" s="1"/>
  <c r="AC3891" i="1"/>
  <c r="Q3891" i="1" s="1"/>
  <c r="AC3892" i="1"/>
  <c r="Q3892" i="1" s="1"/>
  <c r="AC3893" i="1"/>
  <c r="Q3893" i="1" s="1"/>
  <c r="AC3894" i="1"/>
  <c r="Q3894" i="1" s="1"/>
  <c r="AC3895" i="1"/>
  <c r="Q3895" i="1" s="1"/>
  <c r="AC3896" i="1"/>
  <c r="Q3896" i="1" s="1"/>
  <c r="AC3897" i="1"/>
  <c r="Q3897" i="1" s="1"/>
  <c r="AC3898" i="1"/>
  <c r="Q3898" i="1" s="1"/>
  <c r="AC3899" i="1"/>
  <c r="Q3899" i="1" s="1"/>
  <c r="AC3900" i="1"/>
  <c r="R3900" i="1" s="1"/>
  <c r="AC3901" i="1"/>
  <c r="Q3901" i="1" s="1"/>
  <c r="AC3902" i="1"/>
  <c r="Q3902" i="1" s="1"/>
  <c r="AC3903" i="1"/>
  <c r="Q3903" i="1" s="1"/>
  <c r="AC3904" i="1"/>
  <c r="Q3904" i="1" s="1"/>
  <c r="AC3905" i="1"/>
  <c r="Q3905" i="1" s="1"/>
  <c r="AC3906" i="1"/>
  <c r="Q3906" i="1" s="1"/>
  <c r="AC3907" i="1"/>
  <c r="Q3907" i="1" s="1"/>
  <c r="AC3908" i="1"/>
  <c r="Q3908" i="1" s="1"/>
  <c r="AC3909" i="1"/>
  <c r="Q3909" i="1" s="1"/>
  <c r="AC3910" i="1"/>
  <c r="Q3910" i="1" s="1"/>
  <c r="AC3911" i="1"/>
  <c r="Q3911" i="1" s="1"/>
  <c r="AC3912" i="1"/>
  <c r="Q3912" i="1" s="1"/>
  <c r="AC3913" i="1"/>
  <c r="Q3913" i="1" s="1"/>
  <c r="AC3914" i="1"/>
  <c r="Q3914" i="1" s="1"/>
  <c r="AC3915" i="1"/>
  <c r="Q3915" i="1" s="1"/>
  <c r="AC3916" i="1"/>
  <c r="Q3916" i="1" s="1"/>
  <c r="AC3917" i="1"/>
  <c r="Q3917" i="1" s="1"/>
  <c r="AC3918" i="1"/>
  <c r="Q3918" i="1" s="1"/>
  <c r="AC3919" i="1"/>
  <c r="Q3919" i="1" s="1"/>
  <c r="AC3920" i="1"/>
  <c r="Q3920" i="1" s="1"/>
  <c r="AC3921" i="1"/>
  <c r="Q3921" i="1" s="1"/>
  <c r="AC3922" i="1"/>
  <c r="Q3922" i="1" s="1"/>
  <c r="AC3923" i="1"/>
  <c r="Q3923" i="1" s="1"/>
  <c r="AC3924" i="1"/>
  <c r="Q3924" i="1" s="1"/>
  <c r="AC3925" i="1"/>
  <c r="Q3925" i="1" s="1"/>
  <c r="AC3926" i="1"/>
  <c r="Q3926" i="1" s="1"/>
  <c r="AC3927" i="1"/>
  <c r="Q3927" i="1" s="1"/>
  <c r="AC3928" i="1"/>
  <c r="Q3928" i="1" s="1"/>
  <c r="AC3929" i="1"/>
  <c r="Q3929" i="1" s="1"/>
  <c r="AC3930" i="1"/>
  <c r="Q3930" i="1" s="1"/>
  <c r="AC3931" i="1"/>
  <c r="Q3931" i="1" s="1"/>
  <c r="AC3932" i="1"/>
  <c r="Q3932" i="1" s="1"/>
  <c r="AC3933" i="1"/>
  <c r="Q3933" i="1" s="1"/>
  <c r="AC3934" i="1"/>
  <c r="Q3934" i="1" s="1"/>
  <c r="AC3935" i="1"/>
  <c r="Q3935" i="1" s="1"/>
  <c r="AC3936" i="1"/>
  <c r="Q3936" i="1" s="1"/>
  <c r="AC3937" i="1"/>
  <c r="Q3937" i="1" s="1"/>
  <c r="AC3938" i="1"/>
  <c r="Q3938" i="1" s="1"/>
  <c r="AC3939" i="1"/>
  <c r="Q3939" i="1" s="1"/>
  <c r="AC3940" i="1"/>
  <c r="Q3940" i="1" s="1"/>
  <c r="AC3941" i="1"/>
  <c r="Q3941" i="1" s="1"/>
  <c r="AC3942" i="1"/>
  <c r="Q3942" i="1" s="1"/>
  <c r="AC3943" i="1"/>
  <c r="Q3943" i="1" s="1"/>
  <c r="AC3944" i="1"/>
  <c r="Q3944" i="1" s="1"/>
  <c r="AC3945" i="1"/>
  <c r="Q3945" i="1" s="1"/>
  <c r="AC3946" i="1"/>
  <c r="Q3946" i="1" s="1"/>
  <c r="AC3947" i="1"/>
  <c r="Q3947" i="1" s="1"/>
  <c r="AC3948" i="1"/>
  <c r="Q3948" i="1" s="1"/>
  <c r="AC3949" i="1"/>
  <c r="Q3949" i="1" s="1"/>
  <c r="AC3950" i="1"/>
  <c r="Q3950" i="1" s="1"/>
  <c r="AC3951" i="1"/>
  <c r="Q3951" i="1" s="1"/>
  <c r="AC801" i="1"/>
  <c r="Q801" i="1" s="1"/>
  <c r="AC802" i="1"/>
  <c r="Q802" i="1" s="1"/>
  <c r="AC803" i="1"/>
  <c r="Q803" i="1" s="1"/>
  <c r="AC804" i="1"/>
  <c r="Q804" i="1" s="1"/>
  <c r="AC805" i="1"/>
  <c r="Q805" i="1" s="1"/>
  <c r="AC806" i="1"/>
  <c r="Q806" i="1" s="1"/>
  <c r="AC807" i="1"/>
  <c r="Q807" i="1" s="1"/>
  <c r="AC808" i="1"/>
  <c r="Q808" i="1" s="1"/>
  <c r="AC809" i="1"/>
  <c r="Q809" i="1" s="1"/>
  <c r="AC810" i="1"/>
  <c r="Q810" i="1" s="1"/>
  <c r="AC811" i="1"/>
  <c r="Q811" i="1" s="1"/>
  <c r="AC812" i="1"/>
  <c r="Q812" i="1" s="1"/>
  <c r="AC813" i="1"/>
  <c r="Q813" i="1" s="1"/>
  <c r="AC814" i="1"/>
  <c r="Q814" i="1" s="1"/>
  <c r="AC815" i="1"/>
  <c r="Q815" i="1" s="1"/>
  <c r="AC816" i="1"/>
  <c r="Q816" i="1" s="1"/>
  <c r="AC817" i="1"/>
  <c r="Q817" i="1" s="1"/>
  <c r="AC818" i="1"/>
  <c r="Q818" i="1" s="1"/>
  <c r="AC819" i="1"/>
  <c r="Q819" i="1" s="1"/>
  <c r="AC820" i="1"/>
  <c r="Q820" i="1" s="1"/>
  <c r="AC821" i="1"/>
  <c r="Q821" i="1" s="1"/>
  <c r="AC822" i="1"/>
  <c r="Q822" i="1" s="1"/>
  <c r="AC823" i="1"/>
  <c r="Q823" i="1" s="1"/>
  <c r="AC824" i="1"/>
  <c r="Q824" i="1" s="1"/>
  <c r="AC825" i="1"/>
  <c r="Q825" i="1" s="1"/>
  <c r="AC826" i="1"/>
  <c r="Q826" i="1" s="1"/>
  <c r="AC827" i="1"/>
  <c r="Q827" i="1" s="1"/>
  <c r="AC828" i="1"/>
  <c r="Q828" i="1" s="1"/>
  <c r="AC829" i="1"/>
  <c r="Q829" i="1" s="1"/>
  <c r="AC830" i="1"/>
  <c r="Q830" i="1" s="1"/>
  <c r="AC831" i="1"/>
  <c r="Q831" i="1" s="1"/>
  <c r="AC832" i="1"/>
  <c r="Q832" i="1" s="1"/>
  <c r="AC833" i="1"/>
  <c r="Q833" i="1" s="1"/>
  <c r="AC834" i="1"/>
  <c r="Q834" i="1" s="1"/>
  <c r="AC835" i="1"/>
  <c r="Q835" i="1" s="1"/>
  <c r="AC836" i="1"/>
  <c r="Q836" i="1" s="1"/>
  <c r="AC837" i="1"/>
  <c r="Q837" i="1" s="1"/>
  <c r="AC838" i="1"/>
  <c r="Q838" i="1" s="1"/>
  <c r="AC839" i="1"/>
  <c r="Q839" i="1" s="1"/>
  <c r="AC840" i="1"/>
  <c r="Q840" i="1" s="1"/>
  <c r="AC841" i="1"/>
  <c r="Q841" i="1" s="1"/>
  <c r="AC842" i="1"/>
  <c r="Q842" i="1" s="1"/>
  <c r="AC843" i="1"/>
  <c r="Q843" i="1" s="1"/>
  <c r="AC844" i="1"/>
  <c r="Q844" i="1" s="1"/>
  <c r="AC845" i="1"/>
  <c r="Q845" i="1" s="1"/>
  <c r="AC846" i="1"/>
  <c r="Q846" i="1" s="1"/>
  <c r="AC847" i="1"/>
  <c r="Q847" i="1" s="1"/>
  <c r="AC848" i="1"/>
  <c r="Q848" i="1" s="1"/>
  <c r="AC849" i="1"/>
  <c r="Q849" i="1" s="1"/>
  <c r="AC850" i="1"/>
  <c r="Q850" i="1" s="1"/>
  <c r="AC851" i="1"/>
  <c r="Q851" i="1" s="1"/>
  <c r="AC852" i="1"/>
  <c r="Q852" i="1" s="1"/>
  <c r="AC853" i="1"/>
  <c r="Q853" i="1" s="1"/>
  <c r="AC854" i="1"/>
  <c r="Q854" i="1" s="1"/>
  <c r="AC855" i="1"/>
  <c r="Q855" i="1" s="1"/>
  <c r="AC856" i="1"/>
  <c r="Q856" i="1" s="1"/>
  <c r="AC857" i="1"/>
  <c r="Q857" i="1" s="1"/>
  <c r="AC858" i="1"/>
  <c r="Q858" i="1" s="1"/>
  <c r="AC859" i="1"/>
  <c r="Q859" i="1" s="1"/>
  <c r="AC860" i="1"/>
  <c r="Q860" i="1" s="1"/>
  <c r="AC861" i="1"/>
  <c r="Q861" i="1" s="1"/>
  <c r="AC862" i="1"/>
  <c r="Q862" i="1" s="1"/>
  <c r="AC863" i="1"/>
  <c r="Q863" i="1" s="1"/>
  <c r="AC864" i="1"/>
  <c r="Q864" i="1" s="1"/>
  <c r="AC865" i="1"/>
  <c r="Q865" i="1" s="1"/>
  <c r="AC866" i="1"/>
  <c r="Q866" i="1" s="1"/>
  <c r="AC867" i="1"/>
  <c r="Q867" i="1" s="1"/>
  <c r="AC868" i="1"/>
  <c r="Q868" i="1" s="1"/>
  <c r="AC869" i="1"/>
  <c r="Q869" i="1" s="1"/>
  <c r="AC870" i="1"/>
  <c r="Q870" i="1" s="1"/>
  <c r="AC871" i="1"/>
  <c r="Q871" i="1" s="1"/>
  <c r="AC872" i="1"/>
  <c r="Q872" i="1" s="1"/>
  <c r="AC873" i="1"/>
  <c r="Q873" i="1" s="1"/>
  <c r="AC874" i="1"/>
  <c r="Q874" i="1" s="1"/>
  <c r="AC875" i="1"/>
  <c r="Q875" i="1" s="1"/>
  <c r="AC876" i="1"/>
  <c r="Q876" i="1" s="1"/>
  <c r="AC877" i="1"/>
  <c r="Q877" i="1" s="1"/>
  <c r="AC878" i="1"/>
  <c r="Q878" i="1" s="1"/>
  <c r="AC879" i="1"/>
  <c r="Q879" i="1" s="1"/>
  <c r="AC880" i="1"/>
  <c r="Q880" i="1" s="1"/>
  <c r="AC881" i="1"/>
  <c r="Q881" i="1" s="1"/>
  <c r="AC882" i="1"/>
  <c r="Q882" i="1" s="1"/>
  <c r="AC883" i="1"/>
  <c r="Q883" i="1" s="1"/>
  <c r="AC884" i="1"/>
  <c r="Q884" i="1" s="1"/>
  <c r="AC885" i="1"/>
  <c r="Q885" i="1" s="1"/>
  <c r="AC886" i="1"/>
  <c r="Q886" i="1" s="1"/>
  <c r="AC887" i="1"/>
  <c r="Q887" i="1" s="1"/>
  <c r="AC888" i="1"/>
  <c r="Q888" i="1" s="1"/>
  <c r="AC889" i="1"/>
  <c r="Q889" i="1" s="1"/>
  <c r="AC890" i="1"/>
  <c r="Q890" i="1" s="1"/>
  <c r="AC891" i="1"/>
  <c r="Q891" i="1" s="1"/>
  <c r="AC892" i="1"/>
  <c r="Q892" i="1" s="1"/>
  <c r="AC893" i="1"/>
  <c r="Q893" i="1" s="1"/>
  <c r="AC894" i="1"/>
  <c r="Q894" i="1" s="1"/>
  <c r="AC895" i="1"/>
  <c r="Q895" i="1" s="1"/>
  <c r="AC896" i="1"/>
  <c r="Q896" i="1" s="1"/>
  <c r="AC897" i="1"/>
  <c r="Q897" i="1" s="1"/>
  <c r="AC898" i="1"/>
  <c r="Q898" i="1" s="1"/>
  <c r="AC899" i="1"/>
  <c r="Q899" i="1" s="1"/>
  <c r="AC900" i="1"/>
  <c r="Q900" i="1" s="1"/>
  <c r="AC901" i="1"/>
  <c r="Q901" i="1" s="1"/>
  <c r="AC902" i="1"/>
  <c r="Q902" i="1" s="1"/>
  <c r="AC903" i="1"/>
  <c r="Q903" i="1" s="1"/>
  <c r="AC904" i="1"/>
  <c r="Q904" i="1" s="1"/>
  <c r="AC905" i="1"/>
  <c r="Q905" i="1" s="1"/>
  <c r="AC906" i="1"/>
  <c r="Q906" i="1" s="1"/>
  <c r="AC907" i="1"/>
  <c r="Q907" i="1" s="1"/>
  <c r="AC908" i="1"/>
  <c r="Q908" i="1" s="1"/>
  <c r="AC909" i="1"/>
  <c r="Q909" i="1" s="1"/>
  <c r="AC910" i="1"/>
  <c r="Q910" i="1" s="1"/>
  <c r="AC911" i="1"/>
  <c r="Q911" i="1" s="1"/>
  <c r="AC912" i="1"/>
  <c r="Q912" i="1" s="1"/>
  <c r="AC913" i="1"/>
  <c r="Q913" i="1" s="1"/>
  <c r="AC914" i="1"/>
  <c r="Q914" i="1" s="1"/>
  <c r="AC915" i="1"/>
  <c r="Q915" i="1" s="1"/>
  <c r="AC916" i="1"/>
  <c r="Q916" i="1" s="1"/>
  <c r="AC917" i="1"/>
  <c r="Q917" i="1" s="1"/>
  <c r="AC918" i="1"/>
  <c r="Q918" i="1" s="1"/>
  <c r="AC919" i="1"/>
  <c r="Q919" i="1" s="1"/>
  <c r="AC920" i="1"/>
  <c r="Q920" i="1" s="1"/>
  <c r="AC921" i="1"/>
  <c r="Q921" i="1" s="1"/>
  <c r="AC922" i="1"/>
  <c r="Q922" i="1" s="1"/>
  <c r="AC923" i="1"/>
  <c r="Q923" i="1" s="1"/>
  <c r="AC924" i="1"/>
  <c r="Q924" i="1" s="1"/>
  <c r="AC925" i="1"/>
  <c r="Q925" i="1" s="1"/>
  <c r="AC926" i="1"/>
  <c r="Q926" i="1" s="1"/>
  <c r="AC927" i="1"/>
  <c r="Q927" i="1" s="1"/>
  <c r="AC928" i="1"/>
  <c r="Q928" i="1" s="1"/>
  <c r="AC929" i="1"/>
  <c r="Q929" i="1" s="1"/>
  <c r="AC930" i="1"/>
  <c r="Q930" i="1" s="1"/>
  <c r="AC931" i="1"/>
  <c r="Q931" i="1" s="1"/>
  <c r="AC932" i="1"/>
  <c r="Q932" i="1" s="1"/>
  <c r="AC933" i="1"/>
  <c r="Q933" i="1" s="1"/>
  <c r="AC934" i="1"/>
  <c r="Q934" i="1" s="1"/>
  <c r="AC935" i="1"/>
  <c r="Q935" i="1" s="1"/>
  <c r="AC936" i="1"/>
  <c r="Q936" i="1" s="1"/>
  <c r="AC937" i="1"/>
  <c r="Q937" i="1" s="1"/>
  <c r="AC938" i="1"/>
  <c r="Q938" i="1" s="1"/>
  <c r="AC939" i="1"/>
  <c r="Q939" i="1" s="1"/>
  <c r="AC940" i="1"/>
  <c r="Q940" i="1" s="1"/>
  <c r="AC941" i="1"/>
  <c r="Q941" i="1" s="1"/>
  <c r="AC942" i="1"/>
  <c r="Q942" i="1" s="1"/>
  <c r="AC943" i="1"/>
  <c r="Q943" i="1" s="1"/>
  <c r="AC944" i="1"/>
  <c r="Q944" i="1" s="1"/>
  <c r="AC945" i="1"/>
  <c r="Q945" i="1" s="1"/>
  <c r="AC946" i="1"/>
  <c r="Q946" i="1" s="1"/>
  <c r="AC947" i="1"/>
  <c r="Q947" i="1" s="1"/>
  <c r="AC948" i="1"/>
  <c r="Q948" i="1" s="1"/>
  <c r="AC949" i="1"/>
  <c r="Q949" i="1" s="1"/>
  <c r="AC950" i="1"/>
  <c r="Q950" i="1" s="1"/>
  <c r="AC951" i="1"/>
  <c r="Q951" i="1" s="1"/>
  <c r="AC952" i="1"/>
  <c r="Q952" i="1" s="1"/>
  <c r="AC953" i="1"/>
  <c r="Q953" i="1" s="1"/>
  <c r="AC954" i="1"/>
  <c r="Q954" i="1" s="1"/>
  <c r="AC955" i="1"/>
  <c r="Q955" i="1" s="1"/>
  <c r="AC956" i="1"/>
  <c r="Q956" i="1" s="1"/>
  <c r="AC957" i="1"/>
  <c r="Q957" i="1" s="1"/>
  <c r="AC958" i="1"/>
  <c r="Q958" i="1" s="1"/>
  <c r="AC959" i="1"/>
  <c r="Q959" i="1" s="1"/>
  <c r="AC960" i="1"/>
  <c r="Q960" i="1" s="1"/>
  <c r="AC961" i="1"/>
  <c r="Q961" i="1" s="1"/>
  <c r="AC962" i="1"/>
  <c r="Q962" i="1" s="1"/>
  <c r="AC963" i="1"/>
  <c r="Q963" i="1" s="1"/>
  <c r="AC964" i="1"/>
  <c r="Q964" i="1" s="1"/>
  <c r="AC965" i="1"/>
  <c r="Q965" i="1" s="1"/>
  <c r="AC966" i="1"/>
  <c r="Q966" i="1" s="1"/>
  <c r="AC967" i="1"/>
  <c r="Q967" i="1" s="1"/>
  <c r="AC968" i="1"/>
  <c r="Q968" i="1" s="1"/>
  <c r="AC969" i="1"/>
  <c r="Q969" i="1" s="1"/>
  <c r="AC970" i="1"/>
  <c r="Q970" i="1" s="1"/>
  <c r="AC971" i="1"/>
  <c r="Q971" i="1" s="1"/>
  <c r="AC972" i="1"/>
  <c r="Q972" i="1" s="1"/>
  <c r="AC973" i="1"/>
  <c r="Q973" i="1" s="1"/>
  <c r="AC974" i="1"/>
  <c r="Q974" i="1" s="1"/>
  <c r="AC975" i="1"/>
  <c r="Q975" i="1" s="1"/>
  <c r="AC976" i="1"/>
  <c r="Q976" i="1" s="1"/>
  <c r="AC977" i="1"/>
  <c r="Q977" i="1" s="1"/>
  <c r="AC978" i="1"/>
  <c r="Q978" i="1" s="1"/>
  <c r="AC979" i="1"/>
  <c r="Q979" i="1" s="1"/>
  <c r="AC980" i="1"/>
  <c r="Q980" i="1" s="1"/>
  <c r="AC981" i="1"/>
  <c r="Q981" i="1" s="1"/>
  <c r="AC982" i="1"/>
  <c r="Q982" i="1" s="1"/>
  <c r="AC983" i="1"/>
  <c r="Q983" i="1" s="1"/>
  <c r="AC984" i="1"/>
  <c r="Q984" i="1" s="1"/>
  <c r="AC985" i="1"/>
  <c r="Q985" i="1" s="1"/>
  <c r="AC986" i="1"/>
  <c r="Q986" i="1" s="1"/>
  <c r="AC987" i="1"/>
  <c r="Q987" i="1" s="1"/>
  <c r="AC988" i="1"/>
  <c r="Q988" i="1" s="1"/>
  <c r="AC989" i="1"/>
  <c r="Q989" i="1" s="1"/>
  <c r="AC990" i="1"/>
  <c r="Q990" i="1" s="1"/>
  <c r="AC991" i="1"/>
  <c r="Q991" i="1" s="1"/>
  <c r="AC992" i="1"/>
  <c r="Q992" i="1" s="1"/>
  <c r="AC993" i="1"/>
  <c r="Q993" i="1" s="1"/>
  <c r="AC994" i="1"/>
  <c r="Q994" i="1" s="1"/>
  <c r="AC995" i="1"/>
  <c r="Q995" i="1" s="1"/>
  <c r="AC996" i="1"/>
  <c r="Q996" i="1" s="1"/>
  <c r="AC997" i="1"/>
  <c r="Q997" i="1" s="1"/>
  <c r="AC998" i="1"/>
  <c r="Q998" i="1" s="1"/>
  <c r="AC999" i="1"/>
  <c r="Q999" i="1" s="1"/>
  <c r="AC1000" i="1"/>
  <c r="Q1000" i="1" s="1"/>
  <c r="AC1001" i="1"/>
  <c r="Q1001" i="1" s="1"/>
  <c r="AC1002" i="1"/>
  <c r="Q1002" i="1" s="1"/>
  <c r="AC1003" i="1"/>
  <c r="Q1003" i="1" s="1"/>
  <c r="AC1004" i="1"/>
  <c r="Q1004" i="1" s="1"/>
  <c r="AC1005" i="1"/>
  <c r="Q1005" i="1" s="1"/>
  <c r="AC1006" i="1"/>
  <c r="Q1006" i="1" s="1"/>
  <c r="AC1007" i="1"/>
  <c r="Q1007" i="1" s="1"/>
  <c r="AC1008" i="1"/>
  <c r="Q1008" i="1" s="1"/>
  <c r="AC1009" i="1"/>
  <c r="Q1009" i="1" s="1"/>
  <c r="AC1010" i="1"/>
  <c r="Q1010" i="1" s="1"/>
  <c r="AC1011" i="1"/>
  <c r="Q1011" i="1" s="1"/>
  <c r="AC1012" i="1"/>
  <c r="Q1012" i="1" s="1"/>
  <c r="AC1013" i="1"/>
  <c r="Q1013" i="1" s="1"/>
  <c r="AC1014" i="1"/>
  <c r="Q1014" i="1" s="1"/>
  <c r="AC1015" i="1"/>
  <c r="Q1015" i="1" s="1"/>
  <c r="AC1016" i="1"/>
  <c r="Q1016" i="1" s="1"/>
  <c r="AC1017" i="1"/>
  <c r="Q1017" i="1" s="1"/>
  <c r="AC1018" i="1"/>
  <c r="Q1018" i="1" s="1"/>
  <c r="AC1019" i="1"/>
  <c r="Q1019" i="1" s="1"/>
  <c r="AC1020" i="1"/>
  <c r="Q1020" i="1" s="1"/>
  <c r="AC1021" i="1"/>
  <c r="Q1021" i="1" s="1"/>
  <c r="AC1022" i="1"/>
  <c r="Q1022" i="1" s="1"/>
  <c r="AC1023" i="1"/>
  <c r="Q1023" i="1" s="1"/>
  <c r="AC1024" i="1"/>
  <c r="Q1024" i="1" s="1"/>
  <c r="AC1025" i="1"/>
  <c r="Q1025" i="1" s="1"/>
  <c r="AC1026" i="1"/>
  <c r="Q1026" i="1" s="1"/>
  <c r="AC1027" i="1"/>
  <c r="Q1027" i="1" s="1"/>
  <c r="AC1028" i="1"/>
  <c r="Q1028" i="1" s="1"/>
  <c r="AC1029" i="1"/>
  <c r="Q1029" i="1" s="1"/>
  <c r="AC1030" i="1"/>
  <c r="Q1030" i="1" s="1"/>
  <c r="AC1031" i="1"/>
  <c r="Q1031" i="1" s="1"/>
  <c r="AC1032" i="1"/>
  <c r="Q1032" i="1" s="1"/>
  <c r="AC1033" i="1"/>
  <c r="Q1033" i="1" s="1"/>
  <c r="AC1034" i="1"/>
  <c r="Q1034" i="1" s="1"/>
  <c r="AC1035" i="1"/>
  <c r="Q1035" i="1" s="1"/>
  <c r="AC1036" i="1"/>
  <c r="Q1036" i="1" s="1"/>
  <c r="AC1037" i="1"/>
  <c r="Q1037" i="1" s="1"/>
  <c r="AC1038" i="1"/>
  <c r="Q1038" i="1" s="1"/>
  <c r="AC1039" i="1"/>
  <c r="Q1039" i="1" s="1"/>
  <c r="AC1040" i="1"/>
  <c r="Q1040" i="1" s="1"/>
  <c r="AC1041" i="1"/>
  <c r="Q1041" i="1" s="1"/>
  <c r="AC1042" i="1"/>
  <c r="Q1042" i="1" s="1"/>
  <c r="AC1043" i="1"/>
  <c r="Q1043" i="1" s="1"/>
  <c r="AC1044" i="1"/>
  <c r="Q1044" i="1" s="1"/>
  <c r="AC1045" i="1"/>
  <c r="Q1045" i="1" s="1"/>
  <c r="AC1046" i="1"/>
  <c r="Q1046" i="1" s="1"/>
  <c r="AC1047" i="1"/>
  <c r="Q1047" i="1" s="1"/>
  <c r="AC1048" i="1"/>
  <c r="Q1048" i="1" s="1"/>
  <c r="AC1049" i="1"/>
  <c r="Q1049" i="1" s="1"/>
  <c r="AC1050" i="1"/>
  <c r="Q1050" i="1" s="1"/>
  <c r="AC1051" i="1"/>
  <c r="Q1051" i="1" s="1"/>
  <c r="AC1052" i="1"/>
  <c r="Q1052" i="1" s="1"/>
  <c r="AC1053" i="1"/>
  <c r="Q1053" i="1" s="1"/>
  <c r="AC1054" i="1"/>
  <c r="Q1054" i="1" s="1"/>
  <c r="AC1055" i="1"/>
  <c r="Q1055" i="1" s="1"/>
  <c r="AC1056" i="1"/>
  <c r="Q1056" i="1" s="1"/>
  <c r="AC1057" i="1"/>
  <c r="Q1057" i="1" s="1"/>
  <c r="AC1058" i="1"/>
  <c r="Q1058" i="1" s="1"/>
  <c r="AC1059" i="1"/>
  <c r="Q1059" i="1" s="1"/>
  <c r="AC1060" i="1"/>
  <c r="Q1060" i="1" s="1"/>
  <c r="AC1061" i="1"/>
  <c r="Q1061" i="1" s="1"/>
  <c r="AC1062" i="1"/>
  <c r="Q1062" i="1" s="1"/>
  <c r="AC1063" i="1"/>
  <c r="Q1063" i="1" s="1"/>
  <c r="AC1064" i="1"/>
  <c r="Q1064" i="1" s="1"/>
  <c r="AC1065" i="1"/>
  <c r="Q1065" i="1" s="1"/>
  <c r="AC1066" i="1"/>
  <c r="Q1066" i="1" s="1"/>
  <c r="AC1067" i="1"/>
  <c r="Q1067" i="1" s="1"/>
  <c r="AC1068" i="1"/>
  <c r="Q1068" i="1" s="1"/>
  <c r="AC1069" i="1"/>
  <c r="Q1069" i="1" s="1"/>
  <c r="AC1070" i="1"/>
  <c r="Q1070" i="1" s="1"/>
  <c r="AC1071" i="1"/>
  <c r="Q1071" i="1" s="1"/>
  <c r="AC1072" i="1"/>
  <c r="Q1072" i="1" s="1"/>
  <c r="AC1073" i="1"/>
  <c r="Q1073" i="1" s="1"/>
  <c r="AC1074" i="1"/>
  <c r="Q1074" i="1" s="1"/>
  <c r="AC1075" i="1"/>
  <c r="Q1075" i="1" s="1"/>
  <c r="AC1076" i="1"/>
  <c r="Q1076" i="1" s="1"/>
  <c r="AC1077" i="1"/>
  <c r="Q1077" i="1" s="1"/>
  <c r="AC1078" i="1"/>
  <c r="Q1078" i="1" s="1"/>
  <c r="AC1079" i="1"/>
  <c r="Q1079" i="1" s="1"/>
  <c r="AC1080" i="1"/>
  <c r="Q1080" i="1" s="1"/>
  <c r="AC1081" i="1"/>
  <c r="Q1081" i="1" s="1"/>
  <c r="AC1082" i="1"/>
  <c r="Q1082" i="1" s="1"/>
  <c r="AC1083" i="1"/>
  <c r="Q1083" i="1" s="1"/>
  <c r="AC1084" i="1"/>
  <c r="Q1084" i="1" s="1"/>
  <c r="AC1085" i="1"/>
  <c r="Q1085" i="1" s="1"/>
  <c r="AC1086" i="1"/>
  <c r="Q1086" i="1" s="1"/>
  <c r="AC1087" i="1"/>
  <c r="Q1087" i="1" s="1"/>
  <c r="AC1088" i="1"/>
  <c r="Q1088" i="1" s="1"/>
  <c r="AC1089" i="1"/>
  <c r="Q1089" i="1" s="1"/>
  <c r="AC1090" i="1"/>
  <c r="Q1090" i="1" s="1"/>
  <c r="AC1091" i="1"/>
  <c r="Q1091" i="1" s="1"/>
  <c r="AC1092" i="1"/>
  <c r="Q1092" i="1" s="1"/>
  <c r="AC1093" i="1"/>
  <c r="Q1093" i="1" s="1"/>
  <c r="AC1094" i="1"/>
  <c r="Q1094" i="1" s="1"/>
  <c r="AC1095" i="1"/>
  <c r="Q1095" i="1" s="1"/>
  <c r="AC1096" i="1"/>
  <c r="Q1096" i="1" s="1"/>
  <c r="AC1097" i="1"/>
  <c r="Q1097" i="1" s="1"/>
  <c r="AC1098" i="1"/>
  <c r="Q1098" i="1" s="1"/>
  <c r="AC1099" i="1"/>
  <c r="Q1099" i="1" s="1"/>
  <c r="AC1100" i="1"/>
  <c r="Q1100" i="1" s="1"/>
  <c r="AC1101" i="1"/>
  <c r="Q1101" i="1" s="1"/>
  <c r="AC1102" i="1"/>
  <c r="Q1102" i="1" s="1"/>
  <c r="AC1103" i="1"/>
  <c r="Q1103" i="1" s="1"/>
  <c r="AC1104" i="1"/>
  <c r="Q1104" i="1" s="1"/>
  <c r="AC1105" i="1"/>
  <c r="Q1105" i="1" s="1"/>
  <c r="AC1106" i="1"/>
  <c r="Q1106" i="1" s="1"/>
  <c r="AC1107" i="1"/>
  <c r="Q1107" i="1" s="1"/>
  <c r="AC1108" i="1"/>
  <c r="Q1108" i="1" s="1"/>
  <c r="AC1109" i="1"/>
  <c r="Q1109" i="1" s="1"/>
  <c r="AC1110" i="1"/>
  <c r="Q1110" i="1" s="1"/>
  <c r="AC1111" i="1"/>
  <c r="Q1111" i="1" s="1"/>
  <c r="AC1112" i="1"/>
  <c r="Q1112" i="1" s="1"/>
  <c r="AC1113" i="1"/>
  <c r="Q1113" i="1" s="1"/>
  <c r="AC1114" i="1"/>
  <c r="Q1114" i="1" s="1"/>
  <c r="AC1115" i="1"/>
  <c r="Q1115" i="1" s="1"/>
  <c r="AC1116" i="1"/>
  <c r="Q1116" i="1" s="1"/>
  <c r="AC1117" i="1"/>
  <c r="Q1117" i="1" s="1"/>
  <c r="AC1118" i="1"/>
  <c r="Q1118" i="1" s="1"/>
  <c r="AC1119" i="1"/>
  <c r="Q1119" i="1" s="1"/>
  <c r="AC1120" i="1"/>
  <c r="Q1120" i="1" s="1"/>
  <c r="AC1121" i="1"/>
  <c r="Q1121" i="1" s="1"/>
  <c r="AC1122" i="1"/>
  <c r="Q1122" i="1" s="1"/>
  <c r="AC1123" i="1"/>
  <c r="Q1123" i="1" s="1"/>
  <c r="AC1124" i="1"/>
  <c r="Q1124" i="1" s="1"/>
  <c r="AC1125" i="1"/>
  <c r="Q1125" i="1" s="1"/>
  <c r="AC1126" i="1"/>
  <c r="Q1126" i="1" s="1"/>
  <c r="AC1127" i="1"/>
  <c r="Q1127" i="1" s="1"/>
  <c r="AC1128" i="1"/>
  <c r="Q1128" i="1" s="1"/>
  <c r="AC1129" i="1"/>
  <c r="Q1129" i="1" s="1"/>
  <c r="AC1130" i="1"/>
  <c r="Q1130" i="1" s="1"/>
  <c r="AC1131" i="1"/>
  <c r="Q1131" i="1" s="1"/>
  <c r="AC1132" i="1"/>
  <c r="Q1132" i="1" s="1"/>
  <c r="AC1133" i="1"/>
  <c r="Q1133" i="1" s="1"/>
  <c r="AC1134" i="1"/>
  <c r="Q1134" i="1" s="1"/>
  <c r="AC1135" i="1"/>
  <c r="Q1135" i="1" s="1"/>
  <c r="AC1136" i="1"/>
  <c r="Q1136" i="1" s="1"/>
  <c r="AC1137" i="1"/>
  <c r="Q1137" i="1" s="1"/>
  <c r="AC1138" i="1"/>
  <c r="Q1138" i="1" s="1"/>
  <c r="AC1139" i="1"/>
  <c r="Q1139" i="1" s="1"/>
  <c r="AC1140" i="1"/>
  <c r="Q1140" i="1" s="1"/>
  <c r="AC1141" i="1"/>
  <c r="Q1141" i="1" s="1"/>
  <c r="AC1142" i="1"/>
  <c r="Q1142" i="1" s="1"/>
  <c r="AC1143" i="1"/>
  <c r="Q1143" i="1" s="1"/>
  <c r="AC1144" i="1"/>
  <c r="Q1144" i="1" s="1"/>
  <c r="AC1145" i="1"/>
  <c r="Q1145" i="1" s="1"/>
  <c r="AC1146" i="1"/>
  <c r="Q1146" i="1" s="1"/>
  <c r="AC1147" i="1"/>
  <c r="Q1147" i="1" s="1"/>
  <c r="AC1148" i="1"/>
  <c r="Q1148" i="1" s="1"/>
  <c r="AC1149" i="1"/>
  <c r="Q1149" i="1" s="1"/>
  <c r="AC1150" i="1"/>
  <c r="Q1150" i="1" s="1"/>
  <c r="AC1151" i="1"/>
  <c r="Q1151" i="1" s="1"/>
  <c r="AC1152" i="1"/>
  <c r="Q1152" i="1" s="1"/>
  <c r="AC1153" i="1"/>
  <c r="Q1153" i="1" s="1"/>
  <c r="AC1154" i="1"/>
  <c r="Q1154" i="1" s="1"/>
  <c r="AC1155" i="1"/>
  <c r="Q1155" i="1" s="1"/>
  <c r="AC1156" i="1"/>
  <c r="Q1156" i="1" s="1"/>
  <c r="AC1157" i="1"/>
  <c r="Q1157" i="1" s="1"/>
  <c r="AC1158" i="1"/>
  <c r="Q1158" i="1" s="1"/>
  <c r="AC1159" i="1"/>
  <c r="Q1159" i="1" s="1"/>
  <c r="AC1160" i="1"/>
  <c r="Q1160" i="1" s="1"/>
  <c r="AC1161" i="1"/>
  <c r="Q1161" i="1" s="1"/>
  <c r="AC1162" i="1"/>
  <c r="Q1162" i="1" s="1"/>
  <c r="AC1163" i="1"/>
  <c r="Q1163" i="1" s="1"/>
  <c r="AC1164" i="1"/>
  <c r="Q1164" i="1" s="1"/>
  <c r="AC1165" i="1"/>
  <c r="Q1165" i="1" s="1"/>
  <c r="AC1166" i="1"/>
  <c r="Q1166" i="1" s="1"/>
  <c r="AC1167" i="1"/>
  <c r="Q1167" i="1" s="1"/>
  <c r="AC1168" i="1"/>
  <c r="Q1168" i="1" s="1"/>
  <c r="AC1169" i="1"/>
  <c r="Q1169" i="1" s="1"/>
  <c r="AC1170" i="1"/>
  <c r="Q1170" i="1" s="1"/>
  <c r="AC1171" i="1"/>
  <c r="Q1171" i="1" s="1"/>
  <c r="AC1172" i="1"/>
  <c r="Q1172" i="1" s="1"/>
  <c r="AC1173" i="1"/>
  <c r="Q1173" i="1" s="1"/>
  <c r="AC1174" i="1"/>
  <c r="Q1174" i="1" s="1"/>
  <c r="AC1175" i="1"/>
  <c r="Q1175" i="1" s="1"/>
  <c r="AC1176" i="1"/>
  <c r="Q1176" i="1" s="1"/>
  <c r="AC1177" i="1"/>
  <c r="Q1177" i="1" s="1"/>
  <c r="AC1178" i="1"/>
  <c r="Q1178" i="1" s="1"/>
  <c r="AC1179" i="1"/>
  <c r="Q1179" i="1" s="1"/>
  <c r="AC1180" i="1"/>
  <c r="Q1180" i="1" s="1"/>
  <c r="AC1181" i="1"/>
  <c r="Q1181" i="1" s="1"/>
  <c r="AC1182" i="1"/>
  <c r="Q1182" i="1" s="1"/>
  <c r="AC1183" i="1"/>
  <c r="Q1183" i="1" s="1"/>
  <c r="AC1184" i="1"/>
  <c r="Q1184" i="1" s="1"/>
  <c r="AC1185" i="1"/>
  <c r="Q1185" i="1" s="1"/>
  <c r="AC1186" i="1"/>
  <c r="Q1186" i="1" s="1"/>
  <c r="AC1187" i="1"/>
  <c r="Q1187" i="1" s="1"/>
  <c r="AC1188" i="1"/>
  <c r="Q1188" i="1" s="1"/>
  <c r="AC1189" i="1"/>
  <c r="Q1189" i="1" s="1"/>
  <c r="AC1190" i="1"/>
  <c r="Q1190" i="1" s="1"/>
  <c r="AC1191" i="1"/>
  <c r="Q1191" i="1" s="1"/>
  <c r="AC1192" i="1"/>
  <c r="Q1192" i="1" s="1"/>
  <c r="AC1193" i="1"/>
  <c r="Q1193" i="1" s="1"/>
  <c r="AC1194" i="1"/>
  <c r="Q1194" i="1" s="1"/>
  <c r="AC1195" i="1"/>
  <c r="Q1195" i="1" s="1"/>
  <c r="AC1196" i="1"/>
  <c r="Q1196" i="1" s="1"/>
  <c r="AC1197" i="1"/>
  <c r="Q1197" i="1" s="1"/>
  <c r="AC1198" i="1"/>
  <c r="Q1198" i="1" s="1"/>
  <c r="AC1199" i="1"/>
  <c r="Q1199" i="1" s="1"/>
  <c r="AC1200" i="1"/>
  <c r="Q1200" i="1" s="1"/>
  <c r="AC1201" i="1"/>
  <c r="Q1201" i="1" s="1"/>
  <c r="AC1202" i="1"/>
  <c r="Q1202" i="1" s="1"/>
  <c r="AC1203" i="1"/>
  <c r="Q1203" i="1" s="1"/>
  <c r="AC1204" i="1"/>
  <c r="Q1204" i="1" s="1"/>
  <c r="AC1205" i="1"/>
  <c r="Q1205" i="1" s="1"/>
  <c r="AC1206" i="1"/>
  <c r="Q1206" i="1" s="1"/>
  <c r="AC1207" i="1"/>
  <c r="Q1207" i="1" s="1"/>
  <c r="AC1208" i="1"/>
  <c r="Q1208" i="1" s="1"/>
  <c r="AC1209" i="1"/>
  <c r="Q1209" i="1" s="1"/>
  <c r="AC1210" i="1"/>
  <c r="Q1210" i="1" s="1"/>
  <c r="AC1211" i="1"/>
  <c r="Q1211" i="1" s="1"/>
  <c r="AC1212" i="1"/>
  <c r="Q1212" i="1" s="1"/>
  <c r="AC1213" i="1"/>
  <c r="Q1213" i="1" s="1"/>
  <c r="AC1214" i="1"/>
  <c r="Q1214" i="1" s="1"/>
  <c r="AC1215" i="1"/>
  <c r="Q1215" i="1" s="1"/>
  <c r="AC1216" i="1"/>
  <c r="Q1216" i="1" s="1"/>
  <c r="AC1217" i="1"/>
  <c r="Q1217" i="1" s="1"/>
  <c r="AC1218" i="1"/>
  <c r="Q1218" i="1" s="1"/>
  <c r="AC1219" i="1"/>
  <c r="Q1219" i="1" s="1"/>
  <c r="AC1220" i="1"/>
  <c r="Q1220" i="1" s="1"/>
  <c r="AC1221" i="1"/>
  <c r="Q1221" i="1" s="1"/>
  <c r="AC1222" i="1"/>
  <c r="Q1222" i="1" s="1"/>
  <c r="AC1223" i="1"/>
  <c r="Q1223" i="1" s="1"/>
  <c r="AC1224" i="1"/>
  <c r="Q1224" i="1" s="1"/>
  <c r="AC1225" i="1"/>
  <c r="Q1225" i="1" s="1"/>
  <c r="AC1226" i="1"/>
  <c r="Q1226" i="1" s="1"/>
  <c r="AC1227" i="1"/>
  <c r="Q1227" i="1" s="1"/>
  <c r="AC1228" i="1"/>
  <c r="Q1228" i="1" s="1"/>
  <c r="AC1229" i="1"/>
  <c r="Q1229" i="1" s="1"/>
  <c r="AC1230" i="1"/>
  <c r="Q1230" i="1" s="1"/>
  <c r="AC1231" i="1"/>
  <c r="Q1231" i="1" s="1"/>
  <c r="AC1232" i="1"/>
  <c r="Q1232" i="1" s="1"/>
  <c r="AC1233" i="1"/>
  <c r="Q1233" i="1" s="1"/>
  <c r="AC1234" i="1"/>
  <c r="Q1234" i="1" s="1"/>
  <c r="AC1235" i="1"/>
  <c r="Q1235" i="1" s="1"/>
  <c r="AC1236" i="1"/>
  <c r="Q1236" i="1" s="1"/>
  <c r="AC1237" i="1"/>
  <c r="Q1237" i="1" s="1"/>
  <c r="AC1238" i="1"/>
  <c r="Q1238" i="1" s="1"/>
  <c r="AC1239" i="1"/>
  <c r="Q1239" i="1" s="1"/>
  <c r="AC1240" i="1"/>
  <c r="Q1240" i="1" s="1"/>
  <c r="AC1241" i="1"/>
  <c r="Q1241" i="1" s="1"/>
  <c r="AC1242" i="1"/>
  <c r="Q1242" i="1" s="1"/>
  <c r="AC1243" i="1"/>
  <c r="Q1243" i="1" s="1"/>
  <c r="AC1244" i="1"/>
  <c r="Q1244" i="1" s="1"/>
  <c r="AC1245" i="1"/>
  <c r="Q1245" i="1" s="1"/>
  <c r="AC1246" i="1"/>
  <c r="Q1246" i="1" s="1"/>
  <c r="AC1247" i="1"/>
  <c r="Q1247" i="1" s="1"/>
  <c r="AC1248" i="1"/>
  <c r="Q1248" i="1" s="1"/>
  <c r="AC1249" i="1"/>
  <c r="Q1249" i="1" s="1"/>
  <c r="AC1250" i="1"/>
  <c r="Q1250" i="1" s="1"/>
  <c r="AC1251" i="1"/>
  <c r="Q1251" i="1" s="1"/>
  <c r="AC1252" i="1"/>
  <c r="Q1252" i="1" s="1"/>
  <c r="AC1253" i="1"/>
  <c r="Q1253" i="1" s="1"/>
  <c r="AC1254" i="1"/>
  <c r="Q1254" i="1" s="1"/>
  <c r="AC1255" i="1"/>
  <c r="Q1255" i="1" s="1"/>
  <c r="AC1256" i="1"/>
  <c r="Q1256" i="1" s="1"/>
  <c r="AC1257" i="1"/>
  <c r="Q1257" i="1" s="1"/>
  <c r="AC1258" i="1"/>
  <c r="Q1258" i="1" s="1"/>
  <c r="AC1259" i="1"/>
  <c r="Q1259" i="1" s="1"/>
  <c r="AC1260" i="1"/>
  <c r="Q1260" i="1" s="1"/>
  <c r="AC1261" i="1"/>
  <c r="Q1261" i="1" s="1"/>
  <c r="AC1262" i="1"/>
  <c r="Q1262" i="1" s="1"/>
  <c r="AC1263" i="1"/>
  <c r="Q1263" i="1" s="1"/>
  <c r="AC1264" i="1"/>
  <c r="Q1264" i="1" s="1"/>
  <c r="AC1265" i="1"/>
  <c r="Q1265" i="1" s="1"/>
  <c r="AC1266" i="1"/>
  <c r="Q1266" i="1" s="1"/>
  <c r="AC1267" i="1"/>
  <c r="Q1267" i="1" s="1"/>
  <c r="AC1268" i="1"/>
  <c r="Q1268" i="1" s="1"/>
  <c r="AC1269" i="1"/>
  <c r="Q1269" i="1" s="1"/>
  <c r="AC1270" i="1"/>
  <c r="Q1270" i="1" s="1"/>
  <c r="AC1271" i="1"/>
  <c r="Q1271" i="1" s="1"/>
  <c r="AC1272" i="1"/>
  <c r="Q1272" i="1" s="1"/>
  <c r="AC1273" i="1"/>
  <c r="Q1273" i="1" s="1"/>
  <c r="AC1274" i="1"/>
  <c r="Q1274" i="1" s="1"/>
  <c r="AC1275" i="1"/>
  <c r="Q1275" i="1" s="1"/>
  <c r="AC1276" i="1"/>
  <c r="Q1276" i="1" s="1"/>
  <c r="AC1277" i="1"/>
  <c r="Q1277" i="1" s="1"/>
  <c r="AC1278" i="1"/>
  <c r="Q1278" i="1" s="1"/>
  <c r="AC1279" i="1"/>
  <c r="Q1279" i="1" s="1"/>
  <c r="AC1280" i="1"/>
  <c r="Q1280" i="1" s="1"/>
  <c r="AC1281" i="1"/>
  <c r="Q1281" i="1" s="1"/>
  <c r="AC1282" i="1"/>
  <c r="Q1282" i="1" s="1"/>
  <c r="AC1283" i="1"/>
  <c r="Q1283" i="1" s="1"/>
  <c r="AC1284" i="1"/>
  <c r="Q1284" i="1" s="1"/>
  <c r="AC1285" i="1"/>
  <c r="Q1285" i="1" s="1"/>
  <c r="AC1286" i="1"/>
  <c r="Q1286" i="1" s="1"/>
  <c r="AC1287" i="1"/>
  <c r="Q1287" i="1" s="1"/>
  <c r="AC1288" i="1"/>
  <c r="Q1288" i="1" s="1"/>
  <c r="AC1289" i="1"/>
  <c r="Q1289" i="1" s="1"/>
  <c r="AC1290" i="1"/>
  <c r="Q1290" i="1" s="1"/>
  <c r="AC1291" i="1"/>
  <c r="Q1291" i="1" s="1"/>
  <c r="AC1292" i="1"/>
  <c r="Q1292" i="1" s="1"/>
  <c r="AC1293" i="1"/>
  <c r="Q1293" i="1" s="1"/>
  <c r="AC1294" i="1"/>
  <c r="Q1294" i="1" s="1"/>
  <c r="AC1295" i="1"/>
  <c r="Q1295" i="1" s="1"/>
  <c r="AC1296" i="1"/>
  <c r="Q1296" i="1" s="1"/>
  <c r="AC1297" i="1"/>
  <c r="Q1297" i="1" s="1"/>
  <c r="AC1298" i="1"/>
  <c r="Q1298" i="1" s="1"/>
  <c r="AC1299" i="1"/>
  <c r="Q1299" i="1" s="1"/>
  <c r="AC1300" i="1"/>
  <c r="Q1300" i="1" s="1"/>
  <c r="AC1301" i="1"/>
  <c r="Q1301" i="1" s="1"/>
  <c r="AC1302" i="1"/>
  <c r="Q1302" i="1" s="1"/>
  <c r="AC1303" i="1"/>
  <c r="Q1303" i="1" s="1"/>
  <c r="AC1304" i="1"/>
  <c r="Q1304" i="1" s="1"/>
  <c r="AC1305" i="1"/>
  <c r="Q1305" i="1" s="1"/>
  <c r="AC1306" i="1"/>
  <c r="Q1306" i="1" s="1"/>
  <c r="AC1307" i="1"/>
  <c r="Q1307" i="1" s="1"/>
  <c r="AC1308" i="1"/>
  <c r="Q1308" i="1" s="1"/>
  <c r="AC1309" i="1"/>
  <c r="Q1309" i="1" s="1"/>
  <c r="AC1310" i="1"/>
  <c r="Q1310" i="1" s="1"/>
  <c r="AC1311" i="1"/>
  <c r="Q1311" i="1" s="1"/>
  <c r="AC1312" i="1"/>
  <c r="Q1312" i="1" s="1"/>
  <c r="AC1313" i="1"/>
  <c r="Q1313" i="1" s="1"/>
  <c r="AC1314" i="1"/>
  <c r="Q1314" i="1" s="1"/>
  <c r="AC1315" i="1"/>
  <c r="Q1315" i="1" s="1"/>
  <c r="AC1316" i="1"/>
  <c r="Q1316" i="1" s="1"/>
  <c r="AC1317" i="1"/>
  <c r="Q1317" i="1" s="1"/>
  <c r="AC1318" i="1"/>
  <c r="Q1318" i="1" s="1"/>
  <c r="AC1319" i="1"/>
  <c r="Q1319" i="1" s="1"/>
  <c r="AC1320" i="1"/>
  <c r="Q1320" i="1" s="1"/>
  <c r="AC1321" i="1"/>
  <c r="Q1321" i="1" s="1"/>
  <c r="AC1322" i="1"/>
  <c r="Q1322" i="1" s="1"/>
  <c r="AC1323" i="1"/>
  <c r="Q1323" i="1" s="1"/>
  <c r="AC1324" i="1"/>
  <c r="Q1324" i="1" s="1"/>
  <c r="AC1325" i="1"/>
  <c r="Q1325" i="1" s="1"/>
  <c r="AC1326" i="1"/>
  <c r="Q1326" i="1" s="1"/>
  <c r="AC1327" i="1"/>
  <c r="Q1327" i="1" s="1"/>
  <c r="AC1328" i="1"/>
  <c r="Q1328" i="1" s="1"/>
  <c r="AC1329" i="1"/>
  <c r="Q1329" i="1" s="1"/>
  <c r="AC1330" i="1"/>
  <c r="Q1330" i="1" s="1"/>
  <c r="AC1331" i="1"/>
  <c r="Q1331" i="1" s="1"/>
  <c r="AC1332" i="1"/>
  <c r="Q1332" i="1" s="1"/>
  <c r="AC1333" i="1"/>
  <c r="Q1333" i="1" s="1"/>
  <c r="AC1334" i="1"/>
  <c r="Q1334" i="1" s="1"/>
  <c r="AC1335" i="1"/>
  <c r="Q1335" i="1" s="1"/>
  <c r="AC1336" i="1"/>
  <c r="Q1336" i="1" s="1"/>
  <c r="AC1337" i="1"/>
  <c r="Q1337" i="1" s="1"/>
  <c r="AC1338" i="1"/>
  <c r="Q1338" i="1" s="1"/>
  <c r="AC1339" i="1"/>
  <c r="Q1339" i="1" s="1"/>
  <c r="AC1340" i="1"/>
  <c r="Q1340" i="1" s="1"/>
  <c r="AC1341" i="1"/>
  <c r="Q1341" i="1" s="1"/>
  <c r="AC1342" i="1"/>
  <c r="Q1342" i="1" s="1"/>
  <c r="AC1343" i="1"/>
  <c r="Q1343" i="1" s="1"/>
  <c r="AC1344" i="1"/>
  <c r="Q1344" i="1" s="1"/>
  <c r="AC1345" i="1"/>
  <c r="Q1345" i="1" s="1"/>
  <c r="AC1346" i="1"/>
  <c r="Q1346" i="1" s="1"/>
  <c r="AC1347" i="1"/>
  <c r="Q1347" i="1" s="1"/>
  <c r="AC1348" i="1"/>
  <c r="Q1348" i="1" s="1"/>
  <c r="AC1349" i="1"/>
  <c r="Q1349" i="1" s="1"/>
  <c r="AC1350" i="1"/>
  <c r="Q1350" i="1" s="1"/>
  <c r="AC1351" i="1"/>
  <c r="Q1351" i="1" s="1"/>
  <c r="AC1352" i="1"/>
  <c r="Q1352" i="1" s="1"/>
  <c r="AC1353" i="1"/>
  <c r="Q1353" i="1" s="1"/>
  <c r="AC1354" i="1"/>
  <c r="Q1354" i="1" s="1"/>
  <c r="AC1355" i="1"/>
  <c r="Q1355" i="1" s="1"/>
  <c r="AC1356" i="1"/>
  <c r="Q1356" i="1" s="1"/>
  <c r="AC1357" i="1"/>
  <c r="Q1357" i="1" s="1"/>
  <c r="AC1358" i="1"/>
  <c r="Q1358" i="1" s="1"/>
  <c r="AC1359" i="1"/>
  <c r="Q1359" i="1" s="1"/>
  <c r="AC1360" i="1"/>
  <c r="Q1360" i="1" s="1"/>
  <c r="AC1361" i="1"/>
  <c r="Q1361" i="1" s="1"/>
  <c r="AC1362" i="1"/>
  <c r="Q1362" i="1" s="1"/>
  <c r="AC1363" i="1"/>
  <c r="Q1363" i="1" s="1"/>
  <c r="AC1364" i="1"/>
  <c r="Q1364" i="1" s="1"/>
  <c r="AC1365" i="1"/>
  <c r="Q1365" i="1" s="1"/>
  <c r="AC1366" i="1"/>
  <c r="Q1366" i="1" s="1"/>
  <c r="AC1367" i="1"/>
  <c r="Q1367" i="1" s="1"/>
  <c r="AC1368" i="1"/>
  <c r="Q1368" i="1" s="1"/>
  <c r="AC1369" i="1"/>
  <c r="Q1369" i="1" s="1"/>
  <c r="AC1370" i="1"/>
  <c r="Q1370" i="1" s="1"/>
  <c r="AC1371" i="1"/>
  <c r="Q1371" i="1" s="1"/>
  <c r="AC1372" i="1"/>
  <c r="Q1372" i="1" s="1"/>
  <c r="AC1373" i="1"/>
  <c r="Q1373" i="1" s="1"/>
  <c r="AC1374" i="1"/>
  <c r="Q1374" i="1" s="1"/>
  <c r="AC1375" i="1"/>
  <c r="Q1375" i="1" s="1"/>
  <c r="AC1376" i="1"/>
  <c r="Q1376" i="1" s="1"/>
  <c r="AC1377" i="1"/>
  <c r="Q1377" i="1" s="1"/>
  <c r="AC1378" i="1"/>
  <c r="Q1378" i="1" s="1"/>
  <c r="AC1379" i="1"/>
  <c r="Q1379" i="1" s="1"/>
  <c r="AC1380" i="1"/>
  <c r="Q1380" i="1" s="1"/>
  <c r="AC1381" i="1"/>
  <c r="Q1381" i="1" s="1"/>
  <c r="AC1382" i="1"/>
  <c r="Q1382" i="1" s="1"/>
  <c r="AC1383" i="1"/>
  <c r="Q1383" i="1" s="1"/>
  <c r="AC1384" i="1"/>
  <c r="Q1384" i="1" s="1"/>
  <c r="AC1385" i="1"/>
  <c r="Q1385" i="1" s="1"/>
  <c r="AC1386" i="1"/>
  <c r="Q1386" i="1" s="1"/>
  <c r="AC1387" i="1"/>
  <c r="Q1387" i="1" s="1"/>
  <c r="AC1388" i="1"/>
  <c r="Q1388" i="1" s="1"/>
  <c r="AC1389" i="1"/>
  <c r="Q1389" i="1" s="1"/>
  <c r="AC1390" i="1"/>
  <c r="Q1390" i="1" s="1"/>
  <c r="AC1391" i="1"/>
  <c r="Q1391" i="1" s="1"/>
  <c r="AC1392" i="1"/>
  <c r="Q1392" i="1" s="1"/>
  <c r="AC1393" i="1"/>
  <c r="Q1393" i="1" s="1"/>
  <c r="AC1394" i="1"/>
  <c r="Q1394" i="1" s="1"/>
  <c r="AC1395" i="1"/>
  <c r="Q1395" i="1" s="1"/>
  <c r="AC1396" i="1"/>
  <c r="Q1396" i="1" s="1"/>
  <c r="AC1397" i="1"/>
  <c r="Q1397" i="1" s="1"/>
  <c r="AC1398" i="1"/>
  <c r="Q1398" i="1" s="1"/>
  <c r="AC1399" i="1"/>
  <c r="Q1399" i="1" s="1"/>
  <c r="AC1400" i="1"/>
  <c r="Q1400" i="1" s="1"/>
  <c r="AC1401" i="1"/>
  <c r="Q1401" i="1" s="1"/>
  <c r="AC1402" i="1"/>
  <c r="Q1402" i="1" s="1"/>
  <c r="AC1403" i="1"/>
  <c r="Q1403" i="1" s="1"/>
  <c r="AC1404" i="1"/>
  <c r="Q1404" i="1" s="1"/>
  <c r="AC1405" i="1"/>
  <c r="Q1405" i="1" s="1"/>
  <c r="AC1406" i="1"/>
  <c r="Q1406" i="1" s="1"/>
  <c r="AC1407" i="1"/>
  <c r="Q1407" i="1" s="1"/>
  <c r="AC1408" i="1"/>
  <c r="Q1408" i="1" s="1"/>
  <c r="AC1409" i="1"/>
  <c r="Q1409" i="1" s="1"/>
  <c r="AC1410" i="1"/>
  <c r="Q1410" i="1" s="1"/>
  <c r="AC1411" i="1"/>
  <c r="Q1411" i="1" s="1"/>
  <c r="AC1412" i="1"/>
  <c r="Q1412" i="1" s="1"/>
  <c r="AC1413" i="1"/>
  <c r="Q1413" i="1" s="1"/>
  <c r="AC1414" i="1"/>
  <c r="Q1414" i="1" s="1"/>
  <c r="AC1415" i="1"/>
  <c r="Q1415" i="1" s="1"/>
  <c r="AC1416" i="1"/>
  <c r="Q1416" i="1" s="1"/>
  <c r="AC1417" i="1"/>
  <c r="Q1417" i="1" s="1"/>
  <c r="AC1418" i="1"/>
  <c r="Q1418" i="1" s="1"/>
  <c r="AC1419" i="1"/>
  <c r="Q1419" i="1" s="1"/>
  <c r="AC1420" i="1"/>
  <c r="Q1420" i="1" s="1"/>
  <c r="AC1421" i="1"/>
  <c r="Q1421" i="1" s="1"/>
  <c r="AC1422" i="1"/>
  <c r="Q1422" i="1" s="1"/>
  <c r="AC1423" i="1"/>
  <c r="Q1423" i="1" s="1"/>
  <c r="AC1424" i="1"/>
  <c r="Q1424" i="1" s="1"/>
  <c r="AC1425" i="1"/>
  <c r="Q1425" i="1" s="1"/>
  <c r="AC1426" i="1"/>
  <c r="Q1426" i="1" s="1"/>
  <c r="AC1427" i="1"/>
  <c r="Q1427" i="1" s="1"/>
  <c r="AC1428" i="1"/>
  <c r="Q1428" i="1" s="1"/>
  <c r="AC1429" i="1"/>
  <c r="Q1429" i="1" s="1"/>
  <c r="AC1430" i="1"/>
  <c r="Q1430" i="1" s="1"/>
  <c r="AC1431" i="1"/>
  <c r="Q1431" i="1" s="1"/>
  <c r="AC1432" i="1"/>
  <c r="Q1432" i="1" s="1"/>
  <c r="AC1433" i="1"/>
  <c r="Q1433" i="1" s="1"/>
  <c r="AC1434" i="1"/>
  <c r="Q1434" i="1" s="1"/>
  <c r="AC1435" i="1"/>
  <c r="Q1435" i="1" s="1"/>
  <c r="AC1436" i="1"/>
  <c r="Q1436" i="1" s="1"/>
  <c r="AC1437" i="1"/>
  <c r="Q1437" i="1" s="1"/>
  <c r="AC1438" i="1"/>
  <c r="Q1438" i="1" s="1"/>
  <c r="AC1439" i="1"/>
  <c r="Q1439" i="1" s="1"/>
  <c r="AC1440" i="1"/>
  <c r="Q1440" i="1" s="1"/>
  <c r="AC1441" i="1"/>
  <c r="Q1441" i="1" s="1"/>
  <c r="AC1442" i="1"/>
  <c r="Q1442" i="1" s="1"/>
  <c r="AC1443" i="1"/>
  <c r="Q1443" i="1" s="1"/>
  <c r="AC1444" i="1"/>
  <c r="Q1444" i="1" s="1"/>
  <c r="AC1445" i="1"/>
  <c r="Q1445" i="1" s="1"/>
  <c r="AC1446" i="1"/>
  <c r="Q1446" i="1" s="1"/>
  <c r="AC1447" i="1"/>
  <c r="Q1447" i="1" s="1"/>
  <c r="AC1448" i="1"/>
  <c r="Q1448" i="1" s="1"/>
  <c r="AC1449" i="1"/>
  <c r="Q1449" i="1" s="1"/>
  <c r="AC1450" i="1"/>
  <c r="Q1450" i="1" s="1"/>
  <c r="AC1451" i="1"/>
  <c r="Q1451" i="1" s="1"/>
  <c r="AC1452" i="1"/>
  <c r="Q1452" i="1" s="1"/>
  <c r="AC1453" i="1"/>
  <c r="Q1453" i="1" s="1"/>
  <c r="AC1454" i="1"/>
  <c r="Q1454" i="1" s="1"/>
  <c r="AC1455" i="1"/>
  <c r="Q1455" i="1" s="1"/>
  <c r="AC1456" i="1"/>
  <c r="Q1456" i="1" s="1"/>
  <c r="AC1457" i="1"/>
  <c r="Q1457" i="1" s="1"/>
  <c r="AC1458" i="1"/>
  <c r="Q1458" i="1" s="1"/>
  <c r="AC1459" i="1"/>
  <c r="Q1459" i="1" s="1"/>
  <c r="AC1460" i="1"/>
  <c r="Q1460" i="1" s="1"/>
  <c r="AC1461" i="1"/>
  <c r="Q1461" i="1" s="1"/>
  <c r="AC1462" i="1"/>
  <c r="Q1462" i="1" s="1"/>
  <c r="AC1463" i="1"/>
  <c r="Q1463" i="1" s="1"/>
  <c r="AC1464" i="1"/>
  <c r="Q1464" i="1" s="1"/>
  <c r="AC1465" i="1"/>
  <c r="Q1465" i="1" s="1"/>
  <c r="AC1466" i="1"/>
  <c r="Q1466" i="1" s="1"/>
  <c r="AC1467" i="1"/>
  <c r="Q1467" i="1" s="1"/>
  <c r="AC1468" i="1"/>
  <c r="Q1468" i="1" s="1"/>
  <c r="AC1469" i="1"/>
  <c r="Q1469" i="1" s="1"/>
  <c r="AC1470" i="1"/>
  <c r="Q1470" i="1" s="1"/>
  <c r="AC1471" i="1"/>
  <c r="Q1471" i="1" s="1"/>
  <c r="AC1472" i="1"/>
  <c r="Q1472" i="1" s="1"/>
  <c r="AC1473" i="1"/>
  <c r="Q1473" i="1" s="1"/>
  <c r="AC1474" i="1"/>
  <c r="Q1474" i="1" s="1"/>
  <c r="AC1475" i="1"/>
  <c r="Q1475" i="1" s="1"/>
  <c r="AC1476" i="1"/>
  <c r="Q1476" i="1" s="1"/>
  <c r="AC1477" i="1"/>
  <c r="Q1477" i="1" s="1"/>
  <c r="AC1478" i="1"/>
  <c r="Q1478" i="1" s="1"/>
  <c r="AC1479" i="1"/>
  <c r="Q1479" i="1" s="1"/>
  <c r="AC1480" i="1"/>
  <c r="Q1480" i="1" s="1"/>
  <c r="AC1481" i="1"/>
  <c r="Q1481" i="1" s="1"/>
  <c r="AC1482" i="1"/>
  <c r="Q1482" i="1" s="1"/>
  <c r="AC1483" i="1"/>
  <c r="Q1483" i="1" s="1"/>
  <c r="AC1484" i="1"/>
  <c r="Q1484" i="1" s="1"/>
  <c r="AC1485" i="1"/>
  <c r="Q1485" i="1" s="1"/>
  <c r="AC1486" i="1"/>
  <c r="Q1486" i="1" s="1"/>
  <c r="AC1487" i="1"/>
  <c r="Q1487" i="1" s="1"/>
  <c r="AC1488" i="1"/>
  <c r="Q1488" i="1" s="1"/>
  <c r="AC1489" i="1"/>
  <c r="Q1489" i="1" s="1"/>
  <c r="AC1490" i="1"/>
  <c r="Q1490" i="1" s="1"/>
  <c r="AC1491" i="1"/>
  <c r="Q1491" i="1" s="1"/>
  <c r="AC1492" i="1"/>
  <c r="Q1492" i="1" s="1"/>
  <c r="AC1493" i="1"/>
  <c r="Q1493" i="1" s="1"/>
  <c r="AC1494" i="1"/>
  <c r="Q1494" i="1" s="1"/>
  <c r="AC1495" i="1"/>
  <c r="Q1495" i="1" s="1"/>
  <c r="AC1496" i="1"/>
  <c r="Q1496" i="1" s="1"/>
  <c r="AC1497" i="1"/>
  <c r="Q1497" i="1" s="1"/>
  <c r="AC1498" i="1"/>
  <c r="Q1498" i="1" s="1"/>
  <c r="AC1499" i="1"/>
  <c r="Q1499" i="1" s="1"/>
  <c r="AC1500" i="1"/>
  <c r="Q1500" i="1" s="1"/>
  <c r="AC1501" i="1"/>
  <c r="Q1501" i="1" s="1"/>
  <c r="AC1502" i="1"/>
  <c r="Q1502" i="1" s="1"/>
  <c r="AC1503" i="1"/>
  <c r="Q1503" i="1" s="1"/>
  <c r="AC1504" i="1"/>
  <c r="Q1504" i="1" s="1"/>
  <c r="AC1505" i="1"/>
  <c r="Q1505" i="1" s="1"/>
  <c r="AC1506" i="1"/>
  <c r="Q1506" i="1" s="1"/>
  <c r="AC1507" i="1"/>
  <c r="Q1507" i="1" s="1"/>
  <c r="AC1508" i="1"/>
  <c r="Q1508" i="1" s="1"/>
  <c r="AC1509" i="1"/>
  <c r="Q1509" i="1" s="1"/>
  <c r="AC1510" i="1"/>
  <c r="Q1510" i="1" s="1"/>
  <c r="AC1511" i="1"/>
  <c r="Q1511" i="1" s="1"/>
  <c r="AC1512" i="1"/>
  <c r="Q1512" i="1" s="1"/>
  <c r="AC1513" i="1"/>
  <c r="Q1513" i="1" s="1"/>
  <c r="AC1514" i="1"/>
  <c r="Q1514" i="1" s="1"/>
  <c r="AC1515" i="1"/>
  <c r="Q1515" i="1" s="1"/>
  <c r="AC1516" i="1"/>
  <c r="Q1516" i="1" s="1"/>
  <c r="AC1517" i="1"/>
  <c r="Q1517" i="1" s="1"/>
  <c r="AC1518" i="1"/>
  <c r="Q1518" i="1" s="1"/>
  <c r="AC1519" i="1"/>
  <c r="Q1519" i="1" s="1"/>
  <c r="AC1520" i="1"/>
  <c r="Q1520" i="1" s="1"/>
  <c r="AC1521" i="1"/>
  <c r="Q1521" i="1" s="1"/>
  <c r="AC1522" i="1"/>
  <c r="Q1522" i="1" s="1"/>
  <c r="AC1523" i="1"/>
  <c r="Q1523" i="1" s="1"/>
  <c r="AC1524" i="1"/>
  <c r="Q1524" i="1" s="1"/>
  <c r="AC1525" i="1"/>
  <c r="Q1525" i="1" s="1"/>
  <c r="AC1526" i="1"/>
  <c r="Q1526" i="1" s="1"/>
  <c r="AC1527" i="1"/>
  <c r="Q1527" i="1" s="1"/>
  <c r="AC1528" i="1"/>
  <c r="Q1528" i="1" s="1"/>
  <c r="AC1529" i="1"/>
  <c r="Q1529" i="1" s="1"/>
  <c r="AC1530" i="1"/>
  <c r="Q1530" i="1" s="1"/>
  <c r="AC1531" i="1"/>
  <c r="Q1531" i="1" s="1"/>
  <c r="AC1532" i="1"/>
  <c r="Q1532" i="1" s="1"/>
  <c r="AC1533" i="1"/>
  <c r="Q1533" i="1" s="1"/>
  <c r="AC1534" i="1"/>
  <c r="Q1534" i="1" s="1"/>
  <c r="AC1535" i="1"/>
  <c r="Q1535" i="1" s="1"/>
  <c r="AC1536" i="1"/>
  <c r="Q1536" i="1" s="1"/>
  <c r="AC1537" i="1"/>
  <c r="Q1537" i="1" s="1"/>
  <c r="AC1538" i="1"/>
  <c r="Q1538" i="1" s="1"/>
  <c r="AC1539" i="1"/>
  <c r="Q1539" i="1" s="1"/>
  <c r="AC1540" i="1"/>
  <c r="Q1540" i="1" s="1"/>
  <c r="AC1541" i="1"/>
  <c r="Q1541" i="1" s="1"/>
  <c r="AC1542" i="1"/>
  <c r="Q1542" i="1" s="1"/>
  <c r="AC1543" i="1"/>
  <c r="Q1543" i="1" s="1"/>
  <c r="AC1544" i="1"/>
  <c r="Q1544" i="1" s="1"/>
  <c r="AC1545" i="1"/>
  <c r="Q1545" i="1" s="1"/>
  <c r="AC1546" i="1"/>
  <c r="Q1546" i="1" s="1"/>
  <c r="AC1547" i="1"/>
  <c r="Q1547" i="1" s="1"/>
  <c r="AC1548" i="1"/>
  <c r="Q1548" i="1" s="1"/>
  <c r="AC1549" i="1"/>
  <c r="Q1549" i="1" s="1"/>
  <c r="AC1550" i="1"/>
  <c r="Q1550" i="1" s="1"/>
  <c r="AC1551" i="1"/>
  <c r="Q1551" i="1" s="1"/>
  <c r="AC1552" i="1"/>
  <c r="Q1552" i="1" s="1"/>
  <c r="AC1553" i="1"/>
  <c r="Q1553" i="1" s="1"/>
  <c r="AC1554" i="1"/>
  <c r="Q1554" i="1" s="1"/>
  <c r="AC1555" i="1"/>
  <c r="Q1555" i="1" s="1"/>
  <c r="AC1556" i="1"/>
  <c r="Q1556" i="1" s="1"/>
  <c r="AC1557" i="1"/>
  <c r="Q1557" i="1" s="1"/>
  <c r="AC1558" i="1"/>
  <c r="Q1558" i="1" s="1"/>
  <c r="AC1559" i="1"/>
  <c r="Q1559" i="1" s="1"/>
  <c r="AC1560" i="1"/>
  <c r="Q1560" i="1" s="1"/>
  <c r="AC1561" i="1"/>
  <c r="Q1561" i="1" s="1"/>
  <c r="AC1562" i="1"/>
  <c r="Q1562" i="1" s="1"/>
  <c r="AC1563" i="1"/>
  <c r="Q1563" i="1" s="1"/>
  <c r="AC1564" i="1"/>
  <c r="Q1564" i="1" s="1"/>
  <c r="AC1565" i="1"/>
  <c r="Q1565" i="1" s="1"/>
  <c r="AC1566" i="1"/>
  <c r="Q1566" i="1" s="1"/>
  <c r="AC1567" i="1"/>
  <c r="Q1567" i="1" s="1"/>
  <c r="AC1568" i="1"/>
  <c r="Q1568" i="1" s="1"/>
  <c r="AC1569" i="1"/>
  <c r="Q1569" i="1" s="1"/>
  <c r="AC1570" i="1"/>
  <c r="Q1570" i="1" s="1"/>
  <c r="AC1571" i="1"/>
  <c r="Q1571" i="1" s="1"/>
  <c r="AC1572" i="1"/>
  <c r="Q1572" i="1" s="1"/>
  <c r="AC1573" i="1"/>
  <c r="Q1573" i="1" s="1"/>
  <c r="AC1574" i="1"/>
  <c r="Q1574" i="1" s="1"/>
  <c r="AC1575" i="1"/>
  <c r="Q1575" i="1" s="1"/>
  <c r="AC1576" i="1"/>
  <c r="Q1576" i="1" s="1"/>
  <c r="AC1577" i="1"/>
  <c r="Q1577" i="1" s="1"/>
  <c r="AC1578" i="1"/>
  <c r="Q1578" i="1" s="1"/>
  <c r="AC1579" i="1"/>
  <c r="Q1579" i="1" s="1"/>
  <c r="AC1580" i="1"/>
  <c r="Q1580" i="1" s="1"/>
  <c r="AC1581" i="1"/>
  <c r="Q1581" i="1" s="1"/>
  <c r="AC1582" i="1"/>
  <c r="Q1582" i="1" s="1"/>
  <c r="AC1583" i="1"/>
  <c r="Q1583" i="1" s="1"/>
  <c r="AC1584" i="1"/>
  <c r="Q1584" i="1" s="1"/>
  <c r="AC1585" i="1"/>
  <c r="Q1585" i="1" s="1"/>
  <c r="AC1586" i="1"/>
  <c r="Q1586" i="1" s="1"/>
  <c r="AC1587" i="1"/>
  <c r="Q1587" i="1" s="1"/>
  <c r="AC1588" i="1"/>
  <c r="Q1588" i="1" s="1"/>
  <c r="AC1589" i="1"/>
  <c r="Q1589" i="1" s="1"/>
  <c r="AC1590" i="1"/>
  <c r="Q1590" i="1" s="1"/>
  <c r="AC1591" i="1"/>
  <c r="Q1591" i="1" s="1"/>
  <c r="AC1592" i="1"/>
  <c r="Q1592" i="1" s="1"/>
  <c r="AC1593" i="1"/>
  <c r="Q1593" i="1" s="1"/>
  <c r="AC1594" i="1"/>
  <c r="Q1594" i="1" s="1"/>
  <c r="AC1595" i="1"/>
  <c r="Q1595" i="1" s="1"/>
  <c r="AC1596" i="1"/>
  <c r="Q1596" i="1" s="1"/>
  <c r="AC1597" i="1"/>
  <c r="Q1597" i="1" s="1"/>
  <c r="AC1598" i="1"/>
  <c r="Q1598" i="1" s="1"/>
  <c r="AC1599" i="1"/>
  <c r="Q1599" i="1" s="1"/>
  <c r="AC1600" i="1"/>
  <c r="Q1600" i="1" s="1"/>
  <c r="AC1601" i="1"/>
  <c r="Q1601" i="1" s="1"/>
  <c r="AC1602" i="1"/>
  <c r="Q1602" i="1" s="1"/>
  <c r="AC1603" i="1"/>
  <c r="Q1603" i="1" s="1"/>
  <c r="AC1604" i="1"/>
  <c r="Q1604" i="1" s="1"/>
  <c r="AC1605" i="1"/>
  <c r="Q1605" i="1" s="1"/>
  <c r="AC1606" i="1"/>
  <c r="Q1606" i="1" s="1"/>
  <c r="AC1607" i="1"/>
  <c r="Q1607" i="1" s="1"/>
  <c r="AC1608" i="1"/>
  <c r="Q1608" i="1" s="1"/>
  <c r="AC1609" i="1"/>
  <c r="Q1609" i="1" s="1"/>
  <c r="AC1610" i="1"/>
  <c r="Q1610" i="1" s="1"/>
  <c r="AC1611" i="1"/>
  <c r="Q1611" i="1" s="1"/>
  <c r="AC1612" i="1"/>
  <c r="Q1612" i="1" s="1"/>
  <c r="AC1613" i="1"/>
  <c r="Q1613" i="1" s="1"/>
  <c r="AC1614" i="1"/>
  <c r="Q1614" i="1" s="1"/>
  <c r="AC1615" i="1"/>
  <c r="Q1615" i="1" s="1"/>
  <c r="AC1616" i="1"/>
  <c r="Q1616" i="1" s="1"/>
  <c r="AC1617" i="1"/>
  <c r="Q1617" i="1" s="1"/>
  <c r="AC1618" i="1"/>
  <c r="Q1618" i="1" s="1"/>
  <c r="AC1619" i="1"/>
  <c r="Q1619" i="1" s="1"/>
  <c r="AC1620" i="1"/>
  <c r="Q1620" i="1" s="1"/>
  <c r="AC1621" i="1"/>
  <c r="Q1621" i="1" s="1"/>
  <c r="AC1622" i="1"/>
  <c r="Q1622" i="1" s="1"/>
  <c r="AC1623" i="1"/>
  <c r="Q1623" i="1" s="1"/>
  <c r="AC1624" i="1"/>
  <c r="Q1624" i="1" s="1"/>
  <c r="AC1625" i="1"/>
  <c r="Q1625" i="1" s="1"/>
  <c r="AC1626" i="1"/>
  <c r="Q1626" i="1" s="1"/>
  <c r="AC1627" i="1"/>
  <c r="Q1627" i="1" s="1"/>
  <c r="AC1628" i="1"/>
  <c r="Q1628" i="1" s="1"/>
  <c r="AC1629" i="1"/>
  <c r="Q1629" i="1" s="1"/>
  <c r="AC1630" i="1"/>
  <c r="Q1630" i="1" s="1"/>
  <c r="AC1631" i="1"/>
  <c r="Q1631" i="1" s="1"/>
  <c r="AC1632" i="1"/>
  <c r="Q1632" i="1" s="1"/>
  <c r="AC1633" i="1"/>
  <c r="Q1633" i="1" s="1"/>
  <c r="AC1634" i="1"/>
  <c r="Q1634" i="1" s="1"/>
  <c r="AC1635" i="1"/>
  <c r="Q1635" i="1" s="1"/>
  <c r="AC1636" i="1"/>
  <c r="Q1636" i="1" s="1"/>
  <c r="AC1637" i="1"/>
  <c r="Q1637" i="1" s="1"/>
  <c r="AC1638" i="1"/>
  <c r="Q1638" i="1" s="1"/>
  <c r="AC1639" i="1"/>
  <c r="Q1639" i="1" s="1"/>
  <c r="AC1640" i="1"/>
  <c r="Q1640" i="1" s="1"/>
  <c r="AC1641" i="1"/>
  <c r="Q1641" i="1" s="1"/>
  <c r="AC1642" i="1"/>
  <c r="Q1642" i="1" s="1"/>
  <c r="AC1643" i="1"/>
  <c r="Q1643" i="1" s="1"/>
  <c r="AC1644" i="1"/>
  <c r="Q1644" i="1" s="1"/>
  <c r="AC1645" i="1"/>
  <c r="Q1645" i="1" s="1"/>
  <c r="AC1646" i="1"/>
  <c r="Q1646" i="1" s="1"/>
  <c r="AC1647" i="1"/>
  <c r="Q1647" i="1" s="1"/>
  <c r="AC1648" i="1"/>
  <c r="Q1648" i="1" s="1"/>
  <c r="AC1649" i="1"/>
  <c r="Q1649" i="1" s="1"/>
  <c r="AC1650" i="1"/>
  <c r="Q1650" i="1" s="1"/>
  <c r="AC1651" i="1"/>
  <c r="Q1651" i="1" s="1"/>
  <c r="AC1652" i="1"/>
  <c r="Q1652" i="1" s="1"/>
  <c r="AC1653" i="1"/>
  <c r="Q1653" i="1" s="1"/>
  <c r="AC1654" i="1"/>
  <c r="Q1654" i="1" s="1"/>
  <c r="AC1655" i="1"/>
  <c r="Q1655" i="1" s="1"/>
  <c r="AC1656" i="1"/>
  <c r="Q1656" i="1" s="1"/>
  <c r="AC1657" i="1"/>
  <c r="Q1657" i="1" s="1"/>
  <c r="AC1658" i="1"/>
  <c r="Q1658" i="1" s="1"/>
  <c r="AC1659" i="1"/>
  <c r="Q1659" i="1" s="1"/>
  <c r="AC1660" i="1"/>
  <c r="Q1660" i="1" s="1"/>
  <c r="AC1661" i="1"/>
  <c r="Q1661" i="1" s="1"/>
  <c r="AC1662" i="1"/>
  <c r="Q1662" i="1" s="1"/>
  <c r="AC1663" i="1"/>
  <c r="Q1663" i="1" s="1"/>
  <c r="AC1664" i="1"/>
  <c r="Q1664" i="1" s="1"/>
  <c r="AC1665" i="1"/>
  <c r="Q1665" i="1" s="1"/>
  <c r="AC1666" i="1"/>
  <c r="Q1666" i="1" s="1"/>
  <c r="AC1667" i="1"/>
  <c r="Q1667" i="1" s="1"/>
  <c r="AC1668" i="1"/>
  <c r="Q1668" i="1" s="1"/>
  <c r="AC1669" i="1"/>
  <c r="Q1669" i="1" s="1"/>
  <c r="AC1670" i="1"/>
  <c r="Q1670" i="1" s="1"/>
  <c r="AC1671" i="1"/>
  <c r="Q1671" i="1" s="1"/>
  <c r="AC1672" i="1"/>
  <c r="Q1672" i="1" s="1"/>
  <c r="AC1673" i="1"/>
  <c r="Q1673" i="1" s="1"/>
  <c r="AC1674" i="1"/>
  <c r="Q1674" i="1" s="1"/>
  <c r="AC1675" i="1"/>
  <c r="Q1675" i="1" s="1"/>
  <c r="AC1676" i="1"/>
  <c r="Q1676" i="1" s="1"/>
  <c r="AC1677" i="1"/>
  <c r="Q1677" i="1" s="1"/>
  <c r="AC1678" i="1"/>
  <c r="Q1678" i="1" s="1"/>
  <c r="AC1679" i="1"/>
  <c r="Q1679" i="1" s="1"/>
  <c r="AC1680" i="1"/>
  <c r="Q1680" i="1" s="1"/>
  <c r="AC1681" i="1"/>
  <c r="Q1681" i="1" s="1"/>
  <c r="AC1682" i="1"/>
  <c r="Q1682" i="1" s="1"/>
  <c r="AC1683" i="1"/>
  <c r="Q1683" i="1" s="1"/>
  <c r="AC1684" i="1"/>
  <c r="Q1684" i="1" s="1"/>
  <c r="AC1685" i="1"/>
  <c r="Q1685" i="1" s="1"/>
  <c r="AC1686" i="1"/>
  <c r="Q1686" i="1" s="1"/>
  <c r="AC1687" i="1"/>
  <c r="Q1687" i="1" s="1"/>
  <c r="AC1688" i="1"/>
  <c r="Q1688" i="1" s="1"/>
  <c r="AC1689" i="1"/>
  <c r="Q1689" i="1" s="1"/>
  <c r="AC1690" i="1"/>
  <c r="Q1690" i="1" s="1"/>
  <c r="AC1691" i="1"/>
  <c r="Q1691" i="1" s="1"/>
  <c r="AC1692" i="1"/>
  <c r="Q1692" i="1" s="1"/>
  <c r="AC1693" i="1"/>
  <c r="Q1693" i="1" s="1"/>
  <c r="AC1694" i="1"/>
  <c r="Q1694" i="1" s="1"/>
  <c r="AC1695" i="1"/>
  <c r="Q1695" i="1" s="1"/>
  <c r="AC1696" i="1"/>
  <c r="Q1696" i="1" s="1"/>
  <c r="AC1697" i="1"/>
  <c r="Q1697" i="1" s="1"/>
  <c r="AC1698" i="1"/>
  <c r="Q1698" i="1" s="1"/>
  <c r="AC1699" i="1"/>
  <c r="Q1699" i="1" s="1"/>
  <c r="AC1700" i="1"/>
  <c r="Q1700" i="1" s="1"/>
  <c r="AC1701" i="1"/>
  <c r="Q1701" i="1" s="1"/>
  <c r="AC1702" i="1"/>
  <c r="Q1702" i="1" s="1"/>
  <c r="AC1703" i="1"/>
  <c r="Q1703" i="1" s="1"/>
  <c r="AC1704" i="1"/>
  <c r="Q1704" i="1" s="1"/>
  <c r="AC1705" i="1"/>
  <c r="Q1705" i="1" s="1"/>
  <c r="AC1706" i="1"/>
  <c r="Q1706" i="1" s="1"/>
  <c r="AC1707" i="1"/>
  <c r="Q1707" i="1" s="1"/>
  <c r="AC1708" i="1"/>
  <c r="Q1708" i="1" s="1"/>
  <c r="AC1709" i="1"/>
  <c r="Q1709" i="1" s="1"/>
  <c r="AC1710" i="1"/>
  <c r="Q1710" i="1" s="1"/>
  <c r="AC1711" i="1"/>
  <c r="Q1711" i="1" s="1"/>
  <c r="AC1712" i="1"/>
  <c r="Q1712" i="1" s="1"/>
  <c r="AC1713" i="1"/>
  <c r="Q1713" i="1" s="1"/>
  <c r="AC1714" i="1"/>
  <c r="Q1714" i="1" s="1"/>
  <c r="AC1715" i="1"/>
  <c r="Q1715" i="1" s="1"/>
  <c r="AC1716" i="1"/>
  <c r="Q1716" i="1" s="1"/>
  <c r="AC1717" i="1"/>
  <c r="Q1717" i="1" s="1"/>
  <c r="AC1718" i="1"/>
  <c r="Q1718" i="1" s="1"/>
  <c r="AC1719" i="1"/>
  <c r="Q1719" i="1" s="1"/>
  <c r="AC1720" i="1"/>
  <c r="Q1720" i="1" s="1"/>
  <c r="AC1721" i="1"/>
  <c r="Q1721" i="1" s="1"/>
  <c r="AC1722" i="1"/>
  <c r="Q1722" i="1" s="1"/>
  <c r="AC1723" i="1"/>
  <c r="Q1723" i="1" s="1"/>
  <c r="AC1724" i="1"/>
  <c r="Q1724" i="1" s="1"/>
  <c r="AC1725" i="1"/>
  <c r="Q1725" i="1" s="1"/>
  <c r="AC1726" i="1"/>
  <c r="Q1726" i="1" s="1"/>
  <c r="AC1727" i="1"/>
  <c r="Q1727" i="1" s="1"/>
  <c r="AC1728" i="1"/>
  <c r="Q1728" i="1" s="1"/>
  <c r="AC1729" i="1"/>
  <c r="Q1729" i="1" s="1"/>
  <c r="AC1730" i="1"/>
  <c r="Q1730" i="1" s="1"/>
  <c r="AC1731" i="1"/>
  <c r="Q1731" i="1" s="1"/>
  <c r="AC1732" i="1"/>
  <c r="Q1732" i="1" s="1"/>
  <c r="AC1733" i="1"/>
  <c r="Q1733" i="1" s="1"/>
  <c r="AC1734" i="1"/>
  <c r="Q1734" i="1" s="1"/>
  <c r="AC1735" i="1"/>
  <c r="Q1735" i="1" s="1"/>
  <c r="AC1736" i="1"/>
  <c r="Q1736" i="1" s="1"/>
  <c r="AC1737" i="1"/>
  <c r="Q1737" i="1" s="1"/>
  <c r="AC1738" i="1"/>
  <c r="Q1738" i="1" s="1"/>
  <c r="AC1739" i="1"/>
  <c r="Q1739" i="1" s="1"/>
  <c r="AC1740" i="1"/>
  <c r="Q1740" i="1" s="1"/>
  <c r="AC1741" i="1"/>
  <c r="Q1741" i="1" s="1"/>
  <c r="AC1742" i="1"/>
  <c r="Q1742" i="1" s="1"/>
  <c r="AC1743" i="1"/>
  <c r="Q1743" i="1" s="1"/>
  <c r="AC1744" i="1"/>
  <c r="Q1744" i="1" s="1"/>
  <c r="AC1745" i="1"/>
  <c r="Q1745" i="1" s="1"/>
  <c r="AC1746" i="1"/>
  <c r="Q1746" i="1" s="1"/>
  <c r="AC1747" i="1"/>
  <c r="Q1747" i="1" s="1"/>
  <c r="AC1748" i="1"/>
  <c r="Q1748" i="1" s="1"/>
  <c r="AC1749" i="1"/>
  <c r="Q1749" i="1" s="1"/>
  <c r="AC1750" i="1"/>
  <c r="Q1750" i="1" s="1"/>
  <c r="AC1751" i="1"/>
  <c r="Q1751" i="1" s="1"/>
  <c r="AC1752" i="1"/>
  <c r="Q1752" i="1" s="1"/>
  <c r="AC1753" i="1"/>
  <c r="Q1753" i="1" s="1"/>
  <c r="AC1754" i="1"/>
  <c r="Q1754" i="1" s="1"/>
  <c r="AC1755" i="1"/>
  <c r="Q1755" i="1" s="1"/>
  <c r="AC1756" i="1"/>
  <c r="Q1756" i="1" s="1"/>
  <c r="AC1757" i="1"/>
  <c r="Q1757" i="1" s="1"/>
  <c r="AC1758" i="1"/>
  <c r="Q1758" i="1" s="1"/>
  <c r="AC1759" i="1"/>
  <c r="Q1759" i="1" s="1"/>
  <c r="AC1760" i="1"/>
  <c r="Q1760" i="1" s="1"/>
  <c r="AC1761" i="1"/>
  <c r="Q1761" i="1" s="1"/>
  <c r="AC1762" i="1"/>
  <c r="Q1762" i="1" s="1"/>
  <c r="AC1763" i="1"/>
  <c r="Q1763" i="1" s="1"/>
  <c r="AC1764" i="1"/>
  <c r="Q1764" i="1" s="1"/>
  <c r="AC1765" i="1"/>
  <c r="Q1765" i="1" s="1"/>
  <c r="AC1766" i="1"/>
  <c r="Q1766" i="1" s="1"/>
  <c r="AC1767" i="1"/>
  <c r="Q1767" i="1" s="1"/>
  <c r="AC1768" i="1"/>
  <c r="Q1768" i="1" s="1"/>
  <c r="AC1769" i="1"/>
  <c r="Q1769" i="1" s="1"/>
  <c r="AC1770" i="1"/>
  <c r="Q1770" i="1" s="1"/>
  <c r="AC1771" i="1"/>
  <c r="Q1771" i="1" s="1"/>
  <c r="AC1772" i="1"/>
  <c r="Q1772" i="1" s="1"/>
  <c r="AC1773" i="1"/>
  <c r="Q1773" i="1" s="1"/>
  <c r="AC1774" i="1"/>
  <c r="Q1774" i="1" s="1"/>
  <c r="AC1775" i="1"/>
  <c r="Q1775" i="1" s="1"/>
  <c r="AC1776" i="1"/>
  <c r="Q1776" i="1" s="1"/>
  <c r="AC1777" i="1"/>
  <c r="Q1777" i="1" s="1"/>
  <c r="AC1778" i="1"/>
  <c r="Q1778" i="1" s="1"/>
  <c r="AC1779" i="1"/>
  <c r="Q1779" i="1" s="1"/>
  <c r="AC1780" i="1"/>
  <c r="Q1780" i="1" s="1"/>
  <c r="AC1781" i="1"/>
  <c r="Q1781" i="1" s="1"/>
  <c r="AC1782" i="1"/>
  <c r="Q1782" i="1" s="1"/>
  <c r="AC1783" i="1"/>
  <c r="Q1783" i="1" s="1"/>
  <c r="AC1784" i="1"/>
  <c r="Q1784" i="1" s="1"/>
  <c r="AC1785" i="1"/>
  <c r="Q1785" i="1" s="1"/>
  <c r="AC1786" i="1"/>
  <c r="Q1786" i="1" s="1"/>
  <c r="AC1787" i="1"/>
  <c r="Q1787" i="1" s="1"/>
  <c r="AC1788" i="1"/>
  <c r="Q1788" i="1" s="1"/>
  <c r="AC1789" i="1"/>
  <c r="Q1789" i="1" s="1"/>
  <c r="AC1790" i="1"/>
  <c r="Q1790" i="1" s="1"/>
  <c r="AC1791" i="1"/>
  <c r="Q1791" i="1" s="1"/>
  <c r="AC1792" i="1"/>
  <c r="Q1792" i="1" s="1"/>
  <c r="AC1793" i="1"/>
  <c r="Q1793" i="1" s="1"/>
  <c r="AC1794" i="1"/>
  <c r="Q1794" i="1" s="1"/>
  <c r="AC1795" i="1"/>
  <c r="Q1795" i="1" s="1"/>
  <c r="AC1796" i="1"/>
  <c r="Q1796" i="1" s="1"/>
  <c r="AC1797" i="1"/>
  <c r="Q1797" i="1" s="1"/>
  <c r="AC1798" i="1"/>
  <c r="Q1798" i="1" s="1"/>
  <c r="AC1799" i="1"/>
  <c r="Q1799" i="1" s="1"/>
  <c r="AC1800" i="1"/>
  <c r="Q1800" i="1" s="1"/>
  <c r="AC1801" i="1"/>
  <c r="Q1801" i="1" s="1"/>
  <c r="AC1802" i="1"/>
  <c r="Q1802" i="1" s="1"/>
  <c r="AC1803" i="1"/>
  <c r="Q1803" i="1" s="1"/>
  <c r="AC1804" i="1"/>
  <c r="Q1804" i="1" s="1"/>
  <c r="AC1805" i="1"/>
  <c r="Q1805" i="1" s="1"/>
  <c r="AC1806" i="1"/>
  <c r="Q1806" i="1" s="1"/>
  <c r="AC1807" i="1"/>
  <c r="Q1807" i="1" s="1"/>
  <c r="AC1808" i="1"/>
  <c r="Q1808" i="1" s="1"/>
  <c r="AC1809" i="1"/>
  <c r="Q1809" i="1" s="1"/>
  <c r="AC1810" i="1"/>
  <c r="Q1810" i="1" s="1"/>
  <c r="AC1811" i="1"/>
  <c r="Q1811" i="1" s="1"/>
  <c r="AC1812" i="1"/>
  <c r="Q1812" i="1" s="1"/>
  <c r="AC1813" i="1"/>
  <c r="Q1813" i="1" s="1"/>
  <c r="AC1814" i="1"/>
  <c r="Q1814" i="1" s="1"/>
  <c r="AC1815" i="1"/>
  <c r="Q1815" i="1" s="1"/>
  <c r="AC1816" i="1"/>
  <c r="Q1816" i="1" s="1"/>
  <c r="AC1817" i="1"/>
  <c r="Q1817" i="1" s="1"/>
  <c r="AC1818" i="1"/>
  <c r="Q1818" i="1" s="1"/>
  <c r="AC1819" i="1"/>
  <c r="Q1819" i="1" s="1"/>
  <c r="AC1820" i="1"/>
  <c r="Q1820" i="1" s="1"/>
  <c r="AC1821" i="1"/>
  <c r="Q1821" i="1" s="1"/>
  <c r="AC1822" i="1"/>
  <c r="Q1822" i="1" s="1"/>
  <c r="AC1823" i="1"/>
  <c r="Q1823" i="1" s="1"/>
  <c r="AC1824" i="1"/>
  <c r="Q1824" i="1" s="1"/>
  <c r="AC1825" i="1"/>
  <c r="Q1825" i="1" s="1"/>
  <c r="AC1826" i="1"/>
  <c r="Q1826" i="1" s="1"/>
  <c r="AC1827" i="1"/>
  <c r="Q1827" i="1" s="1"/>
  <c r="AC1828" i="1"/>
  <c r="Q1828" i="1" s="1"/>
  <c r="AC1829" i="1"/>
  <c r="Q1829" i="1" s="1"/>
  <c r="AC1830" i="1"/>
  <c r="Q1830" i="1" s="1"/>
  <c r="AC1831" i="1"/>
  <c r="Q1831" i="1" s="1"/>
  <c r="AC1832" i="1"/>
  <c r="Q1832" i="1" s="1"/>
  <c r="AC1833" i="1"/>
  <c r="Q1833" i="1" s="1"/>
  <c r="AC1834" i="1"/>
  <c r="Q1834" i="1" s="1"/>
  <c r="AC1835" i="1"/>
  <c r="Q1835" i="1" s="1"/>
  <c r="AC1836" i="1"/>
  <c r="Q1836" i="1" s="1"/>
  <c r="AC1837" i="1"/>
  <c r="Q1837" i="1" s="1"/>
  <c r="AC1838" i="1"/>
  <c r="Q1838" i="1" s="1"/>
  <c r="AC1839" i="1"/>
  <c r="Q1839" i="1" s="1"/>
  <c r="AC1840" i="1"/>
  <c r="Q1840" i="1" s="1"/>
  <c r="AC1841" i="1"/>
  <c r="Q1841" i="1" s="1"/>
  <c r="AC1842" i="1"/>
  <c r="Q1842" i="1" s="1"/>
  <c r="AC1843" i="1"/>
  <c r="Q1843" i="1" s="1"/>
  <c r="AC1844" i="1"/>
  <c r="Q1844" i="1" s="1"/>
  <c r="AC1845" i="1"/>
  <c r="Q1845" i="1" s="1"/>
  <c r="AC1846" i="1"/>
  <c r="Q1846" i="1" s="1"/>
  <c r="AC1847" i="1"/>
  <c r="Q1847" i="1" s="1"/>
  <c r="AC1848" i="1"/>
  <c r="Q1848" i="1" s="1"/>
  <c r="AC1849" i="1"/>
  <c r="Q1849" i="1" s="1"/>
  <c r="AC1850" i="1"/>
  <c r="Q1850" i="1" s="1"/>
  <c r="AC1851" i="1"/>
  <c r="Q1851" i="1" s="1"/>
  <c r="AC1852" i="1"/>
  <c r="Q1852" i="1" s="1"/>
  <c r="AC1853" i="1"/>
  <c r="Q1853" i="1" s="1"/>
  <c r="AC1854" i="1"/>
  <c r="Q1854" i="1" s="1"/>
  <c r="AC1855" i="1"/>
  <c r="Q1855" i="1" s="1"/>
  <c r="AC1856" i="1"/>
  <c r="Q1856" i="1" s="1"/>
  <c r="AC1857" i="1"/>
  <c r="Q1857" i="1" s="1"/>
  <c r="AC1858" i="1"/>
  <c r="Q1858" i="1" s="1"/>
  <c r="AC1859" i="1"/>
  <c r="Q1859" i="1" s="1"/>
  <c r="AC1860" i="1"/>
  <c r="Q1860" i="1" s="1"/>
  <c r="AC1861" i="1"/>
  <c r="Q1861" i="1" s="1"/>
  <c r="AC1862" i="1"/>
  <c r="Q1862" i="1" s="1"/>
  <c r="AC1863" i="1"/>
  <c r="Q1863" i="1" s="1"/>
  <c r="AC1864" i="1"/>
  <c r="Q1864" i="1" s="1"/>
  <c r="AC1865" i="1"/>
  <c r="Q1865" i="1" s="1"/>
  <c r="AC1866" i="1"/>
  <c r="Q1866" i="1" s="1"/>
  <c r="AC1867" i="1"/>
  <c r="Q1867" i="1" s="1"/>
  <c r="AC1868" i="1"/>
  <c r="Q1868" i="1" s="1"/>
  <c r="AC1869" i="1"/>
  <c r="Q1869" i="1" s="1"/>
  <c r="AC1870" i="1"/>
  <c r="Q1870" i="1" s="1"/>
  <c r="AC1871" i="1"/>
  <c r="Q1871" i="1" s="1"/>
  <c r="AC1872" i="1"/>
  <c r="Q1872" i="1" s="1"/>
  <c r="AC1873" i="1"/>
  <c r="Q1873" i="1" s="1"/>
  <c r="AC1874" i="1"/>
  <c r="Q1874" i="1" s="1"/>
  <c r="AC1875" i="1"/>
  <c r="Q1875" i="1" s="1"/>
  <c r="AC1876" i="1"/>
  <c r="Q1876" i="1" s="1"/>
  <c r="AC1877" i="1"/>
  <c r="Q1877" i="1" s="1"/>
  <c r="AC1878" i="1"/>
  <c r="Q1878" i="1" s="1"/>
  <c r="AC1879" i="1"/>
  <c r="Q1879" i="1" s="1"/>
  <c r="AC1880" i="1"/>
  <c r="Q1880" i="1" s="1"/>
  <c r="AC1881" i="1"/>
  <c r="Q1881" i="1" s="1"/>
  <c r="AC1882" i="1"/>
  <c r="Q1882" i="1" s="1"/>
  <c r="AC1883" i="1"/>
  <c r="Q1883" i="1" s="1"/>
  <c r="AC1884" i="1"/>
  <c r="Q1884" i="1" s="1"/>
  <c r="AC1885" i="1"/>
  <c r="Q1885" i="1" s="1"/>
  <c r="AC1886" i="1"/>
  <c r="Q1886" i="1" s="1"/>
  <c r="AC1887" i="1"/>
  <c r="Q1887" i="1" s="1"/>
  <c r="AC1888" i="1"/>
  <c r="Q1888" i="1" s="1"/>
  <c r="AC1889" i="1"/>
  <c r="Q1889" i="1" s="1"/>
  <c r="AC1890" i="1"/>
  <c r="Q1890" i="1" s="1"/>
  <c r="AC1891" i="1"/>
  <c r="Q1891" i="1" s="1"/>
  <c r="AC1892" i="1"/>
  <c r="Q1892" i="1" s="1"/>
  <c r="AC1893" i="1"/>
  <c r="Q1893" i="1" s="1"/>
  <c r="AC1894" i="1"/>
  <c r="Q1894" i="1" s="1"/>
  <c r="AC1895" i="1"/>
  <c r="Q1895" i="1" s="1"/>
  <c r="AC1896" i="1"/>
  <c r="Q1896" i="1" s="1"/>
  <c r="AC1897" i="1"/>
  <c r="Q1897" i="1" s="1"/>
  <c r="AC1898" i="1"/>
  <c r="Q1898" i="1" s="1"/>
  <c r="AC1899" i="1"/>
  <c r="Q1899" i="1" s="1"/>
  <c r="AC1900" i="1"/>
  <c r="Q1900" i="1" s="1"/>
  <c r="AC1901" i="1"/>
  <c r="Q1901" i="1" s="1"/>
  <c r="AC1902" i="1"/>
  <c r="Q1902" i="1" s="1"/>
  <c r="AC1903" i="1"/>
  <c r="Q1903" i="1" s="1"/>
  <c r="AC1904" i="1"/>
  <c r="Q1904" i="1" s="1"/>
  <c r="AC1905" i="1"/>
  <c r="Q1905" i="1" s="1"/>
  <c r="AC1906" i="1"/>
  <c r="Q1906" i="1" s="1"/>
  <c r="AC1907" i="1"/>
  <c r="Q1907" i="1" s="1"/>
  <c r="AC1908" i="1"/>
  <c r="Q1908" i="1" s="1"/>
  <c r="AC1909" i="1"/>
  <c r="Q1909" i="1" s="1"/>
  <c r="AC1910" i="1"/>
  <c r="Q1910" i="1" s="1"/>
  <c r="AC1911" i="1"/>
  <c r="Q1911" i="1" s="1"/>
  <c r="AC1912" i="1"/>
  <c r="Q1912" i="1" s="1"/>
  <c r="AC1913" i="1"/>
  <c r="Q1913" i="1" s="1"/>
  <c r="AC1914" i="1"/>
  <c r="Q1914" i="1" s="1"/>
  <c r="AC1915" i="1"/>
  <c r="Q1915" i="1" s="1"/>
  <c r="AC1916" i="1"/>
  <c r="Q1916" i="1" s="1"/>
  <c r="AC1917" i="1"/>
  <c r="Q1917" i="1" s="1"/>
  <c r="AC1918" i="1"/>
  <c r="Q1918" i="1" s="1"/>
  <c r="AC1919" i="1"/>
  <c r="Q1919" i="1" s="1"/>
  <c r="AC1920" i="1"/>
  <c r="Q1920" i="1" s="1"/>
  <c r="AC1921" i="1"/>
  <c r="Q1921" i="1" s="1"/>
  <c r="AC1922" i="1"/>
  <c r="Q1922" i="1" s="1"/>
  <c r="AC1923" i="1"/>
  <c r="Q1923" i="1" s="1"/>
  <c r="AC1924" i="1"/>
  <c r="Q1924" i="1" s="1"/>
  <c r="AC1925" i="1"/>
  <c r="Q1925" i="1" s="1"/>
  <c r="AC1926" i="1"/>
  <c r="Q1926" i="1" s="1"/>
  <c r="AC1927" i="1"/>
  <c r="Q1927" i="1" s="1"/>
  <c r="AC1928" i="1"/>
  <c r="Q1928" i="1" s="1"/>
  <c r="AC1929" i="1"/>
  <c r="Q1929" i="1" s="1"/>
  <c r="AC1930" i="1"/>
  <c r="Q1930" i="1" s="1"/>
  <c r="AC1931" i="1"/>
  <c r="Q1931" i="1" s="1"/>
  <c r="AC1932" i="1"/>
  <c r="Q1932" i="1" s="1"/>
  <c r="AC1933" i="1"/>
  <c r="Q1933" i="1" s="1"/>
  <c r="AC1934" i="1"/>
  <c r="Q1934" i="1" s="1"/>
  <c r="AC1935" i="1"/>
  <c r="Q1935" i="1" s="1"/>
  <c r="AC1936" i="1"/>
  <c r="Q1936" i="1" s="1"/>
  <c r="AC1937" i="1"/>
  <c r="Q1937" i="1" s="1"/>
  <c r="AC1938" i="1"/>
  <c r="Q1938" i="1" s="1"/>
  <c r="AC1939" i="1"/>
  <c r="Q1939" i="1" s="1"/>
  <c r="AC1940" i="1"/>
  <c r="Q1940" i="1" s="1"/>
  <c r="AC1941" i="1"/>
  <c r="Q1941" i="1" s="1"/>
  <c r="AC1942" i="1"/>
  <c r="Q1942" i="1" s="1"/>
  <c r="AC1943" i="1"/>
  <c r="Q1943" i="1" s="1"/>
  <c r="AC1944" i="1"/>
  <c r="Q1944" i="1" s="1"/>
  <c r="AC1945" i="1"/>
  <c r="Q1945" i="1" s="1"/>
  <c r="AC1946" i="1"/>
  <c r="Q1946" i="1" s="1"/>
  <c r="AC1947" i="1"/>
  <c r="Q1947" i="1" s="1"/>
  <c r="AC1948" i="1"/>
  <c r="Q1948" i="1" s="1"/>
  <c r="AC1949" i="1"/>
  <c r="Q1949" i="1" s="1"/>
  <c r="AC1950" i="1"/>
  <c r="Q1950" i="1" s="1"/>
  <c r="AC1951" i="1"/>
  <c r="Q1951" i="1" s="1"/>
  <c r="AC1952" i="1"/>
  <c r="Q1952" i="1" s="1"/>
  <c r="AC1953" i="1"/>
  <c r="Q1953" i="1" s="1"/>
  <c r="AC1954" i="1"/>
  <c r="Q1954" i="1" s="1"/>
  <c r="AC1955" i="1"/>
  <c r="Q1955" i="1" s="1"/>
  <c r="AC1956" i="1"/>
  <c r="Q1956" i="1" s="1"/>
  <c r="AC1957" i="1"/>
  <c r="Q1957" i="1" s="1"/>
  <c r="AC1958" i="1"/>
  <c r="Q1958" i="1" s="1"/>
  <c r="AC1959" i="1"/>
  <c r="Q1959" i="1" s="1"/>
  <c r="AC1960" i="1"/>
  <c r="Q1960" i="1" s="1"/>
  <c r="AC1961" i="1"/>
  <c r="Q1961" i="1" s="1"/>
  <c r="AC1962" i="1"/>
  <c r="Q1962" i="1" s="1"/>
  <c r="AC1963" i="1"/>
  <c r="Q1963" i="1" s="1"/>
  <c r="AC1964" i="1"/>
  <c r="Q1964" i="1" s="1"/>
  <c r="AC1965" i="1"/>
  <c r="Q1965" i="1" s="1"/>
  <c r="AC1966" i="1"/>
  <c r="Q1966" i="1" s="1"/>
  <c r="AC1967" i="1"/>
  <c r="Q1967" i="1" s="1"/>
  <c r="AC1968" i="1"/>
  <c r="Q1968" i="1" s="1"/>
  <c r="AC1969" i="1"/>
  <c r="Q1969" i="1" s="1"/>
  <c r="AC1970" i="1"/>
  <c r="Q1970" i="1" s="1"/>
  <c r="AC1971" i="1"/>
  <c r="Q1971" i="1" s="1"/>
  <c r="AC1972" i="1"/>
  <c r="Q1972" i="1" s="1"/>
  <c r="AC1973" i="1"/>
  <c r="Q1973" i="1" s="1"/>
  <c r="AC1974" i="1"/>
  <c r="Q1974" i="1" s="1"/>
  <c r="AC1975" i="1"/>
  <c r="Q1975" i="1" s="1"/>
  <c r="AC1976" i="1"/>
  <c r="Q1976" i="1" s="1"/>
  <c r="AC1977" i="1"/>
  <c r="Q1977" i="1" s="1"/>
  <c r="AC1978" i="1"/>
  <c r="Q1978" i="1" s="1"/>
  <c r="AC1979" i="1"/>
  <c r="Q1979" i="1" s="1"/>
  <c r="AC1980" i="1"/>
  <c r="Q1980" i="1" s="1"/>
  <c r="AC1981" i="1"/>
  <c r="Q1981" i="1" s="1"/>
  <c r="AC1982" i="1"/>
  <c r="Q1982" i="1" s="1"/>
  <c r="AC1983" i="1"/>
  <c r="Q1983" i="1" s="1"/>
  <c r="AC1984" i="1"/>
  <c r="Q1984" i="1" s="1"/>
  <c r="AC1985" i="1"/>
  <c r="Q1985" i="1" s="1"/>
  <c r="AC1986" i="1"/>
  <c r="Q1986" i="1" s="1"/>
  <c r="AC1987" i="1"/>
  <c r="Q1987" i="1" s="1"/>
  <c r="AC1988" i="1"/>
  <c r="Q1988" i="1" s="1"/>
  <c r="AC1989" i="1"/>
  <c r="Q1989" i="1" s="1"/>
  <c r="AC1990" i="1"/>
  <c r="Q1990" i="1" s="1"/>
  <c r="AC1991" i="1"/>
  <c r="Q1991" i="1" s="1"/>
  <c r="AC1992" i="1"/>
  <c r="Q1992" i="1" s="1"/>
  <c r="AC1993" i="1"/>
  <c r="Q1993" i="1" s="1"/>
  <c r="AC1994" i="1"/>
  <c r="Q1994" i="1" s="1"/>
  <c r="AC1995" i="1"/>
  <c r="Q1995" i="1" s="1"/>
  <c r="AC1996" i="1"/>
  <c r="Q1996" i="1" s="1"/>
  <c r="AC1997" i="1"/>
  <c r="Q1997" i="1" s="1"/>
  <c r="AC1998" i="1"/>
  <c r="Q1998" i="1" s="1"/>
  <c r="AC1999" i="1"/>
  <c r="Q1999" i="1" s="1"/>
  <c r="AC2000" i="1"/>
  <c r="Q2000" i="1" s="1"/>
  <c r="AC2001" i="1"/>
  <c r="Q2001" i="1" s="1"/>
  <c r="AC2002" i="1"/>
  <c r="Q2002" i="1" s="1"/>
  <c r="AC2003" i="1"/>
  <c r="Q2003" i="1" s="1"/>
  <c r="AC2004" i="1"/>
  <c r="Q2004" i="1" s="1"/>
  <c r="AC2005" i="1"/>
  <c r="Q2005" i="1" s="1"/>
  <c r="AC2006" i="1"/>
  <c r="Q2006" i="1" s="1"/>
  <c r="AC2007" i="1"/>
  <c r="Q2007" i="1" s="1"/>
  <c r="AC2008" i="1"/>
  <c r="Q2008" i="1" s="1"/>
  <c r="AC2009" i="1"/>
  <c r="Q2009" i="1" s="1"/>
  <c r="AC2010" i="1"/>
  <c r="Q2010" i="1" s="1"/>
  <c r="AC2011" i="1"/>
  <c r="Q2011" i="1" s="1"/>
  <c r="AC2012" i="1"/>
  <c r="Q2012" i="1" s="1"/>
  <c r="AC2013" i="1"/>
  <c r="Q2013" i="1" s="1"/>
  <c r="AC2014" i="1"/>
  <c r="Q2014" i="1" s="1"/>
  <c r="AC2015" i="1"/>
  <c r="Q2015" i="1" s="1"/>
  <c r="AC2016" i="1"/>
  <c r="Q2016" i="1" s="1"/>
  <c r="AC2017" i="1"/>
  <c r="Q2017" i="1" s="1"/>
  <c r="AC2018" i="1"/>
  <c r="Q2018" i="1" s="1"/>
  <c r="AC2019" i="1"/>
  <c r="Q2019" i="1" s="1"/>
  <c r="AC2020" i="1"/>
  <c r="Q2020" i="1" s="1"/>
  <c r="AC2021" i="1"/>
  <c r="Q2021" i="1" s="1"/>
  <c r="AC2022" i="1"/>
  <c r="Q2022" i="1" s="1"/>
  <c r="AC2023" i="1"/>
  <c r="Q2023" i="1" s="1"/>
  <c r="AC2024" i="1"/>
  <c r="Q2024" i="1" s="1"/>
  <c r="AC2025" i="1"/>
  <c r="Q2025" i="1" s="1"/>
  <c r="AC2026" i="1"/>
  <c r="Q2026" i="1" s="1"/>
  <c r="AC2027" i="1"/>
  <c r="Q2027" i="1" s="1"/>
  <c r="AC2028" i="1"/>
  <c r="Q2028" i="1" s="1"/>
  <c r="AC2029" i="1"/>
  <c r="Q2029" i="1" s="1"/>
  <c r="AC2030" i="1"/>
  <c r="Q2030" i="1" s="1"/>
  <c r="AC2031" i="1"/>
  <c r="Q2031" i="1" s="1"/>
  <c r="AC2032" i="1"/>
  <c r="Q2032" i="1" s="1"/>
  <c r="AC2033" i="1"/>
  <c r="Q2033" i="1" s="1"/>
  <c r="AC2034" i="1"/>
  <c r="Q2034" i="1" s="1"/>
  <c r="AC2035" i="1"/>
  <c r="Q2035" i="1" s="1"/>
  <c r="AC2036" i="1"/>
  <c r="Q2036" i="1" s="1"/>
  <c r="AC2037" i="1"/>
  <c r="Q2037" i="1" s="1"/>
  <c r="AC2038" i="1"/>
  <c r="Q2038" i="1" s="1"/>
  <c r="AC2039" i="1"/>
  <c r="Q2039" i="1" s="1"/>
  <c r="AC2040" i="1"/>
  <c r="Q2040" i="1" s="1"/>
  <c r="AC2041" i="1"/>
  <c r="Q2041" i="1" s="1"/>
  <c r="AC2042" i="1"/>
  <c r="Q2042" i="1" s="1"/>
  <c r="AC2043" i="1"/>
  <c r="Q2043" i="1" s="1"/>
  <c r="AC2044" i="1"/>
  <c r="Q2044" i="1" s="1"/>
  <c r="AC2045" i="1"/>
  <c r="Q2045" i="1" s="1"/>
  <c r="AC2046" i="1"/>
  <c r="Q2046" i="1" s="1"/>
  <c r="AC2047" i="1"/>
  <c r="Q2047" i="1" s="1"/>
  <c r="AC2048" i="1"/>
  <c r="Q2048" i="1" s="1"/>
  <c r="AC2049" i="1"/>
  <c r="Q2049" i="1" s="1"/>
  <c r="AC2050" i="1"/>
  <c r="Q2050" i="1" s="1"/>
  <c r="AC2051" i="1"/>
  <c r="Q2051" i="1" s="1"/>
  <c r="AC2052" i="1"/>
  <c r="Q2052" i="1" s="1"/>
  <c r="AC2053" i="1"/>
  <c r="Q2053" i="1" s="1"/>
  <c r="AC2054" i="1"/>
  <c r="Q2054" i="1" s="1"/>
  <c r="AC2055" i="1"/>
  <c r="Q2055" i="1" s="1"/>
  <c r="AC2056" i="1"/>
  <c r="Q2056" i="1" s="1"/>
  <c r="AC2057" i="1"/>
  <c r="Q2057" i="1" s="1"/>
  <c r="AC2058" i="1"/>
  <c r="Q2058" i="1" s="1"/>
  <c r="AC2059" i="1"/>
  <c r="Q2059" i="1" s="1"/>
  <c r="AC2060" i="1"/>
  <c r="Q2060" i="1" s="1"/>
  <c r="AC2061" i="1"/>
  <c r="Q2061" i="1" s="1"/>
  <c r="AC2062" i="1"/>
  <c r="Q2062" i="1" s="1"/>
  <c r="AC2063" i="1"/>
  <c r="Q2063" i="1" s="1"/>
  <c r="AC2064" i="1"/>
  <c r="Q2064" i="1" s="1"/>
  <c r="AC2065" i="1"/>
  <c r="Q2065" i="1" s="1"/>
  <c r="AC2066" i="1"/>
  <c r="Q2066" i="1" s="1"/>
  <c r="AC2067" i="1"/>
  <c r="Q2067" i="1" s="1"/>
  <c r="AC2068" i="1"/>
  <c r="Q2068" i="1" s="1"/>
  <c r="AC2069" i="1"/>
  <c r="Q2069" i="1" s="1"/>
  <c r="AC2070" i="1"/>
  <c r="Q2070" i="1" s="1"/>
  <c r="AC2071" i="1"/>
  <c r="Q2071" i="1" s="1"/>
  <c r="AC2072" i="1"/>
  <c r="Q2072" i="1" s="1"/>
  <c r="AC2073" i="1"/>
  <c r="Q2073" i="1" s="1"/>
  <c r="AC2074" i="1"/>
  <c r="Q2074" i="1" s="1"/>
  <c r="AC2075" i="1"/>
  <c r="Q2075" i="1" s="1"/>
  <c r="AC2076" i="1"/>
  <c r="Q2076" i="1" s="1"/>
  <c r="AC2077" i="1"/>
  <c r="Q2077" i="1" s="1"/>
  <c r="AC2078" i="1"/>
  <c r="Q2078" i="1" s="1"/>
  <c r="AC2079" i="1"/>
  <c r="Q2079" i="1" s="1"/>
  <c r="AC2080" i="1"/>
  <c r="Q2080" i="1" s="1"/>
  <c r="AC2081" i="1"/>
  <c r="Q2081" i="1" s="1"/>
  <c r="AC2082" i="1"/>
  <c r="Q2082" i="1" s="1"/>
  <c r="AC2083" i="1"/>
  <c r="Q2083" i="1" s="1"/>
  <c r="AC2084" i="1"/>
  <c r="Q2084" i="1" s="1"/>
  <c r="AC2085" i="1"/>
  <c r="Q2085" i="1" s="1"/>
  <c r="AC2086" i="1"/>
  <c r="Q2086" i="1" s="1"/>
  <c r="AC2087" i="1"/>
  <c r="Q2087" i="1" s="1"/>
  <c r="AC2088" i="1"/>
  <c r="Q2088" i="1" s="1"/>
  <c r="AC2089" i="1"/>
  <c r="Q2089" i="1" s="1"/>
  <c r="AC2090" i="1"/>
  <c r="Q2090" i="1" s="1"/>
  <c r="AC2091" i="1"/>
  <c r="Q2091" i="1" s="1"/>
  <c r="AC2092" i="1"/>
  <c r="Q2092" i="1" s="1"/>
  <c r="AC2093" i="1"/>
  <c r="Q2093" i="1" s="1"/>
  <c r="AC2094" i="1"/>
  <c r="Q2094" i="1" s="1"/>
  <c r="AC2095" i="1"/>
  <c r="Q2095" i="1" s="1"/>
  <c r="AC2096" i="1"/>
  <c r="Q2096" i="1" s="1"/>
  <c r="AC2097" i="1"/>
  <c r="Q2097" i="1" s="1"/>
  <c r="AC2098" i="1"/>
  <c r="Q2098" i="1" s="1"/>
  <c r="AC2099" i="1"/>
  <c r="Q2099" i="1" s="1"/>
  <c r="AC2100" i="1"/>
  <c r="Q2100" i="1" s="1"/>
  <c r="AC2101" i="1"/>
  <c r="Q2101" i="1" s="1"/>
  <c r="AC2102" i="1"/>
  <c r="Q2102" i="1" s="1"/>
  <c r="AC2103" i="1"/>
  <c r="Q2103" i="1" s="1"/>
  <c r="AC2104" i="1"/>
  <c r="Q2104" i="1" s="1"/>
  <c r="AC2105" i="1"/>
  <c r="Q2105" i="1" s="1"/>
  <c r="AC2106" i="1"/>
  <c r="Q2106" i="1" s="1"/>
  <c r="AC2107" i="1"/>
  <c r="Q2107" i="1" s="1"/>
  <c r="AC2108" i="1"/>
  <c r="Q2108" i="1" s="1"/>
  <c r="AC2109" i="1"/>
  <c r="Q2109" i="1" s="1"/>
  <c r="AC2110" i="1"/>
  <c r="Q2110" i="1" s="1"/>
  <c r="AC2111" i="1"/>
  <c r="Q2111" i="1" s="1"/>
  <c r="AC2112" i="1"/>
  <c r="Q2112" i="1" s="1"/>
  <c r="AC2113" i="1"/>
  <c r="Q2113" i="1" s="1"/>
  <c r="AC2114" i="1"/>
  <c r="Q2114" i="1" s="1"/>
  <c r="AC2115" i="1"/>
  <c r="Q2115" i="1" s="1"/>
  <c r="AC2116" i="1"/>
  <c r="Q2116" i="1" s="1"/>
  <c r="AC2117" i="1"/>
  <c r="Q2117" i="1" s="1"/>
  <c r="AC2118" i="1"/>
  <c r="Q2118" i="1" s="1"/>
  <c r="AC2119" i="1"/>
  <c r="Q2119" i="1" s="1"/>
  <c r="AC2120" i="1"/>
  <c r="Q2120" i="1" s="1"/>
  <c r="AC2121" i="1"/>
  <c r="Q2121" i="1" s="1"/>
  <c r="AC2122" i="1"/>
  <c r="Q2122" i="1" s="1"/>
  <c r="AC2123" i="1"/>
  <c r="Q2123" i="1" s="1"/>
  <c r="AC2124" i="1"/>
  <c r="Q2124" i="1" s="1"/>
  <c r="AC2125" i="1"/>
  <c r="Q2125" i="1" s="1"/>
  <c r="AC2126" i="1"/>
  <c r="Q2126" i="1" s="1"/>
  <c r="AC2127" i="1"/>
  <c r="Q2127" i="1" s="1"/>
  <c r="AC2128" i="1"/>
  <c r="Q2128" i="1" s="1"/>
  <c r="AC2129" i="1"/>
  <c r="Q2129" i="1" s="1"/>
  <c r="AC2130" i="1"/>
  <c r="Q2130" i="1" s="1"/>
  <c r="AC2131" i="1"/>
  <c r="Q2131" i="1" s="1"/>
  <c r="AC2132" i="1"/>
  <c r="Q2132" i="1" s="1"/>
  <c r="AC2133" i="1"/>
  <c r="Q2133" i="1" s="1"/>
  <c r="AC2134" i="1"/>
  <c r="Q2134" i="1" s="1"/>
  <c r="AC2135" i="1"/>
  <c r="Q2135" i="1" s="1"/>
  <c r="AC2136" i="1"/>
  <c r="Q2136" i="1" s="1"/>
  <c r="AC2137" i="1"/>
  <c r="Q2137" i="1" s="1"/>
  <c r="AC2138" i="1"/>
  <c r="Q2138" i="1" s="1"/>
  <c r="AC2139" i="1"/>
  <c r="Q2139" i="1" s="1"/>
  <c r="AC2140" i="1"/>
  <c r="Q2140" i="1" s="1"/>
  <c r="AC2141" i="1"/>
  <c r="Q2141" i="1" s="1"/>
  <c r="AC2142" i="1"/>
  <c r="Q2142" i="1" s="1"/>
  <c r="AC2143" i="1"/>
  <c r="Q2143" i="1" s="1"/>
  <c r="AC2144" i="1"/>
  <c r="Q2144" i="1" s="1"/>
  <c r="AC2145" i="1"/>
  <c r="Q2145" i="1" s="1"/>
  <c r="AC2146" i="1"/>
  <c r="Q2146" i="1" s="1"/>
  <c r="AC2147" i="1"/>
  <c r="Q2147" i="1" s="1"/>
  <c r="AC2148" i="1"/>
  <c r="Q2148" i="1" s="1"/>
  <c r="AC2149" i="1"/>
  <c r="Q2149" i="1" s="1"/>
  <c r="AC2150" i="1"/>
  <c r="Q2150" i="1" s="1"/>
  <c r="AC2151" i="1"/>
  <c r="Q2151" i="1" s="1"/>
  <c r="AC2152" i="1"/>
  <c r="Q2152" i="1" s="1"/>
  <c r="AC2153" i="1"/>
  <c r="Q2153" i="1" s="1"/>
  <c r="AC2154" i="1"/>
  <c r="Q2154" i="1" s="1"/>
  <c r="AC2155" i="1"/>
  <c r="Q2155" i="1" s="1"/>
  <c r="AC2156" i="1"/>
  <c r="Q2156" i="1" s="1"/>
  <c r="AC2157" i="1"/>
  <c r="Q2157" i="1" s="1"/>
  <c r="AC2158" i="1"/>
  <c r="Q2158" i="1" s="1"/>
  <c r="AC2159" i="1"/>
  <c r="Q2159" i="1" s="1"/>
  <c r="AC2160" i="1"/>
  <c r="Q2160" i="1" s="1"/>
  <c r="AC2161" i="1"/>
  <c r="Q2161" i="1" s="1"/>
  <c r="AC2162" i="1"/>
  <c r="Q2162" i="1" s="1"/>
  <c r="AC2163" i="1"/>
  <c r="Q2163" i="1" s="1"/>
  <c r="AC2164" i="1"/>
  <c r="Q2164" i="1" s="1"/>
  <c r="AC2165" i="1"/>
  <c r="Q2165" i="1" s="1"/>
  <c r="AC2166" i="1"/>
  <c r="Q2166" i="1" s="1"/>
  <c r="AC2167" i="1"/>
  <c r="Q2167" i="1" s="1"/>
  <c r="AC2168" i="1"/>
  <c r="Q2168" i="1" s="1"/>
  <c r="AC2169" i="1"/>
  <c r="Q2169" i="1" s="1"/>
  <c r="AC2170" i="1"/>
  <c r="Q2170" i="1" s="1"/>
  <c r="AC2171" i="1"/>
  <c r="Q2171" i="1" s="1"/>
  <c r="AC2172" i="1"/>
  <c r="Q2172" i="1" s="1"/>
  <c r="AC2173" i="1"/>
  <c r="Q2173" i="1" s="1"/>
  <c r="AC2174" i="1"/>
  <c r="Q2174" i="1" s="1"/>
  <c r="AC2175" i="1"/>
  <c r="Q2175" i="1" s="1"/>
  <c r="AC2176" i="1"/>
  <c r="Q2176" i="1" s="1"/>
  <c r="AC2177" i="1"/>
  <c r="Q2177" i="1" s="1"/>
  <c r="AC2178" i="1"/>
  <c r="Q2178" i="1" s="1"/>
  <c r="AC2179" i="1"/>
  <c r="Q2179" i="1" s="1"/>
  <c r="AC2180" i="1"/>
  <c r="Q2180" i="1" s="1"/>
  <c r="AC2181" i="1"/>
  <c r="Q2181" i="1" s="1"/>
  <c r="AC2182" i="1"/>
  <c r="Q2182" i="1" s="1"/>
  <c r="AC2183" i="1"/>
  <c r="Q2183" i="1" s="1"/>
  <c r="AC2184" i="1"/>
  <c r="Q2184" i="1" s="1"/>
  <c r="AC2185" i="1"/>
  <c r="Q2185" i="1" s="1"/>
  <c r="AC2186" i="1"/>
  <c r="Q2186" i="1" s="1"/>
  <c r="AC2187" i="1"/>
  <c r="Q2187" i="1" s="1"/>
  <c r="AC2188" i="1"/>
  <c r="Q2188" i="1" s="1"/>
  <c r="AC2189" i="1"/>
  <c r="Q2189" i="1" s="1"/>
  <c r="AC2190" i="1"/>
  <c r="Q2190" i="1" s="1"/>
  <c r="AC2191" i="1"/>
  <c r="Q2191" i="1" s="1"/>
  <c r="AC2192" i="1"/>
  <c r="Q2192" i="1" s="1"/>
  <c r="AC2193" i="1"/>
  <c r="Q2193" i="1" s="1"/>
  <c r="AC2194" i="1"/>
  <c r="Q2194" i="1" s="1"/>
  <c r="AC2195" i="1"/>
  <c r="Q2195" i="1" s="1"/>
  <c r="AC2196" i="1"/>
  <c r="Q2196" i="1" s="1"/>
  <c r="AC2197" i="1"/>
  <c r="Q2197" i="1" s="1"/>
  <c r="AC2198" i="1"/>
  <c r="Q2198" i="1" s="1"/>
  <c r="AC2199" i="1"/>
  <c r="Q2199" i="1" s="1"/>
  <c r="AC2200" i="1"/>
  <c r="Q2200" i="1" s="1"/>
  <c r="AC2201" i="1"/>
  <c r="Q2201" i="1" s="1"/>
  <c r="AC2202" i="1"/>
  <c r="Q2202" i="1" s="1"/>
  <c r="AC2203" i="1"/>
  <c r="Q2203" i="1" s="1"/>
  <c r="AC2204" i="1"/>
  <c r="Q2204" i="1" s="1"/>
  <c r="AC2205" i="1"/>
  <c r="Q2205" i="1" s="1"/>
  <c r="AC2206" i="1"/>
  <c r="Q2206" i="1" s="1"/>
  <c r="AC2207" i="1"/>
  <c r="Q2207" i="1" s="1"/>
  <c r="AC2208" i="1"/>
  <c r="Q2208" i="1" s="1"/>
  <c r="AC2209" i="1"/>
  <c r="Q2209" i="1" s="1"/>
  <c r="AC2210" i="1"/>
  <c r="Q2210" i="1" s="1"/>
  <c r="AC2211" i="1"/>
  <c r="Q2211" i="1" s="1"/>
  <c r="AC2212" i="1"/>
  <c r="Q2212" i="1" s="1"/>
  <c r="AC2213" i="1"/>
  <c r="Q2213" i="1" s="1"/>
  <c r="AC2214" i="1"/>
  <c r="Q2214" i="1" s="1"/>
  <c r="AC2215" i="1"/>
  <c r="Q2215" i="1" s="1"/>
  <c r="AC2216" i="1"/>
  <c r="Q2216" i="1" s="1"/>
  <c r="AC2217" i="1"/>
  <c r="Q2217" i="1" s="1"/>
  <c r="AC2218" i="1"/>
  <c r="Q2218" i="1" s="1"/>
  <c r="AC2219" i="1"/>
  <c r="Q2219" i="1" s="1"/>
  <c r="AC2220" i="1"/>
  <c r="Q2220" i="1" s="1"/>
  <c r="AC2221" i="1"/>
  <c r="Q2221" i="1" s="1"/>
  <c r="AC2222" i="1"/>
  <c r="Q2222" i="1" s="1"/>
  <c r="AC2223" i="1"/>
  <c r="Q2223" i="1" s="1"/>
  <c r="AC2224" i="1"/>
  <c r="Q2224" i="1" s="1"/>
  <c r="AC2225" i="1"/>
  <c r="Q2225" i="1" s="1"/>
  <c r="AC2226" i="1"/>
  <c r="Q2226" i="1" s="1"/>
  <c r="AC2227" i="1"/>
  <c r="Q2227" i="1" s="1"/>
  <c r="AC2228" i="1"/>
  <c r="Q2228" i="1" s="1"/>
  <c r="AC2229" i="1"/>
  <c r="Q2229" i="1" s="1"/>
  <c r="AC2230" i="1"/>
  <c r="Q2230" i="1" s="1"/>
  <c r="AC2231" i="1"/>
  <c r="Q2231" i="1" s="1"/>
  <c r="AC2232" i="1"/>
  <c r="Q2232" i="1" s="1"/>
  <c r="AC2233" i="1"/>
  <c r="Q2233" i="1" s="1"/>
  <c r="AC2234" i="1"/>
  <c r="Q2234" i="1" s="1"/>
  <c r="AC2235" i="1"/>
  <c r="Q2235" i="1" s="1"/>
  <c r="AC2236" i="1"/>
  <c r="Q2236" i="1" s="1"/>
  <c r="AC2237" i="1"/>
  <c r="Q2237" i="1" s="1"/>
  <c r="AC2238" i="1"/>
  <c r="Q2238" i="1" s="1"/>
  <c r="AC2239" i="1"/>
  <c r="Q2239" i="1" s="1"/>
  <c r="AC2240" i="1"/>
  <c r="Q2240" i="1" s="1"/>
  <c r="AC2241" i="1"/>
  <c r="Q2241" i="1" s="1"/>
  <c r="AC2242" i="1"/>
  <c r="Q2242" i="1" s="1"/>
  <c r="AC2243" i="1"/>
  <c r="Q2243" i="1" s="1"/>
  <c r="AC2244" i="1"/>
  <c r="Q2244" i="1" s="1"/>
  <c r="AC2245" i="1"/>
  <c r="Q2245" i="1" s="1"/>
  <c r="AC2246" i="1"/>
  <c r="Q2246" i="1" s="1"/>
  <c r="AC2247" i="1"/>
  <c r="Q2247" i="1" s="1"/>
  <c r="AC2248" i="1"/>
  <c r="Q2248" i="1" s="1"/>
  <c r="AC2249" i="1"/>
  <c r="Q2249" i="1" s="1"/>
  <c r="AC2250" i="1"/>
  <c r="Q2250" i="1" s="1"/>
  <c r="AC2251" i="1"/>
  <c r="Q2251" i="1" s="1"/>
  <c r="AC2252" i="1"/>
  <c r="Q2252" i="1" s="1"/>
  <c r="AC2253" i="1"/>
  <c r="Q2253" i="1" s="1"/>
  <c r="AC2254" i="1"/>
  <c r="Q2254" i="1" s="1"/>
  <c r="AC2255" i="1"/>
  <c r="Q2255" i="1" s="1"/>
  <c r="AC2256" i="1"/>
  <c r="Q2256" i="1" s="1"/>
  <c r="AC2257" i="1"/>
  <c r="Q2257" i="1" s="1"/>
  <c r="AC2258" i="1"/>
  <c r="Q2258" i="1" s="1"/>
  <c r="AC2259" i="1"/>
  <c r="Q2259" i="1" s="1"/>
  <c r="AC2260" i="1"/>
  <c r="Q2260" i="1" s="1"/>
  <c r="AC2261" i="1"/>
  <c r="Q2261" i="1" s="1"/>
  <c r="AC2262" i="1"/>
  <c r="Q2262" i="1" s="1"/>
  <c r="AC2263" i="1"/>
  <c r="Q2263" i="1" s="1"/>
  <c r="AC2264" i="1"/>
  <c r="Q2264" i="1" s="1"/>
  <c r="AC2265" i="1"/>
  <c r="Q2265" i="1" s="1"/>
  <c r="AC2266" i="1"/>
  <c r="Q2266" i="1" s="1"/>
  <c r="AC2267" i="1"/>
  <c r="Q2267" i="1" s="1"/>
  <c r="AC2268" i="1"/>
  <c r="Q2268" i="1" s="1"/>
  <c r="AC2269" i="1"/>
  <c r="Q2269" i="1" s="1"/>
  <c r="AC2270" i="1"/>
  <c r="Q2270" i="1" s="1"/>
  <c r="AC2271" i="1"/>
  <c r="Q2271" i="1" s="1"/>
  <c r="AC2272" i="1"/>
  <c r="Q2272" i="1" s="1"/>
  <c r="AC2273" i="1"/>
  <c r="Q2273" i="1" s="1"/>
  <c r="AC2274" i="1"/>
  <c r="Q2274" i="1" s="1"/>
  <c r="AC2275" i="1"/>
  <c r="Q2275" i="1" s="1"/>
  <c r="AC2276" i="1"/>
  <c r="Q2276" i="1" s="1"/>
  <c r="AC2277" i="1"/>
  <c r="Q2277" i="1" s="1"/>
  <c r="AC2278" i="1"/>
  <c r="Q2278" i="1" s="1"/>
  <c r="AC2279" i="1"/>
  <c r="Q2279" i="1" s="1"/>
  <c r="AC2280" i="1"/>
  <c r="Q2280" i="1" s="1"/>
  <c r="AC2281" i="1"/>
  <c r="Q2281" i="1" s="1"/>
  <c r="AC2282" i="1"/>
  <c r="Q2282" i="1" s="1"/>
  <c r="AC2283" i="1"/>
  <c r="Q2283" i="1" s="1"/>
  <c r="AC2284" i="1"/>
  <c r="Q2284" i="1" s="1"/>
  <c r="AC2285" i="1"/>
  <c r="Q2285" i="1" s="1"/>
  <c r="AC2286" i="1"/>
  <c r="Q2286" i="1" s="1"/>
  <c r="AC2287" i="1"/>
  <c r="Q2287" i="1" s="1"/>
  <c r="AC2288" i="1"/>
  <c r="Q2288" i="1" s="1"/>
  <c r="AC2289" i="1"/>
  <c r="Q2289" i="1" s="1"/>
  <c r="AC2290" i="1"/>
  <c r="Q2290" i="1" s="1"/>
  <c r="AC2291" i="1"/>
  <c r="Q2291" i="1" s="1"/>
  <c r="AC2292" i="1"/>
  <c r="Q2292" i="1" s="1"/>
  <c r="AC2293" i="1"/>
  <c r="Q2293" i="1" s="1"/>
  <c r="AC2294" i="1"/>
  <c r="Q2294" i="1" s="1"/>
  <c r="AC2295" i="1"/>
  <c r="Q2295" i="1" s="1"/>
  <c r="AC2296" i="1"/>
  <c r="Q2296" i="1" s="1"/>
  <c r="AC2297" i="1"/>
  <c r="Q2297" i="1" s="1"/>
  <c r="AC2298" i="1"/>
  <c r="Q2298" i="1" s="1"/>
  <c r="AC2299" i="1"/>
  <c r="Q2299" i="1" s="1"/>
  <c r="AC2300" i="1"/>
  <c r="Q2300" i="1" s="1"/>
  <c r="AC2301" i="1"/>
  <c r="Q2301" i="1" s="1"/>
  <c r="AC2302" i="1"/>
  <c r="Q2302" i="1" s="1"/>
  <c r="AC2303" i="1"/>
  <c r="Q2303" i="1" s="1"/>
  <c r="AC2304" i="1"/>
  <c r="Q2304" i="1" s="1"/>
  <c r="AC2305" i="1"/>
  <c r="Q2305" i="1" s="1"/>
  <c r="AC2306" i="1"/>
  <c r="Q2306" i="1" s="1"/>
  <c r="AC2307" i="1"/>
  <c r="Q2307" i="1" s="1"/>
  <c r="AC2308" i="1"/>
  <c r="Q2308" i="1" s="1"/>
  <c r="AC2309" i="1"/>
  <c r="Q2309" i="1" s="1"/>
  <c r="AC2310" i="1"/>
  <c r="Q2310" i="1" s="1"/>
  <c r="AC2311" i="1"/>
  <c r="Q2311" i="1" s="1"/>
  <c r="AC2312" i="1"/>
  <c r="Q2312" i="1" s="1"/>
  <c r="AC2313" i="1"/>
  <c r="Q2313" i="1" s="1"/>
  <c r="AC2314" i="1"/>
  <c r="Q2314" i="1" s="1"/>
  <c r="AC2315" i="1"/>
  <c r="Q2315" i="1" s="1"/>
  <c r="AC2316" i="1"/>
  <c r="Q2316" i="1" s="1"/>
  <c r="AC2317" i="1"/>
  <c r="Q2317" i="1" s="1"/>
  <c r="AC2318" i="1"/>
  <c r="Q2318" i="1" s="1"/>
  <c r="AC2319" i="1"/>
  <c r="Q2319" i="1" s="1"/>
  <c r="AC2320" i="1"/>
  <c r="Q2320" i="1" s="1"/>
  <c r="AC2321" i="1"/>
  <c r="Q2321" i="1" s="1"/>
  <c r="AC2322" i="1"/>
  <c r="Q2322" i="1" s="1"/>
  <c r="AC2323" i="1"/>
  <c r="Q2323" i="1" s="1"/>
  <c r="AC2324" i="1"/>
  <c r="Q2324" i="1" s="1"/>
  <c r="AC2325" i="1"/>
  <c r="Q2325" i="1" s="1"/>
  <c r="AC2326" i="1"/>
  <c r="Q2326" i="1" s="1"/>
  <c r="AC2327" i="1"/>
  <c r="Q2327" i="1" s="1"/>
  <c r="AC2328" i="1"/>
  <c r="Q2328" i="1" s="1"/>
  <c r="AC2329" i="1"/>
  <c r="Q2329" i="1" s="1"/>
  <c r="AC2330" i="1"/>
  <c r="Q2330" i="1" s="1"/>
  <c r="AC2331" i="1"/>
  <c r="Q2331" i="1" s="1"/>
  <c r="AC2332" i="1"/>
  <c r="Q2332" i="1" s="1"/>
  <c r="AC2333" i="1"/>
  <c r="Q2333" i="1" s="1"/>
  <c r="AC2334" i="1"/>
  <c r="Q2334" i="1" s="1"/>
  <c r="AC2335" i="1"/>
  <c r="Q2335" i="1" s="1"/>
  <c r="AC2336" i="1"/>
  <c r="Q2336" i="1" s="1"/>
  <c r="AC2337" i="1"/>
  <c r="Q2337" i="1" s="1"/>
  <c r="AC2338" i="1"/>
  <c r="Q2338" i="1" s="1"/>
  <c r="AC2339" i="1"/>
  <c r="Q2339" i="1" s="1"/>
  <c r="AC2340" i="1"/>
  <c r="Q2340" i="1" s="1"/>
  <c r="AC2341" i="1"/>
  <c r="Q2341" i="1" s="1"/>
  <c r="AC2342" i="1"/>
  <c r="Q2342" i="1" s="1"/>
  <c r="AC2343" i="1"/>
  <c r="Q2343" i="1" s="1"/>
  <c r="AC2344" i="1"/>
  <c r="Q2344" i="1" s="1"/>
  <c r="AC2345" i="1"/>
  <c r="Q2345" i="1" s="1"/>
  <c r="AC2346" i="1"/>
  <c r="Q2346" i="1" s="1"/>
  <c r="AC2347" i="1"/>
  <c r="Q2347" i="1" s="1"/>
  <c r="AC2348" i="1"/>
  <c r="Q2348" i="1" s="1"/>
  <c r="AC2349" i="1"/>
  <c r="Q2349" i="1" s="1"/>
  <c r="AC2350" i="1"/>
  <c r="Q2350" i="1" s="1"/>
  <c r="AC2351" i="1"/>
  <c r="Q2351" i="1" s="1"/>
  <c r="AC2352" i="1"/>
  <c r="Q2352" i="1" s="1"/>
  <c r="AC2353" i="1"/>
  <c r="Q2353" i="1" s="1"/>
  <c r="AC2354" i="1"/>
  <c r="Q2354" i="1" s="1"/>
  <c r="AC2355" i="1"/>
  <c r="Q2355" i="1" s="1"/>
  <c r="AC2356" i="1"/>
  <c r="Q2356" i="1" s="1"/>
  <c r="AC2357" i="1"/>
  <c r="Q2357" i="1" s="1"/>
  <c r="AC2358" i="1"/>
  <c r="Q2358" i="1" s="1"/>
  <c r="AC2359" i="1"/>
  <c r="Q2359" i="1" s="1"/>
  <c r="AC2360" i="1"/>
  <c r="Q2360" i="1" s="1"/>
  <c r="AC2361" i="1"/>
  <c r="Q2361" i="1" s="1"/>
  <c r="AC2362" i="1"/>
  <c r="Q2362" i="1" s="1"/>
  <c r="AC2363" i="1"/>
  <c r="Q2363" i="1" s="1"/>
  <c r="AC2364" i="1"/>
  <c r="Q2364" i="1" s="1"/>
  <c r="AC2365" i="1"/>
  <c r="Q2365" i="1" s="1"/>
  <c r="AC2366" i="1"/>
  <c r="Q2366" i="1" s="1"/>
  <c r="AC2367" i="1"/>
  <c r="Q2367" i="1" s="1"/>
  <c r="AC2368" i="1"/>
  <c r="Q2368" i="1" s="1"/>
  <c r="AC2369" i="1"/>
  <c r="Q2369" i="1" s="1"/>
  <c r="AC2370" i="1"/>
  <c r="Q2370" i="1" s="1"/>
  <c r="AC2371" i="1"/>
  <c r="Q2371" i="1" s="1"/>
  <c r="AC2372" i="1"/>
  <c r="Q2372" i="1" s="1"/>
  <c r="AC2373" i="1"/>
  <c r="Q2373" i="1" s="1"/>
  <c r="AC2374" i="1"/>
  <c r="Q2374" i="1" s="1"/>
  <c r="AC2375" i="1"/>
  <c r="Q2375" i="1" s="1"/>
  <c r="AC2376" i="1"/>
  <c r="Q2376" i="1" s="1"/>
  <c r="AC2377" i="1"/>
  <c r="Q2377" i="1" s="1"/>
  <c r="AC2378" i="1"/>
  <c r="Q2378" i="1" s="1"/>
  <c r="AC2379" i="1"/>
  <c r="Q2379" i="1" s="1"/>
  <c r="AC2380" i="1"/>
  <c r="Q2380" i="1" s="1"/>
  <c r="AC2381" i="1"/>
  <c r="Q2381" i="1" s="1"/>
  <c r="AC2382" i="1"/>
  <c r="Q2382" i="1" s="1"/>
  <c r="AC2383" i="1"/>
  <c r="Q2383" i="1" s="1"/>
  <c r="AC2384" i="1"/>
  <c r="Q2384" i="1" s="1"/>
  <c r="AC2385" i="1"/>
  <c r="Q2385" i="1" s="1"/>
  <c r="AC2386" i="1"/>
  <c r="Q2386" i="1" s="1"/>
  <c r="AC2387" i="1"/>
  <c r="Q2387" i="1" s="1"/>
  <c r="AC2388" i="1"/>
  <c r="Q2388" i="1" s="1"/>
  <c r="AC2389" i="1"/>
  <c r="Q2389" i="1" s="1"/>
  <c r="AC2390" i="1"/>
  <c r="Q2390" i="1" s="1"/>
  <c r="AC2391" i="1"/>
  <c r="Q2391" i="1" s="1"/>
  <c r="AC2392" i="1"/>
  <c r="Q2392" i="1" s="1"/>
  <c r="AC2393" i="1"/>
  <c r="Q2393" i="1" s="1"/>
  <c r="AC2394" i="1"/>
  <c r="Q2394" i="1" s="1"/>
  <c r="AC2395" i="1"/>
  <c r="Q2395" i="1" s="1"/>
  <c r="AC2396" i="1"/>
  <c r="Q2396" i="1" s="1"/>
  <c r="AC2397" i="1"/>
  <c r="Q2397" i="1" s="1"/>
  <c r="AC2398" i="1"/>
  <c r="Q2398" i="1" s="1"/>
  <c r="AC2399" i="1"/>
  <c r="Q2399" i="1" s="1"/>
  <c r="AC2400" i="1"/>
  <c r="Q2400" i="1" s="1"/>
  <c r="AC2401" i="1"/>
  <c r="Q2401" i="1" s="1"/>
  <c r="AC2402" i="1"/>
  <c r="Q2402" i="1" s="1"/>
  <c r="AC2403" i="1"/>
  <c r="Q2403" i="1" s="1"/>
  <c r="AC2404" i="1"/>
  <c r="Q2404" i="1" s="1"/>
  <c r="AC2405" i="1"/>
  <c r="Q2405" i="1" s="1"/>
  <c r="AC2406" i="1"/>
  <c r="Q2406" i="1" s="1"/>
  <c r="AC2407" i="1"/>
  <c r="Q2407" i="1" s="1"/>
  <c r="AC2408" i="1"/>
  <c r="Q2408" i="1" s="1"/>
  <c r="AC2409" i="1"/>
  <c r="Q2409" i="1" s="1"/>
  <c r="AC2410" i="1"/>
  <c r="Q2410" i="1" s="1"/>
  <c r="AC2411" i="1"/>
  <c r="Q2411" i="1" s="1"/>
  <c r="AC2412" i="1"/>
  <c r="Q2412" i="1" s="1"/>
  <c r="AC2413" i="1"/>
  <c r="Q2413" i="1" s="1"/>
  <c r="AC2414" i="1"/>
  <c r="Q2414" i="1" s="1"/>
  <c r="AC2415" i="1"/>
  <c r="Q2415" i="1" s="1"/>
  <c r="AC2416" i="1"/>
  <c r="Q2416" i="1" s="1"/>
  <c r="AC2417" i="1"/>
  <c r="Q2417" i="1" s="1"/>
  <c r="AC2418" i="1"/>
  <c r="Q2418" i="1" s="1"/>
  <c r="AC2419" i="1"/>
  <c r="Q2419" i="1" s="1"/>
  <c r="AC2420" i="1"/>
  <c r="Q2420" i="1" s="1"/>
  <c r="AC2421" i="1"/>
  <c r="Q2421" i="1" s="1"/>
  <c r="AC2422" i="1"/>
  <c r="Q2422" i="1" s="1"/>
  <c r="AC2423" i="1"/>
  <c r="Q2423" i="1" s="1"/>
  <c r="AC2424" i="1"/>
  <c r="Q2424" i="1" s="1"/>
  <c r="AC2425" i="1"/>
  <c r="Q2425" i="1" s="1"/>
  <c r="AC2426" i="1"/>
  <c r="Q2426" i="1" s="1"/>
  <c r="AC2427" i="1"/>
  <c r="Q2427" i="1" s="1"/>
  <c r="AC2428" i="1"/>
  <c r="Q2428" i="1" s="1"/>
  <c r="AC2429" i="1"/>
  <c r="Q2429" i="1" s="1"/>
  <c r="AC2430" i="1"/>
  <c r="Q2430" i="1" s="1"/>
  <c r="AC2431" i="1"/>
  <c r="Q2431" i="1" s="1"/>
  <c r="AC2432" i="1"/>
  <c r="Q2432" i="1" s="1"/>
  <c r="AC2433" i="1"/>
  <c r="Q2433" i="1" s="1"/>
  <c r="AC2434" i="1"/>
  <c r="Q2434" i="1" s="1"/>
  <c r="AC2435" i="1"/>
  <c r="Q2435" i="1" s="1"/>
  <c r="AC2436" i="1"/>
  <c r="Q2436" i="1" s="1"/>
  <c r="AC2437" i="1"/>
  <c r="Q2437" i="1" s="1"/>
  <c r="AC2438" i="1"/>
  <c r="Q2438" i="1" s="1"/>
  <c r="AC2439" i="1"/>
  <c r="Q2439" i="1" s="1"/>
  <c r="AC2440" i="1"/>
  <c r="Q2440" i="1" s="1"/>
  <c r="AC2441" i="1"/>
  <c r="Q2441" i="1" s="1"/>
  <c r="AC2442" i="1"/>
  <c r="Q2442" i="1" s="1"/>
  <c r="AC2443" i="1"/>
  <c r="Q2443" i="1" s="1"/>
  <c r="AC2444" i="1"/>
  <c r="Q2444" i="1" s="1"/>
  <c r="AC2445" i="1"/>
  <c r="Q2445" i="1" s="1"/>
  <c r="AC2446" i="1"/>
  <c r="Q2446" i="1" s="1"/>
  <c r="AC2447" i="1"/>
  <c r="Q2447" i="1" s="1"/>
  <c r="AC2448" i="1"/>
  <c r="Q2448" i="1" s="1"/>
  <c r="AC2449" i="1"/>
  <c r="Q2449" i="1" s="1"/>
  <c r="AC2450" i="1"/>
  <c r="Q2450" i="1" s="1"/>
  <c r="AC2451" i="1"/>
  <c r="Q2451" i="1" s="1"/>
  <c r="AC2452" i="1"/>
  <c r="Q2452" i="1" s="1"/>
  <c r="AC2453" i="1"/>
  <c r="Q2453" i="1" s="1"/>
  <c r="AC2454" i="1"/>
  <c r="Q2454" i="1" s="1"/>
  <c r="AC2455" i="1"/>
  <c r="Q2455" i="1" s="1"/>
  <c r="AC2456" i="1"/>
  <c r="Q2456" i="1" s="1"/>
  <c r="AC2457" i="1"/>
  <c r="Q2457" i="1" s="1"/>
  <c r="AC2458" i="1"/>
  <c r="Q2458" i="1" s="1"/>
  <c r="AC2459" i="1"/>
  <c r="Q2459" i="1" s="1"/>
  <c r="AC2460" i="1"/>
  <c r="Q2460" i="1" s="1"/>
  <c r="AC2461" i="1"/>
  <c r="Q2461" i="1" s="1"/>
  <c r="AC2462" i="1"/>
  <c r="Q2462" i="1" s="1"/>
  <c r="AC2463" i="1"/>
  <c r="Q2463" i="1" s="1"/>
  <c r="AC2464" i="1"/>
  <c r="Q2464" i="1" s="1"/>
  <c r="AC2465" i="1"/>
  <c r="Q2465" i="1" s="1"/>
  <c r="AC2466" i="1"/>
  <c r="Q2466" i="1" s="1"/>
  <c r="AC2467" i="1"/>
  <c r="Q2467" i="1" s="1"/>
  <c r="AC2468" i="1"/>
  <c r="Q2468" i="1" s="1"/>
  <c r="AC2469" i="1"/>
  <c r="Q2469" i="1" s="1"/>
  <c r="AC2470" i="1"/>
  <c r="Q2470" i="1" s="1"/>
  <c r="AC2471" i="1"/>
  <c r="Q2471" i="1" s="1"/>
  <c r="AC2472" i="1"/>
  <c r="Q2472" i="1" s="1"/>
  <c r="AC2473" i="1"/>
  <c r="Q2473" i="1" s="1"/>
  <c r="AC2474" i="1"/>
  <c r="Q2474" i="1" s="1"/>
  <c r="AC2475" i="1"/>
  <c r="Q2475" i="1" s="1"/>
  <c r="AC2476" i="1"/>
  <c r="Q2476" i="1" s="1"/>
  <c r="AC2477" i="1"/>
  <c r="Q2477" i="1" s="1"/>
  <c r="AC2478" i="1"/>
  <c r="Q2478" i="1" s="1"/>
  <c r="AC2479" i="1"/>
  <c r="Q2479" i="1" s="1"/>
  <c r="AC2480" i="1"/>
  <c r="Q2480" i="1" s="1"/>
  <c r="AC2481" i="1"/>
  <c r="Q2481" i="1" s="1"/>
  <c r="AC2482" i="1"/>
  <c r="Q2482" i="1" s="1"/>
  <c r="AC2483" i="1"/>
  <c r="Q2483" i="1" s="1"/>
  <c r="AC2484" i="1"/>
  <c r="Q2484" i="1" s="1"/>
  <c r="AC2485" i="1"/>
  <c r="Q2485" i="1" s="1"/>
  <c r="AC2486" i="1"/>
  <c r="Q2486" i="1" s="1"/>
  <c r="AC2487" i="1"/>
  <c r="Q2487" i="1" s="1"/>
  <c r="AC2488" i="1"/>
  <c r="Q2488" i="1" s="1"/>
  <c r="AC2489" i="1"/>
  <c r="Q2489" i="1" s="1"/>
  <c r="AC2490" i="1"/>
  <c r="Q2490" i="1" s="1"/>
  <c r="AC2491" i="1"/>
  <c r="Q2491" i="1" s="1"/>
  <c r="AC2492" i="1"/>
  <c r="Q2492" i="1" s="1"/>
  <c r="AC2493" i="1"/>
  <c r="Q2493" i="1" s="1"/>
  <c r="AC2494" i="1"/>
  <c r="Q2494" i="1" s="1"/>
  <c r="AC2495" i="1"/>
  <c r="Q2495" i="1" s="1"/>
  <c r="AC2496" i="1"/>
  <c r="Q2496" i="1" s="1"/>
  <c r="AC2497" i="1"/>
  <c r="Q2497" i="1" s="1"/>
  <c r="AC2498" i="1"/>
  <c r="Q2498" i="1" s="1"/>
  <c r="AC2499" i="1"/>
  <c r="Q2499" i="1" s="1"/>
  <c r="AC2500" i="1"/>
  <c r="Q2500" i="1" s="1"/>
  <c r="AC2501" i="1"/>
  <c r="Q2501" i="1" s="1"/>
  <c r="AC2502" i="1"/>
  <c r="Q2502" i="1" s="1"/>
  <c r="AC2503" i="1"/>
  <c r="Q2503" i="1" s="1"/>
  <c r="AC2504" i="1"/>
  <c r="Q2504" i="1" s="1"/>
  <c r="AC2505" i="1"/>
  <c r="Q2505" i="1" s="1"/>
  <c r="AC2506" i="1"/>
  <c r="Q2506" i="1" s="1"/>
  <c r="AC2507" i="1"/>
  <c r="Q2507" i="1" s="1"/>
  <c r="AC2508" i="1"/>
  <c r="Q2508" i="1" s="1"/>
  <c r="AC2509" i="1"/>
  <c r="Q2509" i="1" s="1"/>
  <c r="AC2510" i="1"/>
  <c r="Q2510" i="1" s="1"/>
  <c r="AC2511" i="1"/>
  <c r="Q2511" i="1" s="1"/>
  <c r="AC2512" i="1"/>
  <c r="Q2512" i="1" s="1"/>
  <c r="AC2513" i="1"/>
  <c r="Q2513" i="1" s="1"/>
  <c r="AC2514" i="1"/>
  <c r="Q2514" i="1" s="1"/>
  <c r="AC2515" i="1"/>
  <c r="Q2515" i="1" s="1"/>
  <c r="AC2516" i="1"/>
  <c r="Q2516" i="1" s="1"/>
  <c r="AC2517" i="1"/>
  <c r="Q2517" i="1" s="1"/>
  <c r="AC2518" i="1"/>
  <c r="Q2518" i="1" s="1"/>
  <c r="AC2519" i="1"/>
  <c r="Q2519" i="1" s="1"/>
  <c r="AC2520" i="1"/>
  <c r="Q2520" i="1" s="1"/>
  <c r="AC2521" i="1"/>
  <c r="Q2521" i="1" s="1"/>
  <c r="AC2522" i="1"/>
  <c r="Q2522" i="1" s="1"/>
  <c r="AC2523" i="1"/>
  <c r="Q2523" i="1" s="1"/>
  <c r="AC2524" i="1"/>
  <c r="Q2524" i="1" s="1"/>
  <c r="AC2525" i="1"/>
  <c r="Q2525" i="1" s="1"/>
  <c r="AC2526" i="1"/>
  <c r="Q2526" i="1" s="1"/>
  <c r="AC2527" i="1"/>
  <c r="Q2527" i="1" s="1"/>
  <c r="AC2528" i="1"/>
  <c r="Q2528" i="1" s="1"/>
  <c r="AC2529" i="1"/>
  <c r="Q2529" i="1" s="1"/>
  <c r="AC2530" i="1"/>
  <c r="Q2530" i="1" s="1"/>
  <c r="AC2531" i="1"/>
  <c r="Q2531" i="1" s="1"/>
  <c r="AC2532" i="1"/>
  <c r="Q2532" i="1" s="1"/>
  <c r="AC2533" i="1"/>
  <c r="Q2533" i="1" s="1"/>
  <c r="AC2534" i="1"/>
  <c r="Q2534" i="1" s="1"/>
  <c r="AC2535" i="1"/>
  <c r="Q2535" i="1" s="1"/>
  <c r="AC2536" i="1"/>
  <c r="Q2536" i="1" s="1"/>
  <c r="AC2537" i="1"/>
  <c r="Q2537" i="1" s="1"/>
  <c r="AC2538" i="1"/>
  <c r="Q2538" i="1" s="1"/>
  <c r="AC2539" i="1"/>
  <c r="Q2539" i="1" s="1"/>
  <c r="AC2540" i="1"/>
  <c r="Q2540" i="1" s="1"/>
  <c r="AC2541" i="1"/>
  <c r="Q2541" i="1" s="1"/>
  <c r="AC2542" i="1"/>
  <c r="Q2542" i="1" s="1"/>
  <c r="AC2543" i="1"/>
  <c r="Q2543" i="1" s="1"/>
  <c r="AC2544" i="1"/>
  <c r="Q2544" i="1" s="1"/>
  <c r="AC2545" i="1"/>
  <c r="Q2545" i="1" s="1"/>
  <c r="AC2546" i="1"/>
  <c r="Q2546" i="1" s="1"/>
  <c r="AC2547" i="1"/>
  <c r="Q2547" i="1" s="1"/>
  <c r="AC2548" i="1"/>
  <c r="Q2548" i="1" s="1"/>
  <c r="AC2549" i="1"/>
  <c r="Q2549" i="1" s="1"/>
  <c r="AC2550" i="1"/>
  <c r="Q2550" i="1" s="1"/>
  <c r="AC2551" i="1"/>
  <c r="Q2551" i="1" s="1"/>
  <c r="AC2552" i="1"/>
  <c r="Q2552" i="1" s="1"/>
  <c r="AC2553" i="1"/>
  <c r="Q2553" i="1" s="1"/>
  <c r="AC2554" i="1"/>
  <c r="Q2554" i="1" s="1"/>
  <c r="AC2555" i="1"/>
  <c r="Q2555" i="1" s="1"/>
  <c r="AC2556" i="1"/>
  <c r="Q2556" i="1" s="1"/>
  <c r="AC2557" i="1"/>
  <c r="Q2557" i="1" s="1"/>
  <c r="AC2558" i="1"/>
  <c r="Q2558" i="1" s="1"/>
  <c r="AC2559" i="1"/>
  <c r="Q2559" i="1" s="1"/>
  <c r="AC2560" i="1"/>
  <c r="Q2560" i="1" s="1"/>
  <c r="AC2561" i="1"/>
  <c r="Q2561" i="1" s="1"/>
  <c r="AC2562" i="1"/>
  <c r="Q2562" i="1" s="1"/>
  <c r="AC2563" i="1"/>
  <c r="Q2563" i="1" s="1"/>
  <c r="AC2564" i="1"/>
  <c r="Q2564" i="1" s="1"/>
  <c r="AC2565" i="1"/>
  <c r="Q2565" i="1" s="1"/>
  <c r="AC2566" i="1"/>
  <c r="Q2566" i="1" s="1"/>
  <c r="AC2567" i="1"/>
  <c r="Q2567" i="1" s="1"/>
  <c r="AC2568" i="1"/>
  <c r="Q2568" i="1" s="1"/>
  <c r="AC2569" i="1"/>
  <c r="Q2569" i="1" s="1"/>
  <c r="AC2570" i="1"/>
  <c r="Q2570" i="1" s="1"/>
  <c r="AC2571" i="1"/>
  <c r="Q2571" i="1" s="1"/>
  <c r="AC2572" i="1"/>
  <c r="Q2572" i="1" s="1"/>
  <c r="AC2573" i="1"/>
  <c r="Q2573" i="1" s="1"/>
  <c r="AC2574" i="1"/>
  <c r="Q2574" i="1" s="1"/>
  <c r="AC2575" i="1"/>
  <c r="Q2575" i="1" s="1"/>
  <c r="AC2576" i="1"/>
  <c r="Q2576" i="1" s="1"/>
  <c r="AC2577" i="1"/>
  <c r="Q2577" i="1" s="1"/>
  <c r="AC2578" i="1"/>
  <c r="Q2578" i="1" s="1"/>
  <c r="AC2579" i="1"/>
  <c r="Q2579" i="1" s="1"/>
  <c r="AC2580" i="1"/>
  <c r="Q2580" i="1" s="1"/>
  <c r="AC2581" i="1"/>
  <c r="Q2581" i="1" s="1"/>
  <c r="AC2582" i="1"/>
  <c r="Q2582" i="1" s="1"/>
  <c r="AC2583" i="1"/>
  <c r="Q2583" i="1" s="1"/>
  <c r="AC2584" i="1"/>
  <c r="Q2584" i="1" s="1"/>
  <c r="AC2585" i="1"/>
  <c r="Q2585" i="1" s="1"/>
  <c r="AC2586" i="1"/>
  <c r="Q2586" i="1" s="1"/>
  <c r="AC2587" i="1"/>
  <c r="Q2587" i="1" s="1"/>
  <c r="AC2588" i="1"/>
  <c r="Q2588" i="1" s="1"/>
  <c r="AC2589" i="1"/>
  <c r="Q2589" i="1" s="1"/>
  <c r="AC2590" i="1"/>
  <c r="Q2590" i="1" s="1"/>
  <c r="AC2591" i="1"/>
  <c r="Q2591" i="1" s="1"/>
  <c r="AC2592" i="1"/>
  <c r="Q2592" i="1" s="1"/>
  <c r="AC2593" i="1"/>
  <c r="Q2593" i="1" s="1"/>
  <c r="AC2594" i="1"/>
  <c r="Q2594" i="1" s="1"/>
  <c r="AC2595" i="1"/>
  <c r="Q2595" i="1" s="1"/>
  <c r="AC2596" i="1"/>
  <c r="Q2596" i="1" s="1"/>
  <c r="AC2597" i="1"/>
  <c r="Q2597" i="1" s="1"/>
  <c r="AC2598" i="1"/>
  <c r="Q2598" i="1" s="1"/>
  <c r="AC2599" i="1"/>
  <c r="Q2599" i="1" s="1"/>
  <c r="AC2600" i="1"/>
  <c r="Q2600" i="1" s="1"/>
  <c r="AC2601" i="1"/>
  <c r="Q2601" i="1" s="1"/>
  <c r="AC2602" i="1"/>
  <c r="Q2602" i="1" s="1"/>
  <c r="AC2603" i="1"/>
  <c r="Q2603" i="1" s="1"/>
  <c r="AC2604" i="1"/>
  <c r="Q2604" i="1" s="1"/>
  <c r="AC2605" i="1"/>
  <c r="Q2605" i="1" s="1"/>
  <c r="AC2606" i="1"/>
  <c r="Q2606" i="1" s="1"/>
  <c r="AC2607" i="1"/>
  <c r="Q2607" i="1" s="1"/>
  <c r="AC2608" i="1"/>
  <c r="Q2608" i="1" s="1"/>
  <c r="AC2609" i="1"/>
  <c r="Q2609" i="1" s="1"/>
  <c r="AC2610" i="1"/>
  <c r="Q2610" i="1" s="1"/>
  <c r="AC2611" i="1"/>
  <c r="Q2611" i="1" s="1"/>
  <c r="AC2612" i="1"/>
  <c r="Q2612" i="1" s="1"/>
  <c r="AC2613" i="1"/>
  <c r="Q2613" i="1" s="1"/>
  <c r="AC2614" i="1"/>
  <c r="Q2614" i="1" s="1"/>
  <c r="AC2615" i="1"/>
  <c r="Q2615" i="1" s="1"/>
  <c r="AC2616" i="1"/>
  <c r="Q2616" i="1" s="1"/>
  <c r="AC2617" i="1"/>
  <c r="Q2617" i="1" s="1"/>
  <c r="AC2618" i="1"/>
  <c r="Q2618" i="1" s="1"/>
  <c r="AC2619" i="1"/>
  <c r="Q2619" i="1" s="1"/>
  <c r="AC2620" i="1"/>
  <c r="Q2620" i="1" s="1"/>
  <c r="AC2621" i="1"/>
  <c r="Q2621" i="1" s="1"/>
  <c r="AC2622" i="1"/>
  <c r="Q2622" i="1" s="1"/>
  <c r="AC2623" i="1"/>
  <c r="Q2623" i="1" s="1"/>
  <c r="AC2624" i="1"/>
  <c r="Q2624" i="1" s="1"/>
  <c r="AC2625" i="1"/>
  <c r="Q2625" i="1" s="1"/>
  <c r="AC2626" i="1"/>
  <c r="Q2626" i="1" s="1"/>
  <c r="AC2627" i="1"/>
  <c r="Q2627" i="1" s="1"/>
  <c r="AC2628" i="1"/>
  <c r="Q2628" i="1" s="1"/>
  <c r="AC2629" i="1"/>
  <c r="Q2629" i="1" s="1"/>
  <c r="AC2630" i="1"/>
  <c r="Q2630" i="1" s="1"/>
  <c r="AC2631" i="1"/>
  <c r="Q2631" i="1" s="1"/>
  <c r="AC2632" i="1"/>
  <c r="Q2632" i="1" s="1"/>
  <c r="AC2633" i="1"/>
  <c r="Q2633" i="1" s="1"/>
  <c r="AC2634" i="1"/>
  <c r="Q2634" i="1" s="1"/>
  <c r="AC2635" i="1"/>
  <c r="Q2635" i="1" s="1"/>
  <c r="AC2636" i="1"/>
  <c r="Q2636" i="1" s="1"/>
  <c r="AC2637" i="1"/>
  <c r="Q2637" i="1" s="1"/>
  <c r="AC2638" i="1"/>
  <c r="Q2638" i="1" s="1"/>
  <c r="AC2639" i="1"/>
  <c r="Q2639" i="1" s="1"/>
  <c r="AC2640" i="1"/>
  <c r="Q2640" i="1" s="1"/>
  <c r="AC2641" i="1"/>
  <c r="Q2641" i="1" s="1"/>
  <c r="AC2642" i="1"/>
  <c r="Q2642" i="1" s="1"/>
  <c r="AC2643" i="1"/>
  <c r="Q2643" i="1" s="1"/>
  <c r="AC2644" i="1"/>
  <c r="Q2644" i="1" s="1"/>
  <c r="AC2645" i="1"/>
  <c r="Q2645" i="1" s="1"/>
  <c r="AC2646" i="1"/>
  <c r="Q2646" i="1" s="1"/>
  <c r="AC2647" i="1"/>
  <c r="Q2647" i="1" s="1"/>
  <c r="AC2648" i="1"/>
  <c r="Q2648" i="1" s="1"/>
  <c r="AC2649" i="1"/>
  <c r="Q2649" i="1" s="1"/>
  <c r="AC2650" i="1"/>
  <c r="Q2650" i="1" s="1"/>
  <c r="AC2651" i="1"/>
  <c r="Q2651" i="1" s="1"/>
  <c r="AC2652" i="1"/>
  <c r="Q2652" i="1" s="1"/>
  <c r="AC2653" i="1"/>
  <c r="Q2653" i="1" s="1"/>
  <c r="AC2654" i="1"/>
  <c r="Q2654" i="1" s="1"/>
  <c r="AC2655" i="1"/>
  <c r="Q2655" i="1" s="1"/>
  <c r="AC2656" i="1"/>
  <c r="Q2656" i="1" s="1"/>
  <c r="AC2657" i="1"/>
  <c r="Q2657" i="1" s="1"/>
  <c r="AC2658" i="1"/>
  <c r="Q2658" i="1" s="1"/>
  <c r="AC2659" i="1"/>
  <c r="Q2659" i="1" s="1"/>
  <c r="AC2660" i="1"/>
  <c r="Q2660" i="1" s="1"/>
  <c r="AC2661" i="1"/>
  <c r="Q2661" i="1" s="1"/>
  <c r="AC2662" i="1"/>
  <c r="Q2662" i="1" s="1"/>
  <c r="AC2663" i="1"/>
  <c r="Q2663" i="1" s="1"/>
  <c r="AC2664" i="1"/>
  <c r="Q2664" i="1" s="1"/>
  <c r="AC2665" i="1"/>
  <c r="Q2665" i="1" s="1"/>
  <c r="AC2666" i="1"/>
  <c r="Q2666" i="1" s="1"/>
  <c r="AC2667" i="1"/>
  <c r="Q2667" i="1" s="1"/>
  <c r="AC2668" i="1"/>
  <c r="Q2668" i="1" s="1"/>
  <c r="AC2669" i="1"/>
  <c r="Q2669" i="1" s="1"/>
  <c r="AC2670" i="1"/>
  <c r="Q2670" i="1" s="1"/>
  <c r="AC2671" i="1"/>
  <c r="Q2671" i="1" s="1"/>
  <c r="AC2672" i="1"/>
  <c r="Q2672" i="1" s="1"/>
  <c r="AC2673" i="1"/>
  <c r="Q2673" i="1" s="1"/>
  <c r="AC2674" i="1"/>
  <c r="Q2674" i="1" s="1"/>
  <c r="AC2675" i="1"/>
  <c r="Q2675" i="1" s="1"/>
  <c r="AC2676" i="1"/>
  <c r="Q2676" i="1" s="1"/>
  <c r="AC2677" i="1"/>
  <c r="Q2677" i="1" s="1"/>
  <c r="AC2678" i="1"/>
  <c r="Q2678" i="1" s="1"/>
  <c r="AC2679" i="1"/>
  <c r="Q2679" i="1" s="1"/>
  <c r="AC2680" i="1"/>
  <c r="Q2680" i="1" s="1"/>
  <c r="AC2681" i="1"/>
  <c r="Q2681" i="1" s="1"/>
  <c r="AC2682" i="1"/>
  <c r="Q2682" i="1" s="1"/>
  <c r="AC2683" i="1"/>
  <c r="Q2683" i="1" s="1"/>
  <c r="AC2684" i="1"/>
  <c r="Q2684" i="1" s="1"/>
  <c r="AC2685" i="1"/>
  <c r="Q2685" i="1" s="1"/>
  <c r="AC2686" i="1"/>
  <c r="Q2686" i="1" s="1"/>
  <c r="AC2687" i="1"/>
  <c r="Q2687" i="1" s="1"/>
  <c r="AC2688" i="1"/>
  <c r="Q2688" i="1" s="1"/>
  <c r="AC2689" i="1"/>
  <c r="Q2689" i="1" s="1"/>
  <c r="AC2690" i="1"/>
  <c r="Q2690" i="1" s="1"/>
  <c r="AC2691" i="1"/>
  <c r="Q2691" i="1" s="1"/>
  <c r="AC2692" i="1"/>
  <c r="Q2692" i="1" s="1"/>
  <c r="AC2693" i="1"/>
  <c r="Q2693" i="1" s="1"/>
  <c r="AC2694" i="1"/>
  <c r="Q2694" i="1" s="1"/>
  <c r="AC2695" i="1"/>
  <c r="Q2695" i="1" s="1"/>
  <c r="AC2696" i="1"/>
  <c r="Q2696" i="1" s="1"/>
  <c r="AC2697" i="1"/>
  <c r="Q2697" i="1" s="1"/>
  <c r="AC2698" i="1"/>
  <c r="Q2698" i="1" s="1"/>
  <c r="AC2699" i="1"/>
  <c r="Q2699" i="1" s="1"/>
  <c r="AC2700" i="1"/>
  <c r="Q2700" i="1" s="1"/>
  <c r="AC2701" i="1"/>
  <c r="Q2701" i="1" s="1"/>
  <c r="AC2702" i="1"/>
  <c r="Q2702" i="1" s="1"/>
  <c r="AC2703" i="1"/>
  <c r="Q2703" i="1" s="1"/>
  <c r="AC2704" i="1"/>
  <c r="Q2704" i="1" s="1"/>
  <c r="AC2705" i="1"/>
  <c r="Q2705" i="1" s="1"/>
  <c r="AC2706" i="1"/>
  <c r="Q2706" i="1" s="1"/>
  <c r="AC2707" i="1"/>
  <c r="Q2707" i="1" s="1"/>
  <c r="AC2708" i="1"/>
  <c r="Q2708" i="1" s="1"/>
  <c r="AC2709" i="1"/>
  <c r="Q2709" i="1" s="1"/>
  <c r="AC2710" i="1"/>
  <c r="Q2710" i="1" s="1"/>
  <c r="AC2711" i="1"/>
  <c r="Q2711" i="1" s="1"/>
  <c r="AC2712" i="1"/>
  <c r="Q2712" i="1" s="1"/>
  <c r="AC2713" i="1"/>
  <c r="Q2713" i="1" s="1"/>
  <c r="AC2714" i="1"/>
  <c r="Q2714" i="1" s="1"/>
  <c r="AC2715" i="1"/>
  <c r="Q2715" i="1" s="1"/>
  <c r="AC2716" i="1"/>
  <c r="Q2716" i="1" s="1"/>
  <c r="AC2717" i="1"/>
  <c r="Q2717" i="1" s="1"/>
  <c r="AC2718" i="1"/>
  <c r="Q2718" i="1" s="1"/>
  <c r="AC2719" i="1"/>
  <c r="Q2719" i="1" s="1"/>
  <c r="AC2720" i="1"/>
  <c r="Q2720" i="1" s="1"/>
  <c r="AC2721" i="1"/>
  <c r="Q2721" i="1" s="1"/>
  <c r="AC2722" i="1"/>
  <c r="Q2722" i="1" s="1"/>
  <c r="AC2723" i="1"/>
  <c r="Q2723" i="1" s="1"/>
  <c r="AC2724" i="1"/>
  <c r="Q2724" i="1" s="1"/>
  <c r="AC2725" i="1"/>
  <c r="Q2725" i="1" s="1"/>
  <c r="AC2726" i="1"/>
  <c r="Q2726" i="1" s="1"/>
  <c r="AC2727" i="1"/>
  <c r="Q2727" i="1" s="1"/>
  <c r="AC2728" i="1"/>
  <c r="Q2728" i="1" s="1"/>
  <c r="AC2729" i="1"/>
  <c r="Q2729" i="1" s="1"/>
  <c r="AC2730" i="1"/>
  <c r="Q2730" i="1" s="1"/>
  <c r="AC2731" i="1"/>
  <c r="Q2731" i="1" s="1"/>
  <c r="AC2732" i="1"/>
  <c r="Q2732" i="1" s="1"/>
  <c r="AC2733" i="1"/>
  <c r="Q2733" i="1" s="1"/>
  <c r="AC2734" i="1"/>
  <c r="Q2734" i="1" s="1"/>
  <c r="AC2735" i="1"/>
  <c r="Q2735" i="1" s="1"/>
  <c r="AC2736" i="1"/>
  <c r="Q2736" i="1" s="1"/>
  <c r="AC2737" i="1"/>
  <c r="Q2737" i="1" s="1"/>
  <c r="AC2738" i="1"/>
  <c r="Q2738" i="1" s="1"/>
  <c r="AC2739" i="1"/>
  <c r="Q2739" i="1" s="1"/>
  <c r="AC2740" i="1"/>
  <c r="Q2740" i="1" s="1"/>
  <c r="AC2741" i="1"/>
  <c r="Q2741" i="1" s="1"/>
  <c r="AC2742" i="1"/>
  <c r="Q2742" i="1" s="1"/>
  <c r="AC2743" i="1"/>
  <c r="Q2743" i="1" s="1"/>
  <c r="AC2744" i="1"/>
  <c r="Q2744" i="1" s="1"/>
  <c r="AC2745" i="1"/>
  <c r="Q2745" i="1" s="1"/>
  <c r="AC2746" i="1"/>
  <c r="Q2746" i="1" s="1"/>
  <c r="AC2747" i="1"/>
  <c r="Q2747" i="1" s="1"/>
  <c r="AC2748" i="1"/>
  <c r="Q2748" i="1" s="1"/>
  <c r="AC2749" i="1"/>
  <c r="Q2749" i="1" s="1"/>
  <c r="AC2750" i="1"/>
  <c r="Q2750" i="1" s="1"/>
  <c r="AC2751" i="1"/>
  <c r="Q2751" i="1" s="1"/>
  <c r="AC2752" i="1"/>
  <c r="Q2752" i="1" s="1"/>
  <c r="AC2753" i="1"/>
  <c r="Q2753" i="1" s="1"/>
  <c r="AC2754" i="1"/>
  <c r="Q2754" i="1" s="1"/>
  <c r="AC2755" i="1"/>
  <c r="Q2755" i="1" s="1"/>
  <c r="AC2756" i="1"/>
  <c r="Q2756" i="1" s="1"/>
  <c r="AC2757" i="1"/>
  <c r="Q2757" i="1" s="1"/>
  <c r="AC2758" i="1"/>
  <c r="Q2758" i="1" s="1"/>
  <c r="AC2759" i="1"/>
  <c r="Q2759" i="1" s="1"/>
  <c r="AC2760" i="1"/>
  <c r="Q2760" i="1" s="1"/>
  <c r="AC2761" i="1"/>
  <c r="Q2761" i="1" s="1"/>
  <c r="AC163" i="1"/>
  <c r="Q163" i="1" s="1"/>
  <c r="AC164" i="1"/>
  <c r="Q164" i="1" s="1"/>
  <c r="AC165" i="1"/>
  <c r="Q165" i="1" s="1"/>
  <c r="AC166" i="1"/>
  <c r="Q166" i="1" s="1"/>
  <c r="AC167" i="1"/>
  <c r="Q167" i="1" s="1"/>
  <c r="AC168" i="1"/>
  <c r="Q168" i="1" s="1"/>
  <c r="AC169" i="1"/>
  <c r="Q169" i="1" s="1"/>
  <c r="AC170" i="1"/>
  <c r="Q170" i="1" s="1"/>
  <c r="AC171" i="1"/>
  <c r="Q171" i="1" s="1"/>
  <c r="AC172" i="1"/>
  <c r="Q172" i="1" s="1"/>
  <c r="AC173" i="1"/>
  <c r="Q173" i="1" s="1"/>
  <c r="AC174" i="1"/>
  <c r="Q174" i="1" s="1"/>
  <c r="AC175" i="1"/>
  <c r="Q175" i="1" s="1"/>
  <c r="AC176" i="1"/>
  <c r="Q176" i="1" s="1"/>
  <c r="AC177" i="1"/>
  <c r="Q177" i="1" s="1"/>
  <c r="AC178" i="1"/>
  <c r="Q178" i="1" s="1"/>
  <c r="AC179" i="1"/>
  <c r="Q179" i="1" s="1"/>
  <c r="AC180" i="1"/>
  <c r="Q180" i="1" s="1"/>
  <c r="AC181" i="1"/>
  <c r="Q181" i="1" s="1"/>
  <c r="AC182" i="1"/>
  <c r="Q182" i="1" s="1"/>
  <c r="AC183" i="1"/>
  <c r="Q183" i="1" s="1"/>
  <c r="AC184" i="1"/>
  <c r="Q184" i="1" s="1"/>
  <c r="AC185" i="1"/>
  <c r="Q185" i="1" s="1"/>
  <c r="AC186" i="1"/>
  <c r="Q186" i="1" s="1"/>
  <c r="AC187" i="1"/>
  <c r="Q187" i="1" s="1"/>
  <c r="AC188" i="1"/>
  <c r="Q188" i="1" s="1"/>
  <c r="AC189" i="1"/>
  <c r="Q189" i="1" s="1"/>
  <c r="AC190" i="1"/>
  <c r="Q190" i="1" s="1"/>
  <c r="AC191" i="1"/>
  <c r="Q191" i="1" s="1"/>
  <c r="AC192" i="1"/>
  <c r="Q192" i="1" s="1"/>
  <c r="AC193" i="1"/>
  <c r="Q193" i="1" s="1"/>
  <c r="AC194" i="1"/>
  <c r="Q194" i="1" s="1"/>
  <c r="AC195" i="1"/>
  <c r="Q195" i="1" s="1"/>
  <c r="AC196" i="1"/>
  <c r="Q196" i="1" s="1"/>
  <c r="AC197" i="1"/>
  <c r="Q197" i="1" s="1"/>
  <c r="AC198" i="1"/>
  <c r="Q198" i="1" s="1"/>
  <c r="AC199" i="1"/>
  <c r="Q199" i="1" s="1"/>
  <c r="AC200" i="1"/>
  <c r="Q200" i="1" s="1"/>
  <c r="AC201" i="1"/>
  <c r="Q201" i="1" s="1"/>
  <c r="AC202" i="1"/>
  <c r="Q202" i="1" s="1"/>
  <c r="AC203" i="1"/>
  <c r="Q203" i="1" s="1"/>
  <c r="AC204" i="1"/>
  <c r="Q204" i="1" s="1"/>
  <c r="AC205" i="1"/>
  <c r="Q205" i="1" s="1"/>
  <c r="AC206" i="1"/>
  <c r="Q206" i="1" s="1"/>
  <c r="AC207" i="1"/>
  <c r="Q207" i="1" s="1"/>
  <c r="AC208" i="1"/>
  <c r="Q208" i="1" s="1"/>
  <c r="AC209" i="1"/>
  <c r="Q209" i="1" s="1"/>
  <c r="AC210" i="1"/>
  <c r="Q210" i="1" s="1"/>
  <c r="AC211" i="1"/>
  <c r="Q211" i="1" s="1"/>
  <c r="AC212" i="1"/>
  <c r="Q212" i="1" s="1"/>
  <c r="AC213" i="1"/>
  <c r="Q213" i="1" s="1"/>
  <c r="AC214" i="1"/>
  <c r="Q214" i="1" s="1"/>
  <c r="AC215" i="1"/>
  <c r="Q215" i="1" s="1"/>
  <c r="AC216" i="1"/>
  <c r="Q216" i="1" s="1"/>
  <c r="AC217" i="1"/>
  <c r="Q217" i="1" s="1"/>
  <c r="AC218" i="1"/>
  <c r="Q218" i="1" s="1"/>
  <c r="AC219" i="1"/>
  <c r="Q219" i="1" s="1"/>
  <c r="AC220" i="1"/>
  <c r="Q220" i="1" s="1"/>
  <c r="AC221" i="1"/>
  <c r="Q221" i="1" s="1"/>
  <c r="AC222" i="1"/>
  <c r="Q222" i="1" s="1"/>
  <c r="AC223" i="1"/>
  <c r="Q223" i="1" s="1"/>
  <c r="AC224" i="1"/>
  <c r="Q224" i="1" s="1"/>
  <c r="AC225" i="1"/>
  <c r="Q225" i="1" s="1"/>
  <c r="AC226" i="1"/>
  <c r="Q226" i="1" s="1"/>
  <c r="AC227" i="1"/>
  <c r="Q227" i="1" s="1"/>
  <c r="AC228" i="1"/>
  <c r="Q228" i="1" s="1"/>
  <c r="AC229" i="1"/>
  <c r="Q229" i="1" s="1"/>
  <c r="AC230" i="1"/>
  <c r="Q230" i="1" s="1"/>
  <c r="AC231" i="1"/>
  <c r="Q231" i="1" s="1"/>
  <c r="AC232" i="1"/>
  <c r="Q232" i="1" s="1"/>
  <c r="AC233" i="1"/>
  <c r="Q233" i="1" s="1"/>
  <c r="AC234" i="1"/>
  <c r="Q234" i="1" s="1"/>
  <c r="AC235" i="1"/>
  <c r="Q235" i="1" s="1"/>
  <c r="AC236" i="1"/>
  <c r="Q236" i="1" s="1"/>
  <c r="AC237" i="1"/>
  <c r="Q237" i="1" s="1"/>
  <c r="AC238" i="1"/>
  <c r="Q238" i="1" s="1"/>
  <c r="AC239" i="1"/>
  <c r="Q239" i="1" s="1"/>
  <c r="AC240" i="1"/>
  <c r="Q240" i="1" s="1"/>
  <c r="AC241" i="1"/>
  <c r="Q241" i="1" s="1"/>
  <c r="AC242" i="1"/>
  <c r="Q242" i="1" s="1"/>
  <c r="AC243" i="1"/>
  <c r="Q243" i="1" s="1"/>
  <c r="AC244" i="1"/>
  <c r="Q244" i="1" s="1"/>
  <c r="AC245" i="1"/>
  <c r="Q245" i="1" s="1"/>
  <c r="AC246" i="1"/>
  <c r="Q246" i="1" s="1"/>
  <c r="AC247" i="1"/>
  <c r="Q247" i="1" s="1"/>
  <c r="AC248" i="1"/>
  <c r="Q248" i="1" s="1"/>
  <c r="AC249" i="1"/>
  <c r="Q249" i="1" s="1"/>
  <c r="AC250" i="1"/>
  <c r="Q250" i="1" s="1"/>
  <c r="AC251" i="1"/>
  <c r="Q251" i="1" s="1"/>
  <c r="AC252" i="1"/>
  <c r="Q252" i="1" s="1"/>
  <c r="AC253" i="1"/>
  <c r="Q253" i="1" s="1"/>
  <c r="AC254" i="1"/>
  <c r="Q254" i="1" s="1"/>
  <c r="AC255" i="1"/>
  <c r="Q255" i="1" s="1"/>
  <c r="AC256" i="1"/>
  <c r="Q256" i="1" s="1"/>
  <c r="AC257" i="1"/>
  <c r="Q257" i="1" s="1"/>
  <c r="AC258" i="1"/>
  <c r="Q258" i="1" s="1"/>
  <c r="AC259" i="1"/>
  <c r="Q259" i="1" s="1"/>
  <c r="AC260" i="1"/>
  <c r="Q260" i="1" s="1"/>
  <c r="AC261" i="1"/>
  <c r="Q261" i="1" s="1"/>
  <c r="AC262" i="1"/>
  <c r="Q262" i="1" s="1"/>
  <c r="AC263" i="1"/>
  <c r="Q263" i="1" s="1"/>
  <c r="AC264" i="1"/>
  <c r="Q264" i="1" s="1"/>
  <c r="AC265" i="1"/>
  <c r="Q265" i="1" s="1"/>
  <c r="AC266" i="1"/>
  <c r="Q266" i="1" s="1"/>
  <c r="AC267" i="1"/>
  <c r="Q267" i="1" s="1"/>
  <c r="AC268" i="1"/>
  <c r="Q268" i="1" s="1"/>
  <c r="AC269" i="1"/>
  <c r="Q269" i="1" s="1"/>
  <c r="AC270" i="1"/>
  <c r="Q270" i="1" s="1"/>
  <c r="AC271" i="1"/>
  <c r="Q271" i="1" s="1"/>
  <c r="AC272" i="1"/>
  <c r="Q272" i="1" s="1"/>
  <c r="AC273" i="1"/>
  <c r="Q273" i="1" s="1"/>
  <c r="AC274" i="1"/>
  <c r="Q274" i="1" s="1"/>
  <c r="AC275" i="1"/>
  <c r="Q275" i="1" s="1"/>
  <c r="AC276" i="1"/>
  <c r="Q276" i="1" s="1"/>
  <c r="AC277" i="1"/>
  <c r="Q277" i="1" s="1"/>
  <c r="AC278" i="1"/>
  <c r="Q278" i="1" s="1"/>
  <c r="AC279" i="1"/>
  <c r="Q279" i="1" s="1"/>
  <c r="AC280" i="1"/>
  <c r="Q280" i="1" s="1"/>
  <c r="AC281" i="1"/>
  <c r="Q281" i="1" s="1"/>
  <c r="AC282" i="1"/>
  <c r="Q282" i="1" s="1"/>
  <c r="AC283" i="1"/>
  <c r="Q283" i="1" s="1"/>
  <c r="AC284" i="1"/>
  <c r="Q284" i="1" s="1"/>
  <c r="AC285" i="1"/>
  <c r="Q285" i="1" s="1"/>
  <c r="AC286" i="1"/>
  <c r="Q286" i="1" s="1"/>
  <c r="AC287" i="1"/>
  <c r="Q287" i="1" s="1"/>
  <c r="AC288" i="1"/>
  <c r="Q288" i="1" s="1"/>
  <c r="AC289" i="1"/>
  <c r="Q289" i="1" s="1"/>
  <c r="AC290" i="1"/>
  <c r="Q290" i="1" s="1"/>
  <c r="AC291" i="1"/>
  <c r="Q291" i="1" s="1"/>
  <c r="AC292" i="1"/>
  <c r="Q292" i="1" s="1"/>
  <c r="AC293" i="1"/>
  <c r="Q293" i="1" s="1"/>
  <c r="AC294" i="1"/>
  <c r="Q294" i="1" s="1"/>
  <c r="AC295" i="1"/>
  <c r="Q295" i="1" s="1"/>
  <c r="AC296" i="1"/>
  <c r="Q296" i="1" s="1"/>
  <c r="AC297" i="1"/>
  <c r="Q297" i="1" s="1"/>
  <c r="AC298" i="1"/>
  <c r="Q298" i="1" s="1"/>
  <c r="AC299" i="1"/>
  <c r="Q299" i="1" s="1"/>
  <c r="AC300" i="1"/>
  <c r="Q300" i="1" s="1"/>
  <c r="AC301" i="1"/>
  <c r="Q301" i="1" s="1"/>
  <c r="AC302" i="1"/>
  <c r="Q302" i="1" s="1"/>
  <c r="AC303" i="1"/>
  <c r="Q303" i="1" s="1"/>
  <c r="AC304" i="1"/>
  <c r="Q304" i="1" s="1"/>
  <c r="AC305" i="1"/>
  <c r="Q305" i="1" s="1"/>
  <c r="AC306" i="1"/>
  <c r="Q306" i="1" s="1"/>
  <c r="AC307" i="1"/>
  <c r="Q307" i="1" s="1"/>
  <c r="AC308" i="1"/>
  <c r="Q308" i="1" s="1"/>
  <c r="AC309" i="1"/>
  <c r="Q309" i="1" s="1"/>
  <c r="AC310" i="1"/>
  <c r="Q310" i="1" s="1"/>
  <c r="AC311" i="1"/>
  <c r="Q311" i="1" s="1"/>
  <c r="AC312" i="1"/>
  <c r="Q312" i="1" s="1"/>
  <c r="AC313" i="1"/>
  <c r="Q313" i="1" s="1"/>
  <c r="AC314" i="1"/>
  <c r="Q314" i="1" s="1"/>
  <c r="AC315" i="1"/>
  <c r="Q315" i="1" s="1"/>
  <c r="AC316" i="1"/>
  <c r="Q316" i="1" s="1"/>
  <c r="AC317" i="1"/>
  <c r="Q317" i="1" s="1"/>
  <c r="AC318" i="1"/>
  <c r="Q318" i="1" s="1"/>
  <c r="AC319" i="1"/>
  <c r="Q319" i="1" s="1"/>
  <c r="AC320" i="1"/>
  <c r="Q320" i="1" s="1"/>
  <c r="AC321" i="1"/>
  <c r="Q321" i="1" s="1"/>
  <c r="AC322" i="1"/>
  <c r="Q322" i="1" s="1"/>
  <c r="AC323" i="1"/>
  <c r="Q323" i="1" s="1"/>
  <c r="AC324" i="1"/>
  <c r="Q324" i="1" s="1"/>
  <c r="AC325" i="1"/>
  <c r="Q325" i="1" s="1"/>
  <c r="AC326" i="1"/>
  <c r="Q326" i="1" s="1"/>
  <c r="AC327" i="1"/>
  <c r="Q327" i="1" s="1"/>
  <c r="AC328" i="1"/>
  <c r="Q328" i="1" s="1"/>
  <c r="AC329" i="1"/>
  <c r="Q329" i="1" s="1"/>
  <c r="AC330" i="1"/>
  <c r="Q330" i="1" s="1"/>
  <c r="AC331" i="1"/>
  <c r="Q331" i="1" s="1"/>
  <c r="AC332" i="1"/>
  <c r="Q332" i="1" s="1"/>
  <c r="AC333" i="1"/>
  <c r="Q333" i="1" s="1"/>
  <c r="AC334" i="1"/>
  <c r="Q334" i="1" s="1"/>
  <c r="AC335" i="1"/>
  <c r="Q335" i="1" s="1"/>
  <c r="AC336" i="1"/>
  <c r="Q336" i="1" s="1"/>
  <c r="AC337" i="1"/>
  <c r="Q337" i="1" s="1"/>
  <c r="AC338" i="1"/>
  <c r="Q338" i="1" s="1"/>
  <c r="AC339" i="1"/>
  <c r="Q339" i="1" s="1"/>
  <c r="AC340" i="1"/>
  <c r="Q340" i="1" s="1"/>
  <c r="AC341" i="1"/>
  <c r="Q341" i="1" s="1"/>
  <c r="AC342" i="1"/>
  <c r="Q342" i="1" s="1"/>
  <c r="AC343" i="1"/>
  <c r="Q343" i="1" s="1"/>
  <c r="AC344" i="1"/>
  <c r="Q344" i="1" s="1"/>
  <c r="AC345" i="1"/>
  <c r="Q345" i="1" s="1"/>
  <c r="AC346" i="1"/>
  <c r="Q346" i="1" s="1"/>
  <c r="AC347" i="1"/>
  <c r="Q347" i="1" s="1"/>
  <c r="AC348" i="1"/>
  <c r="Q348" i="1" s="1"/>
  <c r="AC349" i="1"/>
  <c r="Q349" i="1" s="1"/>
  <c r="AC350" i="1"/>
  <c r="Q350" i="1" s="1"/>
  <c r="AC351" i="1"/>
  <c r="Q351" i="1" s="1"/>
  <c r="AC352" i="1"/>
  <c r="Q352" i="1" s="1"/>
  <c r="AC353" i="1"/>
  <c r="Q353" i="1" s="1"/>
  <c r="AC354" i="1"/>
  <c r="Q354" i="1" s="1"/>
  <c r="AC355" i="1"/>
  <c r="Q355" i="1" s="1"/>
  <c r="AC356" i="1"/>
  <c r="Q356" i="1" s="1"/>
  <c r="AC357" i="1"/>
  <c r="Q357" i="1" s="1"/>
  <c r="AC358" i="1"/>
  <c r="Q358" i="1" s="1"/>
  <c r="AC359" i="1"/>
  <c r="Q359" i="1" s="1"/>
  <c r="AC360" i="1"/>
  <c r="Q360" i="1" s="1"/>
  <c r="AC361" i="1"/>
  <c r="Q361" i="1" s="1"/>
  <c r="AC362" i="1"/>
  <c r="Q362" i="1" s="1"/>
  <c r="AC363" i="1"/>
  <c r="Q363" i="1" s="1"/>
  <c r="AC364" i="1"/>
  <c r="Q364" i="1" s="1"/>
  <c r="AC365" i="1"/>
  <c r="Q365" i="1" s="1"/>
  <c r="AC366" i="1"/>
  <c r="Q366" i="1" s="1"/>
  <c r="AC367" i="1"/>
  <c r="Q367" i="1" s="1"/>
  <c r="AC368" i="1"/>
  <c r="Q368" i="1" s="1"/>
  <c r="AC369" i="1"/>
  <c r="Q369" i="1" s="1"/>
  <c r="AC370" i="1"/>
  <c r="Q370" i="1" s="1"/>
  <c r="AC371" i="1"/>
  <c r="Q371" i="1" s="1"/>
  <c r="AC372" i="1"/>
  <c r="Q372" i="1" s="1"/>
  <c r="AC373" i="1"/>
  <c r="Q373" i="1" s="1"/>
  <c r="AC374" i="1"/>
  <c r="Q374" i="1" s="1"/>
  <c r="AC375" i="1"/>
  <c r="Q375" i="1" s="1"/>
  <c r="AC376" i="1"/>
  <c r="Q376" i="1" s="1"/>
  <c r="AC377" i="1"/>
  <c r="Q377" i="1" s="1"/>
  <c r="AC378" i="1"/>
  <c r="Q378" i="1" s="1"/>
  <c r="AC379" i="1"/>
  <c r="Q379" i="1" s="1"/>
  <c r="AC380" i="1"/>
  <c r="Q380" i="1" s="1"/>
  <c r="AC381" i="1"/>
  <c r="Q381" i="1" s="1"/>
  <c r="AC382" i="1"/>
  <c r="Q382" i="1" s="1"/>
  <c r="AC383" i="1"/>
  <c r="Q383" i="1" s="1"/>
  <c r="AC384" i="1"/>
  <c r="Q384" i="1" s="1"/>
  <c r="AC385" i="1"/>
  <c r="Q385" i="1" s="1"/>
  <c r="AC386" i="1"/>
  <c r="Q386" i="1" s="1"/>
  <c r="AC387" i="1"/>
  <c r="Q387" i="1" s="1"/>
  <c r="AC388" i="1"/>
  <c r="Q388" i="1" s="1"/>
  <c r="AC389" i="1"/>
  <c r="Q389" i="1" s="1"/>
  <c r="AC390" i="1"/>
  <c r="Q390" i="1" s="1"/>
  <c r="AC391" i="1"/>
  <c r="Q391" i="1" s="1"/>
  <c r="AC392" i="1"/>
  <c r="Q392" i="1" s="1"/>
  <c r="AC393" i="1"/>
  <c r="Q393" i="1" s="1"/>
  <c r="AC394" i="1"/>
  <c r="Q394" i="1" s="1"/>
  <c r="AC395" i="1"/>
  <c r="Q395" i="1" s="1"/>
  <c r="AC396" i="1"/>
  <c r="Q396" i="1" s="1"/>
  <c r="AC397" i="1"/>
  <c r="Q397" i="1" s="1"/>
  <c r="AC398" i="1"/>
  <c r="Q398" i="1" s="1"/>
  <c r="AC399" i="1"/>
  <c r="Q399" i="1" s="1"/>
  <c r="AC400" i="1"/>
  <c r="Q400" i="1" s="1"/>
  <c r="AC401" i="1"/>
  <c r="Q401" i="1" s="1"/>
  <c r="AC402" i="1"/>
  <c r="Q402" i="1" s="1"/>
  <c r="AC403" i="1"/>
  <c r="Q403" i="1" s="1"/>
  <c r="AC404" i="1"/>
  <c r="Q404" i="1" s="1"/>
  <c r="AC405" i="1"/>
  <c r="Q405" i="1" s="1"/>
  <c r="AC406" i="1"/>
  <c r="Q406" i="1" s="1"/>
  <c r="AC407" i="1"/>
  <c r="Q407" i="1" s="1"/>
  <c r="AC408" i="1"/>
  <c r="Q408" i="1" s="1"/>
  <c r="AC409" i="1"/>
  <c r="Q409" i="1" s="1"/>
  <c r="AC410" i="1"/>
  <c r="Q410" i="1" s="1"/>
  <c r="AC411" i="1"/>
  <c r="Q411" i="1" s="1"/>
  <c r="AC412" i="1"/>
  <c r="Q412" i="1" s="1"/>
  <c r="AC413" i="1"/>
  <c r="Q413" i="1" s="1"/>
  <c r="AC414" i="1"/>
  <c r="Q414" i="1" s="1"/>
  <c r="AC415" i="1"/>
  <c r="Q415" i="1" s="1"/>
  <c r="AC416" i="1"/>
  <c r="Q416" i="1" s="1"/>
  <c r="AC417" i="1"/>
  <c r="Q417" i="1" s="1"/>
  <c r="AC418" i="1"/>
  <c r="Q418" i="1" s="1"/>
  <c r="AC419" i="1"/>
  <c r="Q419" i="1" s="1"/>
  <c r="AC420" i="1"/>
  <c r="Q420" i="1" s="1"/>
  <c r="AC421" i="1"/>
  <c r="Q421" i="1" s="1"/>
  <c r="AC422" i="1"/>
  <c r="Q422" i="1" s="1"/>
  <c r="AC423" i="1"/>
  <c r="Q423" i="1" s="1"/>
  <c r="AC424" i="1"/>
  <c r="Q424" i="1" s="1"/>
  <c r="AC425" i="1"/>
  <c r="Q425" i="1" s="1"/>
  <c r="AC426" i="1"/>
  <c r="Q426" i="1" s="1"/>
  <c r="AC427" i="1"/>
  <c r="Q427" i="1" s="1"/>
  <c r="AC428" i="1"/>
  <c r="Q428" i="1" s="1"/>
  <c r="AC429" i="1"/>
  <c r="Q429" i="1" s="1"/>
  <c r="AC430" i="1"/>
  <c r="Q430" i="1" s="1"/>
  <c r="AC431" i="1"/>
  <c r="Q431" i="1" s="1"/>
  <c r="AC432" i="1"/>
  <c r="Q432" i="1" s="1"/>
  <c r="AC433" i="1"/>
  <c r="Q433" i="1" s="1"/>
  <c r="AC434" i="1"/>
  <c r="Q434" i="1" s="1"/>
  <c r="AC435" i="1"/>
  <c r="Q435" i="1" s="1"/>
  <c r="AC436" i="1"/>
  <c r="Q436" i="1" s="1"/>
  <c r="AC437" i="1"/>
  <c r="Q437" i="1" s="1"/>
  <c r="AC438" i="1"/>
  <c r="Q438" i="1" s="1"/>
  <c r="AC439" i="1"/>
  <c r="Q439" i="1" s="1"/>
  <c r="AC440" i="1"/>
  <c r="Q440" i="1" s="1"/>
  <c r="AC441" i="1"/>
  <c r="Q441" i="1" s="1"/>
  <c r="AC442" i="1"/>
  <c r="Q442" i="1" s="1"/>
  <c r="AC443" i="1"/>
  <c r="Q443" i="1" s="1"/>
  <c r="AC444" i="1"/>
  <c r="Q444" i="1" s="1"/>
  <c r="AC445" i="1"/>
  <c r="Q445" i="1" s="1"/>
  <c r="AC446" i="1"/>
  <c r="Q446" i="1" s="1"/>
  <c r="AC447" i="1"/>
  <c r="Q447" i="1" s="1"/>
  <c r="AC448" i="1"/>
  <c r="Q448" i="1" s="1"/>
  <c r="AC449" i="1"/>
  <c r="Q449" i="1" s="1"/>
  <c r="AC450" i="1"/>
  <c r="Q450" i="1" s="1"/>
  <c r="AC451" i="1"/>
  <c r="Q451" i="1" s="1"/>
  <c r="AC452" i="1"/>
  <c r="Q452" i="1" s="1"/>
  <c r="AC453" i="1"/>
  <c r="Q453" i="1" s="1"/>
  <c r="AC454" i="1"/>
  <c r="Q454" i="1" s="1"/>
  <c r="AC455" i="1"/>
  <c r="Q455" i="1" s="1"/>
  <c r="AC456" i="1"/>
  <c r="Q456" i="1" s="1"/>
  <c r="AC457" i="1"/>
  <c r="Q457" i="1" s="1"/>
  <c r="AC458" i="1"/>
  <c r="Q458" i="1" s="1"/>
  <c r="AC459" i="1"/>
  <c r="Q459" i="1" s="1"/>
  <c r="AC460" i="1"/>
  <c r="Q460" i="1" s="1"/>
  <c r="AC461" i="1"/>
  <c r="Q461" i="1" s="1"/>
  <c r="AC462" i="1"/>
  <c r="Q462" i="1" s="1"/>
  <c r="AC463" i="1"/>
  <c r="Q463" i="1" s="1"/>
  <c r="AC464" i="1"/>
  <c r="Q464" i="1" s="1"/>
  <c r="AC465" i="1"/>
  <c r="Q465" i="1" s="1"/>
  <c r="AC466" i="1"/>
  <c r="Q466" i="1" s="1"/>
  <c r="AC467" i="1"/>
  <c r="Q467" i="1" s="1"/>
  <c r="AC468" i="1"/>
  <c r="Q468" i="1" s="1"/>
  <c r="AC469" i="1"/>
  <c r="Q469" i="1" s="1"/>
  <c r="AC470" i="1"/>
  <c r="Q470" i="1" s="1"/>
  <c r="AC471" i="1"/>
  <c r="Q471" i="1" s="1"/>
  <c r="AC472" i="1"/>
  <c r="Q472" i="1" s="1"/>
  <c r="AC473" i="1"/>
  <c r="Q473" i="1" s="1"/>
  <c r="AC474" i="1"/>
  <c r="Q474" i="1" s="1"/>
  <c r="AC475" i="1"/>
  <c r="Q475" i="1" s="1"/>
  <c r="AC476" i="1"/>
  <c r="Q476" i="1" s="1"/>
  <c r="AC477" i="1"/>
  <c r="Q477" i="1" s="1"/>
  <c r="AC478" i="1"/>
  <c r="Q478" i="1" s="1"/>
  <c r="AC479" i="1"/>
  <c r="Q479" i="1" s="1"/>
  <c r="AC480" i="1"/>
  <c r="Q480" i="1" s="1"/>
  <c r="AC481" i="1"/>
  <c r="Q481" i="1" s="1"/>
  <c r="AC482" i="1"/>
  <c r="Q482" i="1" s="1"/>
  <c r="AC483" i="1"/>
  <c r="Q483" i="1" s="1"/>
  <c r="AC484" i="1"/>
  <c r="Q484" i="1" s="1"/>
  <c r="AC485" i="1"/>
  <c r="Q485" i="1" s="1"/>
  <c r="AC486" i="1"/>
  <c r="Q486" i="1" s="1"/>
  <c r="AC487" i="1"/>
  <c r="Q487" i="1" s="1"/>
  <c r="AC488" i="1"/>
  <c r="Q488" i="1" s="1"/>
  <c r="AC489" i="1"/>
  <c r="Q489" i="1" s="1"/>
  <c r="AC490" i="1"/>
  <c r="Q490" i="1" s="1"/>
  <c r="AC491" i="1"/>
  <c r="Q491" i="1" s="1"/>
  <c r="AC492" i="1"/>
  <c r="Q492" i="1" s="1"/>
  <c r="AC493" i="1"/>
  <c r="Q493" i="1" s="1"/>
  <c r="AC494" i="1"/>
  <c r="Q494" i="1" s="1"/>
  <c r="AC495" i="1"/>
  <c r="Q495" i="1" s="1"/>
  <c r="AC496" i="1"/>
  <c r="Q496" i="1" s="1"/>
  <c r="AC497" i="1"/>
  <c r="Q497" i="1" s="1"/>
  <c r="AC498" i="1"/>
  <c r="Q498" i="1" s="1"/>
  <c r="AC499" i="1"/>
  <c r="Q499" i="1" s="1"/>
  <c r="AC500" i="1"/>
  <c r="Q500" i="1" s="1"/>
  <c r="AC501" i="1"/>
  <c r="Q501" i="1" s="1"/>
  <c r="AC502" i="1"/>
  <c r="Q502" i="1" s="1"/>
  <c r="AC503" i="1"/>
  <c r="Q503" i="1" s="1"/>
  <c r="AC504" i="1"/>
  <c r="Q504" i="1" s="1"/>
  <c r="AC505" i="1"/>
  <c r="Q505" i="1" s="1"/>
  <c r="AC506" i="1"/>
  <c r="Q506" i="1" s="1"/>
  <c r="AC507" i="1"/>
  <c r="Q507" i="1" s="1"/>
  <c r="AC508" i="1"/>
  <c r="Q508" i="1" s="1"/>
  <c r="AC509" i="1"/>
  <c r="Q509" i="1" s="1"/>
  <c r="AC510" i="1"/>
  <c r="Q510" i="1" s="1"/>
  <c r="AC511" i="1"/>
  <c r="Q511" i="1" s="1"/>
  <c r="AC512" i="1"/>
  <c r="Q512" i="1" s="1"/>
  <c r="AC513" i="1"/>
  <c r="Q513" i="1" s="1"/>
  <c r="AC514" i="1"/>
  <c r="Q514" i="1" s="1"/>
  <c r="AC515" i="1"/>
  <c r="Q515" i="1" s="1"/>
  <c r="AC516" i="1"/>
  <c r="Q516" i="1" s="1"/>
  <c r="AC517" i="1"/>
  <c r="Q517" i="1" s="1"/>
  <c r="AC518" i="1"/>
  <c r="Q518" i="1" s="1"/>
  <c r="AC519" i="1"/>
  <c r="Q519" i="1" s="1"/>
  <c r="AC520" i="1"/>
  <c r="Q520" i="1" s="1"/>
  <c r="AC521" i="1"/>
  <c r="Q521" i="1" s="1"/>
  <c r="AC522" i="1"/>
  <c r="Q522" i="1" s="1"/>
  <c r="AC523" i="1"/>
  <c r="Q523" i="1" s="1"/>
  <c r="AC524" i="1"/>
  <c r="Q524" i="1" s="1"/>
  <c r="AC525" i="1"/>
  <c r="Q525" i="1" s="1"/>
  <c r="AC526" i="1"/>
  <c r="Q526" i="1" s="1"/>
  <c r="AC527" i="1"/>
  <c r="Q527" i="1" s="1"/>
  <c r="AC528" i="1"/>
  <c r="Q528" i="1" s="1"/>
  <c r="AC529" i="1"/>
  <c r="Q529" i="1" s="1"/>
  <c r="AC530" i="1"/>
  <c r="Q530" i="1" s="1"/>
  <c r="AC531" i="1"/>
  <c r="Q531" i="1" s="1"/>
  <c r="AC532" i="1"/>
  <c r="Q532" i="1" s="1"/>
  <c r="AC533" i="1"/>
  <c r="Q533" i="1" s="1"/>
  <c r="AC534" i="1"/>
  <c r="Q534" i="1" s="1"/>
  <c r="AC535" i="1"/>
  <c r="Q535" i="1" s="1"/>
  <c r="AC536" i="1"/>
  <c r="Q536" i="1" s="1"/>
  <c r="AC537" i="1"/>
  <c r="Q537" i="1" s="1"/>
  <c r="AC538" i="1"/>
  <c r="Q538" i="1" s="1"/>
  <c r="AC539" i="1"/>
  <c r="Q539" i="1" s="1"/>
  <c r="AC540" i="1"/>
  <c r="Q540" i="1" s="1"/>
  <c r="AC541" i="1"/>
  <c r="Q541" i="1" s="1"/>
  <c r="AC542" i="1"/>
  <c r="Q542" i="1" s="1"/>
  <c r="AC543" i="1"/>
  <c r="Q543" i="1" s="1"/>
  <c r="AC544" i="1"/>
  <c r="Q544" i="1" s="1"/>
  <c r="AC545" i="1"/>
  <c r="Q545" i="1" s="1"/>
  <c r="AC546" i="1"/>
  <c r="Q546" i="1" s="1"/>
  <c r="AC547" i="1"/>
  <c r="Q547" i="1" s="1"/>
  <c r="AC548" i="1"/>
  <c r="Q548" i="1" s="1"/>
  <c r="AC549" i="1"/>
  <c r="Q549" i="1" s="1"/>
  <c r="AC550" i="1"/>
  <c r="Q550" i="1" s="1"/>
  <c r="AC551" i="1"/>
  <c r="Q551" i="1" s="1"/>
  <c r="AC552" i="1"/>
  <c r="Q552" i="1" s="1"/>
  <c r="AC553" i="1"/>
  <c r="Q553" i="1" s="1"/>
  <c r="AC554" i="1"/>
  <c r="Q554" i="1" s="1"/>
  <c r="AC555" i="1"/>
  <c r="Q555" i="1" s="1"/>
  <c r="AC556" i="1"/>
  <c r="Q556" i="1" s="1"/>
  <c r="AC557" i="1"/>
  <c r="Q557" i="1" s="1"/>
  <c r="AC558" i="1"/>
  <c r="Q558" i="1" s="1"/>
  <c r="AC559" i="1"/>
  <c r="Q559" i="1" s="1"/>
  <c r="AC560" i="1"/>
  <c r="Q560" i="1" s="1"/>
  <c r="AC561" i="1"/>
  <c r="Q561" i="1" s="1"/>
  <c r="AC562" i="1"/>
  <c r="Q562" i="1" s="1"/>
  <c r="AC563" i="1"/>
  <c r="Q563" i="1" s="1"/>
  <c r="AC564" i="1"/>
  <c r="Q564" i="1" s="1"/>
  <c r="AC565" i="1"/>
  <c r="Q565" i="1" s="1"/>
  <c r="AC566" i="1"/>
  <c r="Q566" i="1" s="1"/>
  <c r="AC567" i="1"/>
  <c r="Q567" i="1" s="1"/>
  <c r="AC568" i="1"/>
  <c r="Q568" i="1" s="1"/>
  <c r="AC569" i="1"/>
  <c r="Q569" i="1" s="1"/>
  <c r="AC570" i="1"/>
  <c r="Q570" i="1" s="1"/>
  <c r="AC571" i="1"/>
  <c r="Q571" i="1" s="1"/>
  <c r="AC572" i="1"/>
  <c r="Q572" i="1" s="1"/>
  <c r="AC573" i="1"/>
  <c r="Q573" i="1" s="1"/>
  <c r="AC574" i="1"/>
  <c r="Q574" i="1" s="1"/>
  <c r="AC575" i="1"/>
  <c r="Q575" i="1" s="1"/>
  <c r="AC576" i="1"/>
  <c r="Q576" i="1" s="1"/>
  <c r="AC577" i="1"/>
  <c r="Q577" i="1" s="1"/>
  <c r="AC578" i="1"/>
  <c r="Q578" i="1" s="1"/>
  <c r="AC579" i="1"/>
  <c r="Q579" i="1" s="1"/>
  <c r="AC580" i="1"/>
  <c r="Q580" i="1" s="1"/>
  <c r="AC581" i="1"/>
  <c r="Q581" i="1" s="1"/>
  <c r="AC582" i="1"/>
  <c r="Q582" i="1" s="1"/>
  <c r="AC583" i="1"/>
  <c r="Q583" i="1" s="1"/>
  <c r="AC584" i="1"/>
  <c r="Q584" i="1" s="1"/>
  <c r="AC585" i="1"/>
  <c r="Q585" i="1" s="1"/>
  <c r="AC586" i="1"/>
  <c r="Q586" i="1" s="1"/>
  <c r="AC587" i="1"/>
  <c r="Q587" i="1" s="1"/>
  <c r="AC588" i="1"/>
  <c r="Q588" i="1" s="1"/>
  <c r="AC589" i="1"/>
  <c r="Q589" i="1" s="1"/>
  <c r="AC590" i="1"/>
  <c r="Q590" i="1" s="1"/>
  <c r="AC591" i="1"/>
  <c r="Q591" i="1" s="1"/>
  <c r="AC592" i="1"/>
  <c r="Q592" i="1" s="1"/>
  <c r="AC593" i="1"/>
  <c r="Q593" i="1" s="1"/>
  <c r="AC594" i="1"/>
  <c r="Q594" i="1" s="1"/>
  <c r="AC595" i="1"/>
  <c r="Q595" i="1" s="1"/>
  <c r="AC596" i="1"/>
  <c r="Q596" i="1" s="1"/>
  <c r="AC597" i="1"/>
  <c r="Q597" i="1" s="1"/>
  <c r="AC598" i="1"/>
  <c r="Q598" i="1" s="1"/>
  <c r="AC599" i="1"/>
  <c r="Q599" i="1" s="1"/>
  <c r="AC600" i="1"/>
  <c r="Q600" i="1" s="1"/>
  <c r="AC601" i="1"/>
  <c r="Q601" i="1" s="1"/>
  <c r="AC602" i="1"/>
  <c r="Q602" i="1" s="1"/>
  <c r="AC603" i="1"/>
  <c r="Q603" i="1" s="1"/>
  <c r="AC604" i="1"/>
  <c r="Q604" i="1" s="1"/>
  <c r="AC605" i="1"/>
  <c r="Q605" i="1" s="1"/>
  <c r="AC606" i="1"/>
  <c r="Q606" i="1" s="1"/>
  <c r="AC607" i="1"/>
  <c r="Q607" i="1" s="1"/>
  <c r="AC608" i="1"/>
  <c r="Q608" i="1" s="1"/>
  <c r="AC609" i="1"/>
  <c r="Q609" i="1" s="1"/>
  <c r="AC610" i="1"/>
  <c r="Q610" i="1" s="1"/>
  <c r="AC611" i="1"/>
  <c r="Q611" i="1" s="1"/>
  <c r="AC612" i="1"/>
  <c r="Q612" i="1" s="1"/>
  <c r="AC613" i="1"/>
  <c r="Q613" i="1" s="1"/>
  <c r="AC614" i="1"/>
  <c r="Q614" i="1" s="1"/>
  <c r="AC615" i="1"/>
  <c r="Q615" i="1" s="1"/>
  <c r="AC616" i="1"/>
  <c r="Q616" i="1" s="1"/>
  <c r="AC617" i="1"/>
  <c r="Q617" i="1" s="1"/>
  <c r="AC618" i="1"/>
  <c r="Q618" i="1" s="1"/>
  <c r="AC619" i="1"/>
  <c r="Q619" i="1" s="1"/>
  <c r="AC620" i="1"/>
  <c r="Q620" i="1" s="1"/>
  <c r="AC621" i="1"/>
  <c r="Q621" i="1" s="1"/>
  <c r="AC622" i="1"/>
  <c r="Q622" i="1" s="1"/>
  <c r="AC623" i="1"/>
  <c r="Q623" i="1" s="1"/>
  <c r="AC624" i="1"/>
  <c r="Q624" i="1" s="1"/>
  <c r="AC625" i="1"/>
  <c r="Q625" i="1" s="1"/>
  <c r="AC626" i="1"/>
  <c r="Q626" i="1" s="1"/>
  <c r="AC627" i="1"/>
  <c r="Q627" i="1" s="1"/>
  <c r="AC628" i="1"/>
  <c r="Q628" i="1" s="1"/>
  <c r="AC629" i="1"/>
  <c r="Q629" i="1" s="1"/>
  <c r="AC630" i="1"/>
  <c r="Q630" i="1" s="1"/>
  <c r="AC631" i="1"/>
  <c r="Q631" i="1" s="1"/>
  <c r="AC632" i="1"/>
  <c r="Q632" i="1" s="1"/>
  <c r="AC633" i="1"/>
  <c r="Q633" i="1" s="1"/>
  <c r="AC634" i="1"/>
  <c r="Q634" i="1" s="1"/>
  <c r="AC635" i="1"/>
  <c r="Q635" i="1" s="1"/>
  <c r="AC636" i="1"/>
  <c r="Q636" i="1" s="1"/>
  <c r="AC637" i="1"/>
  <c r="Q637" i="1" s="1"/>
  <c r="AC638" i="1"/>
  <c r="Q638" i="1" s="1"/>
  <c r="AC639" i="1"/>
  <c r="Q639" i="1" s="1"/>
  <c r="AC640" i="1"/>
  <c r="Q640" i="1" s="1"/>
  <c r="AC641" i="1"/>
  <c r="Q641" i="1" s="1"/>
  <c r="AC642" i="1"/>
  <c r="Q642" i="1" s="1"/>
  <c r="AC643" i="1"/>
  <c r="Q643" i="1" s="1"/>
  <c r="AC644" i="1"/>
  <c r="Q644" i="1" s="1"/>
  <c r="AC645" i="1"/>
  <c r="Q645" i="1" s="1"/>
  <c r="AC646" i="1"/>
  <c r="Q646" i="1" s="1"/>
  <c r="AC647" i="1"/>
  <c r="Q647" i="1" s="1"/>
  <c r="AC648" i="1"/>
  <c r="Q648" i="1" s="1"/>
  <c r="AC649" i="1"/>
  <c r="Q649" i="1" s="1"/>
  <c r="AC650" i="1"/>
  <c r="Q650" i="1" s="1"/>
  <c r="AC651" i="1"/>
  <c r="Q651" i="1" s="1"/>
  <c r="AC652" i="1"/>
  <c r="Q652" i="1" s="1"/>
  <c r="AC653" i="1"/>
  <c r="Q653" i="1" s="1"/>
  <c r="AC654" i="1"/>
  <c r="Q654" i="1" s="1"/>
  <c r="AC655" i="1"/>
  <c r="Q655" i="1" s="1"/>
  <c r="AC656" i="1"/>
  <c r="Q656" i="1" s="1"/>
  <c r="AC657" i="1"/>
  <c r="Q657" i="1" s="1"/>
  <c r="AC658" i="1"/>
  <c r="Q658" i="1" s="1"/>
  <c r="AC659" i="1"/>
  <c r="Q659" i="1" s="1"/>
  <c r="AC660" i="1"/>
  <c r="Q660" i="1" s="1"/>
  <c r="AC661" i="1"/>
  <c r="Q661" i="1" s="1"/>
  <c r="AC662" i="1"/>
  <c r="Q662" i="1" s="1"/>
  <c r="AC663" i="1"/>
  <c r="Q663" i="1" s="1"/>
  <c r="AC664" i="1"/>
  <c r="Q664" i="1" s="1"/>
  <c r="AC665" i="1"/>
  <c r="Q665" i="1" s="1"/>
  <c r="AC666" i="1"/>
  <c r="Q666" i="1" s="1"/>
  <c r="AC667" i="1"/>
  <c r="Q667" i="1" s="1"/>
  <c r="AC668" i="1"/>
  <c r="Q668" i="1" s="1"/>
  <c r="AC669" i="1"/>
  <c r="Q669" i="1" s="1"/>
  <c r="AC670" i="1"/>
  <c r="Q670" i="1" s="1"/>
  <c r="AC671" i="1"/>
  <c r="Q671" i="1" s="1"/>
  <c r="AC672" i="1"/>
  <c r="Q672" i="1" s="1"/>
  <c r="AC673" i="1"/>
  <c r="Q673" i="1" s="1"/>
  <c r="AC674" i="1"/>
  <c r="Q674" i="1" s="1"/>
  <c r="AC675" i="1"/>
  <c r="Q675" i="1" s="1"/>
  <c r="AC676" i="1"/>
  <c r="Q676" i="1" s="1"/>
  <c r="AC677" i="1"/>
  <c r="Q677" i="1" s="1"/>
  <c r="AC678" i="1"/>
  <c r="Q678" i="1" s="1"/>
  <c r="AC679" i="1"/>
  <c r="Q679" i="1" s="1"/>
  <c r="AC680" i="1"/>
  <c r="Q680" i="1" s="1"/>
  <c r="AC681" i="1"/>
  <c r="Q681" i="1" s="1"/>
  <c r="AC682" i="1"/>
  <c r="Q682" i="1" s="1"/>
  <c r="AC683" i="1"/>
  <c r="Q683" i="1" s="1"/>
  <c r="AC684" i="1"/>
  <c r="Q684" i="1" s="1"/>
  <c r="AC685" i="1"/>
  <c r="Q685" i="1" s="1"/>
  <c r="AC686" i="1"/>
  <c r="Q686" i="1" s="1"/>
  <c r="AC687" i="1"/>
  <c r="Q687" i="1" s="1"/>
  <c r="AC688" i="1"/>
  <c r="Q688" i="1" s="1"/>
  <c r="AC689" i="1"/>
  <c r="Q689" i="1" s="1"/>
  <c r="AC690" i="1"/>
  <c r="Q690" i="1" s="1"/>
  <c r="AC691" i="1"/>
  <c r="Q691" i="1" s="1"/>
  <c r="AC692" i="1"/>
  <c r="Q692" i="1" s="1"/>
  <c r="AC693" i="1"/>
  <c r="Q693" i="1" s="1"/>
  <c r="AC694" i="1"/>
  <c r="Q694" i="1" s="1"/>
  <c r="AC695" i="1"/>
  <c r="Q695" i="1" s="1"/>
  <c r="AC696" i="1"/>
  <c r="Q696" i="1" s="1"/>
  <c r="AC697" i="1"/>
  <c r="Q697" i="1" s="1"/>
  <c r="AC698" i="1"/>
  <c r="Q698" i="1" s="1"/>
  <c r="AC699" i="1"/>
  <c r="Q699" i="1" s="1"/>
  <c r="AC700" i="1"/>
  <c r="Q700" i="1" s="1"/>
  <c r="AC701" i="1"/>
  <c r="Q701" i="1" s="1"/>
  <c r="AC702" i="1"/>
  <c r="Q702" i="1" s="1"/>
  <c r="AC703" i="1"/>
  <c r="Q703" i="1" s="1"/>
  <c r="AC704" i="1"/>
  <c r="Q704" i="1" s="1"/>
  <c r="AC705" i="1"/>
  <c r="Q705" i="1" s="1"/>
  <c r="AC706" i="1"/>
  <c r="Q706" i="1" s="1"/>
  <c r="AC707" i="1"/>
  <c r="Q707" i="1" s="1"/>
  <c r="AC708" i="1"/>
  <c r="Q708" i="1" s="1"/>
  <c r="AC709" i="1"/>
  <c r="Q709" i="1" s="1"/>
  <c r="AC710" i="1"/>
  <c r="Q710" i="1" s="1"/>
  <c r="AC711" i="1"/>
  <c r="Q711" i="1" s="1"/>
  <c r="AC712" i="1"/>
  <c r="Q712" i="1" s="1"/>
  <c r="AC713" i="1"/>
  <c r="Q713" i="1" s="1"/>
  <c r="AC714" i="1"/>
  <c r="Q714" i="1" s="1"/>
  <c r="AC715" i="1"/>
  <c r="Q715" i="1" s="1"/>
  <c r="AC716" i="1"/>
  <c r="Q716" i="1" s="1"/>
  <c r="AC717" i="1"/>
  <c r="Q717" i="1" s="1"/>
  <c r="AC718" i="1"/>
  <c r="Q718" i="1" s="1"/>
  <c r="AC719" i="1"/>
  <c r="Q719" i="1" s="1"/>
  <c r="AC720" i="1"/>
  <c r="Q720" i="1" s="1"/>
  <c r="AC721" i="1"/>
  <c r="Q721" i="1" s="1"/>
  <c r="AC722" i="1"/>
  <c r="Q722" i="1" s="1"/>
  <c r="AC723" i="1"/>
  <c r="Q723" i="1" s="1"/>
  <c r="AC724" i="1"/>
  <c r="Q724" i="1" s="1"/>
  <c r="AC725" i="1"/>
  <c r="Q725" i="1" s="1"/>
  <c r="AC726" i="1"/>
  <c r="Q726" i="1" s="1"/>
  <c r="AC727" i="1"/>
  <c r="Q727" i="1" s="1"/>
  <c r="AC728" i="1"/>
  <c r="Q728" i="1" s="1"/>
  <c r="AC729" i="1"/>
  <c r="Q729" i="1" s="1"/>
  <c r="AC730" i="1"/>
  <c r="Q730" i="1" s="1"/>
  <c r="AC731" i="1"/>
  <c r="Q731" i="1" s="1"/>
  <c r="AC732" i="1"/>
  <c r="Q732" i="1" s="1"/>
  <c r="AC733" i="1"/>
  <c r="Q733" i="1" s="1"/>
  <c r="AC734" i="1"/>
  <c r="Q734" i="1" s="1"/>
  <c r="AC735" i="1"/>
  <c r="Q735" i="1" s="1"/>
  <c r="AC736" i="1"/>
  <c r="Q736" i="1" s="1"/>
  <c r="AC737" i="1"/>
  <c r="Q737" i="1" s="1"/>
  <c r="AC738" i="1"/>
  <c r="Q738" i="1" s="1"/>
  <c r="AC739" i="1"/>
  <c r="Q739" i="1" s="1"/>
  <c r="AC740" i="1"/>
  <c r="Q740" i="1" s="1"/>
  <c r="AC741" i="1"/>
  <c r="Q741" i="1" s="1"/>
  <c r="AC742" i="1"/>
  <c r="Q742" i="1" s="1"/>
  <c r="AC743" i="1"/>
  <c r="Q743" i="1" s="1"/>
  <c r="AC744" i="1"/>
  <c r="Q744" i="1" s="1"/>
  <c r="AC745" i="1"/>
  <c r="Q745" i="1" s="1"/>
  <c r="AC746" i="1"/>
  <c r="Q746" i="1" s="1"/>
  <c r="AC747" i="1"/>
  <c r="Q747" i="1" s="1"/>
  <c r="AC748" i="1"/>
  <c r="Q748" i="1" s="1"/>
  <c r="AC749" i="1"/>
  <c r="Q749" i="1" s="1"/>
  <c r="AC750" i="1"/>
  <c r="Q750" i="1" s="1"/>
  <c r="AC751" i="1"/>
  <c r="Q751" i="1" s="1"/>
  <c r="AC752" i="1"/>
  <c r="Q752" i="1" s="1"/>
  <c r="AC753" i="1"/>
  <c r="Q753" i="1" s="1"/>
  <c r="AC754" i="1"/>
  <c r="Q754" i="1" s="1"/>
  <c r="AC755" i="1"/>
  <c r="Q755" i="1" s="1"/>
  <c r="AC756" i="1"/>
  <c r="Q756" i="1" s="1"/>
  <c r="AC757" i="1"/>
  <c r="Q757" i="1" s="1"/>
  <c r="AC758" i="1"/>
  <c r="Q758" i="1" s="1"/>
  <c r="AC759" i="1"/>
  <c r="Q759" i="1" s="1"/>
  <c r="AC760" i="1"/>
  <c r="Q760" i="1" s="1"/>
  <c r="AC761" i="1"/>
  <c r="Q761" i="1" s="1"/>
  <c r="AC762" i="1"/>
  <c r="Q762" i="1" s="1"/>
  <c r="AC763" i="1"/>
  <c r="Q763" i="1" s="1"/>
  <c r="AC764" i="1"/>
  <c r="Q764" i="1" s="1"/>
  <c r="AC765" i="1"/>
  <c r="Q765" i="1" s="1"/>
  <c r="AC766" i="1"/>
  <c r="Q766" i="1" s="1"/>
  <c r="AC767" i="1"/>
  <c r="Q767" i="1" s="1"/>
  <c r="AC768" i="1"/>
  <c r="Q768" i="1" s="1"/>
  <c r="AC769" i="1"/>
  <c r="Q769" i="1" s="1"/>
  <c r="AC770" i="1"/>
  <c r="Q770" i="1" s="1"/>
  <c r="AC771" i="1"/>
  <c r="Q771" i="1" s="1"/>
  <c r="AC772" i="1"/>
  <c r="Q772" i="1" s="1"/>
  <c r="AC773" i="1"/>
  <c r="Q773" i="1" s="1"/>
  <c r="AC774" i="1"/>
  <c r="Q774" i="1" s="1"/>
  <c r="AC775" i="1"/>
  <c r="Q775" i="1" s="1"/>
  <c r="AC776" i="1"/>
  <c r="Q776" i="1" s="1"/>
  <c r="AC777" i="1"/>
  <c r="Q777" i="1" s="1"/>
  <c r="AC778" i="1"/>
  <c r="Q778" i="1" s="1"/>
  <c r="AC779" i="1"/>
  <c r="Q779" i="1" s="1"/>
  <c r="AC780" i="1"/>
  <c r="Q780" i="1" s="1"/>
  <c r="AC781" i="1"/>
  <c r="Q781" i="1" s="1"/>
  <c r="AC782" i="1"/>
  <c r="Q782" i="1" s="1"/>
  <c r="AC783" i="1"/>
  <c r="Q783" i="1" s="1"/>
  <c r="AC784" i="1"/>
  <c r="Q784" i="1" s="1"/>
  <c r="AC785" i="1"/>
  <c r="Q785" i="1" s="1"/>
  <c r="AC786" i="1"/>
  <c r="Q786" i="1" s="1"/>
  <c r="AC787" i="1"/>
  <c r="Q787" i="1" s="1"/>
  <c r="AC788" i="1"/>
  <c r="Q788" i="1" s="1"/>
  <c r="AC789" i="1"/>
  <c r="Q789" i="1" s="1"/>
  <c r="AC790" i="1"/>
  <c r="Q790" i="1" s="1"/>
  <c r="AC791" i="1"/>
  <c r="Q791" i="1" s="1"/>
  <c r="AC792" i="1"/>
  <c r="Q792" i="1" s="1"/>
  <c r="AC793" i="1"/>
  <c r="Q793" i="1" s="1"/>
  <c r="AC794" i="1"/>
  <c r="Q794" i="1" s="1"/>
  <c r="AC795" i="1"/>
  <c r="Q795" i="1" s="1"/>
  <c r="AC796" i="1"/>
  <c r="Q796" i="1" s="1"/>
  <c r="AC797" i="1"/>
  <c r="Q797" i="1" s="1"/>
  <c r="AC798" i="1"/>
  <c r="Q798" i="1" s="1"/>
  <c r="AC799" i="1"/>
  <c r="Q799" i="1" s="1"/>
  <c r="AC800" i="1"/>
  <c r="Q800" i="1" s="1"/>
  <c r="AC147" i="1"/>
  <c r="Q147" i="1" s="1"/>
  <c r="AC78" i="1"/>
  <c r="Q78" i="1" s="1"/>
  <c r="AC79" i="1"/>
  <c r="Q79" i="1" s="1"/>
  <c r="AC80" i="1"/>
  <c r="Q80" i="1" s="1"/>
  <c r="AC81" i="1"/>
  <c r="Q81" i="1" s="1"/>
  <c r="AC82" i="1"/>
  <c r="Q82" i="1" s="1"/>
  <c r="AC83" i="1"/>
  <c r="Q83" i="1" s="1"/>
  <c r="AC84" i="1"/>
  <c r="Q84" i="1" s="1"/>
  <c r="AC85" i="1"/>
  <c r="Q85" i="1" s="1"/>
  <c r="AC86" i="1"/>
  <c r="Q86" i="1" s="1"/>
  <c r="AC87" i="1"/>
  <c r="Q87" i="1" s="1"/>
  <c r="AC88" i="1"/>
  <c r="Q88" i="1" s="1"/>
  <c r="AC89" i="1"/>
  <c r="Q89" i="1" s="1"/>
  <c r="AC90" i="1"/>
  <c r="Q90" i="1" s="1"/>
  <c r="AC91" i="1"/>
  <c r="Q91" i="1" s="1"/>
  <c r="AC92" i="1"/>
  <c r="Q92" i="1" s="1"/>
  <c r="AC93" i="1"/>
  <c r="Q93" i="1" s="1"/>
  <c r="AC94" i="1"/>
  <c r="Q94" i="1" s="1"/>
  <c r="AC95" i="1"/>
  <c r="Q95" i="1" s="1"/>
  <c r="AC96" i="1"/>
  <c r="Q96" i="1" s="1"/>
  <c r="AC97" i="1"/>
  <c r="Q97" i="1" s="1"/>
  <c r="AC98" i="1"/>
  <c r="Q98" i="1" s="1"/>
  <c r="AC99" i="1"/>
  <c r="Q99" i="1" s="1"/>
  <c r="AC100" i="1"/>
  <c r="Q100" i="1" s="1"/>
  <c r="AC101" i="1"/>
  <c r="Q101" i="1" s="1"/>
  <c r="AC102" i="1"/>
  <c r="Q102" i="1" s="1"/>
  <c r="AC103" i="1"/>
  <c r="Q103" i="1" s="1"/>
  <c r="AC104" i="1"/>
  <c r="Q104" i="1" s="1"/>
  <c r="AC105" i="1"/>
  <c r="Q105" i="1" s="1"/>
  <c r="AC106" i="1"/>
  <c r="Q106" i="1" s="1"/>
  <c r="AC107" i="1"/>
  <c r="Q107" i="1" s="1"/>
  <c r="AC108" i="1"/>
  <c r="Q108" i="1" s="1"/>
  <c r="AC109" i="1"/>
  <c r="Q109" i="1" s="1"/>
  <c r="AC110" i="1"/>
  <c r="Q110" i="1" s="1"/>
  <c r="AC111" i="1"/>
  <c r="Q111" i="1" s="1"/>
  <c r="AC112" i="1"/>
  <c r="Q112" i="1" s="1"/>
  <c r="AC113" i="1"/>
  <c r="Q113" i="1" s="1"/>
  <c r="AC114" i="1"/>
  <c r="Q114" i="1" s="1"/>
  <c r="AC115" i="1"/>
  <c r="Q115" i="1" s="1"/>
  <c r="AC116" i="1"/>
  <c r="Q116" i="1" s="1"/>
  <c r="AC117" i="1"/>
  <c r="Q117" i="1" s="1"/>
  <c r="AC118" i="1"/>
  <c r="Q118" i="1" s="1"/>
  <c r="AC119" i="1"/>
  <c r="Q119" i="1" s="1"/>
  <c r="AC120" i="1"/>
  <c r="Q120" i="1" s="1"/>
  <c r="AC121" i="1"/>
  <c r="Q121" i="1" s="1"/>
  <c r="AC122" i="1"/>
  <c r="Q122" i="1" s="1"/>
  <c r="AC123" i="1"/>
  <c r="Q123" i="1" s="1"/>
  <c r="AC124" i="1"/>
  <c r="Q124" i="1" s="1"/>
  <c r="AC125" i="1"/>
  <c r="Q125" i="1" s="1"/>
  <c r="AC126" i="1"/>
  <c r="Q126" i="1" s="1"/>
  <c r="AC127" i="1"/>
  <c r="Q127" i="1" s="1"/>
  <c r="AC128" i="1"/>
  <c r="Q128" i="1" s="1"/>
  <c r="AC129" i="1"/>
  <c r="Q129" i="1" s="1"/>
  <c r="AC130" i="1"/>
  <c r="Q130" i="1" s="1"/>
  <c r="AC131" i="1"/>
  <c r="Q131" i="1" s="1"/>
  <c r="AC132" i="1"/>
  <c r="Q132" i="1" s="1"/>
  <c r="AC133" i="1"/>
  <c r="Q133" i="1" s="1"/>
  <c r="AC134" i="1"/>
  <c r="Q134" i="1" s="1"/>
  <c r="AC135" i="1"/>
  <c r="Q135" i="1" s="1"/>
  <c r="AC136" i="1"/>
  <c r="Q136" i="1" s="1"/>
  <c r="AC137" i="1"/>
  <c r="Q137" i="1" s="1"/>
  <c r="AC138" i="1"/>
  <c r="Q138" i="1" s="1"/>
  <c r="AC139" i="1"/>
  <c r="Q139" i="1" s="1"/>
  <c r="AC140" i="1"/>
  <c r="Q140" i="1" s="1"/>
  <c r="AC141" i="1"/>
  <c r="Q141" i="1" s="1"/>
  <c r="AC142" i="1"/>
  <c r="Q142" i="1" s="1"/>
  <c r="AC143" i="1"/>
  <c r="Q143" i="1" s="1"/>
  <c r="AC144" i="1"/>
  <c r="Q144" i="1" s="1"/>
  <c r="AC145" i="1"/>
  <c r="Q145" i="1" s="1"/>
  <c r="AC146" i="1"/>
  <c r="Q146" i="1" s="1"/>
  <c r="AC148" i="1"/>
  <c r="Q148" i="1" s="1"/>
  <c r="AC149" i="1"/>
  <c r="Q149" i="1" s="1"/>
  <c r="AC150" i="1"/>
  <c r="Q150" i="1" s="1"/>
  <c r="AC151" i="1"/>
  <c r="Q151" i="1" s="1"/>
  <c r="AC152" i="1"/>
  <c r="Q152" i="1" s="1"/>
  <c r="AC153" i="1"/>
  <c r="Q153" i="1" s="1"/>
  <c r="AC154" i="1"/>
  <c r="Q154" i="1" s="1"/>
  <c r="AC155" i="1"/>
  <c r="Q155" i="1" s="1"/>
  <c r="AC156" i="1"/>
  <c r="Q156" i="1" s="1"/>
  <c r="AC157" i="1"/>
  <c r="Q157" i="1" s="1"/>
  <c r="AC158" i="1"/>
  <c r="Q158" i="1" s="1"/>
  <c r="AC159" i="1"/>
  <c r="Q159" i="1" s="1"/>
  <c r="AC160" i="1"/>
  <c r="Q160" i="1" s="1"/>
  <c r="AC161" i="1"/>
  <c r="Q161" i="1" s="1"/>
  <c r="AC162" i="1"/>
  <c r="Q162" i="1" s="1"/>
  <c r="AC24" i="1"/>
  <c r="Q24" i="1" s="1"/>
  <c r="AC25" i="1"/>
  <c r="Q25" i="1" s="1"/>
  <c r="AC26" i="1"/>
  <c r="Q26" i="1" s="1"/>
  <c r="AC27" i="1"/>
  <c r="Q27" i="1" s="1"/>
  <c r="AC28" i="1"/>
  <c r="Q28" i="1" s="1"/>
  <c r="AC29" i="1"/>
  <c r="Q29" i="1" s="1"/>
  <c r="AC30" i="1"/>
  <c r="Q30" i="1" s="1"/>
  <c r="AC31" i="1"/>
  <c r="Q31" i="1" s="1"/>
  <c r="AC32" i="1"/>
  <c r="Q32" i="1" s="1"/>
  <c r="AC33" i="1"/>
  <c r="Q33" i="1" s="1"/>
  <c r="AC34" i="1"/>
  <c r="Q34" i="1" s="1"/>
  <c r="AC35" i="1"/>
  <c r="Q35" i="1" s="1"/>
  <c r="AC36" i="1"/>
  <c r="Q36" i="1" s="1"/>
  <c r="AC37" i="1"/>
  <c r="Q37" i="1" s="1"/>
  <c r="AC38" i="1"/>
  <c r="Q38" i="1" s="1"/>
  <c r="AC39" i="1"/>
  <c r="Q39" i="1" s="1"/>
  <c r="AC40" i="1"/>
  <c r="Q40" i="1" s="1"/>
  <c r="AC41" i="1"/>
  <c r="Q41" i="1" s="1"/>
  <c r="AC42" i="1"/>
  <c r="Q42" i="1" s="1"/>
  <c r="AC43" i="1"/>
  <c r="Q43" i="1" s="1"/>
  <c r="AC44" i="1"/>
  <c r="Q44" i="1" s="1"/>
  <c r="AC45" i="1"/>
  <c r="Q45" i="1" s="1"/>
  <c r="AC46" i="1"/>
  <c r="Q46" i="1" s="1"/>
  <c r="AC47" i="1"/>
  <c r="Q47" i="1" s="1"/>
  <c r="AC48" i="1"/>
  <c r="Q48" i="1" s="1"/>
  <c r="AC49" i="1"/>
  <c r="Q49" i="1" s="1"/>
  <c r="AC50" i="1"/>
  <c r="Q50" i="1" s="1"/>
  <c r="AC51" i="1"/>
  <c r="Q51" i="1" s="1"/>
  <c r="AC52" i="1"/>
  <c r="Q52" i="1" s="1"/>
  <c r="AC53" i="1"/>
  <c r="Q53" i="1" s="1"/>
  <c r="AC54" i="1"/>
  <c r="Q54" i="1" s="1"/>
  <c r="AC55" i="1"/>
  <c r="Q55" i="1" s="1"/>
  <c r="AC56" i="1"/>
  <c r="Q56" i="1" s="1"/>
  <c r="AC57" i="1"/>
  <c r="Q57" i="1" s="1"/>
  <c r="AC58" i="1"/>
  <c r="Q58" i="1" s="1"/>
  <c r="AC59" i="1"/>
  <c r="Q59" i="1" s="1"/>
  <c r="AC60" i="1"/>
  <c r="Q60" i="1" s="1"/>
  <c r="AC61" i="1"/>
  <c r="Q61" i="1" s="1"/>
  <c r="AC62" i="1"/>
  <c r="Q62" i="1" s="1"/>
  <c r="AC63" i="1"/>
  <c r="Q63" i="1" s="1"/>
  <c r="AC64" i="1"/>
  <c r="Q64" i="1" s="1"/>
  <c r="AC65" i="1"/>
  <c r="Q65" i="1" s="1"/>
  <c r="AC66" i="1"/>
  <c r="Q66" i="1" s="1"/>
  <c r="AC67" i="1"/>
  <c r="Q67" i="1" s="1"/>
  <c r="AC68" i="1"/>
  <c r="Q68" i="1" s="1"/>
  <c r="AC69" i="1"/>
  <c r="Q69" i="1" s="1"/>
  <c r="AC70" i="1"/>
  <c r="Q70" i="1" s="1"/>
  <c r="AC71" i="1"/>
  <c r="Q71" i="1" s="1"/>
  <c r="AC72" i="1"/>
  <c r="Q72" i="1" s="1"/>
  <c r="AC73" i="1"/>
  <c r="Q73" i="1" s="1"/>
  <c r="AC74" i="1"/>
  <c r="Q74" i="1" s="1"/>
  <c r="AC75" i="1"/>
  <c r="Q75" i="1" s="1"/>
  <c r="AC76" i="1"/>
  <c r="Q76" i="1" s="1"/>
  <c r="AC77" i="1"/>
  <c r="Q77" i="1" s="1"/>
  <c r="AC6" i="1"/>
  <c r="Q6" i="1" s="1"/>
  <c r="AC7" i="1"/>
  <c r="Q7" i="1" s="1"/>
  <c r="AC8" i="1"/>
  <c r="Q8" i="1" s="1"/>
  <c r="AC9" i="1"/>
  <c r="Q9" i="1" s="1"/>
  <c r="AC10" i="1"/>
  <c r="Q10" i="1" s="1"/>
  <c r="AC11" i="1"/>
  <c r="Q11" i="1" s="1"/>
  <c r="AC12" i="1"/>
  <c r="Q12" i="1" s="1"/>
  <c r="AC13" i="1"/>
  <c r="Q13" i="1" s="1"/>
  <c r="AC14" i="1"/>
  <c r="Q14" i="1" s="1"/>
  <c r="AC15" i="1"/>
  <c r="Q15" i="1" s="1"/>
  <c r="AC16" i="1"/>
  <c r="Q16" i="1" s="1"/>
  <c r="AC17" i="1"/>
  <c r="Q17" i="1" s="1"/>
  <c r="AC18" i="1"/>
  <c r="Q18" i="1" s="1"/>
  <c r="AC19" i="1"/>
  <c r="Q19" i="1" s="1"/>
  <c r="AC20" i="1"/>
  <c r="Q20" i="1" s="1"/>
  <c r="AC21" i="1"/>
  <c r="Q21" i="1" s="1"/>
  <c r="AC22" i="1"/>
  <c r="Q22" i="1" s="1"/>
  <c r="AC23" i="1"/>
  <c r="Q23" i="1" s="1"/>
  <c r="AC5" i="1"/>
  <c r="Q5" i="1" s="1"/>
  <c r="AC4" i="1"/>
  <c r="Q4" i="1" s="1"/>
  <c r="AC3" i="1"/>
  <c r="Q3" i="1" s="1"/>
  <c r="AC2" i="1"/>
  <c r="Q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0" l="1"/>
  <c r="E7" i="10"/>
  <c r="H7" i="10" s="1"/>
  <c r="E6" i="10"/>
  <c r="E11" i="10"/>
  <c r="F11" i="10" s="1"/>
  <c r="F7" i="10"/>
  <c r="E10" i="10"/>
  <c r="F10" i="10" s="1"/>
  <c r="E12" i="10"/>
  <c r="E8" i="10"/>
  <c r="E5" i="10"/>
  <c r="H5" i="10" s="1"/>
  <c r="E4" i="10"/>
  <c r="E2" i="10"/>
  <c r="F2" i="10"/>
  <c r="E13" i="10"/>
  <c r="R4114" i="1"/>
  <c r="R4110" i="1"/>
  <c r="R4106" i="1"/>
  <c r="R4102" i="1"/>
  <c r="R4098" i="1"/>
  <c r="R4094" i="1"/>
  <c r="R4090" i="1"/>
  <c r="R4086" i="1"/>
  <c r="R4082" i="1"/>
  <c r="R4078" i="1"/>
  <c r="R4074" i="1"/>
  <c r="R4070" i="1"/>
  <c r="R4066" i="1"/>
  <c r="Q3900" i="1"/>
  <c r="R4115" i="1"/>
  <c r="R4111" i="1"/>
  <c r="R4107" i="1"/>
  <c r="R4103" i="1"/>
  <c r="R4099" i="1"/>
  <c r="R4095" i="1"/>
  <c r="R4091" i="1"/>
  <c r="R4087" i="1"/>
  <c r="R4083" i="1"/>
  <c r="R4079" i="1"/>
  <c r="R4075" i="1"/>
  <c r="R4071" i="1"/>
  <c r="R4067" i="1"/>
  <c r="R4063" i="1"/>
  <c r="R4059" i="1"/>
  <c r="R4055" i="1"/>
  <c r="R4051" i="1"/>
  <c r="R4047" i="1"/>
  <c r="R4043" i="1"/>
  <c r="R4039" i="1"/>
  <c r="R4035" i="1"/>
  <c r="R4031" i="1"/>
  <c r="R4027" i="1"/>
  <c r="R4023" i="1"/>
  <c r="R4019" i="1"/>
  <c r="R4015" i="1"/>
  <c r="R4011" i="1"/>
  <c r="R4007" i="1"/>
  <c r="R4003" i="1"/>
  <c r="R3999" i="1"/>
  <c r="R3995" i="1"/>
  <c r="R3991" i="1"/>
  <c r="R3987" i="1"/>
  <c r="R3983" i="1"/>
  <c r="R3979" i="1"/>
  <c r="R3975" i="1"/>
  <c r="R3971" i="1"/>
  <c r="R3967" i="1"/>
  <c r="R3963" i="1"/>
  <c r="R3959" i="1"/>
  <c r="R3955" i="1"/>
  <c r="R3951" i="1"/>
  <c r="R3947" i="1"/>
  <c r="R3943" i="1"/>
  <c r="R3939" i="1"/>
  <c r="R3935" i="1"/>
  <c r="R3931" i="1"/>
  <c r="R3927" i="1"/>
  <c r="R3923" i="1"/>
  <c r="R3919" i="1"/>
  <c r="R3915" i="1"/>
  <c r="R3911" i="1"/>
  <c r="R3907" i="1"/>
  <c r="R3903" i="1"/>
  <c r="R3899" i="1"/>
  <c r="R3895" i="1"/>
  <c r="R3891" i="1"/>
  <c r="R3887" i="1"/>
  <c r="R3883" i="1"/>
  <c r="R3879" i="1"/>
  <c r="R3875" i="1"/>
  <c r="R3871" i="1"/>
  <c r="R3867" i="1"/>
  <c r="R3863" i="1"/>
  <c r="R3859" i="1"/>
  <c r="R3855" i="1"/>
  <c r="R3851" i="1"/>
  <c r="R3847" i="1"/>
  <c r="R3843" i="1"/>
  <c r="R3839" i="1"/>
  <c r="R3835" i="1"/>
  <c r="R3831" i="1"/>
  <c r="R3827" i="1"/>
  <c r="R3823" i="1"/>
  <c r="R3819" i="1"/>
  <c r="R3815" i="1"/>
  <c r="R3811" i="1"/>
  <c r="R3807" i="1"/>
  <c r="R3803" i="1"/>
  <c r="R3799" i="1"/>
  <c r="R3795" i="1"/>
  <c r="R3791" i="1"/>
  <c r="R3787" i="1"/>
  <c r="R3783" i="1"/>
  <c r="R3779" i="1"/>
  <c r="R3775" i="1"/>
  <c r="R3771" i="1"/>
  <c r="R3767" i="1"/>
  <c r="R3763" i="1"/>
  <c r="R3759" i="1"/>
  <c r="R3755" i="1"/>
  <c r="R3751" i="1"/>
  <c r="R3747" i="1"/>
  <c r="R3743" i="1"/>
  <c r="R3739" i="1"/>
  <c r="R3735" i="1"/>
  <c r="R3731" i="1"/>
  <c r="R3727" i="1"/>
  <c r="R3723" i="1"/>
  <c r="R3719" i="1"/>
  <c r="R3715" i="1"/>
  <c r="R3711" i="1"/>
  <c r="R3707" i="1"/>
  <c r="R3703" i="1"/>
  <c r="R3699" i="1"/>
  <c r="R3695" i="1"/>
  <c r="R3691" i="1"/>
  <c r="R3687" i="1"/>
  <c r="R3683" i="1"/>
  <c r="R3679" i="1"/>
  <c r="R3675" i="1"/>
  <c r="R3671" i="1"/>
  <c r="R3667" i="1"/>
  <c r="R3663" i="1"/>
  <c r="R3659" i="1"/>
  <c r="R3655" i="1"/>
  <c r="R3651" i="1"/>
  <c r="R3647" i="1"/>
  <c r="R3643" i="1"/>
  <c r="R3639" i="1"/>
  <c r="R3635" i="1"/>
  <c r="R3631" i="1"/>
  <c r="R3627" i="1"/>
  <c r="R3623" i="1"/>
  <c r="R3619" i="1"/>
  <c r="R3615" i="1"/>
  <c r="R3611" i="1"/>
  <c r="R3607" i="1"/>
  <c r="R3603" i="1"/>
  <c r="R3599" i="1"/>
  <c r="R3595" i="1"/>
  <c r="R3591" i="1"/>
  <c r="R3587" i="1"/>
  <c r="R3583" i="1"/>
  <c r="R3579" i="1"/>
  <c r="R3575" i="1"/>
  <c r="R3571" i="1"/>
  <c r="R3567" i="1"/>
  <c r="R3563" i="1"/>
  <c r="R3559" i="1"/>
  <c r="R3555" i="1"/>
  <c r="R3551" i="1"/>
  <c r="R3547" i="1"/>
  <c r="R3543" i="1"/>
  <c r="R3539" i="1"/>
  <c r="R3535" i="1"/>
  <c r="R3531" i="1"/>
  <c r="R3527" i="1"/>
  <c r="R3523" i="1"/>
  <c r="R3519" i="1"/>
  <c r="R3515" i="1"/>
  <c r="R3511" i="1"/>
  <c r="R3507" i="1"/>
  <c r="R3503" i="1"/>
  <c r="R3499" i="1"/>
  <c r="R3495" i="1"/>
  <c r="R3491" i="1"/>
  <c r="R3487" i="1"/>
  <c r="R3483" i="1"/>
  <c r="R3479" i="1"/>
  <c r="R3475" i="1"/>
  <c r="R3471" i="1"/>
  <c r="R3467" i="1"/>
  <c r="R3463" i="1"/>
  <c r="R3459" i="1"/>
  <c r="R3455" i="1"/>
  <c r="R3451" i="1"/>
  <c r="R3447" i="1"/>
  <c r="R3443" i="1"/>
  <c r="R3439" i="1"/>
  <c r="R3435" i="1"/>
  <c r="R3431" i="1"/>
  <c r="R3427" i="1"/>
  <c r="R3423" i="1"/>
  <c r="R3419" i="1"/>
  <c r="R3415" i="1"/>
  <c r="R3411" i="1"/>
  <c r="R3407" i="1"/>
  <c r="R4113" i="1"/>
  <c r="R4109" i="1"/>
  <c r="R4105" i="1"/>
  <c r="R4101" i="1"/>
  <c r="R4097" i="1"/>
  <c r="R4093" i="1"/>
  <c r="R4089" i="1"/>
  <c r="R4085" i="1"/>
  <c r="R4081" i="1"/>
  <c r="R4077" i="1"/>
  <c r="R4073" i="1"/>
  <c r="R4069" i="1"/>
  <c r="R4065" i="1"/>
  <c r="R4061" i="1"/>
  <c r="R4057" i="1"/>
  <c r="R4053" i="1"/>
  <c r="R4049" i="1"/>
  <c r="R4045" i="1"/>
  <c r="R4041" i="1"/>
  <c r="R4037" i="1"/>
  <c r="R4033" i="1"/>
  <c r="R4029" i="1"/>
  <c r="R4025" i="1"/>
  <c r="R4021" i="1"/>
  <c r="R4017" i="1"/>
  <c r="R4013" i="1"/>
  <c r="R4009" i="1"/>
  <c r="R4005" i="1"/>
  <c r="R4001" i="1"/>
  <c r="R3997" i="1"/>
  <c r="R3993" i="1"/>
  <c r="R3989" i="1"/>
  <c r="R3985" i="1"/>
  <c r="R3981" i="1"/>
  <c r="R3977" i="1"/>
  <c r="R3973" i="1"/>
  <c r="R3969" i="1"/>
  <c r="R3965" i="1"/>
  <c r="R3961" i="1"/>
  <c r="R3957" i="1"/>
  <c r="R3953" i="1"/>
  <c r="R4092" i="1"/>
  <c r="R4028" i="1"/>
  <c r="R3964" i="1"/>
  <c r="R3836" i="1"/>
  <c r="R3772" i="1"/>
  <c r="R3708" i="1"/>
  <c r="R3403" i="1"/>
  <c r="R3399" i="1"/>
  <c r="R3395" i="1"/>
  <c r="R3391" i="1"/>
  <c r="R3387" i="1"/>
  <c r="R3383" i="1"/>
  <c r="R3379" i="1"/>
  <c r="R3375" i="1"/>
  <c r="R3371" i="1"/>
  <c r="R3367" i="1"/>
  <c r="R3363" i="1"/>
  <c r="R3359" i="1"/>
  <c r="R3355" i="1"/>
  <c r="R3351" i="1"/>
  <c r="R3347" i="1"/>
  <c r="R3343" i="1"/>
  <c r="R3339" i="1"/>
  <c r="R3335" i="1"/>
  <c r="R3331" i="1"/>
  <c r="R3327" i="1"/>
  <c r="R3323" i="1"/>
  <c r="R3319" i="1"/>
  <c r="R3315" i="1"/>
  <c r="R3311" i="1"/>
  <c r="R3307" i="1"/>
  <c r="R3303" i="1"/>
  <c r="R3299" i="1"/>
  <c r="R3295" i="1"/>
  <c r="R3291" i="1"/>
  <c r="R3287" i="1"/>
  <c r="R3283" i="1"/>
  <c r="R3279" i="1"/>
  <c r="R3275" i="1"/>
  <c r="R3271" i="1"/>
  <c r="R3267" i="1"/>
  <c r="R3263" i="1"/>
  <c r="R3259" i="1"/>
  <c r="R3255" i="1"/>
  <c r="R3251" i="1"/>
  <c r="R3247" i="1"/>
  <c r="R3243" i="1"/>
  <c r="R3239" i="1"/>
  <c r="R3235" i="1"/>
  <c r="R3231" i="1"/>
  <c r="R3227" i="1"/>
  <c r="R3223" i="1"/>
  <c r="R3219" i="1"/>
  <c r="R3215" i="1"/>
  <c r="R3211" i="1"/>
  <c r="R3207" i="1"/>
  <c r="R3203" i="1"/>
  <c r="R3199" i="1"/>
  <c r="R3195" i="1"/>
  <c r="R3191" i="1"/>
  <c r="R3187" i="1"/>
  <c r="R3183" i="1"/>
  <c r="R3179" i="1"/>
  <c r="R3175" i="1"/>
  <c r="R3171" i="1"/>
  <c r="R3167" i="1"/>
  <c r="R3163" i="1"/>
  <c r="R3159" i="1"/>
  <c r="R3155" i="1"/>
  <c r="R3151" i="1"/>
  <c r="R3147" i="1"/>
  <c r="R3143" i="1"/>
  <c r="R3139" i="1"/>
  <c r="R3135" i="1"/>
  <c r="R3131" i="1"/>
  <c r="R3127" i="1"/>
  <c r="R3123" i="1"/>
  <c r="R3119" i="1"/>
  <c r="R3115" i="1"/>
  <c r="R3111" i="1"/>
  <c r="R3107" i="1"/>
  <c r="R3103" i="1"/>
  <c r="R3099" i="1"/>
  <c r="R3095" i="1"/>
  <c r="R3091" i="1"/>
  <c r="R3087" i="1"/>
  <c r="R3083" i="1"/>
  <c r="R3079" i="1"/>
  <c r="R3075" i="1"/>
  <c r="R3071" i="1"/>
  <c r="R3067" i="1"/>
  <c r="R3063" i="1"/>
  <c r="R3059" i="1"/>
  <c r="R3055" i="1"/>
  <c r="R3051" i="1"/>
  <c r="R3047" i="1"/>
  <c r="R3043" i="1"/>
  <c r="R3039" i="1"/>
  <c r="R3035" i="1"/>
  <c r="R3031" i="1"/>
  <c r="R3027" i="1"/>
  <c r="R3023" i="1"/>
  <c r="R3019" i="1"/>
  <c r="R3015" i="1"/>
  <c r="R3011" i="1"/>
  <c r="R3007" i="1"/>
  <c r="R3003" i="1"/>
  <c r="R2999" i="1"/>
  <c r="R2995" i="1"/>
  <c r="R2991" i="1"/>
  <c r="R2987" i="1"/>
  <c r="R2983" i="1"/>
  <c r="R2979" i="1"/>
  <c r="R2975" i="1"/>
  <c r="R2971" i="1"/>
  <c r="R2967" i="1"/>
  <c r="R2963" i="1"/>
  <c r="R2959" i="1"/>
  <c r="R2955" i="1"/>
  <c r="R2951" i="1"/>
  <c r="R2947" i="1"/>
  <c r="R2943" i="1"/>
  <c r="R2939" i="1"/>
  <c r="R2935" i="1"/>
  <c r="R2931" i="1"/>
  <c r="R2927" i="1"/>
  <c r="R2923" i="1"/>
  <c r="R2919" i="1"/>
  <c r="R2915" i="1"/>
  <c r="R2911" i="1"/>
  <c r="R2907" i="1"/>
  <c r="R2903" i="1"/>
  <c r="R2899" i="1"/>
  <c r="R2895" i="1"/>
  <c r="R2891" i="1"/>
  <c r="R2887" i="1"/>
  <c r="R2883" i="1"/>
  <c r="R2879" i="1"/>
  <c r="R2875" i="1"/>
  <c r="R2871" i="1"/>
  <c r="R2867" i="1"/>
  <c r="R2863" i="1"/>
  <c r="R2859" i="1"/>
  <c r="R2855" i="1"/>
  <c r="R2851" i="1"/>
  <c r="R2847" i="1"/>
  <c r="R2843" i="1"/>
  <c r="R2839" i="1"/>
  <c r="R2835" i="1"/>
  <c r="R2831" i="1"/>
  <c r="R2827" i="1"/>
  <c r="R2823" i="1"/>
  <c r="R2819" i="1"/>
  <c r="R2815" i="1"/>
  <c r="R2811" i="1"/>
  <c r="R2807" i="1"/>
  <c r="R2803" i="1"/>
  <c r="R2799" i="1"/>
  <c r="R2795" i="1"/>
  <c r="R2791" i="1"/>
  <c r="R2787" i="1"/>
  <c r="R2783" i="1"/>
  <c r="R2779" i="1"/>
  <c r="R2775" i="1"/>
  <c r="R2771" i="1"/>
  <c r="R2767" i="1"/>
  <c r="R2763" i="1"/>
  <c r="R2759" i="1"/>
  <c r="R2755" i="1"/>
  <c r="R2751" i="1"/>
  <c r="R2747" i="1"/>
  <c r="R2743" i="1"/>
  <c r="R2739" i="1"/>
  <c r="R2735" i="1"/>
  <c r="R2731" i="1"/>
  <c r="R2727" i="1"/>
  <c r="R2723" i="1"/>
  <c r="R2719" i="1"/>
  <c r="R2715" i="1"/>
  <c r="R2711" i="1"/>
  <c r="R2707" i="1"/>
  <c r="R2703" i="1"/>
  <c r="R2699" i="1"/>
  <c r="R2695" i="1"/>
  <c r="R2691" i="1"/>
  <c r="R2687" i="1"/>
  <c r="R2683" i="1"/>
  <c r="R2679" i="1"/>
  <c r="R2675" i="1"/>
  <c r="R2671" i="1"/>
  <c r="R2667" i="1"/>
  <c r="R2663" i="1"/>
  <c r="R2659" i="1"/>
  <c r="R2655" i="1"/>
  <c r="R2651" i="1"/>
  <c r="R2647" i="1"/>
  <c r="R2643" i="1"/>
  <c r="R2639" i="1"/>
  <c r="R2635" i="1"/>
  <c r="R2631" i="1"/>
  <c r="R2627" i="1"/>
  <c r="R2623" i="1"/>
  <c r="R2619" i="1"/>
  <c r="R2615" i="1"/>
  <c r="R2611" i="1"/>
  <c r="R2607" i="1"/>
  <c r="R2603" i="1"/>
  <c r="R2599" i="1"/>
  <c r="R2595" i="1"/>
  <c r="R2591" i="1"/>
  <c r="R2587" i="1"/>
  <c r="R2583" i="1"/>
  <c r="R2579" i="1"/>
  <c r="R2575" i="1"/>
  <c r="R2571" i="1"/>
  <c r="R2567" i="1"/>
  <c r="R2563" i="1"/>
  <c r="R2559" i="1"/>
  <c r="R2555" i="1"/>
  <c r="R2551" i="1"/>
  <c r="R2547" i="1"/>
  <c r="R2543" i="1"/>
  <c r="R2539" i="1"/>
  <c r="R2535" i="1"/>
  <c r="R2531" i="1"/>
  <c r="R2527" i="1"/>
  <c r="R2523" i="1"/>
  <c r="R2519" i="1"/>
  <c r="R2515" i="1"/>
  <c r="R2511" i="1"/>
  <c r="R2507" i="1"/>
  <c r="R2503" i="1"/>
  <c r="R2499" i="1"/>
  <c r="R2495" i="1"/>
  <c r="R2491" i="1"/>
  <c r="R2487" i="1"/>
  <c r="R2483" i="1"/>
  <c r="R2479" i="1"/>
  <c r="R2475" i="1"/>
  <c r="R2471" i="1"/>
  <c r="R2467" i="1"/>
  <c r="R2463" i="1"/>
  <c r="R2459" i="1"/>
  <c r="R2455" i="1"/>
  <c r="R2451" i="1"/>
  <c r="R2447" i="1"/>
  <c r="R2443" i="1"/>
  <c r="R2439" i="1"/>
  <c r="R2435" i="1"/>
  <c r="R2431" i="1"/>
  <c r="R2427" i="1"/>
  <c r="R2423" i="1"/>
  <c r="R2419" i="1"/>
  <c r="R2415" i="1"/>
  <c r="R2411" i="1"/>
  <c r="R2407" i="1"/>
  <c r="R2403" i="1"/>
  <c r="R2399" i="1"/>
  <c r="R2395" i="1"/>
  <c r="R2391" i="1"/>
  <c r="R2387" i="1"/>
  <c r="R2383" i="1"/>
  <c r="R2379" i="1"/>
  <c r="R2375" i="1"/>
  <c r="R2371" i="1"/>
  <c r="R2367" i="1"/>
  <c r="R2363" i="1"/>
  <c r="R2359" i="1"/>
  <c r="R2355" i="1"/>
  <c r="R2351" i="1"/>
  <c r="R2347" i="1"/>
  <c r="R2343" i="1"/>
  <c r="R2339" i="1"/>
  <c r="R2335" i="1"/>
  <c r="R2331" i="1"/>
  <c r="R2327" i="1"/>
  <c r="R2323" i="1"/>
  <c r="R2319" i="1"/>
  <c r="R2315" i="1"/>
  <c r="R2311" i="1"/>
  <c r="R2307" i="1"/>
  <c r="R2303" i="1"/>
  <c r="R2299" i="1"/>
  <c r="R2295" i="1"/>
  <c r="R2291" i="1"/>
  <c r="R2287" i="1"/>
  <c r="R2283" i="1"/>
  <c r="R2279" i="1"/>
  <c r="R2275" i="1"/>
  <c r="R2271" i="1"/>
  <c r="R2267" i="1"/>
  <c r="R2263" i="1"/>
  <c r="R2259" i="1"/>
  <c r="R2255" i="1"/>
  <c r="R2251" i="1"/>
  <c r="R2247" i="1"/>
  <c r="R2243" i="1"/>
  <c r="R2239" i="1"/>
  <c r="R2235" i="1"/>
  <c r="R2231" i="1"/>
  <c r="R2227" i="1"/>
  <c r="R2223" i="1"/>
  <c r="R2219" i="1"/>
  <c r="R2215" i="1"/>
  <c r="R2211" i="1"/>
  <c r="R2207" i="1"/>
  <c r="R2203" i="1"/>
  <c r="R2199" i="1"/>
  <c r="R2195" i="1"/>
  <c r="R2191" i="1"/>
  <c r="R2187" i="1"/>
  <c r="R2183" i="1"/>
  <c r="R2179" i="1"/>
  <c r="R2175" i="1"/>
  <c r="R2171" i="1"/>
  <c r="R2167" i="1"/>
  <c r="R2163" i="1"/>
  <c r="R2159" i="1"/>
  <c r="R2155" i="1"/>
  <c r="R2151" i="1"/>
  <c r="R2147" i="1"/>
  <c r="R2143" i="1"/>
  <c r="R2139" i="1"/>
  <c r="R2135" i="1"/>
  <c r="R2131" i="1"/>
  <c r="R2127" i="1"/>
  <c r="R2123" i="1"/>
  <c r="R2119" i="1"/>
  <c r="R2115" i="1"/>
  <c r="R2111" i="1"/>
  <c r="R2107" i="1"/>
  <c r="R2103" i="1"/>
  <c r="R2099" i="1"/>
  <c r="R2095" i="1"/>
  <c r="R2091" i="1"/>
  <c r="R2087" i="1"/>
  <c r="R2083" i="1"/>
  <c r="R2079" i="1"/>
  <c r="R2075" i="1"/>
  <c r="R2071" i="1"/>
  <c r="R2067" i="1"/>
  <c r="R2063" i="1"/>
  <c r="R2059" i="1"/>
  <c r="R2055" i="1"/>
  <c r="R2051" i="1"/>
  <c r="R2047" i="1"/>
  <c r="R2043" i="1"/>
  <c r="R2039" i="1"/>
  <c r="R2035" i="1"/>
  <c r="R2031" i="1"/>
  <c r="R2027" i="1"/>
  <c r="R2023" i="1"/>
  <c r="R2019" i="1"/>
  <c r="R2015" i="1"/>
  <c r="R2011" i="1"/>
  <c r="R2007" i="1"/>
  <c r="R2003" i="1"/>
  <c r="R1999" i="1"/>
  <c r="R1995" i="1"/>
  <c r="R1991" i="1"/>
  <c r="R1987" i="1"/>
  <c r="R1983" i="1"/>
  <c r="R1979" i="1"/>
  <c r="R1975" i="1"/>
  <c r="R1971" i="1"/>
  <c r="R1967" i="1"/>
  <c r="R1963" i="1"/>
  <c r="R1959" i="1"/>
  <c r="R4062" i="1"/>
  <c r="R4058" i="1"/>
  <c r="R4054" i="1"/>
  <c r="R4050" i="1"/>
  <c r="R4046" i="1"/>
  <c r="R4042" i="1"/>
  <c r="R4038" i="1"/>
  <c r="R4034" i="1"/>
  <c r="R4030" i="1"/>
  <c r="R4026" i="1"/>
  <c r="R4022" i="1"/>
  <c r="R4018" i="1"/>
  <c r="R4014" i="1"/>
  <c r="R4010" i="1"/>
  <c r="R4006" i="1"/>
  <c r="R4002" i="1"/>
  <c r="R3998" i="1"/>
  <c r="R3994" i="1"/>
  <c r="R3990" i="1"/>
  <c r="R3986" i="1"/>
  <c r="R3982" i="1"/>
  <c r="R3978" i="1"/>
  <c r="R3974" i="1"/>
  <c r="R3970" i="1"/>
  <c r="R3966" i="1"/>
  <c r="R3962" i="1"/>
  <c r="R3958" i="1"/>
  <c r="R3954" i="1"/>
  <c r="R3950" i="1"/>
  <c r="R3946" i="1"/>
  <c r="R3942" i="1"/>
  <c r="R3938" i="1"/>
  <c r="R3934" i="1"/>
  <c r="R3930" i="1"/>
  <c r="R3926" i="1"/>
  <c r="R3922" i="1"/>
  <c r="R3918" i="1"/>
  <c r="R3914" i="1"/>
  <c r="R3910" i="1"/>
  <c r="R3906" i="1"/>
  <c r="R3902" i="1"/>
  <c r="R3898" i="1"/>
  <c r="R3894" i="1"/>
  <c r="R3890" i="1"/>
  <c r="R3886" i="1"/>
  <c r="R3882" i="1"/>
  <c r="R3878" i="1"/>
  <c r="R3874" i="1"/>
  <c r="R3870" i="1"/>
  <c r="R3866" i="1"/>
  <c r="R3862" i="1"/>
  <c r="R3858" i="1"/>
  <c r="R3854" i="1"/>
  <c r="R3850" i="1"/>
  <c r="R3846" i="1"/>
  <c r="R3842" i="1"/>
  <c r="R3838" i="1"/>
  <c r="R3834" i="1"/>
  <c r="R3830" i="1"/>
  <c r="R3826" i="1"/>
  <c r="R3822" i="1"/>
  <c r="R3818" i="1"/>
  <c r="R3814" i="1"/>
  <c r="R3810" i="1"/>
  <c r="R3806" i="1"/>
  <c r="R3802" i="1"/>
  <c r="R3798" i="1"/>
  <c r="R3794" i="1"/>
  <c r="R3790" i="1"/>
  <c r="R3786" i="1"/>
  <c r="R3782" i="1"/>
  <c r="R3778" i="1"/>
  <c r="R3774" i="1"/>
  <c r="R3770" i="1"/>
  <c r="R3766" i="1"/>
  <c r="R3762" i="1"/>
  <c r="R3758" i="1"/>
  <c r="R3754" i="1"/>
  <c r="R3750" i="1"/>
  <c r="R3746" i="1"/>
  <c r="R3742" i="1"/>
  <c r="R3738" i="1"/>
  <c r="R3734" i="1"/>
  <c r="R3730" i="1"/>
  <c r="R3726" i="1"/>
  <c r="R3722" i="1"/>
  <c r="R3718" i="1"/>
  <c r="R3714" i="1"/>
  <c r="R3710" i="1"/>
  <c r="R3706" i="1"/>
  <c r="R3702" i="1"/>
  <c r="R3698" i="1"/>
  <c r="R3694" i="1"/>
  <c r="R3690" i="1"/>
  <c r="R3686" i="1"/>
  <c r="R3682" i="1"/>
  <c r="R3678" i="1"/>
  <c r="R3674" i="1"/>
  <c r="R3670" i="1"/>
  <c r="R3666" i="1"/>
  <c r="R3662" i="1"/>
  <c r="R3658" i="1"/>
  <c r="R3654" i="1"/>
  <c r="R3650" i="1"/>
  <c r="R3646" i="1"/>
  <c r="R3642" i="1"/>
  <c r="R3638" i="1"/>
  <c r="R3634" i="1"/>
  <c r="R3630" i="1"/>
  <c r="R3626" i="1"/>
  <c r="R3622" i="1"/>
  <c r="R3618" i="1"/>
  <c r="R3614" i="1"/>
  <c r="R3610" i="1"/>
  <c r="R3606" i="1"/>
  <c r="R3602" i="1"/>
  <c r="R3598" i="1"/>
  <c r="R3594" i="1"/>
  <c r="R3590" i="1"/>
  <c r="R3586" i="1"/>
  <c r="R3582" i="1"/>
  <c r="R3578" i="1"/>
  <c r="R3574" i="1"/>
  <c r="R3570" i="1"/>
  <c r="R3566" i="1"/>
  <c r="R3562" i="1"/>
  <c r="R3558" i="1"/>
  <c r="R3554" i="1"/>
  <c r="R3550" i="1"/>
  <c r="R3546" i="1"/>
  <c r="R3542" i="1"/>
  <c r="R3538" i="1"/>
  <c r="R3534" i="1"/>
  <c r="R3530" i="1"/>
  <c r="R3526" i="1"/>
  <c r="R3522" i="1"/>
  <c r="R3518" i="1"/>
  <c r="R3514" i="1"/>
  <c r="R3510" i="1"/>
  <c r="R3506" i="1"/>
  <c r="R3502" i="1"/>
  <c r="R3498" i="1"/>
  <c r="R3494" i="1"/>
  <c r="R3490" i="1"/>
  <c r="R3486" i="1"/>
  <c r="R3482" i="1"/>
  <c r="R3478" i="1"/>
  <c r="R3474" i="1"/>
  <c r="R3470" i="1"/>
  <c r="R3466" i="1"/>
  <c r="R3462" i="1"/>
  <c r="R3458" i="1"/>
  <c r="R3454" i="1"/>
  <c r="R3450" i="1"/>
  <c r="R3446" i="1"/>
  <c r="R3442" i="1"/>
  <c r="R3438" i="1"/>
  <c r="R3434" i="1"/>
  <c r="R3430" i="1"/>
  <c r="R3426" i="1"/>
  <c r="R3422" i="1"/>
  <c r="R3418" i="1"/>
  <c r="R3414" i="1"/>
  <c r="R3410" i="1"/>
  <c r="R3406" i="1"/>
  <c r="R3402" i="1"/>
  <c r="R3398" i="1"/>
  <c r="R3394" i="1"/>
  <c r="R3390" i="1"/>
  <c r="R3386" i="1"/>
  <c r="R3382" i="1"/>
  <c r="R3378" i="1"/>
  <c r="R3374" i="1"/>
  <c r="R3370" i="1"/>
  <c r="R3366" i="1"/>
  <c r="R3362" i="1"/>
  <c r="R3358" i="1"/>
  <c r="R3354" i="1"/>
  <c r="R3350" i="1"/>
  <c r="R3346" i="1"/>
  <c r="R3342" i="1"/>
  <c r="R3338" i="1"/>
  <c r="R3334" i="1"/>
  <c r="R3330" i="1"/>
  <c r="R3326" i="1"/>
  <c r="R3322" i="1"/>
  <c r="R3318" i="1"/>
  <c r="R3314" i="1"/>
  <c r="R3310" i="1"/>
  <c r="R3306" i="1"/>
  <c r="R3302" i="1"/>
  <c r="R3298" i="1"/>
  <c r="R3294" i="1"/>
  <c r="R3290" i="1"/>
  <c r="R3286" i="1"/>
  <c r="R3282" i="1"/>
  <c r="R3278" i="1"/>
  <c r="R3274" i="1"/>
  <c r="R3270" i="1"/>
  <c r="R3266" i="1"/>
  <c r="R3262" i="1"/>
  <c r="R3258" i="1"/>
  <c r="R3254" i="1"/>
  <c r="R3250" i="1"/>
  <c r="R3246" i="1"/>
  <c r="R3242" i="1"/>
  <c r="R3238" i="1"/>
  <c r="R3234" i="1"/>
  <c r="R3230" i="1"/>
  <c r="R3226" i="1"/>
  <c r="R3222" i="1"/>
  <c r="R3218" i="1"/>
  <c r="R3214" i="1"/>
  <c r="R3210" i="1"/>
  <c r="R3206" i="1"/>
  <c r="R3202" i="1"/>
  <c r="R3198" i="1"/>
  <c r="R3194" i="1"/>
  <c r="R3190" i="1"/>
  <c r="R3186" i="1"/>
  <c r="R3182" i="1"/>
  <c r="R3178" i="1"/>
  <c r="R3174" i="1"/>
  <c r="R3170" i="1"/>
  <c r="R3166" i="1"/>
  <c r="R3162" i="1"/>
  <c r="R3158" i="1"/>
  <c r="R3154" i="1"/>
  <c r="R3150" i="1"/>
  <c r="R3146" i="1"/>
  <c r="R3142" i="1"/>
  <c r="R3138" i="1"/>
  <c r="R3134" i="1"/>
  <c r="R3130" i="1"/>
  <c r="R3126" i="1"/>
  <c r="R3122" i="1"/>
  <c r="R3118" i="1"/>
  <c r="R3114" i="1"/>
  <c r="R3110" i="1"/>
  <c r="R3106" i="1"/>
  <c r="R3102" i="1"/>
  <c r="R3098" i="1"/>
  <c r="R3094" i="1"/>
  <c r="R3090" i="1"/>
  <c r="R3086" i="1"/>
  <c r="R3082" i="1"/>
  <c r="R3078" i="1"/>
  <c r="R3074" i="1"/>
  <c r="R3070" i="1"/>
  <c r="R3066" i="1"/>
  <c r="R3062" i="1"/>
  <c r="R3058" i="1"/>
  <c r="R3054" i="1"/>
  <c r="R3050" i="1"/>
  <c r="R3046" i="1"/>
  <c r="R3042" i="1"/>
  <c r="R3038" i="1"/>
  <c r="R3034" i="1"/>
  <c r="R3030" i="1"/>
  <c r="R3026" i="1"/>
  <c r="R3022" i="1"/>
  <c r="R3018" i="1"/>
  <c r="R3014" i="1"/>
  <c r="R3010" i="1"/>
  <c r="R3006" i="1"/>
  <c r="R3002" i="1"/>
  <c r="R2998" i="1"/>
  <c r="R2994" i="1"/>
  <c r="R2990" i="1"/>
  <c r="R2986" i="1"/>
  <c r="R2982" i="1"/>
  <c r="R2978" i="1"/>
  <c r="R2974" i="1"/>
  <c r="R2970" i="1"/>
  <c r="R2966" i="1"/>
  <c r="R2962" i="1"/>
  <c r="R2958" i="1"/>
  <c r="R2954" i="1"/>
  <c r="R2950" i="1"/>
  <c r="R2946" i="1"/>
  <c r="R2942" i="1"/>
  <c r="R2938" i="1"/>
  <c r="R2934" i="1"/>
  <c r="R2930" i="1"/>
  <c r="R2926" i="1"/>
  <c r="R2922" i="1"/>
  <c r="R2918" i="1"/>
  <c r="R2914" i="1"/>
  <c r="R2910" i="1"/>
  <c r="R2906" i="1"/>
  <c r="R2902" i="1"/>
  <c r="R2898" i="1"/>
  <c r="R2894" i="1"/>
  <c r="R2890" i="1"/>
  <c r="R2886" i="1"/>
  <c r="R2882" i="1"/>
  <c r="R2878" i="1"/>
  <c r="R2874" i="1"/>
  <c r="R2870" i="1"/>
  <c r="R2866" i="1"/>
  <c r="R2862" i="1"/>
  <c r="R2858" i="1"/>
  <c r="R2854" i="1"/>
  <c r="R2850" i="1"/>
  <c r="R2846" i="1"/>
  <c r="R2842" i="1"/>
  <c r="R2838" i="1"/>
  <c r="R2834" i="1"/>
  <c r="R2830" i="1"/>
  <c r="R2826" i="1"/>
  <c r="R2822" i="1"/>
  <c r="R2818" i="1"/>
  <c r="R2814" i="1"/>
  <c r="R2810" i="1"/>
  <c r="R2806" i="1"/>
  <c r="R2802" i="1"/>
  <c r="R2798" i="1"/>
  <c r="R2794" i="1"/>
  <c r="R2790" i="1"/>
  <c r="R2786" i="1"/>
  <c r="R2782" i="1"/>
  <c r="R2778" i="1"/>
  <c r="R2774" i="1"/>
  <c r="R2770" i="1"/>
  <c r="R2766" i="1"/>
  <c r="R2762" i="1"/>
  <c r="R2758" i="1"/>
  <c r="R2754" i="1"/>
  <c r="R2750" i="1"/>
  <c r="R2746" i="1"/>
  <c r="R2742" i="1"/>
  <c r="R2738" i="1"/>
  <c r="R2734" i="1"/>
  <c r="R2730" i="1"/>
  <c r="R2726" i="1"/>
  <c r="R2722" i="1"/>
  <c r="R2718" i="1"/>
  <c r="R2714" i="1"/>
  <c r="R2710" i="1"/>
  <c r="R2706" i="1"/>
  <c r="R2702" i="1"/>
  <c r="R2698" i="1"/>
  <c r="R2694" i="1"/>
  <c r="R2690" i="1"/>
  <c r="R2686" i="1"/>
  <c r="R2682" i="1"/>
  <c r="R2678" i="1"/>
  <c r="R2674" i="1"/>
  <c r="R2670" i="1"/>
  <c r="R2666" i="1"/>
  <c r="R2662" i="1"/>
  <c r="R2658" i="1"/>
  <c r="R2654" i="1"/>
  <c r="R2650" i="1"/>
  <c r="R2646" i="1"/>
  <c r="R2642" i="1"/>
  <c r="R2638" i="1"/>
  <c r="R2634" i="1"/>
  <c r="R2630" i="1"/>
  <c r="R2626" i="1"/>
  <c r="R2622" i="1"/>
  <c r="R2618" i="1"/>
  <c r="R2614" i="1"/>
  <c r="R2610" i="1"/>
  <c r="R2606" i="1"/>
  <c r="R2602" i="1"/>
  <c r="R2598" i="1"/>
  <c r="R2594" i="1"/>
  <c r="R2590" i="1"/>
  <c r="R2586" i="1"/>
  <c r="R2582" i="1"/>
  <c r="R2578" i="1"/>
  <c r="R2574" i="1"/>
  <c r="R2570" i="1"/>
  <c r="R2566" i="1"/>
  <c r="R2562" i="1"/>
  <c r="R2558" i="1"/>
  <c r="R2554" i="1"/>
  <c r="R2550" i="1"/>
  <c r="R2546" i="1"/>
  <c r="R2542" i="1"/>
  <c r="R2538" i="1"/>
  <c r="R2534" i="1"/>
  <c r="R2530" i="1"/>
  <c r="R2526" i="1"/>
  <c r="R2522" i="1"/>
  <c r="R2518" i="1"/>
  <c r="R2514" i="1"/>
  <c r="R2510" i="1"/>
  <c r="R2506" i="1"/>
  <c r="R2502" i="1"/>
  <c r="R2498" i="1"/>
  <c r="R2494" i="1"/>
  <c r="R2490" i="1"/>
  <c r="R2486" i="1"/>
  <c r="R2482" i="1"/>
  <c r="R2478" i="1"/>
  <c r="R2474" i="1"/>
  <c r="R2470" i="1"/>
  <c r="R2466" i="1"/>
  <c r="R2462" i="1"/>
  <c r="R2458" i="1"/>
  <c r="R2454" i="1"/>
  <c r="R2450" i="1"/>
  <c r="R2446" i="1"/>
  <c r="R2442" i="1"/>
  <c r="R2438" i="1"/>
  <c r="R2434" i="1"/>
  <c r="R2430" i="1"/>
  <c r="R2426" i="1"/>
  <c r="R2422" i="1"/>
  <c r="R2418" i="1"/>
  <c r="R2414" i="1"/>
  <c r="R2410" i="1"/>
  <c r="R2406" i="1"/>
  <c r="R2402" i="1"/>
  <c r="R2398" i="1"/>
  <c r="R2394" i="1"/>
  <c r="R2390" i="1"/>
  <c r="R2386" i="1"/>
  <c r="R2382" i="1"/>
  <c r="R2378" i="1"/>
  <c r="R2374" i="1"/>
  <c r="R2370" i="1"/>
  <c r="R2366" i="1"/>
  <c r="R2362" i="1"/>
  <c r="R2358" i="1"/>
  <c r="R2354" i="1"/>
  <c r="R2350" i="1"/>
  <c r="R2346" i="1"/>
  <c r="R2342" i="1"/>
  <c r="R2338" i="1"/>
  <c r="R2334" i="1"/>
  <c r="R2330" i="1"/>
  <c r="R2326" i="1"/>
  <c r="R2322" i="1"/>
  <c r="R2318" i="1"/>
  <c r="R2314" i="1"/>
  <c r="R2310" i="1"/>
  <c r="R2306" i="1"/>
  <c r="R2302" i="1"/>
  <c r="R2298" i="1"/>
  <c r="R2294" i="1"/>
  <c r="R2290" i="1"/>
  <c r="R2286" i="1"/>
  <c r="R2282" i="1"/>
  <c r="R2278" i="1"/>
  <c r="R2274" i="1"/>
  <c r="R2270" i="1"/>
  <c r="R2266" i="1"/>
  <c r="R2262" i="1"/>
  <c r="R2258" i="1"/>
  <c r="R2254" i="1"/>
  <c r="R2250" i="1"/>
  <c r="R2246" i="1"/>
  <c r="R2242" i="1"/>
  <c r="R2238" i="1"/>
  <c r="R2234" i="1"/>
  <c r="R2230" i="1"/>
  <c r="R2226" i="1"/>
  <c r="R2222" i="1"/>
  <c r="R2218" i="1"/>
  <c r="R2214" i="1"/>
  <c r="R2210" i="1"/>
  <c r="R2206" i="1"/>
  <c r="R2202" i="1"/>
  <c r="R2198" i="1"/>
  <c r="R2194" i="1"/>
  <c r="R2190" i="1"/>
  <c r="R2186" i="1"/>
  <c r="R2182" i="1"/>
  <c r="R2178" i="1"/>
  <c r="R2174" i="1"/>
  <c r="R2170" i="1"/>
  <c r="R2166" i="1"/>
  <c r="R2162" i="1"/>
  <c r="R2158" i="1"/>
  <c r="R2154" i="1"/>
  <c r="R2150" i="1"/>
  <c r="R2146" i="1"/>
  <c r="R2142" i="1"/>
  <c r="R2138" i="1"/>
  <c r="R2134" i="1"/>
  <c r="R2130" i="1"/>
  <c r="R2126" i="1"/>
  <c r="R2122" i="1"/>
  <c r="R2118" i="1"/>
  <c r="R2114" i="1"/>
  <c r="R2110" i="1"/>
  <c r="R2106" i="1"/>
  <c r="R2102" i="1"/>
  <c r="R2098" i="1"/>
  <c r="R2094" i="1"/>
  <c r="R2090" i="1"/>
  <c r="R2086" i="1"/>
  <c r="R2082" i="1"/>
  <c r="R2078" i="1"/>
  <c r="R2074" i="1"/>
  <c r="R2070" i="1"/>
  <c r="R2066" i="1"/>
  <c r="R2062" i="1"/>
  <c r="R2058" i="1"/>
  <c r="R2054" i="1"/>
  <c r="R2050" i="1"/>
  <c r="R2046" i="1"/>
  <c r="R2042" i="1"/>
  <c r="R2038" i="1"/>
  <c r="R2034" i="1"/>
  <c r="R2030" i="1"/>
  <c r="R2026" i="1"/>
  <c r="R2022" i="1"/>
  <c r="R2018" i="1"/>
  <c r="R2014" i="1"/>
  <c r="R2010" i="1"/>
  <c r="R2006" i="1"/>
  <c r="R2002" i="1"/>
  <c r="R1998" i="1"/>
  <c r="R1994" i="1"/>
  <c r="R1990" i="1"/>
  <c r="R1986" i="1"/>
  <c r="R1982" i="1"/>
  <c r="R1978" i="1"/>
  <c r="R1974" i="1"/>
  <c r="R1970" i="1"/>
  <c r="R1966" i="1"/>
  <c r="R1962" i="1"/>
  <c r="R1958" i="1"/>
  <c r="R1954" i="1"/>
  <c r="R1950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R1898" i="1"/>
  <c r="R1894" i="1"/>
  <c r="R1890" i="1"/>
  <c r="R3949" i="1"/>
  <c r="R3945" i="1"/>
  <c r="R3941" i="1"/>
  <c r="R3937" i="1"/>
  <c r="R3933" i="1"/>
  <c r="R3929" i="1"/>
  <c r="R3925" i="1"/>
  <c r="R3921" i="1"/>
  <c r="R3917" i="1"/>
  <c r="R3913" i="1"/>
  <c r="R3909" i="1"/>
  <c r="R3905" i="1"/>
  <c r="R3901" i="1"/>
  <c r="R3897" i="1"/>
  <c r="R3893" i="1"/>
  <c r="R3889" i="1"/>
  <c r="R3885" i="1"/>
  <c r="R3881" i="1"/>
  <c r="R3877" i="1"/>
  <c r="R3873" i="1"/>
  <c r="R3869" i="1"/>
  <c r="R3865" i="1"/>
  <c r="R3861" i="1"/>
  <c r="R3857" i="1"/>
  <c r="R3853" i="1"/>
  <c r="R3849" i="1"/>
  <c r="R3845" i="1"/>
  <c r="R3841" i="1"/>
  <c r="R3837" i="1"/>
  <c r="R3833" i="1"/>
  <c r="R3829" i="1"/>
  <c r="R3825" i="1"/>
  <c r="R3821" i="1"/>
  <c r="R3817" i="1"/>
  <c r="R3813" i="1"/>
  <c r="R3809" i="1"/>
  <c r="R3805" i="1"/>
  <c r="R3801" i="1"/>
  <c r="R3797" i="1"/>
  <c r="R3793" i="1"/>
  <c r="R3789" i="1"/>
  <c r="R3785" i="1"/>
  <c r="R3781" i="1"/>
  <c r="R3777" i="1"/>
  <c r="R3773" i="1"/>
  <c r="R3769" i="1"/>
  <c r="R3765" i="1"/>
  <c r="R3761" i="1"/>
  <c r="R3757" i="1"/>
  <c r="R3753" i="1"/>
  <c r="R3749" i="1"/>
  <c r="R3745" i="1"/>
  <c r="R3741" i="1"/>
  <c r="R3737" i="1"/>
  <c r="R3733" i="1"/>
  <c r="R3729" i="1"/>
  <c r="R3725" i="1"/>
  <c r="R3721" i="1"/>
  <c r="R3717" i="1"/>
  <c r="R3713" i="1"/>
  <c r="R3709" i="1"/>
  <c r="R3705" i="1"/>
  <c r="R3701" i="1"/>
  <c r="R3697" i="1"/>
  <c r="R3693" i="1"/>
  <c r="R3689" i="1"/>
  <c r="R3685" i="1"/>
  <c r="R3681" i="1"/>
  <c r="R3677" i="1"/>
  <c r="R3673" i="1"/>
  <c r="R3669" i="1"/>
  <c r="R3665" i="1"/>
  <c r="R3661" i="1"/>
  <c r="R3657" i="1"/>
  <c r="R3653" i="1"/>
  <c r="R3649" i="1"/>
  <c r="R3645" i="1"/>
  <c r="R3641" i="1"/>
  <c r="R3637" i="1"/>
  <c r="R3633" i="1"/>
  <c r="R3629" i="1"/>
  <c r="R3625" i="1"/>
  <c r="R3621" i="1"/>
  <c r="R3617" i="1"/>
  <c r="R3613" i="1"/>
  <c r="R3609" i="1"/>
  <c r="R3605" i="1"/>
  <c r="R3601" i="1"/>
  <c r="R3597" i="1"/>
  <c r="R3593" i="1"/>
  <c r="R3589" i="1"/>
  <c r="R3585" i="1"/>
  <c r="R3581" i="1"/>
  <c r="R3577" i="1"/>
  <c r="R3573" i="1"/>
  <c r="R3569" i="1"/>
  <c r="R3565" i="1"/>
  <c r="R3561" i="1"/>
  <c r="R3557" i="1"/>
  <c r="R3553" i="1"/>
  <c r="R3549" i="1"/>
  <c r="R3545" i="1"/>
  <c r="R3541" i="1"/>
  <c r="R3537" i="1"/>
  <c r="R3533" i="1"/>
  <c r="R3529" i="1"/>
  <c r="R3525" i="1"/>
  <c r="R3521" i="1"/>
  <c r="R3517" i="1"/>
  <c r="R3513" i="1"/>
  <c r="R3509" i="1"/>
  <c r="R3505" i="1"/>
  <c r="R3501" i="1"/>
  <c r="R3497" i="1"/>
  <c r="R3493" i="1"/>
  <c r="R3489" i="1"/>
  <c r="R3485" i="1"/>
  <c r="R3481" i="1"/>
  <c r="R3477" i="1"/>
  <c r="R3473" i="1"/>
  <c r="R3469" i="1"/>
  <c r="R3465" i="1"/>
  <c r="R3461" i="1"/>
  <c r="R3457" i="1"/>
  <c r="R3453" i="1"/>
  <c r="R3449" i="1"/>
  <c r="R3445" i="1"/>
  <c r="R3441" i="1"/>
  <c r="R3437" i="1"/>
  <c r="R3433" i="1"/>
  <c r="R3429" i="1"/>
  <c r="R3425" i="1"/>
  <c r="R3421" i="1"/>
  <c r="R3417" i="1"/>
  <c r="R3413" i="1"/>
  <c r="R3409" i="1"/>
  <c r="R3405" i="1"/>
  <c r="R3401" i="1"/>
  <c r="R3397" i="1"/>
  <c r="R3393" i="1"/>
  <c r="R3389" i="1"/>
  <c r="R3385" i="1"/>
  <c r="R3381" i="1"/>
  <c r="R3377" i="1"/>
  <c r="R3373" i="1"/>
  <c r="R3369" i="1"/>
  <c r="R3365" i="1"/>
  <c r="R3361" i="1"/>
  <c r="R3357" i="1"/>
  <c r="R3353" i="1"/>
  <c r="R3349" i="1"/>
  <c r="R3345" i="1"/>
  <c r="R3341" i="1"/>
  <c r="R3337" i="1"/>
  <c r="R3333" i="1"/>
  <c r="R3329" i="1"/>
  <c r="R3325" i="1"/>
  <c r="R3321" i="1"/>
  <c r="R3317" i="1"/>
  <c r="R3313" i="1"/>
  <c r="R3309" i="1"/>
  <c r="R3305" i="1"/>
  <c r="R3301" i="1"/>
  <c r="R3297" i="1"/>
  <c r="R3293" i="1"/>
  <c r="R3289" i="1"/>
  <c r="R3285" i="1"/>
  <c r="R3281" i="1"/>
  <c r="R3277" i="1"/>
  <c r="R3273" i="1"/>
  <c r="R3269" i="1"/>
  <c r="R3265" i="1"/>
  <c r="R3261" i="1"/>
  <c r="R3257" i="1"/>
  <c r="R3253" i="1"/>
  <c r="R3249" i="1"/>
  <c r="R3245" i="1"/>
  <c r="R3241" i="1"/>
  <c r="R3237" i="1"/>
  <c r="R3233" i="1"/>
  <c r="R3229" i="1"/>
  <c r="R3225" i="1"/>
  <c r="R3221" i="1"/>
  <c r="R3217" i="1"/>
  <c r="R3213" i="1"/>
  <c r="R3209" i="1"/>
  <c r="R3205" i="1"/>
  <c r="R3201" i="1"/>
  <c r="R3197" i="1"/>
  <c r="R3193" i="1"/>
  <c r="R3189" i="1"/>
  <c r="R3185" i="1"/>
  <c r="R3181" i="1"/>
  <c r="R3177" i="1"/>
  <c r="R3173" i="1"/>
  <c r="R3169" i="1"/>
  <c r="R3165" i="1"/>
  <c r="R3161" i="1"/>
  <c r="R3157" i="1"/>
  <c r="R3153" i="1"/>
  <c r="R3149" i="1"/>
  <c r="R3145" i="1"/>
  <c r="R3141" i="1"/>
  <c r="R3137" i="1"/>
  <c r="R3133" i="1"/>
  <c r="R3129" i="1"/>
  <c r="R3125" i="1"/>
  <c r="R3121" i="1"/>
  <c r="R3117" i="1"/>
  <c r="R3113" i="1"/>
  <c r="R3109" i="1"/>
  <c r="R3105" i="1"/>
  <c r="R3101" i="1"/>
  <c r="R3097" i="1"/>
  <c r="R3093" i="1"/>
  <c r="R3089" i="1"/>
  <c r="R3085" i="1"/>
  <c r="R3081" i="1"/>
  <c r="R3077" i="1"/>
  <c r="R3073" i="1"/>
  <c r="R3069" i="1"/>
  <c r="R3065" i="1"/>
  <c r="R3061" i="1"/>
  <c r="R3057" i="1"/>
  <c r="R3053" i="1"/>
  <c r="R3049" i="1"/>
  <c r="R3045" i="1"/>
  <c r="R3041" i="1"/>
  <c r="R3037" i="1"/>
  <c r="R3033" i="1"/>
  <c r="R3029" i="1"/>
  <c r="R3025" i="1"/>
  <c r="R3021" i="1"/>
  <c r="R3017" i="1"/>
  <c r="R3013" i="1"/>
  <c r="R3009" i="1"/>
  <c r="R3005" i="1"/>
  <c r="R3001" i="1"/>
  <c r="R2997" i="1"/>
  <c r="R2993" i="1"/>
  <c r="R2989" i="1"/>
  <c r="R2985" i="1"/>
  <c r="R2981" i="1"/>
  <c r="R2977" i="1"/>
  <c r="R2973" i="1"/>
  <c r="R2969" i="1"/>
  <c r="R2965" i="1"/>
  <c r="R2961" i="1"/>
  <c r="R2957" i="1"/>
  <c r="R2953" i="1"/>
  <c r="R2949" i="1"/>
  <c r="R2945" i="1"/>
  <c r="R2941" i="1"/>
  <c r="R2937" i="1"/>
  <c r="R2933" i="1"/>
  <c r="R2929" i="1"/>
  <c r="R2925" i="1"/>
  <c r="R2921" i="1"/>
  <c r="R2917" i="1"/>
  <c r="R2913" i="1"/>
  <c r="R2909" i="1"/>
  <c r="R2905" i="1"/>
  <c r="R2901" i="1"/>
  <c r="R2897" i="1"/>
  <c r="R2893" i="1"/>
  <c r="R2889" i="1"/>
  <c r="R2885" i="1"/>
  <c r="R2881" i="1"/>
  <c r="R2877" i="1"/>
  <c r="R2873" i="1"/>
  <c r="R2869" i="1"/>
  <c r="R2865" i="1"/>
  <c r="R2861" i="1"/>
  <c r="R2857" i="1"/>
  <c r="R2853" i="1"/>
  <c r="R2849" i="1"/>
  <c r="R2845" i="1"/>
  <c r="R2841" i="1"/>
  <c r="R2837" i="1"/>
  <c r="R2833" i="1"/>
  <c r="R2829" i="1"/>
  <c r="R2825" i="1"/>
  <c r="R2821" i="1"/>
  <c r="R2817" i="1"/>
  <c r="R2813" i="1"/>
  <c r="R2809" i="1"/>
  <c r="R2805" i="1"/>
  <c r="R2801" i="1"/>
  <c r="R2797" i="1"/>
  <c r="R2793" i="1"/>
  <c r="R2789" i="1"/>
  <c r="R2785" i="1"/>
  <c r="R2781" i="1"/>
  <c r="R2777" i="1"/>
  <c r="R2773" i="1"/>
  <c r="R2769" i="1"/>
  <c r="R2765" i="1"/>
  <c r="R2761" i="1"/>
  <c r="R2757" i="1"/>
  <c r="R2753" i="1"/>
  <c r="R2749" i="1"/>
  <c r="R2745" i="1"/>
  <c r="R2741" i="1"/>
  <c r="R2737" i="1"/>
  <c r="R2733" i="1"/>
  <c r="R2729" i="1"/>
  <c r="R2725" i="1"/>
  <c r="R2721" i="1"/>
  <c r="R2717" i="1"/>
  <c r="R2713" i="1"/>
  <c r="R2709" i="1"/>
  <c r="R2705" i="1"/>
  <c r="R2701" i="1"/>
  <c r="R2697" i="1"/>
  <c r="R2693" i="1"/>
  <c r="R2689" i="1"/>
  <c r="R2685" i="1"/>
  <c r="R2681" i="1"/>
  <c r="R2677" i="1"/>
  <c r="R2673" i="1"/>
  <c r="R2669" i="1"/>
  <c r="R2665" i="1"/>
  <c r="R2661" i="1"/>
  <c r="R2657" i="1"/>
  <c r="R2653" i="1"/>
  <c r="R2649" i="1"/>
  <c r="R2645" i="1"/>
  <c r="R2641" i="1"/>
  <c r="R2637" i="1"/>
  <c r="R2633" i="1"/>
  <c r="R2629" i="1"/>
  <c r="R2625" i="1"/>
  <c r="R2621" i="1"/>
  <c r="R2617" i="1"/>
  <c r="R2613" i="1"/>
  <c r="R2609" i="1"/>
  <c r="R2605" i="1"/>
  <c r="R2601" i="1"/>
  <c r="R2597" i="1"/>
  <c r="R2593" i="1"/>
  <c r="R2589" i="1"/>
  <c r="R2585" i="1"/>
  <c r="R2581" i="1"/>
  <c r="R2577" i="1"/>
  <c r="R2573" i="1"/>
  <c r="R2569" i="1"/>
  <c r="R2565" i="1"/>
  <c r="R2561" i="1"/>
  <c r="R2557" i="1"/>
  <c r="R2553" i="1"/>
  <c r="R2549" i="1"/>
  <c r="R2545" i="1"/>
  <c r="R2541" i="1"/>
  <c r="R2537" i="1"/>
  <c r="R2533" i="1"/>
  <c r="R2529" i="1"/>
  <c r="R2525" i="1"/>
  <c r="R2521" i="1"/>
  <c r="R2517" i="1"/>
  <c r="R2513" i="1"/>
  <c r="R2509" i="1"/>
  <c r="R2505" i="1"/>
  <c r="R2501" i="1"/>
  <c r="R2497" i="1"/>
  <c r="R2493" i="1"/>
  <c r="R2489" i="1"/>
  <c r="R2485" i="1"/>
  <c r="R2481" i="1"/>
  <c r="R2477" i="1"/>
  <c r="R2473" i="1"/>
  <c r="R2469" i="1"/>
  <c r="R2465" i="1"/>
  <c r="R2461" i="1"/>
  <c r="R2457" i="1"/>
  <c r="R2453" i="1"/>
  <c r="R2449" i="1"/>
  <c r="R2445" i="1"/>
  <c r="R2441" i="1"/>
  <c r="R2437" i="1"/>
  <c r="R2433" i="1"/>
  <c r="R2429" i="1"/>
  <c r="R2425" i="1"/>
  <c r="R2421" i="1"/>
  <c r="R2417" i="1"/>
  <c r="R2413" i="1"/>
  <c r="R2409" i="1"/>
  <c r="R2405" i="1"/>
  <c r="R2401" i="1"/>
  <c r="R2397" i="1"/>
  <c r="R2393" i="1"/>
  <c r="R2389" i="1"/>
  <c r="R2385" i="1"/>
  <c r="R2381" i="1"/>
  <c r="R2377" i="1"/>
  <c r="R2373" i="1"/>
  <c r="R2369" i="1"/>
  <c r="R2365" i="1"/>
  <c r="R2361" i="1"/>
  <c r="R2357" i="1"/>
  <c r="R2353" i="1"/>
  <c r="R2349" i="1"/>
  <c r="R2345" i="1"/>
  <c r="R2341" i="1"/>
  <c r="R2337" i="1"/>
  <c r="R2333" i="1"/>
  <c r="R2329" i="1"/>
  <c r="R2325" i="1"/>
  <c r="R2321" i="1"/>
  <c r="R2317" i="1"/>
  <c r="R2313" i="1"/>
  <c r="R2309" i="1"/>
  <c r="R2305" i="1"/>
  <c r="R2301" i="1"/>
  <c r="R2297" i="1"/>
  <c r="R2293" i="1"/>
  <c r="R2289" i="1"/>
  <c r="R2285" i="1"/>
  <c r="R2281" i="1"/>
  <c r="R2277" i="1"/>
  <c r="R2273" i="1"/>
  <c r="R2269" i="1"/>
  <c r="R2265" i="1"/>
  <c r="R2261" i="1"/>
  <c r="R2257" i="1"/>
  <c r="R2253" i="1"/>
  <c r="R2249" i="1"/>
  <c r="R2245" i="1"/>
  <c r="R2241" i="1"/>
  <c r="R2237" i="1"/>
  <c r="R2233" i="1"/>
  <c r="R2229" i="1"/>
  <c r="R2225" i="1"/>
  <c r="R2221" i="1"/>
  <c r="R2217" i="1"/>
  <c r="R2213" i="1"/>
  <c r="R2209" i="1"/>
  <c r="R2205" i="1"/>
  <c r="R2201" i="1"/>
  <c r="R2197" i="1"/>
  <c r="R2193" i="1"/>
  <c r="R2189" i="1"/>
  <c r="R2185" i="1"/>
  <c r="R2181" i="1"/>
  <c r="R2177" i="1"/>
  <c r="R2173" i="1"/>
  <c r="R2169" i="1"/>
  <c r="R2165" i="1"/>
  <c r="R2161" i="1"/>
  <c r="R2157" i="1"/>
  <c r="R2153" i="1"/>
  <c r="R2149" i="1"/>
  <c r="R2145" i="1"/>
  <c r="R2141" i="1"/>
  <c r="R2137" i="1"/>
  <c r="R2133" i="1"/>
  <c r="R2129" i="1"/>
  <c r="R2125" i="1"/>
  <c r="R2121" i="1"/>
  <c r="R2117" i="1"/>
  <c r="R2113" i="1"/>
  <c r="R2109" i="1"/>
  <c r="R2105" i="1"/>
  <c r="R2101" i="1"/>
  <c r="R2097" i="1"/>
  <c r="R2093" i="1"/>
  <c r="R2089" i="1"/>
  <c r="R2085" i="1"/>
  <c r="R2081" i="1"/>
  <c r="R2077" i="1"/>
  <c r="R2073" i="1"/>
  <c r="R2069" i="1"/>
  <c r="R2065" i="1"/>
  <c r="R2061" i="1"/>
  <c r="R2057" i="1"/>
  <c r="R2053" i="1"/>
  <c r="R2049" i="1"/>
  <c r="R2045" i="1"/>
  <c r="R2041" i="1"/>
  <c r="R2037" i="1"/>
  <c r="R2033" i="1"/>
  <c r="R2029" i="1"/>
  <c r="R2025" i="1"/>
  <c r="R2021" i="1"/>
  <c r="R2017" i="1"/>
  <c r="R2013" i="1"/>
  <c r="R2009" i="1"/>
  <c r="R2005" i="1"/>
  <c r="R2001" i="1"/>
  <c r="R1997" i="1"/>
  <c r="R1993" i="1"/>
  <c r="R1989" i="1"/>
  <c r="R1985" i="1"/>
  <c r="R1981" i="1"/>
  <c r="R1977" i="1"/>
  <c r="R1973" i="1"/>
  <c r="R1969" i="1"/>
  <c r="R1965" i="1"/>
  <c r="R1961" i="1"/>
  <c r="R1957" i="1"/>
  <c r="R1953" i="1"/>
  <c r="R1949" i="1"/>
  <c r="R1945" i="1"/>
  <c r="R1941" i="1"/>
  <c r="R1937" i="1"/>
  <c r="R1933" i="1"/>
  <c r="R1929" i="1"/>
  <c r="R1925" i="1"/>
  <c r="R1921" i="1"/>
  <c r="R1917" i="1"/>
  <c r="R1913" i="1"/>
  <c r="R1909" i="1"/>
  <c r="R1905" i="1"/>
  <c r="R1901" i="1"/>
  <c r="R1897" i="1"/>
  <c r="R1893" i="1"/>
  <c r="R1889" i="1"/>
  <c r="R1885" i="1"/>
  <c r="R1881" i="1"/>
  <c r="R1877" i="1"/>
  <c r="R1873" i="1"/>
  <c r="R1869" i="1"/>
  <c r="R1865" i="1"/>
  <c r="R1861" i="1"/>
  <c r="R1857" i="1"/>
  <c r="R1853" i="1"/>
  <c r="R1849" i="1"/>
  <c r="R1845" i="1"/>
  <c r="R1841" i="1"/>
  <c r="R1837" i="1"/>
  <c r="R1833" i="1"/>
  <c r="R1829" i="1"/>
  <c r="R1825" i="1"/>
  <c r="R1821" i="1"/>
  <c r="R1817" i="1"/>
  <c r="R1813" i="1"/>
  <c r="R1809" i="1"/>
  <c r="R1805" i="1"/>
  <c r="R1801" i="1"/>
  <c r="R1797" i="1"/>
  <c r="R1793" i="1"/>
  <c r="R1789" i="1"/>
  <c r="R1785" i="1"/>
  <c r="R1781" i="1"/>
  <c r="R1777" i="1"/>
  <c r="R1773" i="1"/>
  <c r="R1769" i="1"/>
  <c r="R1765" i="1"/>
  <c r="R1761" i="1"/>
  <c r="R1757" i="1"/>
  <c r="R1753" i="1"/>
  <c r="R1749" i="1"/>
  <c r="R1745" i="1"/>
  <c r="R1741" i="1"/>
  <c r="R1737" i="1"/>
  <c r="R1733" i="1"/>
  <c r="R1729" i="1"/>
  <c r="R1725" i="1"/>
  <c r="R1721" i="1"/>
  <c r="R1717" i="1"/>
  <c r="R1713" i="1"/>
  <c r="R1709" i="1"/>
  <c r="R1705" i="1"/>
  <c r="R1701" i="1"/>
  <c r="R1697" i="1"/>
  <c r="R1693" i="1"/>
  <c r="R1689" i="1"/>
  <c r="R1685" i="1"/>
  <c r="R1681" i="1"/>
  <c r="R1677" i="1"/>
  <c r="R1673" i="1"/>
  <c r="R1669" i="1"/>
  <c r="R1665" i="1"/>
  <c r="R1661" i="1"/>
  <c r="R1657" i="1"/>
  <c r="R1653" i="1"/>
  <c r="R1649" i="1"/>
  <c r="R1645" i="1"/>
  <c r="R1641" i="1"/>
  <c r="R1637" i="1"/>
  <c r="R1633" i="1"/>
  <c r="R1629" i="1"/>
  <c r="R1625" i="1"/>
  <c r="R1621" i="1"/>
  <c r="R1617" i="1"/>
  <c r="R1613" i="1"/>
  <c r="R1609" i="1"/>
  <c r="R1605" i="1"/>
  <c r="R1601" i="1"/>
  <c r="R1597" i="1"/>
  <c r="R1593" i="1"/>
  <c r="R1589" i="1"/>
  <c r="R1585" i="1"/>
  <c r="R1581" i="1"/>
  <c r="R1577" i="1"/>
  <c r="R1573" i="1"/>
  <c r="R1569" i="1"/>
  <c r="R1565" i="1"/>
  <c r="R1561" i="1"/>
  <c r="R1557" i="1"/>
  <c r="R1553" i="1"/>
  <c r="R1549" i="1"/>
  <c r="R1545" i="1"/>
  <c r="R1541" i="1"/>
  <c r="R1537" i="1"/>
  <c r="R1533" i="1"/>
  <c r="R1529" i="1"/>
  <c r="R1525" i="1"/>
  <c r="R1521" i="1"/>
  <c r="R1517" i="1"/>
  <c r="R1513" i="1"/>
  <c r="R1509" i="1"/>
  <c r="R1505" i="1"/>
  <c r="R1501" i="1"/>
  <c r="R1497" i="1"/>
  <c r="R1493" i="1"/>
  <c r="R1489" i="1"/>
  <c r="R1485" i="1"/>
  <c r="R1481" i="1"/>
  <c r="R1477" i="1"/>
  <c r="R1473" i="1"/>
  <c r="R1469" i="1"/>
  <c r="R1465" i="1"/>
  <c r="R1461" i="1"/>
  <c r="R1457" i="1"/>
  <c r="R1453" i="1"/>
  <c r="R1449" i="1"/>
  <c r="R1445" i="1"/>
  <c r="R1441" i="1"/>
  <c r="R1437" i="1"/>
  <c r="R1433" i="1"/>
  <c r="R1429" i="1"/>
  <c r="R1425" i="1"/>
  <c r="R1421" i="1"/>
  <c r="R1417" i="1"/>
  <c r="R1413" i="1"/>
  <c r="R1409" i="1"/>
  <c r="R1405" i="1"/>
  <c r="R1401" i="1"/>
  <c r="R1397" i="1"/>
  <c r="R1393" i="1"/>
  <c r="R1389" i="1"/>
  <c r="R1385" i="1"/>
  <c r="R1381" i="1"/>
  <c r="R1377" i="1"/>
  <c r="R1373" i="1"/>
  <c r="R1369" i="1"/>
  <c r="R1365" i="1"/>
  <c r="R1361" i="1"/>
  <c r="R1357" i="1"/>
  <c r="R1353" i="1"/>
  <c r="R1349" i="1"/>
  <c r="R1345" i="1"/>
  <c r="R1341" i="1"/>
  <c r="R1337" i="1"/>
  <c r="R1333" i="1"/>
  <c r="R1329" i="1"/>
  <c r="R1325" i="1"/>
  <c r="R1321" i="1"/>
  <c r="R1317" i="1"/>
  <c r="R1313" i="1"/>
  <c r="R1309" i="1"/>
  <c r="R1305" i="1"/>
  <c r="R1301" i="1"/>
  <c r="R1297" i="1"/>
  <c r="R1293" i="1"/>
  <c r="R1289" i="1"/>
  <c r="R1285" i="1"/>
  <c r="R1281" i="1"/>
  <c r="R1277" i="1"/>
  <c r="R1273" i="1"/>
  <c r="R1269" i="1"/>
  <c r="R1265" i="1"/>
  <c r="R1261" i="1"/>
  <c r="R1257" i="1"/>
  <c r="R1253" i="1"/>
  <c r="R1249" i="1"/>
  <c r="R1245" i="1"/>
  <c r="R1241" i="1"/>
  <c r="R1237" i="1"/>
  <c r="R1233" i="1"/>
  <c r="R2" i="1"/>
  <c r="R4112" i="1"/>
  <c r="R4108" i="1"/>
  <c r="R4104" i="1"/>
  <c r="R4100" i="1"/>
  <c r="R4096" i="1"/>
  <c r="R4088" i="1"/>
  <c r="R4084" i="1"/>
  <c r="R4080" i="1"/>
  <c r="R4076" i="1"/>
  <c r="R4072" i="1"/>
  <c r="R4068" i="1"/>
  <c r="R4064" i="1"/>
  <c r="R4060" i="1"/>
  <c r="R4056" i="1"/>
  <c r="R4052" i="1"/>
  <c r="R4048" i="1"/>
  <c r="R4044" i="1"/>
  <c r="R4040" i="1"/>
  <c r="R4036" i="1"/>
  <c r="R4032" i="1"/>
  <c r="R4024" i="1"/>
  <c r="R4020" i="1"/>
  <c r="R4016" i="1"/>
  <c r="R4012" i="1"/>
  <c r="R4008" i="1"/>
  <c r="R4004" i="1"/>
  <c r="R4000" i="1"/>
  <c r="R3996" i="1"/>
  <c r="R3992" i="1"/>
  <c r="R3988" i="1"/>
  <c r="R3984" i="1"/>
  <c r="R3980" i="1"/>
  <c r="R3976" i="1"/>
  <c r="R3972" i="1"/>
  <c r="R3968" i="1"/>
  <c r="R3960" i="1"/>
  <c r="R3956" i="1"/>
  <c r="R3952" i="1"/>
  <c r="R3948" i="1"/>
  <c r="R3944" i="1"/>
  <c r="R3940" i="1"/>
  <c r="R3936" i="1"/>
  <c r="R3932" i="1"/>
  <c r="R3928" i="1"/>
  <c r="R3924" i="1"/>
  <c r="R3920" i="1"/>
  <c r="R3916" i="1"/>
  <c r="R3912" i="1"/>
  <c r="R3908" i="1"/>
  <c r="R3904" i="1"/>
  <c r="R3896" i="1"/>
  <c r="R3892" i="1"/>
  <c r="R3888" i="1"/>
  <c r="R3884" i="1"/>
  <c r="R3880" i="1"/>
  <c r="R3876" i="1"/>
  <c r="R3872" i="1"/>
  <c r="R3868" i="1"/>
  <c r="R3864" i="1"/>
  <c r="R3860" i="1"/>
  <c r="R3856" i="1"/>
  <c r="R3852" i="1"/>
  <c r="R3848" i="1"/>
  <c r="R3844" i="1"/>
  <c r="R3840" i="1"/>
  <c r="R3832" i="1"/>
  <c r="R3828" i="1"/>
  <c r="R3824" i="1"/>
  <c r="R3820" i="1"/>
  <c r="R3816" i="1"/>
  <c r="R3812" i="1"/>
  <c r="R3808" i="1"/>
  <c r="R3804" i="1"/>
  <c r="R3800" i="1"/>
  <c r="R3796" i="1"/>
  <c r="R3792" i="1"/>
  <c r="R3788" i="1"/>
  <c r="R3784" i="1"/>
  <c r="R3780" i="1"/>
  <c r="R3776" i="1"/>
  <c r="R3768" i="1"/>
  <c r="R3764" i="1"/>
  <c r="R3760" i="1"/>
  <c r="R3756" i="1"/>
  <c r="R3752" i="1"/>
  <c r="R3748" i="1"/>
  <c r="R3744" i="1"/>
  <c r="R3740" i="1"/>
  <c r="R3736" i="1"/>
  <c r="R3732" i="1"/>
  <c r="R3728" i="1"/>
  <c r="R3724" i="1"/>
  <c r="R3720" i="1"/>
  <c r="R3716" i="1"/>
  <c r="R3712" i="1"/>
  <c r="R3704" i="1"/>
  <c r="R3700" i="1"/>
  <c r="R3696" i="1"/>
  <c r="R3692" i="1"/>
  <c r="R3688" i="1"/>
  <c r="R3684" i="1"/>
  <c r="R3680" i="1"/>
  <c r="R3676" i="1"/>
  <c r="R3672" i="1"/>
  <c r="R3668" i="1"/>
  <c r="R3664" i="1"/>
  <c r="R3660" i="1"/>
  <c r="R3656" i="1"/>
  <c r="R3652" i="1"/>
  <c r="R3648" i="1"/>
  <c r="R3644" i="1"/>
  <c r="R3640" i="1"/>
  <c r="R3636" i="1"/>
  <c r="R3632" i="1"/>
  <c r="R3628" i="1"/>
  <c r="R3624" i="1"/>
  <c r="R3620" i="1"/>
  <c r="R3616" i="1"/>
  <c r="R3612" i="1"/>
  <c r="R3608" i="1"/>
  <c r="R3604" i="1"/>
  <c r="R3600" i="1"/>
  <c r="R3596" i="1"/>
  <c r="R3592" i="1"/>
  <c r="R3588" i="1"/>
  <c r="R3584" i="1"/>
  <c r="R3580" i="1"/>
  <c r="R3576" i="1"/>
  <c r="R3572" i="1"/>
  <c r="R3568" i="1"/>
  <c r="R3564" i="1"/>
  <c r="R3560" i="1"/>
  <c r="R3556" i="1"/>
  <c r="R3552" i="1"/>
  <c r="R3548" i="1"/>
  <c r="R3544" i="1"/>
  <c r="R3540" i="1"/>
  <c r="R3536" i="1"/>
  <c r="R3532" i="1"/>
  <c r="R3528" i="1"/>
  <c r="R3524" i="1"/>
  <c r="R3520" i="1"/>
  <c r="R3516" i="1"/>
  <c r="R3512" i="1"/>
  <c r="R3508" i="1"/>
  <c r="R3504" i="1"/>
  <c r="R3500" i="1"/>
  <c r="R3496" i="1"/>
  <c r="R3492" i="1"/>
  <c r="R3488" i="1"/>
  <c r="R3484" i="1"/>
  <c r="R3480" i="1"/>
  <c r="R3476" i="1"/>
  <c r="R3472" i="1"/>
  <c r="R3468" i="1"/>
  <c r="R3464" i="1"/>
  <c r="R3460" i="1"/>
  <c r="R3456" i="1"/>
  <c r="R3452" i="1"/>
  <c r="R3448" i="1"/>
  <c r="R3444" i="1"/>
  <c r="R3440" i="1"/>
  <c r="R3436" i="1"/>
  <c r="R3432" i="1"/>
  <c r="R3428" i="1"/>
  <c r="R3424" i="1"/>
  <c r="R3420" i="1"/>
  <c r="R3416" i="1"/>
  <c r="R3412" i="1"/>
  <c r="R3408" i="1"/>
  <c r="R3404" i="1"/>
  <c r="R3400" i="1"/>
  <c r="R3396" i="1"/>
  <c r="R3392" i="1"/>
  <c r="R3388" i="1"/>
  <c r="R3384" i="1"/>
  <c r="R3380" i="1"/>
  <c r="R3376" i="1"/>
  <c r="R3372" i="1"/>
  <c r="R3368" i="1"/>
  <c r="R3364" i="1"/>
  <c r="R3360" i="1"/>
  <c r="R3356" i="1"/>
  <c r="R3352" i="1"/>
  <c r="R3348" i="1"/>
  <c r="R3344" i="1"/>
  <c r="R3340" i="1"/>
  <c r="R3336" i="1"/>
  <c r="R3332" i="1"/>
  <c r="R3328" i="1"/>
  <c r="R3324" i="1"/>
  <c r="R3320" i="1"/>
  <c r="R3316" i="1"/>
  <c r="R3312" i="1"/>
  <c r="R3308" i="1"/>
  <c r="R3304" i="1"/>
  <c r="R3300" i="1"/>
  <c r="R3296" i="1"/>
  <c r="R3292" i="1"/>
  <c r="R3288" i="1"/>
  <c r="R3284" i="1"/>
  <c r="R3280" i="1"/>
  <c r="R3276" i="1"/>
  <c r="R3272" i="1"/>
  <c r="R3268" i="1"/>
  <c r="R3264" i="1"/>
  <c r="R3260" i="1"/>
  <c r="R3256" i="1"/>
  <c r="R3252" i="1"/>
  <c r="R3248" i="1"/>
  <c r="R3244" i="1"/>
  <c r="R3240" i="1"/>
  <c r="R3236" i="1"/>
  <c r="R3232" i="1"/>
  <c r="R3228" i="1"/>
  <c r="R3224" i="1"/>
  <c r="R3220" i="1"/>
  <c r="R3216" i="1"/>
  <c r="R3212" i="1"/>
  <c r="R3208" i="1"/>
  <c r="R3204" i="1"/>
  <c r="R3200" i="1"/>
  <c r="R3196" i="1"/>
  <c r="R3192" i="1"/>
  <c r="R3188" i="1"/>
  <c r="R3184" i="1"/>
  <c r="R3180" i="1"/>
  <c r="R3176" i="1"/>
  <c r="R3172" i="1"/>
  <c r="R3168" i="1"/>
  <c r="R3164" i="1"/>
  <c r="R3160" i="1"/>
  <c r="R3156" i="1"/>
  <c r="R3152" i="1"/>
  <c r="R3148" i="1"/>
  <c r="R3144" i="1"/>
  <c r="R3140" i="1"/>
  <c r="R3136" i="1"/>
  <c r="R3132" i="1"/>
  <c r="R3128" i="1"/>
  <c r="R3124" i="1"/>
  <c r="R3120" i="1"/>
  <c r="R3116" i="1"/>
  <c r="R3112" i="1"/>
  <c r="R3108" i="1"/>
  <c r="R3104" i="1"/>
  <c r="R3100" i="1"/>
  <c r="R3096" i="1"/>
  <c r="R3092" i="1"/>
  <c r="R3088" i="1"/>
  <c r="R3084" i="1"/>
  <c r="R3080" i="1"/>
  <c r="R3076" i="1"/>
  <c r="R3072" i="1"/>
  <c r="R3068" i="1"/>
  <c r="R3064" i="1"/>
  <c r="R3060" i="1"/>
  <c r="R3056" i="1"/>
  <c r="R3052" i="1"/>
  <c r="R3048" i="1"/>
  <c r="R3044" i="1"/>
  <c r="R3040" i="1"/>
  <c r="R3036" i="1"/>
  <c r="R3032" i="1"/>
  <c r="R3028" i="1"/>
  <c r="R3024" i="1"/>
  <c r="R3020" i="1"/>
  <c r="R3016" i="1"/>
  <c r="R3012" i="1"/>
  <c r="R3008" i="1"/>
  <c r="R3004" i="1"/>
  <c r="R3000" i="1"/>
  <c r="R2996" i="1"/>
  <c r="R2992" i="1"/>
  <c r="R2988" i="1"/>
  <c r="R2984" i="1"/>
  <c r="R2980" i="1"/>
  <c r="R2976" i="1"/>
  <c r="R2972" i="1"/>
  <c r="R2968" i="1"/>
  <c r="R2964" i="1"/>
  <c r="R2960" i="1"/>
  <c r="R2956" i="1"/>
  <c r="R2952" i="1"/>
  <c r="R2948" i="1"/>
  <c r="R2944" i="1"/>
  <c r="R2940" i="1"/>
  <c r="R2936" i="1"/>
  <c r="R2932" i="1"/>
  <c r="R2928" i="1"/>
  <c r="R2924" i="1"/>
  <c r="R2920" i="1"/>
  <c r="R2916" i="1"/>
  <c r="R2912" i="1"/>
  <c r="R2908" i="1"/>
  <c r="R2904" i="1"/>
  <c r="R2900" i="1"/>
  <c r="R2896" i="1"/>
  <c r="R2892" i="1"/>
  <c r="R2888" i="1"/>
  <c r="R2884" i="1"/>
  <c r="R2880" i="1"/>
  <c r="R2876" i="1"/>
  <c r="R2872" i="1"/>
  <c r="R2868" i="1"/>
  <c r="R2864" i="1"/>
  <c r="R2860" i="1"/>
  <c r="R2856" i="1"/>
  <c r="R2852" i="1"/>
  <c r="R2848" i="1"/>
  <c r="R2844" i="1"/>
  <c r="R2840" i="1"/>
  <c r="R2836" i="1"/>
  <c r="R2832" i="1"/>
  <c r="R2828" i="1"/>
  <c r="R2824" i="1"/>
  <c r="R2820" i="1"/>
  <c r="R2816" i="1"/>
  <c r="R2812" i="1"/>
  <c r="R2808" i="1"/>
  <c r="R2804" i="1"/>
  <c r="R2800" i="1"/>
  <c r="R2796" i="1"/>
  <c r="R2792" i="1"/>
  <c r="R2788" i="1"/>
  <c r="R2784" i="1"/>
  <c r="R2780" i="1"/>
  <c r="R2776" i="1"/>
  <c r="R2772" i="1"/>
  <c r="R2768" i="1"/>
  <c r="R2764" i="1"/>
  <c r="R2760" i="1"/>
  <c r="R2756" i="1"/>
  <c r="R2752" i="1"/>
  <c r="R2748" i="1"/>
  <c r="R2744" i="1"/>
  <c r="R2740" i="1"/>
  <c r="R2736" i="1"/>
  <c r="R2732" i="1"/>
  <c r="R2728" i="1"/>
  <c r="R2724" i="1"/>
  <c r="R2720" i="1"/>
  <c r="R2716" i="1"/>
  <c r="R2712" i="1"/>
  <c r="R2708" i="1"/>
  <c r="R2704" i="1"/>
  <c r="R2700" i="1"/>
  <c r="R2696" i="1"/>
  <c r="R2692" i="1"/>
  <c r="R2688" i="1"/>
  <c r="R2684" i="1"/>
  <c r="R2680" i="1"/>
  <c r="R2676" i="1"/>
  <c r="R2672" i="1"/>
  <c r="R2668" i="1"/>
  <c r="R2664" i="1"/>
  <c r="R2660" i="1"/>
  <c r="R2656" i="1"/>
  <c r="R2652" i="1"/>
  <c r="R2648" i="1"/>
  <c r="R2644" i="1"/>
  <c r="R2640" i="1"/>
  <c r="R2636" i="1"/>
  <c r="R2632" i="1"/>
  <c r="R2628" i="1"/>
  <c r="R2624" i="1"/>
  <c r="R2620" i="1"/>
  <c r="R2616" i="1"/>
  <c r="R2612" i="1"/>
  <c r="R2608" i="1"/>
  <c r="R2604" i="1"/>
  <c r="R2600" i="1"/>
  <c r="R2596" i="1"/>
  <c r="R2592" i="1"/>
  <c r="R2588" i="1"/>
  <c r="R2584" i="1"/>
  <c r="R2580" i="1"/>
  <c r="R2576" i="1"/>
  <c r="R2572" i="1"/>
  <c r="R2568" i="1"/>
  <c r="R2564" i="1"/>
  <c r="R2560" i="1"/>
  <c r="R2556" i="1"/>
  <c r="R2552" i="1"/>
  <c r="R2548" i="1"/>
  <c r="R2544" i="1"/>
  <c r="R2540" i="1"/>
  <c r="R2536" i="1"/>
  <c r="R2532" i="1"/>
  <c r="R2528" i="1"/>
  <c r="R2524" i="1"/>
  <c r="R2520" i="1"/>
  <c r="R2516" i="1"/>
  <c r="R2512" i="1"/>
  <c r="R2508" i="1"/>
  <c r="R2504" i="1"/>
  <c r="R2500" i="1"/>
  <c r="R2496" i="1"/>
  <c r="R2492" i="1"/>
  <c r="R2488" i="1"/>
  <c r="R2484" i="1"/>
  <c r="R2480" i="1"/>
  <c r="R2476" i="1"/>
  <c r="R2472" i="1"/>
  <c r="R2468" i="1"/>
  <c r="R2464" i="1"/>
  <c r="R2460" i="1"/>
  <c r="R2456" i="1"/>
  <c r="R2452" i="1"/>
  <c r="R2448" i="1"/>
  <c r="R2444" i="1"/>
  <c r="R2440" i="1"/>
  <c r="R2436" i="1"/>
  <c r="R2432" i="1"/>
  <c r="R2428" i="1"/>
  <c r="R2424" i="1"/>
  <c r="R2420" i="1"/>
  <c r="R2416" i="1"/>
  <c r="R2412" i="1"/>
  <c r="R2408" i="1"/>
  <c r="R2404" i="1"/>
  <c r="R2400" i="1"/>
  <c r="R2396" i="1"/>
  <c r="R2392" i="1"/>
  <c r="R2388" i="1"/>
  <c r="R2384" i="1"/>
  <c r="R2380" i="1"/>
  <c r="R2376" i="1"/>
  <c r="R2372" i="1"/>
  <c r="R2368" i="1"/>
  <c r="R2364" i="1"/>
  <c r="R2360" i="1"/>
  <c r="R2356" i="1"/>
  <c r="R2352" i="1"/>
  <c r="R2348" i="1"/>
  <c r="R2344" i="1"/>
  <c r="R2340" i="1"/>
  <c r="R2336" i="1"/>
  <c r="R2332" i="1"/>
  <c r="R2328" i="1"/>
  <c r="R2324" i="1"/>
  <c r="R2320" i="1"/>
  <c r="R2316" i="1"/>
  <c r="R2312" i="1"/>
  <c r="R2308" i="1"/>
  <c r="R2304" i="1"/>
  <c r="R2300" i="1"/>
  <c r="R2296" i="1"/>
  <c r="R2292" i="1"/>
  <c r="R2288" i="1"/>
  <c r="R2284" i="1"/>
  <c r="R2280" i="1"/>
  <c r="R2276" i="1"/>
  <c r="R2272" i="1"/>
  <c r="R2268" i="1"/>
  <c r="R2264" i="1"/>
  <c r="R2260" i="1"/>
  <c r="R2256" i="1"/>
  <c r="R2252" i="1"/>
  <c r="R2248" i="1"/>
  <c r="R2244" i="1"/>
  <c r="R2240" i="1"/>
  <c r="R2236" i="1"/>
  <c r="R2232" i="1"/>
  <c r="R2228" i="1"/>
  <c r="R2224" i="1"/>
  <c r="R2220" i="1"/>
  <c r="R2216" i="1"/>
  <c r="R2212" i="1"/>
  <c r="R2208" i="1"/>
  <c r="R2204" i="1"/>
  <c r="R2200" i="1"/>
  <c r="R2196" i="1"/>
  <c r="R2192" i="1"/>
  <c r="R2188" i="1"/>
  <c r="R2184" i="1"/>
  <c r="R2180" i="1"/>
  <c r="R2176" i="1"/>
  <c r="R2172" i="1"/>
  <c r="R2168" i="1"/>
  <c r="R2164" i="1"/>
  <c r="R2160" i="1"/>
  <c r="R2156" i="1"/>
  <c r="R2152" i="1"/>
  <c r="R2148" i="1"/>
  <c r="R2144" i="1"/>
  <c r="R2140" i="1"/>
  <c r="R1955" i="1"/>
  <c r="R1951" i="1"/>
  <c r="R1947" i="1"/>
  <c r="R1943" i="1"/>
  <c r="R1939" i="1"/>
  <c r="R1935" i="1"/>
  <c r="R1931" i="1"/>
  <c r="R1927" i="1"/>
  <c r="R1923" i="1"/>
  <c r="R1919" i="1"/>
  <c r="R1915" i="1"/>
  <c r="R1911" i="1"/>
  <c r="R1907" i="1"/>
  <c r="R1903" i="1"/>
  <c r="R1899" i="1"/>
  <c r="R1895" i="1"/>
  <c r="R1891" i="1"/>
  <c r="R1887" i="1"/>
  <c r="R1883" i="1"/>
  <c r="R1879" i="1"/>
  <c r="R1875" i="1"/>
  <c r="R1871" i="1"/>
  <c r="R1867" i="1"/>
  <c r="R1863" i="1"/>
  <c r="R1859" i="1"/>
  <c r="R1855" i="1"/>
  <c r="R1851" i="1"/>
  <c r="R1847" i="1"/>
  <c r="R1843" i="1"/>
  <c r="R1839" i="1"/>
  <c r="R1835" i="1"/>
  <c r="R1831" i="1"/>
  <c r="R1827" i="1"/>
  <c r="R1823" i="1"/>
  <c r="R1819" i="1"/>
  <c r="R1815" i="1"/>
  <c r="R1811" i="1"/>
  <c r="R1807" i="1"/>
  <c r="R1803" i="1"/>
  <c r="R1799" i="1"/>
  <c r="R1795" i="1"/>
  <c r="R1791" i="1"/>
  <c r="R1787" i="1"/>
  <c r="R1783" i="1"/>
  <c r="R1779" i="1"/>
  <c r="R1775" i="1"/>
  <c r="R1771" i="1"/>
  <c r="R1767" i="1"/>
  <c r="R1763" i="1"/>
  <c r="R1759" i="1"/>
  <c r="R1755" i="1"/>
  <c r="R1751" i="1"/>
  <c r="R1747" i="1"/>
  <c r="R1743" i="1"/>
  <c r="R1739" i="1"/>
  <c r="R1735" i="1"/>
  <c r="R1731" i="1"/>
  <c r="R1727" i="1"/>
  <c r="R1723" i="1"/>
  <c r="R1719" i="1"/>
  <c r="R1715" i="1"/>
  <c r="R1711" i="1"/>
  <c r="R1707" i="1"/>
  <c r="R1703" i="1"/>
  <c r="R1699" i="1"/>
  <c r="R1695" i="1"/>
  <c r="R1691" i="1"/>
  <c r="R1687" i="1"/>
  <c r="R1683" i="1"/>
  <c r="R1679" i="1"/>
  <c r="R1675" i="1"/>
  <c r="R1671" i="1"/>
  <c r="R1667" i="1"/>
  <c r="R1663" i="1"/>
  <c r="R1659" i="1"/>
  <c r="R1655" i="1"/>
  <c r="R1651" i="1"/>
  <c r="R1647" i="1"/>
  <c r="R1643" i="1"/>
  <c r="R1639" i="1"/>
  <c r="R1635" i="1"/>
  <c r="R1631" i="1"/>
  <c r="R1627" i="1"/>
  <c r="R1623" i="1"/>
  <c r="R1619" i="1"/>
  <c r="R1615" i="1"/>
  <c r="R1611" i="1"/>
  <c r="R1607" i="1"/>
  <c r="R1603" i="1"/>
  <c r="R1599" i="1"/>
  <c r="R1595" i="1"/>
  <c r="R1591" i="1"/>
  <c r="R1587" i="1"/>
  <c r="R1583" i="1"/>
  <c r="R1579" i="1"/>
  <c r="R1575" i="1"/>
  <c r="R1571" i="1"/>
  <c r="R1567" i="1"/>
  <c r="R1563" i="1"/>
  <c r="R1559" i="1"/>
  <c r="R1555" i="1"/>
  <c r="R1551" i="1"/>
  <c r="R1547" i="1"/>
  <c r="R1543" i="1"/>
  <c r="R1539" i="1"/>
  <c r="R1535" i="1"/>
  <c r="R1531" i="1"/>
  <c r="R1527" i="1"/>
  <c r="R1523" i="1"/>
  <c r="R1519" i="1"/>
  <c r="R1515" i="1"/>
  <c r="R1511" i="1"/>
  <c r="R1507" i="1"/>
  <c r="R1503" i="1"/>
  <c r="R1499" i="1"/>
  <c r="R1495" i="1"/>
  <c r="R1491" i="1"/>
  <c r="R1487" i="1"/>
  <c r="R1483" i="1"/>
  <c r="R1479" i="1"/>
  <c r="R1475" i="1"/>
  <c r="R1471" i="1"/>
  <c r="R1467" i="1"/>
  <c r="R1463" i="1"/>
  <c r="R1459" i="1"/>
  <c r="R1455" i="1"/>
  <c r="R1451" i="1"/>
  <c r="R1447" i="1"/>
  <c r="R1443" i="1"/>
  <c r="R1439" i="1"/>
  <c r="R1435" i="1"/>
  <c r="R1431" i="1"/>
  <c r="R1427" i="1"/>
  <c r="R1423" i="1"/>
  <c r="R1419" i="1"/>
  <c r="R1415" i="1"/>
  <c r="R1411" i="1"/>
  <c r="R1407" i="1"/>
  <c r="R1403" i="1"/>
  <c r="R1399" i="1"/>
  <c r="R1395" i="1"/>
  <c r="R1391" i="1"/>
  <c r="R1387" i="1"/>
  <c r="R1383" i="1"/>
  <c r="R1379" i="1"/>
  <c r="R1375" i="1"/>
  <c r="R1371" i="1"/>
  <c r="R1367" i="1"/>
  <c r="R1363" i="1"/>
  <c r="R1359" i="1"/>
  <c r="R1355" i="1"/>
  <c r="R1351" i="1"/>
  <c r="R1347" i="1"/>
  <c r="R1343" i="1"/>
  <c r="R1339" i="1"/>
  <c r="R1335" i="1"/>
  <c r="R1331" i="1"/>
  <c r="R1327" i="1"/>
  <c r="R1323" i="1"/>
  <c r="R1319" i="1"/>
  <c r="R1315" i="1"/>
  <c r="R1311" i="1"/>
  <c r="R1307" i="1"/>
  <c r="R1303" i="1"/>
  <c r="R1299" i="1"/>
  <c r="R1295" i="1"/>
  <c r="R1291" i="1"/>
  <c r="R1287" i="1"/>
  <c r="R1283" i="1"/>
  <c r="R1279" i="1"/>
  <c r="R1275" i="1"/>
  <c r="R1271" i="1"/>
  <c r="R1267" i="1"/>
  <c r="R1263" i="1"/>
  <c r="R1259" i="1"/>
  <c r="R1255" i="1"/>
  <c r="R1251" i="1"/>
  <c r="R1247" i="1"/>
  <c r="R1243" i="1"/>
  <c r="R1239" i="1"/>
  <c r="R1235" i="1"/>
  <c r="R1231" i="1"/>
  <c r="R1227" i="1"/>
  <c r="R1223" i="1"/>
  <c r="R1219" i="1"/>
  <c r="R1215" i="1"/>
  <c r="R1211" i="1"/>
  <c r="R1207" i="1"/>
  <c r="R1203" i="1"/>
  <c r="R1886" i="1"/>
  <c r="R1882" i="1"/>
  <c r="R1878" i="1"/>
  <c r="R1874" i="1"/>
  <c r="R1870" i="1"/>
  <c r="R1866" i="1"/>
  <c r="R1862" i="1"/>
  <c r="R1858" i="1"/>
  <c r="R1854" i="1"/>
  <c r="R1850" i="1"/>
  <c r="R1846" i="1"/>
  <c r="R1842" i="1"/>
  <c r="R1838" i="1"/>
  <c r="R1834" i="1"/>
  <c r="R1830" i="1"/>
  <c r="R1826" i="1"/>
  <c r="R1822" i="1"/>
  <c r="R1818" i="1"/>
  <c r="R1814" i="1"/>
  <c r="R1810" i="1"/>
  <c r="R1806" i="1"/>
  <c r="R1802" i="1"/>
  <c r="R1798" i="1"/>
  <c r="R1794" i="1"/>
  <c r="R1790" i="1"/>
  <c r="R1786" i="1"/>
  <c r="R1782" i="1"/>
  <c r="R1778" i="1"/>
  <c r="R1774" i="1"/>
  <c r="R1770" i="1"/>
  <c r="R1766" i="1"/>
  <c r="R1762" i="1"/>
  <c r="R1758" i="1"/>
  <c r="R1754" i="1"/>
  <c r="R1750" i="1"/>
  <c r="R1746" i="1"/>
  <c r="R1742" i="1"/>
  <c r="R1738" i="1"/>
  <c r="R1734" i="1"/>
  <c r="R1730" i="1"/>
  <c r="R1726" i="1"/>
  <c r="R1722" i="1"/>
  <c r="R1718" i="1"/>
  <c r="R1714" i="1"/>
  <c r="R1710" i="1"/>
  <c r="R1706" i="1"/>
  <c r="R1702" i="1"/>
  <c r="R1698" i="1"/>
  <c r="R1694" i="1"/>
  <c r="R1690" i="1"/>
  <c r="R1686" i="1"/>
  <c r="R1682" i="1"/>
  <c r="R1678" i="1"/>
  <c r="R1674" i="1"/>
  <c r="R1670" i="1"/>
  <c r="R1666" i="1"/>
  <c r="R1662" i="1"/>
  <c r="R1658" i="1"/>
  <c r="R1654" i="1"/>
  <c r="R1650" i="1"/>
  <c r="R1646" i="1"/>
  <c r="R1642" i="1"/>
  <c r="R1638" i="1"/>
  <c r="R1634" i="1"/>
  <c r="R1630" i="1"/>
  <c r="R1626" i="1"/>
  <c r="R1622" i="1"/>
  <c r="R1618" i="1"/>
  <c r="R1614" i="1"/>
  <c r="R1610" i="1"/>
  <c r="R1606" i="1"/>
  <c r="R1602" i="1"/>
  <c r="R1598" i="1"/>
  <c r="R1594" i="1"/>
  <c r="R1590" i="1"/>
  <c r="R1586" i="1"/>
  <c r="R1582" i="1"/>
  <c r="R1578" i="1"/>
  <c r="R1574" i="1"/>
  <c r="R1570" i="1"/>
  <c r="R1566" i="1"/>
  <c r="R1562" i="1"/>
  <c r="R1558" i="1"/>
  <c r="R1554" i="1"/>
  <c r="R1550" i="1"/>
  <c r="R1546" i="1"/>
  <c r="R1542" i="1"/>
  <c r="R1538" i="1"/>
  <c r="R1534" i="1"/>
  <c r="R1530" i="1"/>
  <c r="R1526" i="1"/>
  <c r="R1522" i="1"/>
  <c r="R1518" i="1"/>
  <c r="R1514" i="1"/>
  <c r="R1510" i="1"/>
  <c r="R1506" i="1"/>
  <c r="R1502" i="1"/>
  <c r="R1498" i="1"/>
  <c r="R1494" i="1"/>
  <c r="R1490" i="1"/>
  <c r="R1486" i="1"/>
  <c r="R1482" i="1"/>
  <c r="R1478" i="1"/>
  <c r="R1474" i="1"/>
  <c r="R1470" i="1"/>
  <c r="R1466" i="1"/>
  <c r="R1462" i="1"/>
  <c r="R1458" i="1"/>
  <c r="R1454" i="1"/>
  <c r="R1450" i="1"/>
  <c r="R1446" i="1"/>
  <c r="R1442" i="1"/>
  <c r="R1438" i="1"/>
  <c r="R1434" i="1"/>
  <c r="R1430" i="1"/>
  <c r="R1426" i="1"/>
  <c r="R1422" i="1"/>
  <c r="R1418" i="1"/>
  <c r="R1414" i="1"/>
  <c r="R1410" i="1"/>
  <c r="R1406" i="1"/>
  <c r="R1402" i="1"/>
  <c r="R1398" i="1"/>
  <c r="R1394" i="1"/>
  <c r="R1390" i="1"/>
  <c r="R1386" i="1"/>
  <c r="R1382" i="1"/>
  <c r="R1378" i="1"/>
  <c r="R1374" i="1"/>
  <c r="R1370" i="1"/>
  <c r="R1366" i="1"/>
  <c r="R1362" i="1"/>
  <c r="R1358" i="1"/>
  <c r="R1354" i="1"/>
  <c r="R1350" i="1"/>
  <c r="R1346" i="1"/>
  <c r="R1342" i="1"/>
  <c r="R1338" i="1"/>
  <c r="R1334" i="1"/>
  <c r="R1330" i="1"/>
  <c r="R1326" i="1"/>
  <c r="R1322" i="1"/>
  <c r="R1318" i="1"/>
  <c r="R1314" i="1"/>
  <c r="R1310" i="1"/>
  <c r="R1306" i="1"/>
  <c r="R1302" i="1"/>
  <c r="R1298" i="1"/>
  <c r="R1294" i="1"/>
  <c r="R1290" i="1"/>
  <c r="R1286" i="1"/>
  <c r="R1282" i="1"/>
  <c r="R1278" i="1"/>
  <c r="R1274" i="1"/>
  <c r="R1270" i="1"/>
  <c r="R1266" i="1"/>
  <c r="R1262" i="1"/>
  <c r="R1258" i="1"/>
  <c r="R1254" i="1"/>
  <c r="R1250" i="1"/>
  <c r="R1246" i="1"/>
  <c r="R1242" i="1"/>
  <c r="R1238" i="1"/>
  <c r="R1234" i="1"/>
  <c r="R1230" i="1"/>
  <c r="R1226" i="1"/>
  <c r="R1222" i="1"/>
  <c r="R1218" i="1"/>
  <c r="R1214" i="1"/>
  <c r="R1210" i="1"/>
  <c r="R1206" i="1"/>
  <c r="R1202" i="1"/>
  <c r="R1198" i="1"/>
  <c r="R1194" i="1"/>
  <c r="R1190" i="1"/>
  <c r="R1186" i="1"/>
  <c r="R1182" i="1"/>
  <c r="R1178" i="1"/>
  <c r="R1174" i="1"/>
  <c r="R1170" i="1"/>
  <c r="R1166" i="1"/>
  <c r="R1162" i="1"/>
  <c r="R1158" i="1"/>
  <c r="R1154" i="1"/>
  <c r="R1150" i="1"/>
  <c r="R1146" i="1"/>
  <c r="R1142" i="1"/>
  <c r="R1138" i="1"/>
  <c r="R1134" i="1"/>
  <c r="R1130" i="1"/>
  <c r="R1126" i="1"/>
  <c r="R1122" i="1"/>
  <c r="R1118" i="1"/>
  <c r="R1114" i="1"/>
  <c r="R1110" i="1"/>
  <c r="R1106" i="1"/>
  <c r="R1102" i="1"/>
  <c r="R1098" i="1"/>
  <c r="R1094" i="1"/>
  <c r="R1090" i="1"/>
  <c r="R1086" i="1"/>
  <c r="R1082" i="1"/>
  <c r="R1078" i="1"/>
  <c r="R1074" i="1"/>
  <c r="R1070" i="1"/>
  <c r="R1066" i="1"/>
  <c r="R1062" i="1"/>
  <c r="R1058" i="1"/>
  <c r="R1054" i="1"/>
  <c r="R1050" i="1"/>
  <c r="R1046" i="1"/>
  <c r="R1042" i="1"/>
  <c r="R1038" i="1"/>
  <c r="R1034" i="1"/>
  <c r="R1030" i="1"/>
  <c r="R1026" i="1"/>
  <c r="R1022" i="1"/>
  <c r="R1018" i="1"/>
  <c r="R1014" i="1"/>
  <c r="R1010" i="1"/>
  <c r="R1006" i="1"/>
  <c r="R1002" i="1"/>
  <c r="R998" i="1"/>
  <c r="R994" i="1"/>
  <c r="R990" i="1"/>
  <c r="R986" i="1"/>
  <c r="R982" i="1"/>
  <c r="R978" i="1"/>
  <c r="R974" i="1"/>
  <c r="R970" i="1"/>
  <c r="R966" i="1"/>
  <c r="R962" i="1"/>
  <c r="R958" i="1"/>
  <c r="R954" i="1"/>
  <c r="R950" i="1"/>
  <c r="R946" i="1"/>
  <c r="R942" i="1"/>
  <c r="R938" i="1"/>
  <c r="R934" i="1"/>
  <c r="R930" i="1"/>
  <c r="R926" i="1"/>
  <c r="R922" i="1"/>
  <c r="R918" i="1"/>
  <c r="R914" i="1"/>
  <c r="R910" i="1"/>
  <c r="R906" i="1"/>
  <c r="R902" i="1"/>
  <c r="R898" i="1"/>
  <c r="R894" i="1"/>
  <c r="R890" i="1"/>
  <c r="R886" i="1"/>
  <c r="R882" i="1"/>
  <c r="R878" i="1"/>
  <c r="R874" i="1"/>
  <c r="R870" i="1"/>
  <c r="R866" i="1"/>
  <c r="R862" i="1"/>
  <c r="R858" i="1"/>
  <c r="R854" i="1"/>
  <c r="R850" i="1"/>
  <c r="R846" i="1"/>
  <c r="R842" i="1"/>
  <c r="R838" i="1"/>
  <c r="R834" i="1"/>
  <c r="R830" i="1"/>
  <c r="R826" i="1"/>
  <c r="R822" i="1"/>
  <c r="R818" i="1"/>
  <c r="R814" i="1"/>
  <c r="R810" i="1"/>
  <c r="R806" i="1"/>
  <c r="R802" i="1"/>
  <c r="R798" i="1"/>
  <c r="R794" i="1"/>
  <c r="R790" i="1"/>
  <c r="R786" i="1"/>
  <c r="R782" i="1"/>
  <c r="R778" i="1"/>
  <c r="R774" i="1"/>
  <c r="R770" i="1"/>
  <c r="R766" i="1"/>
  <c r="R762" i="1"/>
  <c r="R758" i="1"/>
  <c r="R754" i="1"/>
  <c r="R750" i="1"/>
  <c r="R746" i="1"/>
  <c r="R742" i="1"/>
  <c r="R738" i="1"/>
  <c r="R734" i="1"/>
  <c r="R730" i="1"/>
  <c r="R726" i="1"/>
  <c r="R722" i="1"/>
  <c r="R718" i="1"/>
  <c r="R714" i="1"/>
  <c r="R710" i="1"/>
  <c r="R706" i="1"/>
  <c r="R702" i="1"/>
  <c r="R698" i="1"/>
  <c r="R694" i="1"/>
  <c r="R690" i="1"/>
  <c r="R686" i="1"/>
  <c r="R682" i="1"/>
  <c r="R678" i="1"/>
  <c r="R674" i="1"/>
  <c r="R670" i="1"/>
  <c r="R666" i="1"/>
  <c r="R662" i="1"/>
  <c r="R658" i="1"/>
  <c r="R654" i="1"/>
  <c r="R650" i="1"/>
  <c r="R646" i="1"/>
  <c r="R642" i="1"/>
  <c r="R638" i="1"/>
  <c r="R634" i="1"/>
  <c r="R630" i="1"/>
  <c r="R626" i="1"/>
  <c r="R622" i="1"/>
  <c r="R618" i="1"/>
  <c r="R614" i="1"/>
  <c r="R610" i="1"/>
  <c r="R606" i="1"/>
  <c r="R602" i="1"/>
  <c r="R598" i="1"/>
  <c r="R594" i="1"/>
  <c r="R590" i="1"/>
  <c r="R586" i="1"/>
  <c r="R582" i="1"/>
  <c r="R578" i="1"/>
  <c r="R2136" i="1"/>
  <c r="R2132" i="1"/>
  <c r="R2128" i="1"/>
  <c r="R2124" i="1"/>
  <c r="R2120" i="1"/>
  <c r="R2116" i="1"/>
  <c r="R2112" i="1"/>
  <c r="R2108" i="1"/>
  <c r="R2104" i="1"/>
  <c r="R2100" i="1"/>
  <c r="R2096" i="1"/>
  <c r="R2092" i="1"/>
  <c r="R2088" i="1"/>
  <c r="R2084" i="1"/>
  <c r="R2080" i="1"/>
  <c r="R2076" i="1"/>
  <c r="R2072" i="1"/>
  <c r="R2068" i="1"/>
  <c r="R2064" i="1"/>
  <c r="R2060" i="1"/>
  <c r="R2056" i="1"/>
  <c r="R2052" i="1"/>
  <c r="R2048" i="1"/>
  <c r="R2044" i="1"/>
  <c r="R2040" i="1"/>
  <c r="R2036" i="1"/>
  <c r="R2032" i="1"/>
  <c r="R2028" i="1"/>
  <c r="R2024" i="1"/>
  <c r="R2020" i="1"/>
  <c r="R2016" i="1"/>
  <c r="R2012" i="1"/>
  <c r="R2008" i="1"/>
  <c r="R2004" i="1"/>
  <c r="R2000" i="1"/>
  <c r="R1996" i="1"/>
  <c r="R1992" i="1"/>
  <c r="R1988" i="1"/>
  <c r="R1984" i="1"/>
  <c r="R1980" i="1"/>
  <c r="R1976" i="1"/>
  <c r="R1972" i="1"/>
  <c r="R1968" i="1"/>
  <c r="R1964" i="1"/>
  <c r="R1960" i="1"/>
  <c r="R1956" i="1"/>
  <c r="R1952" i="1"/>
  <c r="R1948" i="1"/>
  <c r="R1944" i="1"/>
  <c r="R1940" i="1"/>
  <c r="R1936" i="1"/>
  <c r="R1932" i="1"/>
  <c r="R1928" i="1"/>
  <c r="R1924" i="1"/>
  <c r="R1920" i="1"/>
  <c r="R1916" i="1"/>
  <c r="R1912" i="1"/>
  <c r="R1908" i="1"/>
  <c r="R1904" i="1"/>
  <c r="R1900" i="1"/>
  <c r="R1896" i="1"/>
  <c r="R1892" i="1"/>
  <c r="R1888" i="1"/>
  <c r="R1884" i="1"/>
  <c r="R1880" i="1"/>
  <c r="R1876" i="1"/>
  <c r="R1872" i="1"/>
  <c r="R1868" i="1"/>
  <c r="R1864" i="1"/>
  <c r="R1860" i="1"/>
  <c r="R1856" i="1"/>
  <c r="R1852" i="1"/>
  <c r="R1848" i="1"/>
  <c r="R1844" i="1"/>
  <c r="R1840" i="1"/>
  <c r="R1836" i="1"/>
  <c r="R1832" i="1"/>
  <c r="R1828" i="1"/>
  <c r="R1824" i="1"/>
  <c r="R1820" i="1"/>
  <c r="R1816" i="1"/>
  <c r="R1812" i="1"/>
  <c r="R1808" i="1"/>
  <c r="R1804" i="1"/>
  <c r="R1800" i="1"/>
  <c r="R1796" i="1"/>
  <c r="R1792" i="1"/>
  <c r="R1788" i="1"/>
  <c r="R1784" i="1"/>
  <c r="R1780" i="1"/>
  <c r="R1776" i="1"/>
  <c r="R1772" i="1"/>
  <c r="R1768" i="1"/>
  <c r="R1764" i="1"/>
  <c r="R1760" i="1"/>
  <c r="R1756" i="1"/>
  <c r="R1752" i="1"/>
  <c r="R1748" i="1"/>
  <c r="R1744" i="1"/>
  <c r="R1740" i="1"/>
  <c r="R1736" i="1"/>
  <c r="R1732" i="1"/>
  <c r="R1728" i="1"/>
  <c r="R1724" i="1"/>
  <c r="R1720" i="1"/>
  <c r="R1716" i="1"/>
  <c r="R1712" i="1"/>
  <c r="R1708" i="1"/>
  <c r="R1704" i="1"/>
  <c r="R1700" i="1"/>
  <c r="R1696" i="1"/>
  <c r="R1692" i="1"/>
  <c r="R1688" i="1"/>
  <c r="R1684" i="1"/>
  <c r="R1680" i="1"/>
  <c r="R1676" i="1"/>
  <c r="R1672" i="1"/>
  <c r="R1668" i="1"/>
  <c r="R1664" i="1"/>
  <c r="R1660" i="1"/>
  <c r="R1656" i="1"/>
  <c r="R1652" i="1"/>
  <c r="R1648" i="1"/>
  <c r="R1644" i="1"/>
  <c r="R1640" i="1"/>
  <c r="R1636" i="1"/>
  <c r="R1632" i="1"/>
  <c r="R1628" i="1"/>
  <c r="R1624" i="1"/>
  <c r="R1620" i="1"/>
  <c r="R1616" i="1"/>
  <c r="R1612" i="1"/>
  <c r="R1608" i="1"/>
  <c r="R1604" i="1"/>
  <c r="R1600" i="1"/>
  <c r="R1596" i="1"/>
  <c r="R1592" i="1"/>
  <c r="R1588" i="1"/>
  <c r="R1584" i="1"/>
  <c r="R1580" i="1"/>
  <c r="R1576" i="1"/>
  <c r="R1572" i="1"/>
  <c r="R1568" i="1"/>
  <c r="R1564" i="1"/>
  <c r="R1560" i="1"/>
  <c r="R1556" i="1"/>
  <c r="R1552" i="1"/>
  <c r="R1548" i="1"/>
  <c r="R1544" i="1"/>
  <c r="R1540" i="1"/>
  <c r="R1536" i="1"/>
  <c r="R1532" i="1"/>
  <c r="R1528" i="1"/>
  <c r="R1524" i="1"/>
  <c r="R1520" i="1"/>
  <c r="R1516" i="1"/>
  <c r="R1512" i="1"/>
  <c r="R1508" i="1"/>
  <c r="R1504" i="1"/>
  <c r="R1500" i="1"/>
  <c r="R1496" i="1"/>
  <c r="R1492" i="1"/>
  <c r="R1488" i="1"/>
  <c r="R1484" i="1"/>
  <c r="R1480" i="1"/>
  <c r="R1476" i="1"/>
  <c r="R1472" i="1"/>
  <c r="R1468" i="1"/>
  <c r="R1464" i="1"/>
  <c r="R1460" i="1"/>
  <c r="R1456" i="1"/>
  <c r="R1452" i="1"/>
  <c r="R1448" i="1"/>
  <c r="R1444" i="1"/>
  <c r="R1440" i="1"/>
  <c r="R1436" i="1"/>
  <c r="R1432" i="1"/>
  <c r="R1428" i="1"/>
  <c r="R1424" i="1"/>
  <c r="R1420" i="1"/>
  <c r="R1416" i="1"/>
  <c r="R1412" i="1"/>
  <c r="R1408" i="1"/>
  <c r="R1404" i="1"/>
  <c r="R1400" i="1"/>
  <c r="R1396" i="1"/>
  <c r="R1392" i="1"/>
  <c r="R1388" i="1"/>
  <c r="R1384" i="1"/>
  <c r="R1380" i="1"/>
  <c r="R1376" i="1"/>
  <c r="R1372" i="1"/>
  <c r="R1368" i="1"/>
  <c r="R1364" i="1"/>
  <c r="R1360" i="1"/>
  <c r="R1356" i="1"/>
  <c r="R1352" i="1"/>
  <c r="R1348" i="1"/>
  <c r="R1344" i="1"/>
  <c r="R1340" i="1"/>
  <c r="R1336" i="1"/>
  <c r="R1332" i="1"/>
  <c r="R1328" i="1"/>
  <c r="R1324" i="1"/>
  <c r="R1320" i="1"/>
  <c r="R1316" i="1"/>
  <c r="R1312" i="1"/>
  <c r="R1308" i="1"/>
  <c r="R1304" i="1"/>
  <c r="R1300" i="1"/>
  <c r="R1296" i="1"/>
  <c r="R1292" i="1"/>
  <c r="R1288" i="1"/>
  <c r="R1284" i="1"/>
  <c r="R1280" i="1"/>
  <c r="R1276" i="1"/>
  <c r="R1272" i="1"/>
  <c r="R1268" i="1"/>
  <c r="R1264" i="1"/>
  <c r="R1260" i="1"/>
  <c r="R1256" i="1"/>
  <c r="R1252" i="1"/>
  <c r="R1248" i="1"/>
  <c r="R1244" i="1"/>
  <c r="R1240" i="1"/>
  <c r="R1236" i="1"/>
  <c r="R1232" i="1"/>
  <c r="R1228" i="1"/>
  <c r="R1224" i="1"/>
  <c r="R1220" i="1"/>
  <c r="R1216" i="1"/>
  <c r="R1212" i="1"/>
  <c r="R1208" i="1"/>
  <c r="R1204" i="1"/>
  <c r="R1200" i="1"/>
  <c r="R1196" i="1"/>
  <c r="R1192" i="1"/>
  <c r="R1188" i="1"/>
  <c r="R1184" i="1"/>
  <c r="R1180" i="1"/>
  <c r="R1176" i="1"/>
  <c r="R1172" i="1"/>
  <c r="R1168" i="1"/>
  <c r="R1164" i="1"/>
  <c r="R1160" i="1"/>
  <c r="R1156" i="1"/>
  <c r="R1152" i="1"/>
  <c r="R1148" i="1"/>
  <c r="R1144" i="1"/>
  <c r="R1140" i="1"/>
  <c r="R1136" i="1"/>
  <c r="R1132" i="1"/>
  <c r="R1128" i="1"/>
  <c r="R1124" i="1"/>
  <c r="R1120" i="1"/>
  <c r="R1116" i="1"/>
  <c r="R1112" i="1"/>
  <c r="R1108" i="1"/>
  <c r="R1104" i="1"/>
  <c r="R1100" i="1"/>
  <c r="R1096" i="1"/>
  <c r="R1092" i="1"/>
  <c r="R1088" i="1"/>
  <c r="R1084" i="1"/>
  <c r="R1080" i="1"/>
  <c r="R1076" i="1"/>
  <c r="R1072" i="1"/>
  <c r="R1068" i="1"/>
  <c r="R1064" i="1"/>
  <c r="R1060" i="1"/>
  <c r="R1056" i="1"/>
  <c r="R1052" i="1"/>
  <c r="R1048" i="1"/>
  <c r="R1044" i="1"/>
  <c r="R1040" i="1"/>
  <c r="R1036" i="1"/>
  <c r="R1032" i="1"/>
  <c r="R1028" i="1"/>
  <c r="R1024" i="1"/>
  <c r="R1020" i="1"/>
  <c r="R1016" i="1"/>
  <c r="R1012" i="1"/>
  <c r="R1008" i="1"/>
  <c r="R1004" i="1"/>
  <c r="R1000" i="1"/>
  <c r="R996" i="1"/>
  <c r="R992" i="1"/>
  <c r="R988" i="1"/>
  <c r="R984" i="1"/>
  <c r="R980" i="1"/>
  <c r="R976" i="1"/>
  <c r="R972" i="1"/>
  <c r="R968" i="1"/>
  <c r="R964" i="1"/>
  <c r="R960" i="1"/>
  <c r="R956" i="1"/>
  <c r="R952" i="1"/>
  <c r="R948" i="1"/>
  <c r="R944" i="1"/>
  <c r="R940" i="1"/>
  <c r="R936" i="1"/>
  <c r="R932" i="1"/>
  <c r="R928" i="1"/>
  <c r="R924" i="1"/>
  <c r="R920" i="1"/>
  <c r="R916" i="1"/>
  <c r="R912" i="1"/>
  <c r="R908" i="1"/>
  <c r="R904" i="1"/>
  <c r="R900" i="1"/>
  <c r="R896" i="1"/>
  <c r="R892" i="1"/>
  <c r="R888" i="1"/>
  <c r="R884" i="1"/>
  <c r="R880" i="1"/>
  <c r="R876" i="1"/>
  <c r="R872" i="1"/>
  <c r="R868" i="1"/>
  <c r="R864" i="1"/>
  <c r="R860" i="1"/>
  <c r="R856" i="1"/>
  <c r="R852" i="1"/>
  <c r="R848" i="1"/>
  <c r="R844" i="1"/>
  <c r="R840" i="1"/>
  <c r="R836" i="1"/>
  <c r="R832" i="1"/>
  <c r="R828" i="1"/>
  <c r="R824" i="1"/>
  <c r="R820" i="1"/>
  <c r="R816" i="1"/>
  <c r="R812" i="1"/>
  <c r="R808" i="1"/>
  <c r="R804" i="1"/>
  <c r="R574" i="1"/>
  <c r="R570" i="1"/>
  <c r="R566" i="1"/>
  <c r="R562" i="1"/>
  <c r="R558" i="1"/>
  <c r="R554" i="1"/>
  <c r="R550" i="1"/>
  <c r="R546" i="1"/>
  <c r="R542" i="1"/>
  <c r="R538" i="1"/>
  <c r="R534" i="1"/>
  <c r="R530" i="1"/>
  <c r="R526" i="1"/>
  <c r="R522" i="1"/>
  <c r="R518" i="1"/>
  <c r="R514" i="1"/>
  <c r="R510" i="1"/>
  <c r="R506" i="1"/>
  <c r="R502" i="1"/>
  <c r="R498" i="1"/>
  <c r="R494" i="1"/>
  <c r="R490" i="1"/>
  <c r="R486" i="1"/>
  <c r="R482" i="1"/>
  <c r="R478" i="1"/>
  <c r="R474" i="1"/>
  <c r="R470" i="1"/>
  <c r="R466" i="1"/>
  <c r="R462" i="1"/>
  <c r="R458" i="1"/>
  <c r="R454" i="1"/>
  <c r="R450" i="1"/>
  <c r="R446" i="1"/>
  <c r="R442" i="1"/>
  <c r="R438" i="1"/>
  <c r="R434" i="1"/>
  <c r="R430" i="1"/>
  <c r="R426" i="1"/>
  <c r="R422" i="1"/>
  <c r="R418" i="1"/>
  <c r="R414" i="1"/>
  <c r="R410" i="1"/>
  <c r="R406" i="1"/>
  <c r="R402" i="1"/>
  <c r="R398" i="1"/>
  <c r="R394" i="1"/>
  <c r="R390" i="1"/>
  <c r="R386" i="1"/>
  <c r="R382" i="1"/>
  <c r="R378" i="1"/>
  <c r="R374" i="1"/>
  <c r="R370" i="1"/>
  <c r="R366" i="1"/>
  <c r="R362" i="1"/>
  <c r="R358" i="1"/>
  <c r="R354" i="1"/>
  <c r="R350" i="1"/>
  <c r="R346" i="1"/>
  <c r="R342" i="1"/>
  <c r="R338" i="1"/>
  <c r="R334" i="1"/>
  <c r="R330" i="1"/>
  <c r="R326" i="1"/>
  <c r="R322" i="1"/>
  <c r="R318" i="1"/>
  <c r="R314" i="1"/>
  <c r="R310" i="1"/>
  <c r="R306" i="1"/>
  <c r="R302" i="1"/>
  <c r="R298" i="1"/>
  <c r="R294" i="1"/>
  <c r="R290" i="1"/>
  <c r="R286" i="1"/>
  <c r="R282" i="1"/>
  <c r="R278" i="1"/>
  <c r="R274" i="1"/>
  <c r="R270" i="1"/>
  <c r="R266" i="1"/>
  <c r="R262" i="1"/>
  <c r="R258" i="1"/>
  <c r="R254" i="1"/>
  <c r="R250" i="1"/>
  <c r="R246" i="1"/>
  <c r="R242" i="1"/>
  <c r="R238" i="1"/>
  <c r="R234" i="1"/>
  <c r="R230" i="1"/>
  <c r="R226" i="1"/>
  <c r="R222" i="1"/>
  <c r="R218" i="1"/>
  <c r="R214" i="1"/>
  <c r="R210" i="1"/>
  <c r="R206" i="1"/>
  <c r="R202" i="1"/>
  <c r="R198" i="1"/>
  <c r="R194" i="1"/>
  <c r="R190" i="1"/>
  <c r="R186" i="1"/>
  <c r="R182" i="1"/>
  <c r="R178" i="1"/>
  <c r="R174" i="1"/>
  <c r="R170" i="1"/>
  <c r="R166" i="1"/>
  <c r="R162" i="1"/>
  <c r="R158" i="1"/>
  <c r="R154" i="1"/>
  <c r="R150" i="1"/>
  <c r="R146" i="1"/>
  <c r="R142" i="1"/>
  <c r="R138" i="1"/>
  <c r="R134" i="1"/>
  <c r="R130" i="1"/>
  <c r="R126" i="1"/>
  <c r="R122" i="1"/>
  <c r="R118" i="1"/>
  <c r="R114" i="1"/>
  <c r="R110" i="1"/>
  <c r="R106" i="1"/>
  <c r="R102" i="1"/>
  <c r="R98" i="1"/>
  <c r="R94" i="1"/>
  <c r="R90" i="1"/>
  <c r="R86" i="1"/>
  <c r="R82" i="1"/>
  <c r="R78" i="1"/>
  <c r="R74" i="1"/>
  <c r="R70" i="1"/>
  <c r="R66" i="1"/>
  <c r="R62" i="1"/>
  <c r="R58" i="1"/>
  <c r="R54" i="1"/>
  <c r="R50" i="1"/>
  <c r="R46" i="1"/>
  <c r="R42" i="1"/>
  <c r="R38" i="1"/>
  <c r="R34" i="1"/>
  <c r="R30" i="1"/>
  <c r="R26" i="1"/>
  <c r="R22" i="1"/>
  <c r="R18" i="1"/>
  <c r="R14" i="1"/>
  <c r="R10" i="1"/>
  <c r="R6" i="1"/>
  <c r="R1229" i="1"/>
  <c r="R1225" i="1"/>
  <c r="R1221" i="1"/>
  <c r="R1217" i="1"/>
  <c r="R1213" i="1"/>
  <c r="R1209" i="1"/>
  <c r="R1205" i="1"/>
  <c r="R1201" i="1"/>
  <c r="R1197" i="1"/>
  <c r="R1193" i="1"/>
  <c r="R1189" i="1"/>
  <c r="R1185" i="1"/>
  <c r="R1181" i="1"/>
  <c r="R1177" i="1"/>
  <c r="R1173" i="1"/>
  <c r="R1169" i="1"/>
  <c r="R1165" i="1"/>
  <c r="R1161" i="1"/>
  <c r="R1157" i="1"/>
  <c r="R1153" i="1"/>
  <c r="R1149" i="1"/>
  <c r="R1145" i="1"/>
  <c r="R1141" i="1"/>
  <c r="R1137" i="1"/>
  <c r="R1133" i="1"/>
  <c r="R1129" i="1"/>
  <c r="R1125" i="1"/>
  <c r="R1121" i="1"/>
  <c r="R1117" i="1"/>
  <c r="R1113" i="1"/>
  <c r="R1109" i="1"/>
  <c r="R1105" i="1"/>
  <c r="R1101" i="1"/>
  <c r="R1097" i="1"/>
  <c r="R1093" i="1"/>
  <c r="R1089" i="1"/>
  <c r="R1085" i="1"/>
  <c r="R1081" i="1"/>
  <c r="R1077" i="1"/>
  <c r="R1073" i="1"/>
  <c r="R1069" i="1"/>
  <c r="R1065" i="1"/>
  <c r="R1061" i="1"/>
  <c r="R1057" i="1"/>
  <c r="R1053" i="1"/>
  <c r="R1049" i="1"/>
  <c r="R1045" i="1"/>
  <c r="R1041" i="1"/>
  <c r="R1037" i="1"/>
  <c r="R1033" i="1"/>
  <c r="R1029" i="1"/>
  <c r="R1025" i="1"/>
  <c r="R1021" i="1"/>
  <c r="R1017" i="1"/>
  <c r="R1013" i="1"/>
  <c r="R1009" i="1"/>
  <c r="R1005" i="1"/>
  <c r="R1001" i="1"/>
  <c r="R997" i="1"/>
  <c r="R993" i="1"/>
  <c r="R989" i="1"/>
  <c r="R985" i="1"/>
  <c r="R981" i="1"/>
  <c r="R977" i="1"/>
  <c r="R973" i="1"/>
  <c r="R969" i="1"/>
  <c r="R965" i="1"/>
  <c r="R961" i="1"/>
  <c r="R957" i="1"/>
  <c r="R953" i="1"/>
  <c r="R949" i="1"/>
  <c r="R945" i="1"/>
  <c r="R941" i="1"/>
  <c r="R937" i="1"/>
  <c r="R933" i="1"/>
  <c r="R929" i="1"/>
  <c r="R925" i="1"/>
  <c r="R921" i="1"/>
  <c r="R917" i="1"/>
  <c r="R913" i="1"/>
  <c r="R909" i="1"/>
  <c r="R905" i="1"/>
  <c r="R901" i="1"/>
  <c r="R897" i="1"/>
  <c r="R893" i="1"/>
  <c r="R889" i="1"/>
  <c r="R885" i="1"/>
  <c r="R881" i="1"/>
  <c r="R877" i="1"/>
  <c r="R873" i="1"/>
  <c r="R869" i="1"/>
  <c r="R865" i="1"/>
  <c r="R861" i="1"/>
  <c r="R857" i="1"/>
  <c r="R853" i="1"/>
  <c r="R849" i="1"/>
  <c r="R845" i="1"/>
  <c r="R841" i="1"/>
  <c r="R837" i="1"/>
  <c r="R833" i="1"/>
  <c r="R829" i="1"/>
  <c r="R825" i="1"/>
  <c r="R821" i="1"/>
  <c r="R817" i="1"/>
  <c r="R813" i="1"/>
  <c r="R809" i="1"/>
  <c r="R805" i="1"/>
  <c r="R801" i="1"/>
  <c r="R797" i="1"/>
  <c r="R793" i="1"/>
  <c r="R789" i="1"/>
  <c r="R785" i="1"/>
  <c r="R781" i="1"/>
  <c r="R777" i="1"/>
  <c r="R1199" i="1"/>
  <c r="R1195" i="1"/>
  <c r="R1191" i="1"/>
  <c r="R1187" i="1"/>
  <c r="R1183" i="1"/>
  <c r="R1179" i="1"/>
  <c r="R1175" i="1"/>
  <c r="R1171" i="1"/>
  <c r="R1167" i="1"/>
  <c r="R1163" i="1"/>
  <c r="R1159" i="1"/>
  <c r="R1155" i="1"/>
  <c r="R1151" i="1"/>
  <c r="R1147" i="1"/>
  <c r="R1143" i="1"/>
  <c r="R1139" i="1"/>
  <c r="R1135" i="1"/>
  <c r="R1131" i="1"/>
  <c r="R1127" i="1"/>
  <c r="R1123" i="1"/>
  <c r="R1119" i="1"/>
  <c r="R1115" i="1"/>
  <c r="R1111" i="1"/>
  <c r="R1107" i="1"/>
  <c r="R1103" i="1"/>
  <c r="R1099" i="1"/>
  <c r="R1095" i="1"/>
  <c r="R1091" i="1"/>
  <c r="R1087" i="1"/>
  <c r="R1083" i="1"/>
  <c r="R1079" i="1"/>
  <c r="R1075" i="1"/>
  <c r="R1071" i="1"/>
  <c r="R1067" i="1"/>
  <c r="R1063" i="1"/>
  <c r="R1059" i="1"/>
  <c r="R1055" i="1"/>
  <c r="R1051" i="1"/>
  <c r="R1047" i="1"/>
  <c r="R1043" i="1"/>
  <c r="R1039" i="1"/>
  <c r="R1035" i="1"/>
  <c r="R1031" i="1"/>
  <c r="R1027" i="1"/>
  <c r="R1023" i="1"/>
  <c r="R1019" i="1"/>
  <c r="R1015" i="1"/>
  <c r="R1011" i="1"/>
  <c r="R1007" i="1"/>
  <c r="R1003" i="1"/>
  <c r="R999" i="1"/>
  <c r="R995" i="1"/>
  <c r="R991" i="1"/>
  <c r="R987" i="1"/>
  <c r="R983" i="1"/>
  <c r="R979" i="1"/>
  <c r="R975" i="1"/>
  <c r="R971" i="1"/>
  <c r="R967" i="1"/>
  <c r="R963" i="1"/>
  <c r="R959" i="1"/>
  <c r="R955" i="1"/>
  <c r="R951" i="1"/>
  <c r="R947" i="1"/>
  <c r="R943" i="1"/>
  <c r="R939" i="1"/>
  <c r="R935" i="1"/>
  <c r="R931" i="1"/>
  <c r="R927" i="1"/>
  <c r="R923" i="1"/>
  <c r="R919" i="1"/>
  <c r="R915" i="1"/>
  <c r="R911" i="1"/>
  <c r="R907" i="1"/>
  <c r="R903" i="1"/>
  <c r="R899" i="1"/>
  <c r="R895" i="1"/>
  <c r="R891" i="1"/>
  <c r="R887" i="1"/>
  <c r="R883" i="1"/>
  <c r="R879" i="1"/>
  <c r="R875" i="1"/>
  <c r="R871" i="1"/>
  <c r="R867" i="1"/>
  <c r="R863" i="1"/>
  <c r="R859" i="1"/>
  <c r="R855" i="1"/>
  <c r="R851" i="1"/>
  <c r="R847" i="1"/>
  <c r="R843" i="1"/>
  <c r="R839" i="1"/>
  <c r="R835" i="1"/>
  <c r="R831" i="1"/>
  <c r="R827" i="1"/>
  <c r="R823" i="1"/>
  <c r="R819" i="1"/>
  <c r="R815" i="1"/>
  <c r="R811" i="1"/>
  <c r="R807" i="1"/>
  <c r="R803" i="1"/>
  <c r="R799" i="1"/>
  <c r="R795" i="1"/>
  <c r="R791" i="1"/>
  <c r="R787" i="1"/>
  <c r="R783" i="1"/>
  <c r="R779" i="1"/>
  <c r="R775" i="1"/>
  <c r="R771" i="1"/>
  <c r="R767" i="1"/>
  <c r="R763" i="1"/>
  <c r="R759" i="1"/>
  <c r="R755" i="1"/>
  <c r="R751" i="1"/>
  <c r="R747" i="1"/>
  <c r="R743" i="1"/>
  <c r="R739" i="1"/>
  <c r="R735" i="1"/>
  <c r="R731" i="1"/>
  <c r="R727" i="1"/>
  <c r="R723" i="1"/>
  <c r="R719" i="1"/>
  <c r="R715" i="1"/>
  <c r="R711" i="1"/>
  <c r="R707" i="1"/>
  <c r="R703" i="1"/>
  <c r="R699" i="1"/>
  <c r="R695" i="1"/>
  <c r="R691" i="1"/>
  <c r="R687" i="1"/>
  <c r="R683" i="1"/>
  <c r="R679" i="1"/>
  <c r="R675" i="1"/>
  <c r="R671" i="1"/>
  <c r="R667" i="1"/>
  <c r="R663" i="1"/>
  <c r="R659" i="1"/>
  <c r="R655" i="1"/>
  <c r="R651" i="1"/>
  <c r="R647" i="1"/>
  <c r="R643" i="1"/>
  <c r="R639" i="1"/>
  <c r="R635" i="1"/>
  <c r="R631" i="1"/>
  <c r="R627" i="1"/>
  <c r="R623" i="1"/>
  <c r="R619" i="1"/>
  <c r="R615" i="1"/>
  <c r="R611" i="1"/>
  <c r="R607" i="1"/>
  <c r="R603" i="1"/>
  <c r="R599" i="1"/>
  <c r="R773" i="1"/>
  <c r="R769" i="1"/>
  <c r="R765" i="1"/>
  <c r="R761" i="1"/>
  <c r="R757" i="1"/>
  <c r="R753" i="1"/>
  <c r="R749" i="1"/>
  <c r="R745" i="1"/>
  <c r="R741" i="1"/>
  <c r="R737" i="1"/>
  <c r="R733" i="1"/>
  <c r="R729" i="1"/>
  <c r="R725" i="1"/>
  <c r="R721" i="1"/>
  <c r="R717" i="1"/>
  <c r="R713" i="1"/>
  <c r="R709" i="1"/>
  <c r="R705" i="1"/>
  <c r="R701" i="1"/>
  <c r="R697" i="1"/>
  <c r="R693" i="1"/>
  <c r="R689" i="1"/>
  <c r="R685" i="1"/>
  <c r="R681" i="1"/>
  <c r="R677" i="1"/>
  <c r="R673" i="1"/>
  <c r="R669" i="1"/>
  <c r="R665" i="1"/>
  <c r="R661" i="1"/>
  <c r="R657" i="1"/>
  <c r="R653" i="1"/>
  <c r="R649" i="1"/>
  <c r="R645" i="1"/>
  <c r="R641" i="1"/>
  <c r="R637" i="1"/>
  <c r="R633" i="1"/>
  <c r="R629" i="1"/>
  <c r="R625" i="1"/>
  <c r="R621" i="1"/>
  <c r="R617" i="1"/>
  <c r="R613" i="1"/>
  <c r="R609" i="1"/>
  <c r="R605" i="1"/>
  <c r="R601" i="1"/>
  <c r="R597" i="1"/>
  <c r="R593" i="1"/>
  <c r="R589" i="1"/>
  <c r="R585" i="1"/>
  <c r="R581" i="1"/>
  <c r="R577" i="1"/>
  <c r="R573" i="1"/>
  <c r="R569" i="1"/>
  <c r="R565" i="1"/>
  <c r="R561" i="1"/>
  <c r="R557" i="1"/>
  <c r="R553" i="1"/>
  <c r="R549" i="1"/>
  <c r="R545" i="1"/>
  <c r="R541" i="1"/>
  <c r="R537" i="1"/>
  <c r="R533" i="1"/>
  <c r="R529" i="1"/>
  <c r="R525" i="1"/>
  <c r="R521" i="1"/>
  <c r="R517" i="1"/>
  <c r="R513" i="1"/>
  <c r="R509" i="1"/>
  <c r="R505" i="1"/>
  <c r="R501" i="1"/>
  <c r="R497" i="1"/>
  <c r="R493" i="1"/>
  <c r="R489" i="1"/>
  <c r="R485" i="1"/>
  <c r="R481" i="1"/>
  <c r="R477" i="1"/>
  <c r="R473" i="1"/>
  <c r="R469" i="1"/>
  <c r="R465" i="1"/>
  <c r="R461" i="1"/>
  <c r="R457" i="1"/>
  <c r="R453" i="1"/>
  <c r="R449" i="1"/>
  <c r="R445" i="1"/>
  <c r="R441" i="1"/>
  <c r="R437" i="1"/>
  <c r="R433" i="1"/>
  <c r="R429" i="1"/>
  <c r="R425" i="1"/>
  <c r="R421" i="1"/>
  <c r="R417" i="1"/>
  <c r="R413" i="1"/>
  <c r="R409" i="1"/>
  <c r="R405" i="1"/>
  <c r="R401" i="1"/>
  <c r="R397" i="1"/>
  <c r="R393" i="1"/>
  <c r="R389" i="1"/>
  <c r="R385" i="1"/>
  <c r="R381" i="1"/>
  <c r="R377" i="1"/>
  <c r="R373" i="1"/>
  <c r="R369" i="1"/>
  <c r="R365" i="1"/>
  <c r="R361" i="1"/>
  <c r="R357" i="1"/>
  <c r="R353" i="1"/>
  <c r="R349" i="1"/>
  <c r="R345" i="1"/>
  <c r="R341" i="1"/>
  <c r="R337" i="1"/>
  <c r="R333" i="1"/>
  <c r="R329" i="1"/>
  <c r="R325" i="1"/>
  <c r="R321" i="1"/>
  <c r="R317" i="1"/>
  <c r="R313" i="1"/>
  <c r="R309" i="1"/>
  <c r="R305" i="1"/>
  <c r="R301" i="1"/>
  <c r="R297" i="1"/>
  <c r="R293" i="1"/>
  <c r="R289" i="1"/>
  <c r="R285" i="1"/>
  <c r="R281" i="1"/>
  <c r="R277" i="1"/>
  <c r="R273" i="1"/>
  <c r="R269" i="1"/>
  <c r="R265" i="1"/>
  <c r="R261" i="1"/>
  <c r="R257" i="1"/>
  <c r="R253" i="1"/>
  <c r="R249" i="1"/>
  <c r="R245" i="1"/>
  <c r="R241" i="1"/>
  <c r="R237" i="1"/>
  <c r="R233" i="1"/>
  <c r="R229" i="1"/>
  <c r="R225" i="1"/>
  <c r="R221" i="1"/>
  <c r="R217" i="1"/>
  <c r="R213" i="1"/>
  <c r="R209" i="1"/>
  <c r="R205" i="1"/>
  <c r="R201" i="1"/>
  <c r="R197" i="1"/>
  <c r="R193" i="1"/>
  <c r="R189" i="1"/>
  <c r="R185" i="1"/>
  <c r="R181" i="1"/>
  <c r="R177" i="1"/>
  <c r="R173" i="1"/>
  <c r="R169" i="1"/>
  <c r="R165" i="1"/>
  <c r="R161" i="1"/>
  <c r="R157" i="1"/>
  <c r="R153" i="1"/>
  <c r="R149" i="1"/>
  <c r="R145" i="1"/>
  <c r="R141" i="1"/>
  <c r="R137" i="1"/>
  <c r="R133" i="1"/>
  <c r="R129" i="1"/>
  <c r="R125" i="1"/>
  <c r="R121" i="1"/>
  <c r="R117" i="1"/>
  <c r="R113" i="1"/>
  <c r="R109" i="1"/>
  <c r="R105" i="1"/>
  <c r="R101" i="1"/>
  <c r="R97" i="1"/>
  <c r="R93" i="1"/>
  <c r="R89" i="1"/>
  <c r="R85" i="1"/>
  <c r="R81" i="1"/>
  <c r="R77" i="1"/>
  <c r="R73" i="1"/>
  <c r="R69" i="1"/>
  <c r="R65" i="1"/>
  <c r="R61" i="1"/>
  <c r="R57" i="1"/>
  <c r="R53" i="1"/>
  <c r="R49" i="1"/>
  <c r="R45" i="1"/>
  <c r="R41" i="1"/>
  <c r="R37" i="1"/>
  <c r="R33" i="1"/>
  <c r="R29" i="1"/>
  <c r="R25" i="1"/>
  <c r="R21" i="1"/>
  <c r="R17" i="1"/>
  <c r="R13" i="1"/>
  <c r="R9" i="1"/>
  <c r="R5" i="1"/>
  <c r="R800" i="1"/>
  <c r="R796" i="1"/>
  <c r="R792" i="1"/>
  <c r="R788" i="1"/>
  <c r="R784" i="1"/>
  <c r="R780" i="1"/>
  <c r="R776" i="1"/>
  <c r="R772" i="1"/>
  <c r="R768" i="1"/>
  <c r="R764" i="1"/>
  <c r="R760" i="1"/>
  <c r="R756" i="1"/>
  <c r="R752" i="1"/>
  <c r="R748" i="1"/>
  <c r="R744" i="1"/>
  <c r="R740" i="1"/>
  <c r="R736" i="1"/>
  <c r="R732" i="1"/>
  <c r="R728" i="1"/>
  <c r="R724" i="1"/>
  <c r="R720" i="1"/>
  <c r="R716" i="1"/>
  <c r="R712" i="1"/>
  <c r="R708" i="1"/>
  <c r="R704" i="1"/>
  <c r="R700" i="1"/>
  <c r="R696" i="1"/>
  <c r="R692" i="1"/>
  <c r="R688" i="1"/>
  <c r="R684" i="1"/>
  <c r="R680" i="1"/>
  <c r="R676" i="1"/>
  <c r="R672" i="1"/>
  <c r="R668" i="1"/>
  <c r="R664" i="1"/>
  <c r="R660" i="1"/>
  <c r="R656" i="1"/>
  <c r="R652" i="1"/>
  <c r="R648" i="1"/>
  <c r="R644" i="1"/>
  <c r="R640" i="1"/>
  <c r="R636" i="1"/>
  <c r="R632" i="1"/>
  <c r="R628" i="1"/>
  <c r="R624" i="1"/>
  <c r="R620" i="1"/>
  <c r="R616" i="1"/>
  <c r="R612" i="1"/>
  <c r="R608" i="1"/>
  <c r="R604" i="1"/>
  <c r="R600" i="1"/>
  <c r="R596" i="1"/>
  <c r="R592" i="1"/>
  <c r="R588" i="1"/>
  <c r="R584" i="1"/>
  <c r="R580" i="1"/>
  <c r="R576" i="1"/>
  <c r="R572" i="1"/>
  <c r="R568" i="1"/>
  <c r="R564" i="1"/>
  <c r="R560" i="1"/>
  <c r="R556" i="1"/>
  <c r="R552" i="1"/>
  <c r="R548" i="1"/>
  <c r="R544" i="1"/>
  <c r="R540" i="1"/>
  <c r="R536" i="1"/>
  <c r="R532" i="1"/>
  <c r="R528" i="1"/>
  <c r="R524" i="1"/>
  <c r="R520" i="1"/>
  <c r="R516" i="1"/>
  <c r="R512" i="1"/>
  <c r="R508" i="1"/>
  <c r="R504" i="1"/>
  <c r="R500" i="1"/>
  <c r="R496" i="1"/>
  <c r="R492" i="1"/>
  <c r="R488" i="1"/>
  <c r="R484" i="1"/>
  <c r="R480" i="1"/>
  <c r="R476" i="1"/>
  <c r="R472" i="1"/>
  <c r="R468" i="1"/>
  <c r="R464" i="1"/>
  <c r="R460" i="1"/>
  <c r="R456" i="1"/>
  <c r="R452" i="1"/>
  <c r="R448" i="1"/>
  <c r="R444" i="1"/>
  <c r="R440" i="1"/>
  <c r="R436" i="1"/>
  <c r="R432" i="1"/>
  <c r="R428" i="1"/>
  <c r="R424" i="1"/>
  <c r="R420" i="1"/>
  <c r="R416" i="1"/>
  <c r="R412" i="1"/>
  <c r="R408" i="1"/>
  <c r="R404" i="1"/>
  <c r="R400" i="1"/>
  <c r="R396" i="1"/>
  <c r="R392" i="1"/>
  <c r="R388" i="1"/>
  <c r="R384" i="1"/>
  <c r="R380" i="1"/>
  <c r="R376" i="1"/>
  <c r="R372" i="1"/>
  <c r="R368" i="1"/>
  <c r="R364" i="1"/>
  <c r="R360" i="1"/>
  <c r="R356" i="1"/>
  <c r="R352" i="1"/>
  <c r="R348" i="1"/>
  <c r="R344" i="1"/>
  <c r="R340" i="1"/>
  <c r="R336" i="1"/>
  <c r="R332" i="1"/>
  <c r="R328" i="1"/>
  <c r="R324" i="1"/>
  <c r="R320" i="1"/>
  <c r="R316" i="1"/>
  <c r="R312" i="1"/>
  <c r="R308" i="1"/>
  <c r="R304" i="1"/>
  <c r="R300" i="1"/>
  <c r="R296" i="1"/>
  <c r="R292" i="1"/>
  <c r="R288" i="1"/>
  <c r="R284" i="1"/>
  <c r="R280" i="1"/>
  <c r="R276" i="1"/>
  <c r="R272" i="1"/>
  <c r="R268" i="1"/>
  <c r="R264" i="1"/>
  <c r="R260" i="1"/>
  <c r="R256" i="1"/>
  <c r="R252" i="1"/>
  <c r="R248" i="1"/>
  <c r="R244" i="1"/>
  <c r="R240" i="1"/>
  <c r="R236" i="1"/>
  <c r="R232" i="1"/>
  <c r="R228" i="1"/>
  <c r="R224" i="1"/>
  <c r="R220" i="1"/>
  <c r="R216" i="1"/>
  <c r="R212" i="1"/>
  <c r="R208" i="1"/>
  <c r="R204" i="1"/>
  <c r="R200" i="1"/>
  <c r="R196" i="1"/>
  <c r="R192" i="1"/>
  <c r="R188" i="1"/>
  <c r="R184" i="1"/>
  <c r="R180" i="1"/>
  <c r="R176" i="1"/>
  <c r="R172" i="1"/>
  <c r="R168" i="1"/>
  <c r="R164" i="1"/>
  <c r="R160" i="1"/>
  <c r="R156" i="1"/>
  <c r="R152" i="1"/>
  <c r="R148" i="1"/>
  <c r="R144" i="1"/>
  <c r="R140" i="1"/>
  <c r="R136" i="1"/>
  <c r="R132" i="1"/>
  <c r="R128" i="1"/>
  <c r="R124" i="1"/>
  <c r="R120" i="1"/>
  <c r="R116" i="1"/>
  <c r="R112" i="1"/>
  <c r="R108" i="1"/>
  <c r="R104" i="1"/>
  <c r="R100" i="1"/>
  <c r="R96" i="1"/>
  <c r="R92" i="1"/>
  <c r="R88" i="1"/>
  <c r="R84" i="1"/>
  <c r="R80" i="1"/>
  <c r="R76" i="1"/>
  <c r="R72" i="1"/>
  <c r="R68" i="1"/>
  <c r="R64" i="1"/>
  <c r="R60" i="1"/>
  <c r="R56" i="1"/>
  <c r="R52" i="1"/>
  <c r="R48" i="1"/>
  <c r="R44" i="1"/>
  <c r="R40" i="1"/>
  <c r="R36" i="1"/>
  <c r="R32" i="1"/>
  <c r="R28" i="1"/>
  <c r="R24" i="1"/>
  <c r="R20" i="1"/>
  <c r="R16" i="1"/>
  <c r="R12" i="1"/>
  <c r="R8" i="1"/>
  <c r="R4" i="1"/>
  <c r="R595" i="1"/>
  <c r="R591" i="1"/>
  <c r="R587" i="1"/>
  <c r="R583" i="1"/>
  <c r="R579" i="1"/>
  <c r="R575" i="1"/>
  <c r="R571" i="1"/>
  <c r="R567" i="1"/>
  <c r="R563" i="1"/>
  <c r="R559" i="1"/>
  <c r="R555" i="1"/>
  <c r="R551" i="1"/>
  <c r="R547" i="1"/>
  <c r="R543" i="1"/>
  <c r="R539" i="1"/>
  <c r="R535" i="1"/>
  <c r="R531" i="1"/>
  <c r="R527" i="1"/>
  <c r="R523" i="1"/>
  <c r="R519" i="1"/>
  <c r="R515" i="1"/>
  <c r="R511" i="1"/>
  <c r="R507" i="1"/>
  <c r="R503" i="1"/>
  <c r="R499" i="1"/>
  <c r="R495" i="1"/>
  <c r="R491" i="1"/>
  <c r="R487" i="1"/>
  <c r="R483" i="1"/>
  <c r="R479" i="1"/>
  <c r="R475" i="1"/>
  <c r="R471" i="1"/>
  <c r="R467" i="1"/>
  <c r="R463" i="1"/>
  <c r="R459" i="1"/>
  <c r="R455" i="1"/>
  <c r="R451" i="1"/>
  <c r="R447" i="1"/>
  <c r="R443" i="1"/>
  <c r="R439" i="1"/>
  <c r="R435" i="1"/>
  <c r="R431" i="1"/>
  <c r="R427" i="1"/>
  <c r="R423" i="1"/>
  <c r="R419" i="1"/>
  <c r="R415" i="1"/>
  <c r="R411" i="1"/>
  <c r="R407" i="1"/>
  <c r="R403" i="1"/>
  <c r="R399" i="1"/>
  <c r="R395" i="1"/>
  <c r="R391" i="1"/>
  <c r="R387" i="1"/>
  <c r="R383" i="1"/>
  <c r="R379" i="1"/>
  <c r="R375" i="1"/>
  <c r="R371" i="1"/>
  <c r="R367" i="1"/>
  <c r="R363" i="1"/>
  <c r="R359" i="1"/>
  <c r="R355" i="1"/>
  <c r="R351" i="1"/>
  <c r="R347" i="1"/>
  <c r="R343" i="1"/>
  <c r="R339" i="1"/>
  <c r="R335" i="1"/>
  <c r="R331" i="1"/>
  <c r="R327" i="1"/>
  <c r="R323" i="1"/>
  <c r="R319" i="1"/>
  <c r="R315" i="1"/>
  <c r="R311" i="1"/>
  <c r="R307" i="1"/>
  <c r="R303" i="1"/>
  <c r="R299" i="1"/>
  <c r="R295" i="1"/>
  <c r="R291" i="1"/>
  <c r="R287" i="1"/>
  <c r="R283" i="1"/>
  <c r="R279" i="1"/>
  <c r="R275" i="1"/>
  <c r="R271" i="1"/>
  <c r="R267" i="1"/>
  <c r="R263" i="1"/>
  <c r="R259" i="1"/>
  <c r="R255" i="1"/>
  <c r="R251" i="1"/>
  <c r="R247" i="1"/>
  <c r="R243" i="1"/>
  <c r="R239" i="1"/>
  <c r="R235" i="1"/>
  <c r="R231" i="1"/>
  <c r="R227" i="1"/>
  <c r="R223" i="1"/>
  <c r="R219" i="1"/>
  <c r="R215" i="1"/>
  <c r="R211" i="1"/>
  <c r="R207" i="1"/>
  <c r="R203" i="1"/>
  <c r="R199" i="1"/>
  <c r="R195" i="1"/>
  <c r="R191" i="1"/>
  <c r="R187" i="1"/>
  <c r="R183" i="1"/>
  <c r="R179" i="1"/>
  <c r="R175" i="1"/>
  <c r="R171" i="1"/>
  <c r="R167" i="1"/>
  <c r="R163" i="1"/>
  <c r="R159" i="1"/>
  <c r="R155" i="1"/>
  <c r="R151" i="1"/>
  <c r="R147" i="1"/>
  <c r="R143" i="1"/>
  <c r="R139" i="1"/>
  <c r="R135" i="1"/>
  <c r="R131" i="1"/>
  <c r="R127" i="1"/>
  <c r="R123" i="1"/>
  <c r="R119" i="1"/>
  <c r="R115" i="1"/>
  <c r="R111" i="1"/>
  <c r="R107" i="1"/>
  <c r="R103" i="1"/>
  <c r="R99" i="1"/>
  <c r="R95" i="1"/>
  <c r="R91" i="1"/>
  <c r="R87" i="1"/>
  <c r="R83" i="1"/>
  <c r="R79" i="1"/>
  <c r="R75" i="1"/>
  <c r="R71" i="1"/>
  <c r="R67" i="1"/>
  <c r="R63" i="1"/>
  <c r="R59" i="1"/>
  <c r="R55" i="1"/>
  <c r="R51" i="1"/>
  <c r="R47" i="1"/>
  <c r="R43" i="1"/>
  <c r="R39" i="1"/>
  <c r="R35" i="1"/>
  <c r="R31" i="1"/>
  <c r="R27" i="1"/>
  <c r="R23" i="1"/>
  <c r="R19" i="1"/>
  <c r="R15" i="1"/>
  <c r="R11" i="1"/>
  <c r="R7" i="1"/>
  <c r="R3" i="1"/>
  <c r="H9" i="10" l="1"/>
  <c r="F9" i="10"/>
  <c r="F6" i="10"/>
  <c r="H6" i="10"/>
  <c r="H8" i="10"/>
  <c r="H12" i="10"/>
  <c r="H10" i="10"/>
  <c r="F8" i="10"/>
  <c r="H11" i="10"/>
  <c r="F12" i="10"/>
  <c r="F5" i="10"/>
  <c r="H4" i="10"/>
  <c r="F4" i="10"/>
  <c r="H2" i="10"/>
  <c r="H13" i="10"/>
  <c r="F13" i="10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<sst xmlns="http://schemas.openxmlformats.org/spreadsheetml/2006/main" count="24822" uniqueCount="8403">
  <si>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</si>
  <si>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</si>
  <si>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</si>
  <si>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</si>
  <si>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</si>
  <si>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</si>
  <si>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</si>
  <si>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</si>
  <si>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</si>
  <si>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</si>
  <si>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</si>
  <si>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</si>
  <si>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</si>
  <si>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</si>
  <si>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</si>
  <si>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</si>
  <si>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</si>
  <si>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</si>
  <si>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</si>
  <si>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</si>
  <si>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</si>
  <si>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</si>
  <si>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</si>
  <si>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</si>
  <si>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</si>
  <si>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</si>
  <si>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</si>
  <si>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</si>
  <si>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</si>
  <si>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</si>
  <si>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</si>
  <si>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</si>
  <si>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</si>
  <si>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</si>
  <si>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</si>
  <si>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</si>
  <si>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</si>
  <si>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</si>
  <si>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</si>
  <si>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</si>
  <si>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</si>
  <si>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</si>
  <si>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</si>
  <si>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</si>
  <si>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</si>
  <si>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</si>
  <si>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</si>
  <si>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</si>
  <si>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</si>
  <si>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</si>
  <si>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</si>
  <si>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</si>
  <si>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</si>
  <si>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</si>
  <si>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</si>
  <si>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</si>
  <si>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</si>
  <si>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</si>
  <si>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</si>
  <si>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</si>
  <si>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</si>
  <si>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</si>
  <si>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</si>
  <si>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</si>
  <si>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</si>
  <si>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</si>
  <si>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</si>
  <si>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</si>
  <si>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</si>
  <si>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</si>
  <si>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</si>
  <si>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</si>
  <si>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</si>
  <si>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</si>
  <si>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</si>
  <si>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</si>
  <si>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</si>
  <si>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</si>
  <si>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</si>
  <si>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</si>
  <si>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</si>
  <si>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</si>
  <si>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</si>
  <si>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</si>
  <si>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</si>
  <si>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</si>
  <si>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</si>
  <si>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</si>
  <si>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</si>
  <si>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</si>
  <si>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</si>
  <si>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</si>
  <si>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</si>
  <si>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</si>
  <si>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</si>
  <si>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</si>
  <si>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</si>
  <si>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</si>
  <si>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</si>
  <si>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</si>
  <si>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</si>
  <si>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</si>
  <si>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</si>
  <si>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</si>
  <si>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</si>
  <si>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</si>
  <si>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</si>
  <si>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</si>
  <si>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</si>
  <si>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</si>
  <si>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</si>
  <si>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</si>
  <si>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</si>
  <si>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</si>
  <si>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</si>
  <si>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</si>
  <si>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</si>
  <si>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</si>
  <si>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</si>
  <si>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</si>
  <si>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</si>
  <si>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</si>
  <si>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</si>
  <si>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</si>
  <si>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</si>
  <si>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</si>
  <si>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</si>
  <si>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</si>
  <si>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</si>
  <si>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</si>
  <si>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</si>
  <si>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</si>
  <si>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</si>
  <si>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</si>
  <si>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</si>
  <si>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</si>
  <si>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</si>
  <si>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</si>
  <si>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</si>
  <si>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</si>
  <si>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</si>
  <si>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</si>
  <si>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</si>
  <si>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</si>
  <si>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</si>
  <si>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</si>
  <si>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</si>
  <si>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</si>
  <si>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</si>
  <si>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</si>
  <si>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</si>
  <si>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</si>
  <si>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</si>
  <si>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</si>
  <si>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</si>
  <si>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</si>
  <si>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</si>
  <si>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</si>
  <si>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</si>
  <si>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</si>
  <si>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</si>
  <si>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</si>
  <si>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</si>
  <si>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</si>
  <si>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</si>
  <si>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</si>
  <si>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</si>
  <si>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</si>
  <si>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</si>
  <si>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</si>
  <si>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</si>
  <si>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</si>
  <si>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</si>
  <si>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</si>
  <si>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</si>
  <si>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</si>
  <si>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</si>
  <si>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</si>
  <si>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</si>
  <si>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</si>
  <si>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</si>
  <si>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</si>
  <si>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</si>
  <si>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</si>
  <si>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</si>
  <si>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</si>
  <si>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</si>
  <si>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</si>
  <si>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</si>
  <si>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</si>
  <si>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</si>
  <si>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</si>
  <si>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</si>
  <si>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</si>
  <si>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</si>
  <si>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</si>
  <si>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</si>
  <si>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</si>
  <si>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</si>
  <si>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</si>
  <si>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</si>
  <si>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</si>
  <si>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</si>
  <si>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</si>
  <si>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</si>
  <si>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</si>
  <si>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</si>
  <si>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</si>
  <si>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</si>
  <si>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</si>
  <si>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</si>
  <si>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</si>
  <si>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</si>
  <si>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</si>
  <si>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</si>
  <si>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</si>
  <si>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</si>
  <si>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</si>
  <si>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</si>
  <si>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</si>
  <si>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</si>
  <si>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</si>
  <si>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</si>
  <si>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</si>
  <si>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</si>
  <si>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</si>
  <si>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</si>
  <si>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</si>
  <si>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</si>
  <si>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</si>
  <si>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</si>
  <si>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</si>
  <si>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</si>
  <si>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</si>
  <si>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</si>
  <si>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</si>
  <si>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</si>
  <si>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</si>
  <si>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</si>
  <si>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</si>
  <si>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</si>
  <si>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</si>
  <si>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</si>
  <si>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</si>
  <si>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</si>
  <si>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</si>
  <si>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</si>
  <si>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</si>
  <si>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</si>
  <si>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</si>
  <si>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</si>
  <si>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</si>
  <si>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</si>
  <si>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</si>
  <si>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</si>
  <si>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</si>
  <si>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</si>
  <si>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</si>
  <si>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</si>
  <si>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</si>
  <si>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</si>
  <si>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</si>
  <si>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</si>
  <si>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</si>
  <si>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</si>
  <si>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</si>
  <si>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</si>
  <si>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</si>
  <si>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</si>
  <si>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</si>
  <si>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</si>
  <si>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</si>
  <si>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</si>
  <si>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</si>
  <si>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</si>
  <si>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</si>
  <si>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</si>
  <si>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</si>
  <si>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</si>
  <si>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</si>
  <si>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</si>
  <si>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</si>
  <si>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</si>
  <si>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</si>
  <si>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</si>
  <si>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</si>
  <si>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</si>
  <si>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</si>
  <si>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</si>
  <si>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</si>
  <si>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</si>
  <si>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</si>
  <si>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</si>
  <si>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</si>
  <si>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</si>
  <si>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</si>
  <si>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</si>
  <si>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</si>
  <si>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</si>
  <si>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</si>
  <si>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</si>
  <si>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</si>
  <si>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</si>
  <si>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</si>
  <si>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</si>
  <si>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</si>
  <si>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</si>
  <si>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</si>
  <si>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</si>
  <si>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</si>
  <si>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</si>
  <si>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</si>
  <si>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</si>
  <si>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</si>
  <si>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</si>
  <si>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</si>
  <si>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</si>
  <si>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</si>
  <si>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</si>
  <si>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</si>
  <si>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</si>
  <si>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</si>
  <si>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</si>
  <si>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</si>
  <si>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</si>
  <si>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</si>
  <si>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</si>
  <si>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</si>
  <si>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</si>
  <si>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</si>
  <si>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</si>
  <si>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</si>
  <si>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</si>
  <si>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</si>
  <si>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</si>
  <si>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</si>
  <si>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</si>
  <si>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</si>
  <si>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</si>
  <si>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</si>
  <si>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</si>
  <si>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</si>
  <si>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</si>
  <si>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</si>
  <si>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</si>
  <si>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</si>
  <si>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</si>
  <si>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</si>
  <si>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</si>
  <si>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</si>
  <si>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</si>
  <si>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</si>
  <si>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</si>
  <si>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</si>
  <si>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</si>
  <si>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</si>
  <si>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</si>
  <si>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</si>
  <si>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</si>
  <si>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</si>
  <si>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</si>
  <si>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</si>
  <si>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</si>
  <si>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</si>
  <si>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</si>
  <si>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</si>
  <si>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</si>
  <si>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</si>
  <si>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</si>
  <si>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</si>
  <si>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</si>
  <si>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</si>
  <si>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</si>
  <si>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</si>
  <si>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</si>
  <si>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</si>
  <si>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</si>
  <si>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</si>
  <si>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</si>
  <si>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</si>
  <si>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</si>
  <si>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</si>
  <si>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</si>
  <si>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</si>
  <si>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</si>
  <si>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</si>
  <si>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</si>
  <si>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</si>
  <si>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</si>
  <si>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</si>
  <si>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</si>
  <si>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</si>
  <si>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</si>
  <si>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</si>
  <si>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</si>
  <si>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</si>
  <si>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</si>
  <si>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</si>
  <si>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</si>
  <si>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</si>
  <si>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</si>
  <si>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</si>
  <si>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</si>
  <si>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</si>
  <si>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</si>
  <si>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</si>
  <si>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</si>
  <si>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</si>
  <si>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</si>
  <si>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</si>
  <si>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</si>
  <si>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</si>
  <si>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</si>
  <si>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</si>
  <si>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</si>
  <si>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</si>
  <si>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</si>
  <si>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</si>
  <si>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</si>
  <si>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</si>
  <si>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</si>
  <si>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</si>
  <si>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</si>
  <si>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</si>
  <si>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</si>
  <si>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</si>
  <si>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</si>
  <si>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</si>
  <si>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</si>
  <si>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</si>
  <si>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</si>
  <si>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</si>
  <si>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</si>
  <si>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</si>
  <si>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</si>
  <si>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</si>
  <si>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</si>
  <si>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</si>
  <si>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</si>
  <si>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</si>
  <si>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</si>
  <si>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</si>
  <si>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</si>
  <si>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</si>
  <si>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</si>
  <si>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</si>
  <si>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</si>
  <si>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</si>
  <si>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</si>
  <si>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</si>
  <si>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</si>
  <si>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</si>
  <si>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</si>
  <si>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</si>
  <si>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</si>
  <si>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</si>
  <si>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</si>
  <si>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</si>
  <si>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</si>
  <si>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</si>
  <si>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</si>
  <si>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</si>
  <si>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</si>
  <si>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</si>
  <si>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</si>
  <si>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</si>
  <si>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</si>
  <si>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</si>
  <si>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</si>
  <si>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</si>
  <si>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</si>
  <si>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</si>
  <si>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</si>
  <si>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</si>
  <si>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</si>
  <si>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</si>
  <si>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</si>
  <si>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</si>
  <si>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</si>
  <si>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</si>
  <si>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</si>
  <si>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</si>
  <si>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</si>
  <si>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</si>
  <si>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</si>
  <si>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</si>
  <si>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</si>
  <si>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</si>
  <si>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</si>
  <si>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</si>
  <si>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</si>
  <si>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</si>
  <si>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</si>
  <si>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</si>
  <si>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</si>
  <si>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</si>
  <si>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</si>
  <si>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</si>
  <si>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</si>
  <si>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</si>
  <si>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</si>
  <si>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</si>
  <si>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</si>
  <si>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</si>
  <si>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</si>
  <si>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</si>
  <si>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</si>
  <si>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</si>
  <si>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</si>
  <si>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</si>
  <si>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</si>
  <si>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</si>
  <si>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</si>
  <si>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</si>
  <si>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</si>
  <si>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</si>
  <si>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</si>
  <si>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</si>
  <si>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</si>
  <si>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</si>
  <si>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</si>
  <si>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</si>
  <si>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</si>
  <si>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</si>
  <si>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</si>
  <si>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</si>
  <si>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</si>
  <si>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</si>
  <si>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</si>
  <si>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</si>
  <si>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</si>
  <si>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</si>
  <si>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</si>
  <si>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</si>
  <si>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</si>
  <si>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</si>
  <si>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</si>
  <si>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</si>
  <si>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</si>
  <si>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</si>
  <si>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</si>
  <si>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</si>
  <si>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</si>
  <si>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</si>
  <si>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</si>
  <si>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</si>
  <si>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</si>
  <si>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</si>
  <si>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</si>
  <si>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</si>
  <si>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</si>
  <si>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</si>
  <si>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</si>
  <si>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</si>
  <si>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</si>
  <si>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</si>
  <si>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</si>
  <si>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</si>
  <si>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</si>
  <si>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</si>
  <si>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</si>
  <si>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</si>
  <si>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</si>
  <si>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</si>
  <si>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</si>
  <si>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</si>
  <si>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</si>
  <si>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</si>
  <si>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</si>
  <si>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</si>
  <si>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</si>
  <si>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</si>
  <si>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</si>
  <si>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</si>
  <si>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</si>
  <si>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</si>
  <si>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</si>
  <si>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</si>
  <si>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</si>
  <si>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</si>
  <si>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</si>
  <si>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</si>
  <si>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</si>
  <si>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</si>
  <si>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</si>
  <si>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</si>
  <si>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</si>
  <si>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</si>
  <si>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</si>
  <si>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</si>
  <si>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</si>
  <si>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</si>
  <si>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</si>
  <si>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</si>
  <si>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</si>
  <si>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</si>
  <si>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</si>
  <si>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</si>
  <si>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</si>
  <si>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</si>
  <si>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</si>
  <si>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</si>
  <si>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</si>
  <si>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</si>
  <si>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</si>
  <si>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</si>
  <si>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</si>
  <si>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</si>
  <si>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</si>
  <si>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</si>
  <si>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</si>
  <si>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</si>
  <si>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</si>
  <si>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</si>
  <si>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</si>
  <si>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</si>
  <si>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</si>
  <si>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</si>
  <si>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</si>
  <si>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</si>
  <si>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</si>
  <si>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</si>
  <si>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</si>
  <si>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</si>
  <si>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</si>
  <si>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</si>
  <si>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</si>
  <si>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</si>
  <si>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</si>
  <si>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</si>
  <si>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</si>
  <si>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</si>
  <si>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</si>
  <si>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</si>
  <si>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</si>
  <si>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</si>
  <si>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</si>
  <si>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</si>
  <si>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</si>
  <si>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</si>
  <si>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</si>
  <si>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</si>
  <si>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</si>
  <si>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</si>
  <si>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</si>
  <si>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</si>
  <si>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</si>
  <si>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</si>
  <si>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</si>
  <si>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</si>
  <si>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</si>
  <si>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</si>
  <si>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</si>
  <si>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</si>
  <si>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</si>
  <si>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</si>
  <si>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</si>
  <si>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</si>
  <si>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</si>
  <si>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</si>
  <si>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</si>
  <si>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</si>
  <si>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</si>
  <si>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</si>
  <si>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</si>
  <si>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</si>
  <si>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</si>
  <si>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</si>
  <si>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</si>
  <si>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</si>
  <si>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</si>
  <si>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</si>
  <si>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</si>
  <si>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</si>
  <si>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</si>
  <si>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</si>
  <si>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</si>
  <si>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</si>
  <si>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</si>
  <si>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</si>
  <si>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</si>
  <si>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</si>
  <si>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</si>
  <si>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</si>
  <si>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</si>
  <si>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</si>
  <si>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</si>
  <si>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</si>
  <si>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</si>
  <si>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</si>
  <si>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</si>
  <si>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</si>
  <si>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</si>
  <si>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</si>
  <si>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</si>
  <si>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</si>
  <si>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</si>
  <si>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</si>
  <si>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</si>
  <si>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</si>
  <si>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</si>
  <si>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</si>
  <si>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</si>
  <si>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</si>
  <si>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</si>
  <si>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</si>
  <si>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</si>
  <si>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</si>
  <si>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</si>
  <si>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</si>
  <si>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</si>
  <si>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</si>
  <si>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</si>
  <si>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</si>
  <si>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</si>
  <si>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</si>
  <si>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</si>
  <si>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</si>
  <si>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</si>
  <si>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</si>
  <si>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</si>
  <si>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</si>
  <si>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</si>
  <si>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</si>
  <si>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</si>
  <si>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</si>
  <si>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</si>
  <si>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</si>
  <si>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</si>
  <si>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</si>
  <si>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</si>
  <si>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</si>
  <si>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</si>
  <si>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</si>
  <si>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</si>
  <si>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</si>
  <si>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</si>
  <si>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</si>
  <si>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</si>
  <si>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</si>
  <si>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</si>
  <si>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</si>
  <si>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</si>
  <si>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</si>
  <si>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</si>
  <si>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</si>
  <si>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</si>
  <si>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</si>
  <si>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</si>
  <si>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</si>
  <si>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</si>
  <si>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</si>
  <si>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</si>
  <si>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</si>
  <si>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</si>
  <si>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</si>
  <si>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</si>
  <si>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</si>
  <si>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</si>
  <si>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</si>
  <si>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</si>
  <si>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</si>
  <si>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</si>
  <si>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</si>
  <si>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</si>
  <si>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</si>
  <si>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</si>
  <si>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</si>
  <si>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</si>
  <si>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</si>
  <si>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</si>
  <si>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</si>
  <si>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</si>
  <si>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</si>
  <si>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</si>
  <si>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</si>
  <si>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</si>
  <si>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</si>
  <si>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</si>
  <si>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</si>
  <si>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</si>
  <si>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</si>
  <si>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</si>
  <si>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</si>
  <si>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</si>
  <si>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</si>
  <si>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</si>
  <si>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</si>
  <si>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</si>
  <si>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</si>
  <si>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</si>
  <si>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</si>
  <si>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</si>
  <si>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</si>
  <si>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</si>
  <si>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</si>
  <si>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</si>
  <si>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</si>
  <si>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</si>
  <si>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</si>
  <si>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</si>
  <si>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</si>
  <si>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</si>
  <si>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</si>
  <si>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</si>
  <si>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</si>
  <si>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</si>
  <si>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</si>
  <si>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</si>
  <si>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</si>
  <si>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</si>
  <si>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</si>
  <si>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</si>
  <si>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</si>
  <si>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</si>
  <si>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</si>
  <si>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</si>
  <si>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</si>
  <si>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</si>
  <si>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</si>
  <si>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</si>
  <si>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</si>
  <si>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</si>
  <si>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</si>
  <si>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</si>
  <si>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</si>
  <si>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</si>
  <si>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</si>
  <si>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</si>
  <si>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</si>
  <si>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</si>
  <si>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</si>
  <si>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</si>
  <si>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</si>
  <si>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</si>
  <si>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</si>
  <si>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</si>
  <si>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</si>
  <si>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</si>
  <si>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</si>
  <si>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</si>
  <si>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</si>
  <si>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</si>
  <si>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</si>
  <si>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</si>
  <si>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</si>
  <si>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</si>
  <si>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</si>
  <si>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</si>
  <si>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</si>
  <si>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</si>
  <si>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</si>
  <si>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</si>
  <si>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</si>
  <si>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</si>
  <si>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</si>
  <si>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</si>
  <si>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</si>
  <si>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</si>
  <si>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</si>
  <si>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</si>
  <si>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</si>
  <si>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</si>
  <si>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</si>
  <si>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</si>
  <si>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</si>
  <si>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</si>
  <si>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</si>
  <si>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</si>
  <si>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</si>
  <si>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</si>
  <si>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</si>
  <si>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</si>
  <si>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</si>
  <si>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</si>
  <si>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</si>
  <si>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</si>
  <si>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</si>
  <si>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</si>
  <si>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</si>
  <si>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</si>
  <si>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</si>
  <si>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</si>
  <si>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</si>
  <si>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</si>
  <si>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</si>
  <si>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</si>
  <si>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</si>
  <si>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</si>
  <si>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</si>
  <si>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</si>
  <si>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</si>
  <si>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</si>
  <si>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</si>
  <si>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</si>
  <si>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</si>
  <si>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</si>
  <si>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</si>
  <si>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</si>
  <si>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</si>
  <si>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</si>
  <si>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</si>
  <si>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</si>
  <si>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</si>
  <si>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</si>
  <si>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</si>
  <si>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</si>
  <si>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</si>
  <si>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</si>
  <si>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</si>
  <si>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</si>
  <si>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</si>
  <si>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</si>
  <si>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</si>
  <si>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</si>
  <si>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</si>
  <si>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</si>
  <si>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</si>
  <si>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</si>
  <si>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</si>
  <si>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</si>
  <si>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</si>
  <si>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</si>
  <si>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</si>
  <si>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</si>
  <si>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</si>
  <si>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</si>
  <si>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</si>
  <si>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</si>
  <si>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</si>
  <si>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</si>
  <si>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</si>
  <si>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</si>
  <si>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</si>
  <si>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</si>
  <si>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</si>
  <si>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</si>
  <si>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</si>
  <si>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</si>
  <si>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</si>
  <si>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</si>
  <si>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</si>
  <si>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</si>
  <si>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</si>
  <si>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</si>
  <si>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</si>
  <si>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</si>
  <si>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</si>
  <si>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</si>
  <si>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</si>
  <si>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</si>
  <si>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</si>
  <si>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</si>
  <si>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</si>
  <si>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</si>
  <si>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</si>
  <si>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</si>
  <si>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</si>
  <si>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</si>
  <si>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</si>
  <si>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</si>
  <si>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</si>
  <si>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</si>
  <si>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</si>
  <si>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</si>
  <si>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</si>
  <si>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</si>
  <si>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</si>
  <si>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</si>
  <si>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</si>
  <si>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</si>
  <si>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</si>
  <si>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</si>
  <si>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</si>
  <si>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</si>
  <si>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</si>
  <si>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</si>
  <si>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</si>
  <si>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</si>
  <si>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</si>
  <si>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</si>
  <si>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</si>
  <si>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</si>
  <si>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</si>
  <si>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</si>
  <si>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</si>
  <si>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</si>
  <si>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</si>
  <si>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</si>
  <si>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</si>
  <si>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</si>
  <si>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</si>
  <si>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</si>
  <si>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</si>
  <si>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</si>
  <si>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</si>
  <si>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</si>
  <si>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</si>
  <si>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</si>
  <si>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</si>
  <si>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</si>
  <si>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</si>
  <si>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</si>
  <si>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</si>
  <si>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</si>
  <si>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</si>
  <si>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</si>
  <si>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</si>
  <si>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</si>
  <si>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</si>
  <si>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</si>
  <si>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</si>
  <si>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</si>
  <si>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</si>
  <si>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</si>
  <si>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</si>
  <si>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</si>
  <si>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</si>
  <si>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</si>
  <si>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</si>
  <si>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</si>
  <si>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</si>
  <si>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</si>
  <si>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</si>
  <si>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</si>
  <si>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</si>
  <si>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</si>
  <si>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</si>
  <si>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</si>
  <si>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</si>
  <si>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</si>
  <si>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</si>
  <si>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</si>
  <si>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</si>
  <si>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</si>
  <si>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</si>
  <si>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</si>
  <si>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</si>
  <si>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</si>
  <si>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</si>
  <si>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</si>
  <si>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</si>
  <si>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</si>
  <si>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</si>
  <si>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</si>
  <si>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</si>
  <si>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</si>
  <si>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</si>
  <si>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</si>
  <si>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</si>
  <si>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</si>
  <si>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</si>
  <si>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</si>
  <si>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</si>
  <si>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</si>
  <si>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</si>
  <si>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</si>
  <si>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</si>
  <si>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</si>
  <si>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</si>
  <si>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</si>
  <si>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</si>
  <si>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</si>
  <si>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</si>
  <si>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</si>
  <si>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</si>
  <si>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</si>
  <si>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</si>
  <si>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</si>
  <si>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</si>
  <si>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</si>
  <si>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</si>
  <si>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</si>
  <si>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</si>
  <si>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</si>
  <si>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</si>
  <si>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</si>
  <si>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</si>
  <si>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</si>
  <si>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</si>
  <si>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</si>
  <si>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</si>
  <si>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</si>
  <si>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</si>
  <si>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</si>
  <si>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</si>
  <si>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</si>
  <si>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</si>
  <si>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</si>
  <si>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</si>
  <si>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</si>
  <si>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</si>
  <si>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</si>
  <si>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</si>
  <si>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</si>
  <si>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</si>
  <si>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</si>
  <si>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</si>
  <si>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</si>
  <si>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</si>
  <si>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</si>
  <si>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</si>
  <si>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</si>
  <si>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</si>
  <si>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</si>
  <si>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</si>
  <si>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</si>
  <si>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</si>
  <si>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</si>
  <si>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</si>
  <si>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</si>
  <si>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</si>
  <si>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</si>
  <si>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</si>
  <si>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</si>
  <si>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</si>
  <si>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</si>
  <si>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</si>
  <si>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</si>
  <si>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</si>
  <si>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</si>
  <si>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</si>
  <si>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</si>
  <si>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</si>
  <si>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</si>
  <si>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</si>
  <si>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</si>
  <si>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</si>
  <si>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</si>
  <si>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</si>
  <si>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</si>
  <si>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</si>
  <si>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</si>
  <si>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</si>
  <si>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</si>
  <si>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</si>
  <si>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</si>
  <si>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</si>
  <si>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</si>
  <si>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</si>
  <si>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</si>
  <si>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</si>
  <si>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</si>
  <si>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</si>
  <si>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</si>
  <si>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</si>
  <si>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</si>
  <si>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</si>
  <si>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</si>
  <si>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</si>
  <si>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</si>
  <si>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</si>
  <si>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</si>
  <si>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</si>
  <si>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</si>
  <si>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</si>
  <si>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</si>
  <si>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</si>
  <si>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</si>
  <si>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</si>
  <si>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</si>
  <si>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</si>
  <si>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</si>
  <si>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</si>
  <si>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</si>
  <si>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</si>
  <si>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</si>
  <si>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</si>
  <si>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</si>
  <si>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</si>
  <si>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</si>
  <si>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</si>
  <si>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</si>
  <si>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</si>
  <si>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</si>
  <si>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</si>
  <si>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</si>
  <si>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</si>
  <si>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</si>
  <si>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</si>
  <si>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</si>
  <si>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</si>
  <si>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</si>
  <si>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</si>
  <si>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</si>
  <si>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</si>
  <si>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</si>
  <si>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</si>
  <si>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</si>
  <si>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</si>
  <si>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</si>
  <si>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</si>
  <si>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</si>
  <si>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</si>
  <si>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</si>
  <si>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</si>
  <si>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</si>
  <si>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</si>
  <si>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</si>
  <si>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</si>
  <si>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</si>
  <si>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</si>
  <si>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</si>
  <si>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</si>
  <si>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</si>
  <si>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</si>
  <si>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</si>
  <si>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</si>
  <si>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</si>
  <si>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</si>
  <si>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</si>
  <si>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</si>
  <si>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</si>
  <si>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</si>
  <si>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</si>
  <si>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</si>
  <si>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</si>
  <si>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</si>
  <si>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</si>
  <si>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</si>
  <si>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</si>
  <si>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</si>
  <si>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</si>
  <si>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</si>
  <si>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</si>
  <si>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</si>
  <si>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</si>
  <si>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</si>
  <si>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</si>
  <si>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</si>
  <si>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</si>
  <si>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</si>
  <si>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</si>
  <si>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</si>
  <si>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</si>
  <si>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</si>
  <si>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</si>
  <si>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</si>
  <si>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</si>
  <si>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</si>
  <si>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</si>
  <si>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</si>
  <si>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</si>
  <si>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</si>
  <si>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</si>
  <si>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</si>
  <si>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</si>
  <si>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</si>
  <si>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</si>
  <si>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</si>
  <si>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</si>
  <si>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</si>
  <si>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</si>
  <si>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</si>
  <si>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</si>
  <si>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</si>
  <si>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</si>
  <si>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</si>
  <si>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</si>
  <si>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</si>
  <si>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</si>
  <si>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</si>
  <si>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</si>
  <si>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</si>
  <si>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</si>
  <si>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</si>
  <si>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</si>
  <si>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</si>
  <si>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</si>
  <si>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</si>
  <si>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</si>
  <si>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</si>
  <si>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</si>
  <si>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</si>
  <si>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</si>
  <si>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</si>
  <si>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</si>
  <si>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</si>
  <si>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</si>
  <si>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</si>
  <si>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</si>
  <si>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</si>
  <si>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</si>
  <si>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</si>
  <si>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</si>
  <si>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</si>
  <si>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</si>
  <si>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</si>
  <si>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</si>
  <si>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</si>
  <si>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</si>
  <si>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</si>
  <si>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</si>
  <si>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</si>
  <si>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</si>
  <si>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</si>
  <si>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</si>
  <si>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</si>
  <si>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</si>
  <si>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</si>
  <si>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</si>
  <si>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</si>
  <si>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</si>
  <si>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</si>
  <si>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</si>
  <si>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</si>
  <si>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</si>
  <si>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</si>
  <si>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</si>
  <si>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</si>
  <si>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</si>
  <si>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</si>
  <si>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</si>
  <si>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</si>
  <si>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</si>
  <si>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</si>
  <si>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</si>
  <si>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</si>
  <si>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</si>
  <si>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</si>
  <si>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</si>
  <si>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</si>
  <si>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</si>
  <si>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</si>
  <si>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</si>
  <si>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</si>
  <si>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</si>
  <si>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</si>
  <si>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</si>
  <si>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</si>
  <si>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</si>
  <si>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</si>
  <si>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</si>
  <si>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</si>
  <si>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</si>
  <si>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</si>
  <si>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</si>
  <si>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</si>
  <si>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</si>
  <si>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</si>
  <si>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</si>
  <si>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</si>
  <si>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</si>
  <si>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</si>
  <si>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</si>
  <si>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</si>
  <si>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</si>
  <si>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</si>
  <si>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</si>
  <si>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</si>
  <si>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</si>
  <si>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</si>
  <si>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</si>
  <si>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</si>
  <si>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</si>
  <si>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</si>
  <si>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</si>
  <si>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</si>
  <si>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</si>
  <si>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</si>
  <si>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</si>
  <si>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</si>
  <si>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</si>
  <si>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</si>
  <si>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</si>
  <si>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</si>
  <si>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</si>
  <si>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</si>
  <si>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</si>
  <si>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</si>
  <si>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</si>
  <si>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</si>
  <si>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</si>
  <si>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</si>
  <si>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</si>
  <si>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</si>
  <si>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</si>
  <si>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</si>
  <si>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</si>
  <si>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</si>
  <si>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</si>
  <si>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</si>
  <si>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</si>
  <si>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</si>
  <si>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</si>
  <si>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</si>
  <si>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</si>
  <si>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</si>
  <si>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</si>
  <si>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</si>
  <si>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</si>
  <si>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</si>
  <si>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</si>
  <si>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</si>
  <si>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</si>
  <si>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</si>
  <si>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</si>
  <si>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</si>
  <si>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</si>
  <si>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</si>
  <si>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</si>
  <si>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</si>
  <si>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</si>
  <si>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</si>
  <si>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</si>
  <si>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</si>
  <si>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</si>
  <si>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</si>
  <si>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</si>
  <si>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</si>
  <si>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</si>
  <si>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</si>
  <si>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</si>
  <si>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</si>
  <si>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</si>
  <si>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</si>
  <si>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</si>
  <si>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</si>
  <si>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</si>
  <si>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</si>
  <si>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</si>
  <si>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</si>
  <si>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</si>
  <si>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</si>
  <si>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</si>
  <si>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</si>
  <si>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</si>
  <si>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</si>
  <si>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</si>
  <si>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</si>
  <si>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</si>
  <si>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</si>
  <si>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</si>
  <si>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</si>
  <si>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</si>
  <si>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</si>
  <si>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</si>
  <si>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</si>
  <si>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</si>
  <si>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</si>
  <si>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</si>
  <si>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</si>
  <si>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</si>
  <si>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</si>
  <si>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</si>
  <si>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</si>
  <si>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</si>
  <si>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</si>
  <si>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</si>
  <si>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</si>
  <si>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</si>
  <si>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</si>
  <si>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</si>
  <si>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</si>
  <si>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</si>
  <si>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</si>
  <si>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</si>
  <si>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</si>
  <si>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</si>
  <si>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</si>
  <si>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</si>
  <si>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</si>
  <si>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</si>
  <si>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</si>
  <si>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</si>
  <si>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</si>
  <si>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</si>
  <si>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</si>
  <si>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</si>
  <si>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</si>
  <si>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</si>
  <si>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</si>
  <si>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</si>
  <si>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</si>
  <si>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</si>
  <si>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</si>
  <si>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</si>
  <si>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</si>
  <si>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</si>
  <si>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</si>
  <si>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</si>
  <si>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</si>
  <si>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</si>
  <si>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</si>
  <si>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</si>
  <si>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</si>
  <si>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</si>
  <si>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</si>
  <si>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</si>
  <si>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</si>
  <si>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</si>
  <si>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</si>
  <si>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</si>
  <si>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</si>
  <si>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</si>
  <si>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</si>
  <si>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</si>
  <si>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</si>
  <si>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</si>
  <si>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</si>
  <si>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</si>
  <si>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</si>
  <si>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</si>
  <si>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</si>
  <si>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</si>
  <si>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</si>
  <si>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</si>
  <si>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</si>
  <si>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</si>
  <si>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</si>
  <si>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</si>
  <si>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</si>
  <si>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</si>
  <si>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</si>
  <si>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</si>
  <si>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</si>
  <si>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</si>
  <si>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</si>
  <si>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</si>
  <si>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</si>
  <si>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</si>
  <si>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</si>
  <si>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</si>
  <si>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</si>
  <si>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</si>
  <si>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</si>
  <si>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</si>
  <si>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</si>
  <si>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</si>
  <si>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</si>
  <si>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</si>
  <si>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</si>
  <si>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</si>
  <si>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</si>
  <si>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</si>
  <si>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</si>
  <si>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</si>
  <si>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</si>
  <si>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</si>
  <si>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</si>
  <si>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</si>
  <si>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</si>
  <si>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</si>
  <si>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</si>
  <si>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</si>
  <si>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</si>
  <si>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</si>
  <si>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</si>
  <si>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</si>
  <si>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</si>
  <si>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</si>
  <si>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</si>
  <si>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</si>
  <si>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</si>
  <si>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</si>
  <si>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</si>
  <si>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</si>
  <si>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</si>
  <si>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</si>
  <si>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</si>
  <si>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</si>
  <si>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</si>
  <si>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</si>
  <si>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</si>
  <si>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</si>
  <si>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</si>
  <si>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</si>
  <si>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</si>
  <si>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</si>
  <si>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</si>
  <si>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</si>
  <si>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</si>
  <si>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</si>
  <si>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</si>
  <si>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</si>
  <si>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</si>
  <si>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</si>
  <si>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</si>
  <si>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</si>
  <si>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</si>
  <si>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</si>
  <si>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</si>
  <si>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</si>
  <si>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</si>
  <si>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</si>
  <si>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</si>
  <si>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</si>
  <si>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</si>
  <si>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</si>
  <si>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</si>
  <si>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</si>
  <si>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</si>
  <si>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</si>
  <si>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</si>
  <si>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</si>
  <si>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</si>
  <si>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</si>
  <si>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</si>
  <si>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</si>
  <si>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</si>
  <si>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</si>
  <si>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</si>
  <si>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</si>
  <si>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</si>
  <si>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</si>
  <si>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</si>
  <si>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</si>
  <si>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</si>
  <si>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</si>
  <si>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</si>
  <si>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</si>
  <si>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</si>
  <si>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</si>
  <si>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</si>
  <si>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</si>
  <si>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</si>
  <si>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</si>
  <si>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</si>
  <si>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</si>
  <si>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</si>
  <si>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</si>
  <si>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</si>
  <si>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</si>
  <si>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</si>
  <si>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</si>
  <si>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</si>
  <si>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</si>
  <si>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</si>
  <si>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</si>
  <si>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</si>
  <si>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</si>
  <si>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</si>
  <si>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</si>
  <si>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</si>
  <si>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</si>
  <si>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</si>
  <si>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</si>
  <si>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</si>
  <si>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</si>
  <si>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</si>
  <si>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</si>
  <si>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</si>
  <si>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</si>
  <si>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</si>
  <si>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</si>
  <si>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</si>
  <si>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</si>
  <si>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</si>
  <si>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</si>
  <si>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</si>
  <si>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</si>
  <si>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</si>
  <si>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</si>
  <si>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</si>
  <si>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</si>
  <si>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</si>
  <si>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</si>
  <si>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</si>
  <si>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</si>
  <si>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</si>
  <si>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</si>
  <si>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</si>
  <si>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</si>
  <si>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</si>
  <si>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</si>
  <si>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</si>
  <si>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</si>
  <si>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</si>
  <si>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</si>
  <si>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</si>
  <si>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</si>
  <si>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</si>
  <si>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</si>
  <si>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</si>
  <si>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</si>
  <si>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</si>
  <si>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</si>
  <si>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</si>
  <si>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</si>
  <si>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</si>
  <si>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</si>
  <si>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</si>
  <si>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</si>
  <si>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</si>
  <si>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</si>
  <si>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</si>
  <si>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</si>
  <si>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</si>
  <si>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</si>
  <si>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</si>
  <si>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</si>
  <si>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</si>
  <si>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</si>
  <si>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</si>
  <si>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</si>
  <si>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</si>
  <si>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</si>
  <si>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</si>
  <si>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</si>
  <si>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</si>
  <si>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</si>
  <si>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</si>
  <si>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</si>
  <si>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</si>
  <si>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</si>
  <si>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</si>
  <si>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</si>
  <si>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</si>
  <si>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</si>
  <si>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</si>
  <si>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</si>
  <si>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</si>
  <si>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</si>
  <si>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</si>
  <si>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</si>
  <si>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</si>
  <si>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</si>
  <si>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</si>
  <si>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</si>
  <si>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</si>
  <si>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</si>
  <si>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</si>
  <si>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</si>
  <si>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</si>
  <si>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</si>
  <si>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</si>
  <si>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</si>
  <si>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</si>
  <si>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</si>
  <si>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</si>
  <si>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</si>
  <si>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</si>
  <si>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</si>
  <si>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</si>
  <si>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</si>
  <si>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</si>
  <si>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</si>
  <si>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</si>
  <si>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</si>
  <si>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</si>
  <si>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</si>
  <si>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</si>
  <si>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</si>
  <si>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</si>
  <si>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</si>
  <si>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</si>
  <si>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</si>
  <si>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</si>
  <si>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</si>
  <si>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</si>
  <si>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</si>
  <si>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</si>
  <si>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</si>
  <si>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</si>
  <si>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</si>
  <si>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</si>
  <si>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</si>
  <si>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</si>
  <si>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</si>
  <si>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</si>
  <si>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</si>
  <si>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</si>
  <si>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</si>
  <si>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</si>
  <si>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</si>
  <si>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</si>
  <si>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</si>
  <si>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</si>
  <si>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</si>
  <si>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</si>
  <si>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</si>
  <si>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</si>
  <si>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</si>
  <si>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</si>
  <si>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</si>
  <si>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</si>
  <si>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</si>
  <si>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</si>
  <si>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</si>
  <si>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</si>
  <si>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</si>
  <si>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</si>
  <si>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</si>
  <si>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</si>
  <si>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</si>
  <si>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</si>
  <si>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</si>
  <si>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</si>
  <si>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</si>
  <si>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</si>
  <si>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</si>
  <si>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</si>
  <si>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</si>
  <si>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</si>
  <si>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</si>
  <si>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</si>
  <si>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</si>
  <si>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</si>
  <si>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</si>
  <si>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</si>
  <si>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</si>
  <si>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</si>
  <si>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</si>
  <si>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</si>
  <si>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</si>
  <si>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</si>
  <si>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</si>
  <si>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</si>
  <si>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</si>
  <si>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</si>
  <si>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</si>
  <si>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</si>
  <si>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</si>
  <si>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</si>
  <si>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</si>
  <si>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</si>
  <si>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</si>
  <si>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</si>
  <si>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</si>
  <si>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</si>
  <si>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</si>
  <si>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</si>
  <si>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</si>
  <si>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</si>
  <si>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</si>
  <si>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</si>
  <si>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</si>
  <si>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</si>
  <si>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</si>
  <si>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</si>
  <si>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</si>
  <si>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</si>
  <si>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</si>
  <si>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</si>
  <si>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</si>
  <si>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</si>
  <si>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</si>
  <si>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</si>
  <si>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</si>
  <si>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</si>
  <si>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</si>
  <si>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</si>
  <si>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</si>
  <si>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</si>
  <si>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</si>
  <si>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</si>
  <si>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</si>
  <si>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</si>
  <si>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</si>
  <si>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</si>
  <si>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</si>
  <si>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</si>
  <si>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</si>
  <si>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</si>
  <si>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</si>
  <si>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</si>
  <si>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</si>
  <si>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</si>
  <si>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</si>
  <si>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</si>
  <si>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</si>
  <si>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</si>
  <si>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</si>
  <si>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</si>
  <si>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</si>
  <si>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</si>
  <si>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</si>
  <si>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</si>
  <si>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</si>
  <si>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</si>
  <si>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</si>
  <si>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</si>
  <si>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</si>
  <si>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</si>
  <si>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</si>
  <si>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</si>
  <si>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</si>
  <si>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</si>
  <si>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</si>
  <si>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</si>
  <si>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</si>
  <si>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</si>
  <si>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</si>
  <si>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</si>
  <si>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</si>
  <si>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</si>
  <si>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</si>
  <si>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</si>
  <si>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</si>
  <si>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</si>
  <si>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</si>
  <si>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</si>
  <si>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</si>
  <si>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</si>
  <si>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</si>
  <si>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</si>
  <si>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</si>
  <si>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</si>
  <si>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</si>
  <si>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</si>
  <si>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</si>
  <si>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</si>
  <si>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</si>
  <si>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</si>
  <si>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</si>
  <si>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</si>
  <si>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</si>
  <si>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</si>
  <si>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</si>
  <si>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</si>
  <si>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</si>
  <si>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</si>
  <si>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</si>
  <si>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</si>
  <si>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</si>
  <si>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</si>
  <si>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</si>
  <si>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</si>
  <si>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</si>
  <si>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</si>
  <si>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</si>
  <si>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</si>
  <si>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</si>
  <si>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</si>
  <si>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</si>
  <si>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</si>
  <si>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</si>
  <si>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</si>
  <si>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</si>
  <si>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</si>
  <si>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</si>
  <si>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</si>
  <si>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</si>
  <si>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</si>
  <si>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</si>
  <si>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</si>
  <si>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</si>
  <si>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</si>
  <si>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</si>
  <si>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</si>
  <si>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</si>
  <si>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</si>
  <si>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</si>
  <si>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</si>
  <si>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</si>
  <si>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</si>
  <si>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</si>
  <si>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</si>
  <si>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</si>
  <si>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</si>
  <si>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</si>
  <si>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</si>
  <si>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</si>
  <si>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</si>
  <si>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</si>
  <si>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</si>
  <si>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</si>
  <si>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</si>
  <si>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</si>
  <si>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</si>
  <si>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</si>
  <si>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</si>
  <si>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</si>
  <si>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</si>
  <si>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</si>
  <si>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</si>
  <si>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</si>
  <si>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</si>
  <si>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</si>
  <si>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</si>
  <si>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</si>
  <si>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</si>
  <si>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</si>
  <si>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</si>
  <si>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</si>
  <si>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</si>
  <si>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</si>
  <si>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</si>
  <si>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</si>
  <si>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</si>
  <si>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</si>
  <si>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</si>
  <si>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</si>
  <si>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</si>
  <si>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</si>
  <si>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</si>
  <si>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</si>
  <si>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</si>
  <si>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</si>
  <si>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</si>
  <si>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</si>
  <si>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</si>
  <si>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</si>
  <si>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</si>
  <si>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</si>
  <si>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</si>
  <si>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</si>
  <si>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</si>
  <si>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</si>
  <si>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</si>
  <si>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</si>
  <si>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</si>
  <si>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</si>
  <si>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</si>
  <si>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</si>
  <si>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</si>
  <si>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</si>
  <si>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</si>
  <si>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</si>
  <si>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</si>
  <si>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</si>
  <si>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</si>
  <si>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</si>
  <si>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</si>
  <si>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</si>
  <si>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</si>
  <si>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</si>
  <si>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</si>
  <si>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</si>
  <si>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</si>
  <si>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</si>
  <si>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</si>
  <si>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</si>
  <si>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</si>
  <si>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</si>
  <si>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</si>
  <si>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</si>
  <si>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</si>
  <si>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</si>
  <si>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</si>
  <si>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</si>
  <si>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</si>
  <si>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</si>
  <si>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</si>
  <si>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</si>
  <si>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</si>
  <si>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</si>
  <si>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</si>
  <si>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</si>
  <si>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</si>
  <si>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</si>
  <si>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</si>
  <si>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</si>
  <si>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</si>
  <si>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</si>
  <si>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</si>
  <si>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</si>
  <si>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</si>
  <si>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</si>
  <si>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</si>
  <si>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</si>
  <si>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</si>
  <si>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</si>
  <si>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</si>
  <si>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</si>
  <si>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</si>
  <si>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</si>
  <si>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</si>
  <si>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</si>
  <si>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</si>
  <si>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</si>
  <si>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</si>
  <si>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</si>
  <si>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</si>
  <si>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</si>
  <si>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</si>
  <si>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</si>
  <si>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</si>
  <si>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</si>
  <si>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</si>
  <si>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</si>
  <si>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</si>
  <si>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</si>
  <si>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</si>
  <si>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</si>
  <si>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</si>
  <si>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</si>
  <si>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</si>
  <si>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</si>
  <si>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</si>
  <si>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</si>
  <si>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</si>
  <si>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</si>
  <si>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</si>
  <si>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</si>
  <si>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</si>
  <si>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</si>
  <si>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</si>
  <si>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</si>
  <si>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</si>
  <si>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</si>
  <si>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</si>
  <si>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</si>
  <si>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</si>
  <si>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</si>
  <si>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</si>
  <si>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</si>
  <si>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</si>
  <si>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</si>
  <si>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</si>
  <si>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</si>
  <si>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</si>
  <si>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</si>
  <si>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</si>
  <si>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</si>
  <si>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</si>
  <si>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</si>
  <si>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</si>
  <si>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</si>
  <si>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</si>
  <si>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</si>
  <si>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</si>
  <si>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</si>
  <si>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</si>
  <si>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</si>
  <si>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</si>
  <si>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</si>
  <si>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</si>
  <si>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</si>
  <si>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</si>
  <si>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</si>
  <si>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</si>
  <si>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</si>
  <si>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</si>
  <si>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</si>
  <si>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</si>
  <si>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</si>
  <si>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</si>
  <si>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</si>
  <si>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</si>
  <si>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</si>
  <si>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</si>
  <si>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</si>
  <si>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</si>
  <si>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</si>
  <si>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</si>
  <si>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</si>
  <si>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</si>
  <si>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</si>
  <si>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</si>
  <si>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</si>
  <si>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</si>
  <si>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</si>
  <si>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</si>
  <si>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</si>
  <si>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</si>
  <si>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</si>
  <si>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</si>
  <si>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</si>
  <si>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</si>
  <si>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</si>
  <si>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</si>
  <si>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</si>
  <si>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</si>
  <si>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</si>
  <si>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</si>
  <si>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</si>
  <si>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</si>
  <si>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</si>
  <si>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</si>
  <si>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</si>
  <si>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</si>
  <si>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</si>
  <si>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</si>
  <si>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</si>
  <si>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</si>
  <si>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</si>
  <si>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</si>
  <si>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</si>
  <si>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</si>
  <si>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</si>
  <si>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</si>
  <si>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</si>
  <si>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</si>
  <si>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</si>
  <si>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</si>
  <si>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</si>
  <si>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</si>
  <si>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</si>
  <si>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</si>
  <si>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</si>
  <si>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</si>
  <si>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</si>
  <si>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</si>
  <si>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</si>
  <si>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</si>
  <si>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</si>
  <si>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</si>
  <si>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</si>
  <si>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</si>
  <si>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</si>
  <si>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</si>
  <si>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</si>
  <si>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</si>
  <si>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</si>
  <si>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</si>
  <si>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</si>
  <si>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</si>
  <si>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</si>
  <si>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</si>
  <si>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</si>
  <si>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</si>
  <si>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</si>
  <si>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</si>
  <si>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</si>
  <si>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</si>
  <si>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</si>
  <si>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</si>
  <si>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</si>
  <si>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</si>
  <si>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</si>
  <si>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</si>
  <si>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</si>
  <si>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</si>
  <si>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</si>
  <si>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</si>
  <si>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</si>
  <si>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</si>
  <si>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</si>
  <si>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</si>
  <si>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</si>
  <si>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</si>
  <si>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</si>
  <si>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</si>
  <si>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</si>
  <si>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</si>
  <si>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</si>
  <si>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</si>
  <si>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</si>
  <si>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</si>
  <si>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</si>
  <si>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</si>
  <si>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</si>
  <si>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</si>
  <si>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</si>
  <si>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</si>
  <si>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</si>
  <si>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</si>
  <si>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</si>
  <si>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</si>
  <si>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</si>
  <si>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</si>
  <si>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</si>
  <si>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</si>
  <si>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</si>
  <si>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</si>
  <si>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</si>
  <si>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</si>
  <si>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</si>
  <si>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</si>
  <si>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</si>
  <si>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</si>
  <si>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</si>
  <si>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</si>
  <si>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</si>
  <si>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</si>
  <si>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</si>
  <si>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</si>
  <si>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</si>
  <si>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</si>
  <si>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</si>
  <si>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</si>
  <si>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</si>
  <si>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</si>
  <si>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</si>
  <si>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</si>
  <si>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</si>
  <si>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</si>
  <si>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</si>
  <si>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</si>
  <si>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</si>
  <si>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</si>
  <si>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</si>
  <si>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</si>
  <si>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</si>
  <si>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</si>
  <si>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</si>
  <si>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</si>
  <si>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</si>
  <si>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</si>
  <si>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</si>
  <si>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</si>
  <si>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</si>
  <si>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</si>
  <si>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</si>
  <si>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</si>
  <si>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</si>
  <si>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</si>
  <si>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</si>
  <si>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</si>
  <si>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</si>
  <si>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</si>
  <si>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</si>
  <si>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</si>
  <si>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</si>
  <si>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</si>
  <si>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</si>
  <si>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</si>
  <si>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</si>
  <si>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</si>
  <si>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</si>
  <si>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</si>
  <si>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</si>
  <si>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</si>
  <si>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</si>
  <si>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</si>
  <si>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</si>
  <si>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</si>
  <si>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</si>
  <si>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</si>
  <si>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</si>
  <si>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</si>
  <si>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</si>
  <si>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</si>
  <si>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</si>
  <si>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</si>
  <si>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</si>
  <si>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</si>
  <si>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</si>
  <si>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</si>
  <si>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</si>
  <si>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</si>
  <si>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</si>
  <si>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</si>
  <si>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</si>
  <si>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</si>
  <si>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</si>
  <si>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</si>
  <si>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</si>
  <si>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</si>
  <si>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</si>
  <si>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</si>
  <si>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</si>
  <si>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</si>
  <si>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</si>
  <si>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</si>
  <si>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</si>
  <si>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</si>
  <si>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</si>
  <si>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</si>
  <si>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</si>
  <si>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</si>
  <si>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</si>
  <si>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</si>
  <si>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</si>
  <si>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</si>
  <si>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</si>
  <si>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</si>
  <si>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</si>
  <si>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</si>
  <si>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</si>
  <si>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</si>
  <si>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</si>
  <si>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</si>
  <si>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</si>
  <si>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</si>
  <si>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</si>
  <si>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</si>
  <si>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</si>
  <si>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</si>
  <si>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</si>
  <si>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</si>
  <si>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</si>
  <si>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</si>
  <si>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</si>
  <si>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</si>
  <si>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</si>
  <si>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</si>
  <si>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</si>
  <si>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</si>
  <si>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</si>
  <si>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</si>
  <si>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</si>
  <si>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</si>
  <si>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</si>
  <si>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</si>
  <si>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</si>
  <si>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</si>
  <si>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</si>
  <si>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</si>
  <si>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</si>
  <si>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</si>
  <si>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</si>
  <si>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</si>
  <si>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</si>
  <si>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</si>
  <si>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</si>
  <si>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</si>
  <si>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</si>
  <si>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</si>
  <si>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</si>
  <si>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</si>
  <si>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</si>
  <si>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</si>
  <si>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</si>
  <si>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</si>
  <si>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</si>
  <si>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</si>
  <si>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</si>
  <si>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</si>
  <si>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</si>
  <si>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</si>
  <si>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</si>
  <si>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</si>
  <si>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</si>
  <si>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</si>
  <si>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</si>
  <si>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</si>
  <si>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</si>
  <si>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</si>
  <si>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</si>
  <si>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</si>
  <si>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</si>
  <si>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</si>
  <si>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</si>
  <si>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</si>
  <si>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</si>
  <si>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</si>
  <si>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</si>
  <si>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</si>
  <si>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</si>
  <si>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</si>
  <si>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</si>
  <si>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</si>
  <si>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</si>
  <si>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</si>
  <si>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</si>
  <si>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</si>
  <si>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</si>
  <si>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</si>
  <si>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</si>
  <si>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</si>
  <si>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</si>
  <si>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</si>
  <si>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</si>
  <si>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</si>
  <si>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</si>
  <si>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</si>
  <si>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</si>
  <si>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</si>
  <si>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</si>
  <si>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</si>
  <si>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</si>
  <si>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</si>
  <si>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</si>
  <si>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</si>
  <si>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</si>
  <si>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</si>
  <si>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</si>
  <si>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</si>
  <si>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</si>
  <si>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</si>
  <si>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</si>
  <si>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</si>
  <si>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</si>
  <si>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</si>
  <si>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</si>
  <si>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</si>
  <si>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</si>
  <si>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</si>
  <si>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</si>
  <si>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</si>
  <si>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</si>
  <si>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</si>
  <si>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</si>
  <si>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</si>
  <si>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</si>
  <si>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</si>
  <si>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</si>
  <si>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</si>
  <si>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</si>
  <si>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</si>
  <si>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</si>
  <si>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</si>
  <si>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</si>
  <si>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</si>
  <si>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</si>
  <si>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</si>
  <si>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</si>
  <si>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</si>
  <si>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</si>
  <si>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</si>
  <si>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</si>
  <si>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</si>
  <si>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</si>
  <si>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</si>
  <si>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</si>
  <si>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</si>
  <si>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</si>
  <si>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</si>
  <si>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</si>
  <si>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</si>
  <si>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</si>
  <si>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</si>
  <si>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</si>
  <si>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</si>
  <si>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</si>
  <si>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</si>
  <si>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</si>
  <si>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</si>
  <si>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</si>
  <si>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</si>
  <si>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</si>
  <si>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</si>
  <si>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</si>
  <si>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</si>
  <si>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</si>
  <si>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</si>
  <si>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</si>
  <si>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</si>
  <si>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</si>
  <si>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</si>
  <si>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</si>
  <si>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</si>
  <si>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</si>
  <si>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</si>
  <si>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</si>
  <si>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</si>
  <si>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</si>
  <si>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</si>
  <si>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</si>
  <si>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</si>
  <si>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</si>
  <si>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</si>
  <si>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</si>
  <si>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</si>
  <si>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</si>
  <si>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</si>
  <si>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</si>
  <si>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</si>
  <si>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</si>
  <si>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</si>
  <si>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</si>
  <si>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</si>
  <si>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</si>
  <si>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</si>
  <si>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</si>
  <si>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</si>
  <si>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</si>
  <si>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</si>
  <si>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</si>
  <si>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</si>
  <si>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</si>
  <si>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</si>
  <si>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</si>
  <si>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</si>
  <si>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</si>
  <si>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</si>
  <si>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</si>
  <si>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</si>
  <si>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</si>
  <si>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</si>
  <si>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</si>
  <si>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</si>
  <si>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</si>
  <si>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</si>
  <si>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</si>
  <si>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</si>
  <si>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</si>
  <si>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</si>
  <si>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</si>
  <si>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</si>
  <si>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</si>
  <si>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</si>
  <si>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</si>
  <si>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</si>
  <si>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</si>
  <si>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</si>
  <si>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</si>
  <si>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</si>
  <si>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</si>
  <si>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</si>
  <si>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</si>
  <si>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</si>
  <si>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</si>
  <si>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</si>
  <si>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</si>
  <si>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</si>
  <si>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</si>
  <si>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</si>
  <si>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</si>
  <si>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</si>
  <si>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</si>
  <si>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</si>
  <si>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</si>
  <si>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</si>
  <si>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</si>
  <si>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</si>
  <si>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</si>
  <si>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</si>
  <si>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</si>
  <si>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</si>
  <si>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</si>
  <si>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</si>
  <si>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</si>
  <si>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</si>
  <si>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</si>
  <si>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</si>
  <si>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</si>
  <si>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</si>
  <si>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</si>
  <si>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</si>
  <si>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</si>
  <si>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</si>
  <si>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</si>
  <si>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</si>
  <si>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</si>
  <si>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</si>
  <si>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</si>
  <si>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</si>
  <si>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</si>
  <si>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</si>
  <si>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</si>
  <si>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</si>
  <si>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</si>
  <si>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</si>
  <si>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</si>
  <si>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</si>
  <si>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</si>
  <si>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</si>
  <si>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</si>
  <si>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</si>
  <si>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</si>
  <si>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</si>
  <si>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</si>
  <si>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</si>
  <si>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</si>
  <si>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</si>
  <si>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</si>
  <si>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</si>
  <si>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</si>
  <si>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</si>
  <si>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</si>
  <si>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</si>
  <si>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</si>
  <si>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</si>
  <si>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</si>
  <si>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</si>
  <si>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</si>
  <si>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</si>
  <si>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</si>
  <si>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</si>
  <si>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</si>
  <si>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</si>
  <si>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</si>
  <si>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</si>
  <si>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</si>
  <si>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</si>
  <si>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</si>
  <si>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</si>
  <si>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</si>
  <si>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</si>
  <si>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</si>
  <si>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</si>
  <si>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</si>
  <si>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</si>
  <si>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</si>
  <si>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</si>
  <si>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</si>
  <si>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</si>
  <si>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</si>
  <si>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</si>
  <si>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</si>
  <si>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</si>
  <si>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</si>
  <si>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</si>
  <si>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</si>
  <si>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</si>
  <si>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</si>
  <si>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</si>
  <si>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</si>
  <si>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</si>
  <si>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</si>
  <si>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</si>
  <si>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</si>
  <si>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</si>
  <si>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</si>
  <si>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</si>
  <si>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</si>
  <si>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</si>
  <si>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</si>
  <si>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</si>
  <si>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</si>
  <si>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</si>
  <si>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</si>
  <si>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</si>
  <si>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</si>
  <si>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</si>
  <si>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</si>
  <si>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</si>
  <si>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</si>
  <si>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</si>
  <si>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</si>
  <si>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</si>
  <si>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</si>
  <si>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</si>
  <si>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</si>
  <si>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</si>
  <si>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</si>
  <si>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</si>
  <si>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</si>
  <si>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</si>
  <si>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</si>
  <si>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</si>
  <si>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</si>
  <si>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</si>
  <si>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</si>
  <si>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</si>
  <si>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</si>
  <si>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</si>
  <si>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</si>
  <si>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</si>
  <si>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</si>
  <si>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</si>
  <si>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</si>
  <si>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</si>
  <si>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</si>
  <si>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</si>
  <si>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</si>
  <si>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</si>
  <si>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</si>
  <si>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</si>
  <si>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</si>
  <si>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</si>
  <si>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</si>
  <si>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</si>
  <si>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</si>
  <si>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</si>
  <si>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</si>
  <si>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</si>
  <si>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</si>
  <si>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</si>
  <si>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</si>
  <si>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</si>
  <si>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</si>
  <si>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</si>
  <si>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</si>
  <si>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</si>
  <si>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</si>
  <si>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</si>
  <si>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</si>
  <si>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</si>
  <si>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</si>
  <si>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</si>
  <si>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</si>
  <si>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</si>
  <si>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</si>
  <si>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</si>
  <si>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</si>
  <si>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</si>
  <si>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</si>
  <si>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</si>
  <si>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</si>
  <si>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</si>
  <si>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</si>
  <si>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</si>
  <si>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</si>
  <si>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</si>
  <si>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</si>
  <si>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</si>
  <si>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</si>
  <si>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</si>
  <si>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</si>
  <si>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</si>
  <si>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</si>
  <si>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</si>
  <si>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</si>
  <si>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</si>
  <si>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</si>
  <si>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</si>
  <si>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</si>
  <si>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</si>
  <si>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</si>
  <si>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</si>
  <si>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</si>
  <si>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</si>
  <si>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</si>
  <si>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</si>
  <si>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</si>
  <si>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</si>
  <si>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</si>
  <si>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</si>
  <si>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</si>
  <si>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</si>
  <si>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</si>
  <si>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</si>
  <si>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</si>
  <si>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</si>
  <si>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</si>
  <si>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</si>
  <si>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</si>
  <si>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</si>
  <si>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</si>
  <si>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</si>
  <si>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</si>
  <si>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</si>
  <si>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</si>
  <si>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</si>
  <si>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</si>
  <si>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</si>
  <si>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</si>
  <si>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</si>
  <si>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</si>
  <si>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</si>
  <si>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</si>
  <si>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</si>
  <si>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</si>
  <si>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</si>
  <si>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</si>
  <si>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</si>
  <si>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</si>
  <si>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</si>
  <si>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</si>
  <si>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</si>
  <si>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</si>
  <si>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</si>
  <si>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</si>
  <si>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</si>
  <si>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</si>
  <si>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</si>
  <si>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</si>
  <si>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</si>
  <si>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</si>
  <si>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</si>
  <si>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</si>
  <si>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</si>
  <si>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</si>
  <si>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</si>
  <si>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</si>
  <si>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</si>
  <si>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</si>
  <si>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</si>
  <si>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</si>
  <si>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</si>
  <si>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</si>
  <si>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</si>
  <si>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</si>
  <si>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</si>
  <si>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</si>
  <si>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</si>
  <si>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</si>
  <si>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</si>
  <si>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</si>
  <si>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</si>
  <si>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</si>
  <si>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</si>
  <si>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</si>
  <si>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</si>
  <si>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</si>
  <si>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</si>
  <si>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</si>
  <si>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</si>
  <si>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</si>
  <si>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</si>
  <si>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</si>
  <si>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</si>
  <si>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</si>
  <si>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</si>
  <si>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</si>
  <si>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</si>
  <si>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</si>
  <si>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</si>
  <si>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</si>
  <si>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</si>
  <si>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</si>
  <si>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</si>
  <si>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</si>
  <si>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</si>
  <si>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</si>
  <si>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</si>
  <si>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</si>
  <si>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</si>
  <si>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</si>
  <si>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</si>
  <si>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</si>
  <si>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</si>
  <si>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</si>
  <si>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</si>
  <si>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</si>
  <si>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</si>
  <si>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</si>
  <si>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</si>
  <si>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</si>
  <si>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</si>
  <si>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</si>
  <si>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</si>
  <si>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</si>
  <si>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</si>
  <si>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</si>
  <si>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</si>
  <si>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</si>
  <si>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</si>
  <si>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</si>
  <si>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</si>
  <si>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</si>
  <si>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</si>
  <si>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</si>
  <si>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</si>
  <si>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</si>
  <si>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</si>
  <si>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</si>
  <si>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</si>
  <si>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</si>
  <si>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</si>
  <si>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</si>
  <si>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</si>
  <si>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</si>
  <si>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</si>
  <si>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</si>
  <si>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</si>
  <si>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</si>
  <si>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</si>
  <si>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</si>
  <si>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</si>
  <si>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</si>
  <si>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</si>
  <si>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</si>
  <si>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</si>
  <si>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</si>
  <si>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</si>
  <si>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</si>
  <si>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</si>
  <si>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</si>
  <si>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</si>
  <si>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</si>
  <si>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</si>
  <si>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</si>
  <si>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</si>
  <si>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</si>
  <si>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</si>
  <si>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</si>
  <si>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</si>
  <si>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</si>
  <si>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</si>
  <si>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</si>
  <si>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</si>
  <si>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</si>
  <si>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</si>
  <si>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</si>
  <si>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</si>
  <si>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</si>
  <si>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</si>
  <si>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</si>
  <si>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</si>
  <si>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</si>
  <si>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</si>
  <si>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</si>
  <si>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</si>
  <si>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</si>
  <si>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</si>
  <si>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</si>
  <si>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</si>
  <si>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</si>
  <si>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</si>
  <si>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</si>
  <si>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</si>
  <si>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</si>
  <si>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</si>
  <si>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</si>
  <si>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</si>
  <si>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</si>
  <si>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</si>
  <si>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</si>
  <si>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</si>
  <si>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</si>
  <si>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</si>
  <si>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</si>
  <si>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</si>
  <si>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</si>
  <si>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</si>
  <si>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</si>
  <si>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</si>
  <si>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</si>
  <si>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</si>
  <si>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</si>
  <si>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</si>
  <si>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</si>
  <si>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</si>
  <si>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</si>
  <si>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</si>
  <si>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</si>
  <si>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</si>
  <si>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</si>
  <si>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</si>
  <si>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</si>
  <si>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</si>
  <si>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</si>
  <si>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</si>
  <si>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</si>
  <si>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</si>
  <si>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</si>
  <si>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</si>
  <si>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</si>
  <si>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</si>
  <si>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</si>
  <si>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</si>
  <si>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</si>
  <si>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</si>
  <si>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</si>
  <si>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</si>
  <si>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</si>
  <si>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</si>
  <si>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</si>
  <si>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</si>
  <si>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</si>
  <si>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</si>
  <si>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</si>
  <si>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</si>
  <si>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</si>
  <si>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</si>
  <si>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</si>
  <si>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</si>
  <si>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</si>
  <si>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</si>
  <si>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</si>
  <si>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</si>
  <si>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</si>
  <si>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</si>
  <si>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</si>
  <si>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</si>
  <si>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</si>
  <si>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</si>
  <si>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</si>
  <si>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</si>
  <si>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</si>
  <si>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</si>
  <si>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</si>
  <si>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</si>
  <si>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</si>
  <si>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</si>
  <si>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</si>
  <si>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</si>
  <si>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</si>
  <si>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</si>
  <si>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</si>
  <si>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</si>
  <si>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</si>
  <si>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</si>
  <si>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</si>
  <si>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</si>
  <si>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</si>
  <si>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</si>
  <si>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</si>
  <si>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</si>
  <si>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</si>
  <si>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</si>
  <si>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</si>
  <si>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</si>
  <si>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</si>
  <si>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</si>
  <si>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</si>
  <si>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</si>
  <si>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</si>
  <si>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</si>
  <si>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</si>
  <si>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</si>
  <si>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</si>
  <si>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</si>
  <si>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</si>
  <si>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</si>
  <si>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</si>
  <si>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</si>
  <si>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</si>
  <si>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</si>
  <si>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</si>
  <si>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</si>
  <si>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</si>
  <si>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</si>
  <si>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</si>
  <si>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</si>
  <si>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</si>
  <si>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</si>
  <si>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</si>
  <si>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</si>
  <si>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</si>
  <si>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</si>
  <si>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</si>
  <si>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</si>
  <si>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</si>
  <si>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</si>
  <si>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</si>
  <si>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</si>
  <si>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</si>
  <si>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</si>
  <si>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</si>
  <si>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</si>
  <si>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</si>
  <si>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</si>
  <si>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</si>
  <si>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</si>
  <si>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</si>
  <si>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</si>
  <si>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</si>
  <si>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</si>
  <si>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</si>
  <si>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</si>
  <si>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</si>
  <si>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</si>
  <si>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</si>
  <si>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</si>
  <si>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</si>
  <si>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</si>
  <si>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</si>
  <si>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</si>
  <si>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</si>
  <si>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</si>
  <si>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</si>
  <si>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</si>
  <si>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</si>
  <si>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</si>
  <si>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</si>
  <si>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</si>
  <si>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</si>
  <si>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</si>
  <si>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</si>
  <si>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</si>
  <si>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</si>
  <si>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</si>
  <si>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</si>
  <si>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</si>
  <si>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</si>
  <si>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</si>
  <si>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</si>
  <si>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</si>
  <si>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</si>
  <si>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</si>
  <si>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</si>
  <si>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</si>
  <si>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</si>
  <si>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</si>
  <si>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</si>
  <si>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</si>
  <si>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</si>
  <si>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</si>
  <si>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</si>
  <si>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</si>
  <si>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</si>
  <si>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</si>
  <si>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</si>
  <si>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</si>
  <si>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</si>
  <si>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</si>
  <si>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</si>
  <si>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</si>
  <si>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</si>
  <si>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</si>
  <si>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</si>
  <si>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</si>
  <si>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</si>
  <si>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</si>
  <si>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</si>
  <si>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</si>
  <si>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</si>
  <si>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</si>
  <si>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</si>
  <si>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</si>
  <si>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</si>
  <si>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</si>
  <si>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</si>
  <si>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</si>
  <si>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</si>
  <si>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</si>
  <si>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</si>
  <si>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</si>
  <si>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</si>
  <si>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</si>
  <si>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</si>
  <si>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</si>
  <si>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</si>
  <si>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</si>
  <si>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</si>
  <si>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</si>
  <si>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</si>
  <si>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</si>
  <si>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</si>
  <si>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</si>
  <si>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</si>
  <si>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</si>
  <si>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</si>
  <si>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</si>
  <si>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</si>
  <si>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</si>
  <si>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</si>
  <si>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</si>
  <si>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</si>
  <si>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</si>
  <si>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</si>
  <si>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</si>
  <si>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</si>
  <si>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</si>
  <si>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</si>
  <si>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</si>
  <si>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</si>
  <si>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</si>
  <si>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</si>
  <si>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</si>
  <si>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</si>
  <si>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</si>
  <si>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</si>
  <si>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</si>
  <si>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</si>
  <si>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</si>
  <si>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</si>
  <si>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</si>
  <si>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</si>
  <si>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</si>
  <si>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</si>
  <si>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</si>
  <si>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</si>
  <si>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</si>
  <si>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</si>
  <si>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</si>
  <si>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</si>
  <si>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</si>
  <si>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</si>
  <si>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</si>
  <si>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</si>
  <si>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</si>
  <si>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</si>
  <si>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</si>
  <si>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</si>
  <si>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</si>
  <si>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</si>
  <si>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</si>
  <si>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</si>
  <si>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</si>
  <si>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</si>
  <si>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</si>
  <si>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</si>
  <si>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</si>
  <si>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</si>
  <si>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</si>
  <si>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</si>
  <si>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</si>
  <si>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</si>
  <si>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</si>
  <si>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</si>
  <si>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</si>
  <si>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</si>
  <si>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</si>
  <si>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</si>
  <si>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</si>
  <si>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</si>
  <si>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</si>
  <si>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</si>
  <si>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</si>
  <si>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</si>
  <si>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</si>
  <si>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</si>
  <si>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</si>
  <si>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</si>
  <si>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</si>
  <si>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</si>
  <si>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</si>
  <si>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</si>
  <si>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</si>
  <si>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</si>
  <si>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</si>
  <si>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</si>
  <si>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</si>
  <si>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</si>
  <si>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</si>
  <si>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</si>
  <si>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</si>
  <si>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</si>
  <si>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</si>
  <si>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</si>
  <si>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</si>
  <si>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</si>
  <si>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</si>
  <si>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</si>
  <si>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</si>
  <si>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</si>
  <si>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</si>
  <si>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</si>
  <si>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</si>
  <si>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</si>
  <si>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</si>
  <si>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</si>
  <si>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</si>
  <si>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</si>
  <si>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</si>
  <si>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</si>
  <si>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</si>
  <si>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</si>
  <si>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</si>
  <si>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</si>
  <si>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</si>
  <si>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</si>
  <si>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</si>
  <si>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</si>
  <si>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</si>
  <si>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</si>
  <si>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</si>
  <si>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</si>
  <si>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</si>
  <si>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</si>
  <si>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</si>
  <si>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</si>
  <si>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</si>
  <si>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</si>
  <si>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</si>
  <si>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</si>
  <si>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</si>
  <si>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</si>
  <si>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</si>
  <si>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</si>
  <si>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</si>
  <si>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</si>
  <si>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</si>
  <si>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</si>
  <si>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</si>
  <si>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</si>
  <si>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</si>
  <si>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</si>
  <si>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</si>
  <si>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</si>
  <si>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</si>
  <si>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</si>
  <si>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</si>
  <si>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</si>
  <si>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</si>
  <si>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</si>
  <si>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</si>
  <si>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</si>
  <si>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</si>
  <si>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</si>
  <si>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</si>
  <si>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</si>
  <si>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</si>
  <si>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</si>
  <si>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</si>
  <si>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</si>
  <si>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</si>
  <si>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</si>
  <si>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</si>
  <si>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</si>
  <si>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</si>
  <si>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</si>
  <si>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</si>
  <si>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</si>
  <si>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</si>
  <si>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</si>
  <si>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</si>
  <si>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</si>
  <si>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</si>
  <si>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</si>
  <si>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</si>
  <si>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</si>
  <si>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</si>
  <si>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</si>
  <si>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</si>
  <si>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</si>
  <si>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</si>
  <si>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</si>
  <si>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</si>
  <si>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</si>
  <si>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</si>
  <si>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</si>
  <si>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</si>
  <si>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</si>
  <si>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</si>
  <si>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</si>
  <si>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</si>
  <si>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</si>
  <si>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</si>
  <si>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</si>
  <si>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</si>
  <si>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</si>
  <si>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</si>
  <si>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</si>
  <si>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</si>
  <si>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</si>
  <si>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</si>
  <si>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</si>
  <si>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</si>
  <si>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</si>
  <si>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</si>
  <si>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</si>
  <si>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</si>
  <si>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</si>
  <si>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</si>
  <si>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</si>
  <si>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</si>
  <si>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</si>
  <si>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</si>
  <si>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</si>
  <si>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</si>
  <si>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</si>
  <si>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</si>
  <si>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</si>
  <si>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</si>
  <si>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</si>
  <si>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</si>
  <si>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</si>
  <si>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</si>
  <si>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</si>
  <si>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</si>
  <si>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</si>
  <si>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</si>
  <si>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</si>
  <si>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</si>
  <si>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</si>
  <si>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</si>
  <si>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</si>
  <si>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</si>
  <si>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</si>
  <si>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</si>
  <si>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</si>
  <si>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</si>
  <si>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</si>
  <si>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</si>
  <si>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</si>
  <si>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</si>
  <si>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</si>
  <si>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</si>
  <si>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</si>
  <si>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</si>
  <si>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</si>
  <si>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</si>
  <si>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</si>
  <si>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</si>
  <si>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</si>
  <si>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</si>
  <si>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</si>
  <si>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</si>
  <si>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</si>
  <si>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</si>
  <si>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</si>
  <si>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</si>
  <si>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</si>
  <si>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</si>
  <si>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</si>
  <si>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</si>
  <si>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</si>
  <si>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</si>
  <si>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</si>
  <si>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</si>
  <si>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</si>
  <si>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</si>
  <si>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</si>
  <si>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</si>
  <si>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</si>
  <si>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</si>
  <si>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</si>
  <si>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</si>
  <si>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</si>
  <si>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</si>
  <si>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</si>
  <si>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</si>
  <si>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</si>
  <si>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</si>
  <si>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</si>
  <si>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</si>
  <si>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</si>
  <si>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</si>
  <si>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</si>
  <si>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</si>
  <si>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</si>
  <si>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</si>
  <si>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</si>
  <si>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</si>
  <si>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</si>
  <si>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</si>
  <si>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</si>
  <si>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</si>
  <si>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</si>
  <si>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</si>
  <si>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</si>
  <si>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</si>
  <si>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</si>
  <si>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</si>
  <si>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</si>
  <si>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</si>
  <si>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</si>
  <si>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</si>
  <si>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</si>
  <si>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</si>
  <si>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</si>
  <si>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</si>
  <si>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</si>
  <si>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</si>
  <si>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</si>
  <si>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</si>
  <si>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</si>
  <si>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</si>
  <si>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</si>
  <si>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</si>
  <si>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</si>
  <si>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</si>
  <si>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</si>
  <si>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</si>
  <si>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</si>
  <si>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</si>
  <si>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</si>
  <si>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</si>
  <si>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</si>
  <si>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</si>
  <si>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</si>
  <si>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</si>
  <si>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</si>
  <si>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</si>
  <si>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</si>
  <si>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</si>
  <si>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</si>
  <si>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</si>
  <si>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</si>
  <si>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</si>
  <si>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</si>
  <si>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</si>
  <si>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</si>
  <si>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</si>
  <si>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</si>
  <si>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</si>
  <si>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</si>
  <si>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</si>
  <si>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</si>
  <si>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</si>
  <si>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</si>
  <si>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</si>
  <si>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</si>
  <si>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</si>
  <si>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</si>
  <si>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</si>
  <si>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</si>
  <si>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</si>
  <si>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</si>
  <si>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</si>
  <si>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</si>
  <si>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</si>
  <si>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</si>
  <si>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</si>
  <si>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</si>
  <si>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</si>
  <si>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</si>
  <si>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</si>
  <si>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</si>
  <si>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</si>
  <si>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</si>
  <si>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</si>
  <si>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</si>
  <si>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</si>
  <si>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</si>
  <si>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</si>
  <si>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</si>
  <si>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</si>
  <si>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</si>
  <si>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</si>
  <si>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</si>
  <si>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</si>
  <si>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</si>
  <si>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</si>
  <si>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</si>
  <si>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</si>
  <si>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</si>
  <si>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</si>
  <si>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</si>
  <si>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</si>
  <si>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</si>
  <si>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</si>
  <si>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</si>
  <si>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</si>
  <si>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</si>
  <si>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</si>
  <si>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</si>
  <si>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</si>
  <si>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</si>
  <si>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</si>
  <si>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</si>
  <si>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</si>
  <si>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</si>
  <si>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</si>
  <si>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</si>
  <si>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</si>
  <si>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</si>
  <si>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</si>
  <si>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</si>
  <si>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</si>
  <si>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</si>
  <si>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</si>
  <si>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</si>
  <si>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</si>
  <si>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</si>
  <si>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</si>
  <si>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</si>
  <si>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</si>
  <si>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</si>
  <si>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</si>
  <si>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</si>
  <si>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</si>
  <si>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</si>
  <si>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</si>
  <si>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</si>
  <si>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</si>
  <si>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</si>
  <si>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</si>
  <si>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</si>
  <si>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</si>
  <si>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</si>
  <si>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</si>
  <si>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</si>
  <si>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</si>
  <si>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</si>
  <si>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</si>
  <si>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</si>
  <si>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</si>
  <si>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</si>
  <si>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</si>
  <si>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</si>
  <si>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</si>
  <si>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</si>
  <si>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</si>
  <si>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</si>
  <si>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</si>
  <si>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</si>
  <si>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</si>
  <si>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</si>
  <si>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</si>
  <si>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</si>
  <si>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</si>
  <si>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</si>
  <si>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</si>
  <si>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</si>
  <si>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</si>
  <si>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</si>
  <si>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</si>
  <si>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</si>
  <si>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</si>
  <si>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</si>
  <si>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</si>
  <si>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</si>
  <si>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</si>
  <si>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</si>
  <si>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</si>
  <si>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</si>
  <si>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</si>
  <si>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</si>
  <si>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</si>
  <si>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</si>
  <si>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</si>
  <si>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</si>
  <si>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</si>
  <si>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</si>
  <si>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</si>
  <si>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</si>
  <si>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</si>
  <si>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</si>
  <si>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</si>
  <si>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</si>
  <si>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</si>
  <si>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</si>
  <si>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</si>
  <si>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</si>
  <si>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</si>
  <si>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</si>
  <si>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</si>
  <si>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</si>
  <si>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</si>
  <si>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</si>
  <si>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</si>
  <si>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</si>
  <si>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</si>
  <si>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</si>
  <si>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</si>
  <si>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</si>
  <si>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</si>
  <si>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</si>
  <si>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</si>
  <si>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</si>
  <si>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</si>
  <si>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</si>
  <si>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</si>
  <si>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</si>
  <si>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</si>
  <si>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</si>
  <si>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</si>
  <si>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</si>
  <si>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</si>
  <si>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</si>
  <si>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</si>
  <si>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</si>
  <si>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</si>
  <si>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</si>
  <si>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</si>
  <si>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</si>
  <si>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</si>
  <si>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</si>
  <si>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</si>
  <si>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</si>
  <si>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</si>
  <si>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</si>
  <si>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</si>
  <si>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</si>
  <si>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</si>
  <si>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</si>
  <si>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</si>
  <si>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</si>
  <si>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</si>
  <si>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</si>
  <si>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</si>
  <si>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</si>
  <si>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</si>
  <si>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</si>
  <si>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</si>
  <si>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</si>
  <si>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</si>
  <si>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</si>
  <si>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</si>
  <si>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</si>
  <si>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</si>
  <si>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</si>
  <si>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</si>
  <si>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</si>
  <si>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</si>
  <si>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</si>
  <si>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</si>
  <si>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</si>
  <si>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</si>
  <si>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</si>
  <si>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</si>
  <si>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</si>
  <si>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</si>
  <si>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</si>
  <si>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</si>
  <si>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</si>
  <si>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</si>
  <si>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</si>
  <si>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</si>
  <si>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</si>
  <si>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</si>
  <si>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</si>
  <si>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</si>
  <si>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</si>
  <si>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</si>
  <si>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</si>
  <si>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</si>
  <si>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</si>
  <si>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</si>
  <si>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</si>
  <si>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</si>
  <si>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</si>
  <si>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</si>
  <si>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</si>
  <si>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</si>
  <si>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</si>
  <si>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</si>
  <si>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</si>
  <si>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</si>
  <si>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</si>
  <si>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</si>
  <si>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</si>
  <si>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</si>
  <si>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</si>
  <si>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</si>
  <si>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</si>
  <si>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</si>
  <si>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</si>
  <si>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</si>
  <si>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</si>
  <si>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</si>
  <si>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</si>
  <si>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</si>
  <si>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</si>
  <si>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</si>
  <si>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</si>
  <si>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</si>
  <si>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</si>
  <si>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</si>
  <si>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</si>
  <si>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</si>
  <si>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</si>
  <si>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</si>
  <si>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</si>
  <si>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</si>
  <si>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</si>
  <si>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</si>
  <si>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</si>
  <si>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</si>
  <si>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</si>
  <si>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</si>
  <si>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</si>
  <si>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</si>
  <si>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</si>
  <si>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</si>
  <si>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</si>
  <si>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</si>
  <si>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</si>
  <si>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</si>
  <si>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</si>
  <si>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</si>
  <si>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</si>
  <si>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</si>
  <si>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</si>
  <si>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</si>
  <si>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</si>
  <si>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</si>
  <si>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</si>
  <si>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</si>
  <si>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</si>
  <si>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</si>
  <si>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</si>
  <si>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</si>
  <si>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</si>
  <si>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</si>
  <si>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</si>
  <si>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</si>
  <si>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</si>
  <si>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</si>
  <si>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</si>
  <si>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</si>
  <si>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</si>
  <si>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</si>
  <si>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</si>
  <si>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</si>
  <si>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</si>
  <si>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</si>
  <si>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</si>
  <si>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</si>
  <si>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</si>
  <si>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</si>
  <si>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</si>
  <si>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</si>
  <si>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</si>
  <si>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</si>
  <si>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</si>
  <si>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</si>
  <si>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</si>
  <si>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</si>
  <si>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</si>
  <si>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</si>
  <si>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</si>
  <si>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</si>
  <si>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</si>
  <si>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</si>
  <si>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</si>
  <si>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</si>
  <si>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</si>
  <si>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</si>
  <si>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</si>
  <si>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</si>
  <si>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</si>
  <si>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</si>
  <si>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</si>
  <si>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</si>
  <si>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</si>
  <si>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</si>
  <si>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</si>
  <si>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</si>
  <si>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</si>
  <si>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</si>
  <si>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</si>
  <si>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</si>
  <si>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</si>
  <si>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</si>
  <si>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</si>
  <si>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</si>
  <si>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</si>
  <si>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</si>
  <si>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</si>
  <si>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</si>
  <si>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</si>
  <si>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</si>
  <si>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</si>
  <si>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</si>
  <si>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</si>
  <si>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</si>
  <si>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</si>
  <si>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</si>
  <si>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</si>
  <si>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</si>
  <si>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</si>
  <si>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</si>
  <si>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</si>
  <si>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</si>
  <si>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</si>
  <si>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</si>
  <si>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</si>
  <si>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</si>
  <si>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</si>
  <si>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</si>
  <si>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</si>
  <si>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</si>
  <si>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</si>
  <si>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</si>
  <si>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</si>
  <si>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</si>
  <si>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</si>
  <si>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</si>
  <si>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</si>
  <si>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</si>
  <si>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</si>
  <si>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</si>
  <si>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</si>
  <si>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</si>
  <si>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</si>
  <si>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</si>
  <si>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</si>
  <si>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</si>
  <si>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</si>
  <si>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</si>
  <si>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</si>
  <si>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</si>
  <si>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</si>
  <si>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</si>
  <si>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</si>
  <si>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</si>
  <si>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</si>
  <si>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</si>
  <si>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</si>
  <si>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</si>
  <si>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</si>
  <si>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</si>
  <si>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</si>
  <si>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</si>
  <si>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</si>
  <si>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</si>
  <si>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</si>
  <si>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</si>
  <si>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</si>
  <si>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</si>
  <si>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</si>
  <si>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</si>
  <si>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</si>
  <si>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</si>
  <si>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</si>
  <si>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</si>
  <si>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</si>
  <si>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</si>
  <si>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</si>
  <si>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</si>
  <si>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</si>
  <si>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</si>
  <si>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</si>
  <si>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</si>
  <si>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</si>
  <si>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</si>
  <si>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</si>
  <si>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</si>
  <si>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</si>
  <si>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</si>
  <si>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</si>
  <si>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</si>
  <si>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</si>
  <si>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</si>
  <si>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</si>
  <si>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</si>
  <si>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</si>
  <si>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</si>
  <si>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</si>
  <si>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</si>
  <si>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</si>
  <si>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</si>
  <si>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</si>
  <si>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</si>
  <si>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</si>
  <si>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</si>
  <si>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</si>
  <si>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</si>
  <si>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</si>
  <si>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</si>
  <si>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</si>
  <si>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</si>
  <si>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</si>
  <si>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</si>
  <si>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</si>
  <si>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</si>
  <si>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</si>
  <si>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</si>
  <si>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</si>
  <si>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</si>
  <si>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</si>
  <si>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</si>
  <si>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</si>
  <si>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</si>
  <si>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</si>
  <si>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</si>
  <si>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</si>
  <si>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</si>
  <si>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</si>
  <si>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</si>
  <si>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</si>
  <si>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</si>
  <si>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</si>
  <si>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</si>
  <si>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</si>
  <si>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</si>
  <si>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</si>
  <si>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</si>
  <si>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</si>
  <si>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</si>
  <si>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</si>
  <si>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</si>
  <si>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</si>
  <si>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</si>
  <si>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</si>
  <si>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</si>
  <si>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</si>
  <si>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</si>
  <si>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</si>
  <si>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</si>
  <si>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</si>
  <si>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</si>
  <si>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</si>
  <si>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</si>
  <si>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</si>
  <si>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</si>
  <si>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</si>
  <si>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</si>
  <si>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</si>
  <si>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</si>
  <si>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</si>
  <si>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</si>
  <si>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</si>
  <si>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</si>
  <si>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</si>
  <si>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</si>
  <si>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</si>
  <si>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</si>
  <si>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</si>
  <si>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</si>
  <si>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</si>
  <si>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</si>
  <si>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</si>
  <si>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</si>
  <si>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</si>
  <si>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</si>
  <si>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</si>
  <si>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</si>
  <si>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</si>
  <si>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</si>
  <si>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</si>
  <si>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</si>
  <si>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</si>
  <si>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</si>
  <si>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</si>
  <si>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</si>
  <si>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</si>
  <si>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</si>
  <si>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</si>
  <si>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</si>
  <si>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</si>
  <si>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</si>
  <si>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</si>
  <si>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</si>
  <si>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</si>
  <si>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</si>
  <si>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</si>
  <si>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</si>
  <si>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</si>
  <si>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</si>
  <si>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</si>
  <si>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</si>
  <si>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</si>
  <si>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</si>
  <si>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</si>
  <si>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</si>
  <si>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</si>
  <si>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</si>
  <si>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</si>
  <si>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</si>
  <si>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</si>
  <si>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</si>
  <si>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</si>
  <si>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</si>
  <si>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</si>
  <si>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</si>
  <si>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</si>
  <si>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</si>
  <si>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</si>
  <si>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</si>
  <si>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</si>
  <si>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</si>
  <si>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</si>
  <si>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</si>
  <si>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</si>
  <si>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</si>
  <si>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</si>
  <si>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</si>
  <si>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</si>
  <si>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</si>
  <si>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</si>
  <si>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</si>
  <si>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</si>
  <si>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</si>
  <si>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</si>
  <si>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</si>
  <si>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</si>
  <si>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</si>
  <si>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</si>
  <si>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</si>
  <si>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</si>
  <si>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</si>
  <si>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</si>
  <si>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</si>
  <si>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</si>
  <si>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</si>
  <si>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</si>
  <si>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</si>
  <si>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</si>
  <si>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</si>
  <si>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</si>
  <si>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</si>
  <si>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</si>
  <si>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</si>
  <si>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</si>
  <si>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</si>
  <si>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</si>
  <si>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</si>
  <si>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</si>
  <si>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</si>
  <si>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</si>
  <si>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</si>
  <si>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</si>
  <si>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</si>
  <si>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</si>
  <si>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</si>
  <si>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</si>
  <si>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</si>
  <si>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</si>
  <si>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</si>
  <si>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</si>
  <si>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</si>
  <si>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</si>
  <si>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</si>
  <si>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</si>
  <si>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</si>
  <si>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</si>
  <si>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</si>
  <si>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</si>
  <si>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</si>
  <si>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</si>
  <si>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</si>
  <si>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</si>
  <si>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</si>
  <si>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</si>
  <si>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</si>
  <si>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</si>
  <si>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</si>
  <si>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</si>
  <si>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</si>
  <si>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</si>
  <si>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</si>
  <si>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</si>
  <si>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</si>
  <si>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</si>
  <si>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</si>
  <si>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</si>
  <si>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</si>
  <si>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</si>
  <si>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</si>
  <si>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</si>
  <si>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</si>
  <si>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</si>
  <si>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</si>
  <si>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</si>
  <si>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</si>
  <si>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</si>
  <si>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</si>
  <si>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</si>
  <si>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</si>
  <si>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</si>
  <si>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</si>
  <si>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</si>
  <si>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</si>
  <si>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</si>
  <si>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</si>
  <si>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</si>
  <si>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</si>
  <si>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</si>
  <si>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</si>
  <si>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</si>
  <si>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</si>
  <si>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</si>
  <si>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</si>
  <si>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</si>
  <si>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</si>
  <si>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</si>
  <si>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</si>
  <si>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</si>
  <si>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</si>
  <si>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</si>
  <si>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</si>
  <si>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</si>
  <si>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</si>
  <si>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</si>
  <si>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</si>
  <si>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</si>
  <si>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</si>
  <si>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</si>
  <si>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</si>
  <si>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</si>
  <si>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</si>
  <si>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</si>
  <si>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</si>
  <si>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</si>
  <si>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</si>
  <si>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</si>
  <si>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</si>
  <si>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</si>
  <si>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</si>
  <si>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</si>
  <si>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</si>
  <si>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</si>
  <si>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</si>
  <si>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</si>
  <si>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</si>
  <si>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</si>
  <si>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</si>
  <si>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</si>
  <si>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</si>
  <si>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</si>
  <si>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</si>
  <si>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</si>
  <si>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</si>
  <si>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</si>
  <si>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</si>
  <si>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</si>
  <si>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</si>
  <si>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</si>
  <si>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</si>
  <si>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</si>
  <si>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</si>
  <si>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</si>
  <si>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</si>
  <si>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</si>
  <si>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</si>
  <si>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</si>
  <si>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</si>
  <si>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</si>
  <si>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</si>
  <si>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</si>
  <si>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</si>
  <si>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</si>
  <si>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</si>
  <si>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</si>
  <si>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</si>
  <si>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</si>
  <si>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</si>
  <si>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</si>
  <si>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</si>
  <si>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</si>
  <si>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</si>
  <si>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</si>
  <si>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</si>
  <si>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</si>
  <si>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</si>
  <si>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</si>
  <si>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</si>
  <si>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</si>
  <si>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</si>
  <si>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</si>
  <si>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</si>
  <si>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</si>
  <si>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</si>
  <si>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</si>
  <si>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</si>
  <si>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</si>
  <si>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</si>
  <si>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</si>
  <si>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</si>
  <si>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</si>
  <si>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</si>
  <si>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</si>
  <si>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</si>
  <si>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</si>
  <si>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</si>
  <si>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</si>
  <si>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</si>
  <si>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</si>
  <si>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</si>
  <si>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</si>
  <si>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</si>
  <si>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</si>
  <si>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</si>
  <si>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</si>
  <si>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</si>
  <si>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</si>
  <si>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</si>
  <si>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</si>
  <si>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</si>
  <si>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</si>
  <si>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</si>
  <si>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</si>
  <si>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</si>
  <si>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</si>
  <si>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</si>
  <si>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</si>
  <si>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</si>
  <si>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</si>
  <si>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</si>
  <si>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</si>
  <si>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</si>
  <si>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</si>
  <si>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</si>
  <si>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</si>
  <si>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</si>
  <si>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</si>
  <si>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</si>
  <si>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</si>
  <si>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</si>
  <si>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</si>
  <si>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</si>
  <si>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</si>
  <si>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</si>
  <si>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</si>
  <si>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</si>
  <si>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</si>
  <si>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</si>
  <si>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</si>
  <si>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</si>
  <si>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</si>
  <si>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</si>
  <si>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</si>
  <si>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</si>
  <si>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</si>
  <si>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</si>
  <si>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</si>
  <si>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</si>
  <si>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</si>
  <si>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</si>
  <si>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</si>
  <si>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</si>
  <si>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</si>
  <si>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</si>
  <si>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</si>
  <si>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</si>
  <si>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</si>
  <si>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</si>
  <si>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</si>
  <si>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</si>
  <si>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</si>
  <si>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</si>
  <si>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</si>
  <si>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</si>
  <si>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</si>
  <si>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</si>
  <si>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</si>
  <si>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</si>
  <si>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</si>
  <si>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</si>
  <si>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</si>
  <si>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</si>
  <si>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</si>
  <si>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</si>
  <si>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</si>
  <si>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</si>
  <si>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</si>
  <si>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</si>
  <si>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</si>
  <si>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</si>
  <si>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</si>
  <si>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</si>
  <si>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</si>
  <si>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</si>
  <si>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</si>
  <si>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</si>
  <si>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</si>
  <si>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</si>
  <si>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</si>
  <si>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</si>
  <si>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</si>
  <si>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</si>
  <si>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</si>
  <si>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</si>
  <si>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</si>
  <si>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</si>
  <si>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</si>
  <si>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</si>
  <si>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</si>
  <si>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</si>
  <si>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</si>
  <si>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</si>
  <si>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</si>
  <si>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</si>
  <si>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</si>
  <si>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</si>
  <si>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</si>
  <si>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</si>
  <si>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</si>
  <si>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</si>
  <si>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</si>
  <si>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</si>
  <si>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</si>
  <si>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</si>
  <si>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</si>
  <si>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</si>
  <si>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</si>
  <si>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</si>
  <si>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</si>
  <si>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</si>
  <si>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</si>
  <si>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</si>
  <si>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</si>
  <si>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</si>
  <si>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</si>
  <si>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</si>
  <si>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</si>
  <si>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</si>
  <si>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</si>
  <si>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</si>
  <si>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</si>
  <si>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</si>
  <si>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</si>
  <si>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</si>
  <si>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</si>
  <si>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</si>
  <si>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</si>
  <si>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</si>
  <si>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</si>
  <si>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</si>
  <si>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</si>
  <si>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</si>
  <si>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</si>
  <si>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</si>
  <si>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</si>
  <si>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</si>
  <si>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</si>
  <si>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</si>
  <si>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</si>
  <si>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</si>
  <si>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</si>
  <si>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</si>
  <si>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</si>
  <si>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</si>
  <si>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</si>
  <si>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</si>
  <si>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</si>
  <si>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</si>
  <si>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</si>
  <si>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</si>
  <si>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</si>
  <si>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</si>
  <si>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</si>
  <si>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</si>
  <si>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</si>
  <si>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</si>
  <si>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</si>
  <si>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</si>
  <si>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</si>
  <si>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</si>
  <si>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</si>
  <si>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</si>
  <si>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</si>
  <si>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</si>
  <si>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</si>
  <si>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</si>
  <si>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</si>
  <si>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</si>
  <si>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</si>
  <si>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</si>
  <si>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</si>
  <si>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</si>
  <si>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</si>
  <si>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</si>
  <si>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</si>
  <si>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</si>
  <si>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</si>
  <si>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</si>
  <si>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</si>
  <si>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</si>
  <si>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</si>
  <si>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</si>
  <si>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</si>
  <si>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</si>
  <si>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</si>
  <si>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</si>
  <si>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</si>
  <si>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</si>
  <si>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</si>
  <si>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</si>
  <si>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</si>
  <si>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</si>
  <si>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</si>
  <si>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</si>
  <si>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</si>
  <si>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</si>
  <si>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</si>
  <si>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</si>
  <si>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</si>
  <si>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</si>
  <si>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</si>
  <si>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</si>
  <si>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</si>
  <si>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</si>
  <si>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</si>
  <si>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</si>
  <si>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</si>
  <si>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</si>
  <si>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</si>
  <si>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</si>
  <si>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</si>
  <si>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</si>
  <si>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</si>
  <si>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</si>
  <si>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</si>
  <si>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</si>
  <si>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</si>
  <si>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</si>
  <si>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</si>
  <si>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</si>
  <si>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</si>
  <si>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</si>
  <si>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</si>
  <si>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</si>
  <si>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</si>
  <si>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</si>
  <si>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</si>
  <si>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</si>
  <si>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</si>
  <si>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</si>
  <si>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</si>
  <si>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</si>
  <si>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</si>
  <si>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</si>
  <si>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</si>
  <si>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</si>
  <si>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</si>
  <si>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</si>
  <si>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</si>
  <si>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</si>
  <si>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</si>
  <si>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</si>
  <si>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</si>
  <si>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</si>
  <si>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</si>
  <si>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</si>
  <si>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</si>
  <si>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</si>
  <si>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</si>
  <si>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</si>
  <si>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</si>
  <si>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</si>
  <si>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</si>
  <si>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</si>
  <si>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</si>
  <si>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</si>
  <si>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</si>
  <si>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</si>
  <si>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</si>
  <si>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</si>
  <si>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</si>
  <si>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</si>
  <si>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</si>
  <si>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</si>
  <si>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</si>
  <si>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</si>
  <si>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</si>
  <si>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</si>
  <si>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</si>
  <si>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</si>
  <si>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</si>
  <si>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</si>
  <si>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</si>
  <si>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</si>
  <si>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</si>
  <si>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</si>
  <si>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</si>
  <si>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</si>
  <si>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</si>
  <si>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</si>
  <si>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</si>
  <si>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</si>
  <si>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</si>
  <si>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</si>
  <si>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</si>
  <si>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</si>
  <si>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</si>
  <si>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</si>
  <si>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</si>
  <si>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</si>
  <si>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</si>
  <si>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</si>
  <si>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</si>
  <si>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</si>
  <si>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</si>
  <si>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</si>
  <si>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</si>
  <si>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</si>
  <si>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</si>
  <si>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</si>
  <si>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</si>
  <si>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</si>
  <si>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</si>
  <si>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</si>
  <si>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</si>
  <si>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</si>
  <si>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</si>
  <si>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</si>
  <si>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</si>
  <si>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</si>
  <si>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</si>
  <si>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</si>
  <si>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</si>
  <si>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</si>
  <si>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</si>
  <si>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</si>
  <si>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</si>
  <si>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</si>
  <si>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</si>
  <si>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</si>
  <si>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</si>
  <si>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</si>
  <si>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</si>
  <si>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</si>
  <si>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</si>
  <si>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</si>
  <si>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</si>
  <si>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</si>
  <si>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</si>
  <si>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</si>
  <si>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</si>
  <si>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</si>
  <si>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</si>
  <si>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</si>
  <si>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</si>
  <si>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</si>
  <si>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</si>
  <si>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</si>
  <si>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</si>
  <si>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</si>
  <si>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</si>
  <si>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</si>
  <si>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</si>
  <si>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</si>
  <si>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</si>
  <si>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</si>
  <si>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</si>
  <si>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</si>
  <si>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</si>
  <si>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</si>
  <si>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</si>
  <si>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</si>
  <si>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</si>
  <si>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</si>
  <si>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</si>
  <si>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</si>
  <si>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</si>
  <si>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</si>
  <si>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</si>
  <si>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</si>
  <si>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</si>
  <si>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</si>
  <si>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</si>
  <si>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</si>
  <si>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</si>
  <si>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</si>
  <si>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</si>
  <si>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</si>
  <si>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</si>
  <si>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</si>
  <si>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</si>
  <si>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</si>
  <si>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</si>
  <si>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</si>
  <si>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</si>
  <si>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</si>
  <si>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</si>
  <si>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</si>
  <si>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</si>
  <si>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</si>
  <si>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</si>
  <si>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</si>
  <si>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</si>
  <si>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</si>
  <si>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</si>
  <si>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</si>
  <si>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</si>
  <si>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</si>
  <si>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</si>
  <si>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</si>
  <si>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</si>
  <si>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</si>
  <si>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</si>
  <si>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</si>
  <si>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</si>
  <si>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</si>
  <si>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</si>
  <si>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</si>
  <si>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</si>
  <si>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</si>
  <si>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</si>
  <si>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</si>
  <si>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</si>
  <si>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</si>
  <si>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</si>
  <si>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</si>
  <si>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</si>
  <si>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</si>
  <si>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</si>
  <si>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</si>
  <si>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</si>
  <si>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</si>
  <si>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</si>
  <si>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</si>
  <si>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</si>
  <si>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</si>
  <si>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</si>
  <si>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</si>
  <si>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</si>
  <si>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</si>
  <si>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</si>
  <si>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</si>
  <si>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</si>
  <si>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</si>
  <si>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</si>
  <si>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</si>
  <si>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</si>
  <si>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</si>
  <si>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</si>
  <si>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</si>
  <si>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</si>
  <si>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</si>
  <si>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</si>
  <si>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</si>
  <si>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</si>
  <si>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</si>
  <si>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</si>
  <si>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</si>
  <si>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</si>
  <si>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</si>
  <si>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</si>
  <si>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</si>
  <si>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</si>
  <si>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</si>
  <si>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</si>
  <si>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</si>
  <si>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</si>
  <si>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</si>
  <si>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</si>
  <si>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</si>
  <si>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</si>
  <si>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</si>
  <si>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</si>
  <si>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</si>
  <si>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</si>
  <si>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</si>
  <si>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</si>
  <si>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</si>
  <si>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</si>
  <si>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</si>
  <si>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</si>
  <si>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</si>
  <si>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</si>
  <si>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</si>
  <si>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</si>
  <si>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</si>
  <si>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</si>
  <si>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</si>
  <si>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</si>
  <si>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</si>
  <si>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</si>
  <si>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</si>
  <si>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</si>
  <si>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</si>
  <si>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</si>
  <si>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</si>
  <si>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</si>
  <si>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</si>
  <si>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</si>
  <si>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</si>
  <si>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</si>
  <si>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</si>
  <si>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</si>
  <si>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</si>
  <si>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</si>
  <si>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</si>
  <si>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</si>
  <si>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</si>
  <si>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</si>
  <si>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</si>
  <si>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</si>
  <si>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</si>
  <si>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</si>
  <si>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</si>
  <si>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</si>
  <si>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</si>
  <si>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</si>
  <si>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</si>
  <si>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</si>
  <si>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</si>
  <si>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</si>
  <si>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</si>
  <si>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</si>
  <si>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</si>
  <si>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</si>
  <si>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</si>
  <si>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</si>
  <si>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</si>
  <si>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</si>
  <si>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</si>
  <si>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</si>
  <si>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</si>
  <si>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</si>
  <si>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</si>
  <si>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</si>
  <si>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</si>
  <si>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</si>
  <si>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</si>
  <si>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</si>
  <si>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</si>
  <si>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</si>
  <si>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</si>
  <si>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</si>
  <si>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</si>
  <si>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</si>
  <si>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</si>
  <si>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</si>
  <si>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</si>
  <si>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</si>
  <si>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</si>
  <si>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</si>
  <si>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</si>
  <si>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</si>
  <si>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</si>
  <si>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</si>
  <si>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</si>
  <si>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</si>
  <si>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</si>
  <si>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</si>
  <si>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</si>
  <si>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</si>
  <si>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</si>
  <si>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</si>
  <si>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</si>
  <si>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</si>
  <si>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</si>
  <si>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</si>
  <si>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</si>
  <si>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</si>
  <si>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</si>
  <si>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</si>
  <si>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</si>
  <si>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</si>
  <si>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</si>
  <si>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</si>
  <si>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</si>
  <si>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</si>
  <si>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</si>
  <si>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</si>
  <si>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</si>
  <si>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</si>
  <si>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</si>
  <si>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</si>
  <si>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</si>
  <si>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</si>
  <si>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</si>
  <si>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</si>
  <si>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</si>
  <si>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</si>
  <si>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</si>
  <si>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</si>
  <si>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</si>
  <si>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</si>
  <si>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</si>
  <si>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</si>
  <si>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</si>
  <si>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</si>
  <si>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</si>
  <si>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</si>
  <si>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</si>
  <si>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</si>
  <si>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</si>
  <si>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</si>
  <si>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</si>
  <si>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</si>
  <si>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</si>
  <si>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</si>
  <si>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</si>
  <si>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</si>
  <si>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</si>
  <si>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</si>
  <si>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</si>
  <si>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</si>
  <si>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</si>
  <si>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</si>
  <si>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</si>
  <si>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</si>
  <si>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</si>
  <si>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</si>
  <si>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</si>
  <si>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</si>
  <si>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</si>
  <si>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</si>
  <si>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</si>
  <si>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</si>
  <si>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</si>
  <si>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</si>
  <si>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</si>
  <si>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</si>
  <si>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</si>
  <si>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</si>
  <si>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</si>
  <si>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</si>
  <si>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</si>
  <si>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</si>
  <si>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</si>
  <si>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</si>
  <si>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</si>
  <si>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</si>
  <si>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</si>
  <si>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</si>
  <si>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</si>
  <si>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</si>
  <si>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</si>
  <si>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</si>
  <si>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</si>
  <si>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</si>
  <si>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</si>
  <si>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</si>
  <si>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</si>
  <si>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</si>
  <si>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</si>
  <si>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</si>
  <si>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</si>
  <si>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</si>
  <si>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</si>
  <si>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</si>
  <si>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</si>
  <si>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</si>
  <si>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</si>
  <si>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</si>
  <si>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</si>
  <si>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</si>
  <si>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</si>
  <si>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</si>
  <si>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</si>
  <si>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</si>
  <si>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</si>
  <si>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</si>
  <si>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</si>
  <si>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</si>
  <si>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</si>
  <si>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</si>
  <si>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</si>
  <si>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</si>
  <si>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</si>
  <si>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</si>
  <si>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</si>
  <si>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</si>
  <si>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</si>
  <si>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</si>
  <si>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</si>
  <si>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</si>
  <si>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</si>
  <si>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</si>
  <si>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</si>
  <si>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</si>
  <si>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</si>
  <si>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</si>
  <si>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</si>
  <si>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</si>
  <si>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</si>
  <si>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</si>
  <si>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</si>
  <si>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</si>
  <si>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</si>
  <si>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</si>
  <si>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</si>
  <si>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</si>
  <si>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</si>
  <si>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</si>
  <si>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</si>
  <si>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</si>
  <si>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</si>
  <si>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</si>
  <si>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</si>
  <si>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</si>
  <si>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</si>
  <si>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</si>
  <si>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</si>
  <si>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</si>
  <si>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</si>
  <si>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</si>
  <si>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</si>
  <si>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</si>
  <si>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</si>
  <si>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</si>
  <si>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</si>
  <si>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</si>
  <si>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</si>
  <si>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</si>
  <si>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</si>
  <si>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</si>
  <si>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</si>
  <si>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</si>
  <si>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</si>
  <si>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</si>
  <si>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</si>
  <si>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</si>
  <si>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</si>
  <si>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</si>
  <si>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</si>
  <si>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</si>
  <si>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</si>
  <si>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</si>
  <si>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</si>
  <si>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</si>
  <si>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</si>
  <si>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</si>
  <si>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</si>
  <si>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</si>
  <si>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</si>
  <si>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</si>
  <si>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</si>
  <si>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</si>
  <si>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</si>
  <si>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</si>
  <si>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</si>
  <si>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</si>
  <si>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</si>
  <si>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</si>
  <si>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</si>
  <si>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</si>
  <si>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</si>
  <si>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</si>
  <si>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</si>
  <si>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</si>
  <si>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</si>
  <si>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</si>
  <si>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</si>
  <si>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</si>
  <si>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</si>
  <si>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</si>
  <si>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</si>
  <si>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</si>
  <si>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</si>
  <si>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</si>
  <si>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</si>
  <si>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</si>
  <si>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</si>
  <si>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</si>
  <si>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</si>
  <si>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</si>
  <si>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</si>
  <si>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</si>
  <si>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</si>
  <si>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</si>
  <si>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</si>
  <si>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</si>
  <si>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</si>
  <si>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</si>
  <si>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</si>
  <si>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</si>
  <si>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</si>
  <si>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</si>
  <si>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</si>
  <si>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</si>
  <si>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</si>
  <si>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</si>
  <si>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</si>
  <si>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</si>
  <si>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</si>
  <si>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</si>
  <si>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</si>
  <si>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</si>
  <si>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</si>
  <si>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</si>
  <si>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</si>
  <si>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</si>
  <si>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</si>
  <si>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</si>
  <si>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</si>
  <si>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</si>
  <si>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</si>
  <si>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</si>
  <si>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</si>
  <si>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</si>
  <si>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</si>
  <si>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</si>
  <si>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</si>
  <si>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</si>
  <si>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</si>
  <si>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</si>
  <si>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</si>
  <si>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</si>
  <si>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</si>
  <si>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</si>
  <si>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</si>
  <si>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</si>
  <si>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</si>
  <si>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</si>
  <si>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</si>
  <si>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</si>
  <si>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</si>
  <si>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</si>
  <si>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</si>
  <si>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</si>
  <si>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</si>
  <si>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</si>
  <si>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</si>
  <si>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</si>
  <si>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</si>
  <si>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</si>
  <si>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</si>
  <si>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</si>
  <si>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</si>
  <si>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</si>
  <si>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</si>
  <si>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</si>
  <si>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</si>
  <si>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</si>
  <si>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</si>
  <si>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</si>
  <si>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</si>
  <si>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</si>
  <si>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</si>
  <si>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</si>
  <si>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</si>
  <si>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</si>
  <si>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</si>
  <si>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</si>
  <si>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</si>
  <si>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</si>
  <si>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</si>
  <si>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</si>
  <si>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</si>
  <si>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</si>
  <si>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</si>
  <si>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</si>
  <si>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</si>
  <si>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</si>
  <si>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</si>
  <si>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</si>
  <si>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</si>
  <si>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</si>
  <si>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</si>
  <si>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</si>
  <si>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</si>
  <si>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</si>
  <si>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</si>
  <si>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</si>
  <si>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</si>
  <si>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</si>
  <si>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</si>
  <si>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</si>
  <si>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</si>
  <si>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</si>
  <si>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</si>
  <si>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</si>
  <si>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</si>
  <si>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</si>
  <si>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</si>
  <si>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</si>
  <si>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</si>
  <si>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</si>
  <si>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</si>
  <si>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</si>
  <si>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</si>
  <si>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</si>
  <si>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</si>
  <si>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</si>
  <si>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</si>
  <si>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</si>
  <si>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</si>
  <si>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</si>
  <si>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</si>
  <si>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</si>
  <si>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</si>
  <si>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</si>
  <si>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</si>
  <si>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</si>
  <si>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</si>
  <si>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</si>
  <si>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</si>
  <si>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</si>
  <si>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</si>
  <si>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</si>
  <si>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</si>
  <si>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</si>
  <si>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</si>
  <si>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</si>
  <si>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</si>
  <si>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</si>
  <si>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</si>
  <si>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</si>
  <si>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</si>
  <si>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</si>
  <si>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</si>
  <si>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</si>
  <si>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</si>
  <si>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</si>
  <si>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</si>
  <si>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</si>
  <si>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</si>
  <si>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</si>
  <si>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</si>
  <si>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</si>
  <si>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</si>
  <si>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</si>
  <si>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</si>
  <si>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</si>
  <si>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</si>
  <si>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</si>
  <si>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</si>
  <si>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</si>
  <si>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</si>
  <si>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</si>
  <si>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</si>
  <si>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</si>
  <si>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</si>
  <si>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</si>
  <si>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</si>
  <si>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</si>
  <si>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</si>
  <si>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</si>
  <si>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</si>
  <si>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</si>
  <si>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</si>
  <si>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</si>
  <si>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</si>
  <si>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</si>
  <si>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</si>
  <si>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</si>
  <si>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</si>
  <si>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</si>
  <si>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</si>
  <si>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</si>
  <si>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</si>
  <si>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</si>
  <si>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</si>
  <si>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</si>
  <si>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</si>
  <si>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</si>
  <si>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</si>
  <si>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</si>
  <si>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</si>
  <si>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</si>
  <si>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</si>
  <si>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</si>
  <si>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</si>
  <si>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</si>
  <si>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</si>
  <si>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</si>
  <si>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</si>
  <si>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</si>
  <si>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</si>
  <si>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</si>
  <si>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</si>
  <si>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</si>
  <si>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</si>
  <si>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</si>
  <si>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</si>
  <si>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</si>
  <si>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</si>
  <si>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</si>
  <si>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</si>
  <si>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</si>
  <si>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</si>
  <si>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</si>
  <si>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</si>
  <si>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</si>
  <si>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</si>
  <si>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</si>
  <si>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</si>
  <si>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</si>
  <si>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</si>
  <si>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</si>
  <si>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</si>
  <si>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</si>
  <si>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</si>
  <si>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</si>
  <si>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</si>
  <si>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</si>
  <si>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</si>
  <si>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</si>
  <si>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</si>
  <si>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</si>
  <si>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</si>
  <si>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</si>
  <si>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</si>
  <si>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</si>
  <si>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</si>
  <si>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</si>
  <si>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</si>
  <si>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</si>
  <si>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</si>
  <si>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</si>
  <si>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</si>
  <si>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</si>
  <si>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</si>
  <si>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</si>
  <si>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</si>
  <si>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</si>
  <si>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</si>
  <si>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</si>
  <si>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</si>
  <si>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</si>
  <si>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</si>
  <si>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</si>
  <si>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</si>
  <si>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</si>
  <si>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</si>
  <si>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</si>
  <si>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</si>
  <si>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</si>
  <si>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</si>
  <si>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</si>
  <si>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</si>
  <si>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</si>
  <si>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</si>
  <si>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</si>
  <si>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</si>
  <si>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</si>
  <si>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</si>
  <si>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</si>
  <si>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</si>
  <si>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</si>
  <si>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</si>
  <si>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</si>
  <si>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</si>
  <si>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</si>
  <si>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</si>
  <si>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</si>
  <si>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</si>
  <si>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</si>
  <si>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</si>
  <si>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</si>
  <si>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</si>
  <si>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</si>
  <si>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</si>
  <si>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</si>
  <si>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</si>
  <si>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</si>
  <si>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</si>
  <si>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</si>
  <si>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</si>
  <si>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</si>
  <si>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</si>
  <si>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</si>
  <si>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</si>
  <si>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</si>
  <si>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</si>
  <si>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</si>
  <si>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</si>
  <si>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</si>
  <si>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</si>
  <si>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</si>
  <si>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</si>
  <si>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</si>
  <si>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</si>
  <si>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</si>
  <si>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</si>
  <si>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</si>
  <si>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</si>
  <si>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</si>
  <si>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</si>
  <si>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</si>
  <si>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</si>
  <si>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</si>
  <si>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</si>
  <si>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</si>
  <si>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</si>
  <si>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</si>
  <si>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</si>
  <si>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</si>
  <si>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</si>
  <si>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</si>
  <si>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</si>
  <si>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</si>
  <si>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</si>
  <si>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</si>
  <si>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</si>
  <si>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</si>
  <si>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</si>
  <si>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</si>
  <si>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</si>
  <si>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</si>
  <si>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</si>
  <si>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</si>
  <si>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</si>
  <si>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</si>
  <si>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</si>
  <si>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</si>
  <si>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</si>
  <si>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</si>
  <si>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</si>
  <si>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</si>
  <si>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</si>
  <si>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</si>
  <si>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</si>
  <si>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</si>
  <si>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</si>
  <si>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</si>
  <si>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</si>
  <si>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</si>
  <si>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</si>
  <si>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</si>
  <si>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</si>
  <si>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</si>
  <si>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</si>
  <si>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</si>
  <si>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</si>
  <si>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</si>
  <si>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</si>
  <si>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</si>
  <si>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</si>
  <si>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</si>
  <si>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</si>
  <si>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</si>
  <si>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</si>
  <si>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</si>
  <si>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</si>
  <si>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</si>
  <si>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</si>
  <si>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</si>
  <si>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</si>
  <si>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</si>
  <si>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</si>
  <si>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</si>
  <si>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</si>
  <si>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</si>
  <si>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</si>
  <si>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</si>
  <si>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</si>
  <si>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</si>
  <si>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</si>
  <si>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</si>
  <si>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</si>
  <si>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</si>
  <si>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</si>
  <si>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</si>
  <si>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</si>
  <si>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</si>
  <si>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</si>
  <si>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</si>
  <si>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</si>
  <si>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</si>
  <si>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</si>
  <si>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</si>
  <si>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</si>
  <si>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</si>
  <si>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</si>
  <si>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</si>
  <si>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</si>
  <si>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</si>
  <si>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</si>
  <si>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</si>
  <si>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</si>
  <si>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</si>
  <si>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</si>
  <si>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</si>
  <si>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</si>
  <si>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</si>
  <si>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</si>
  <si>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</si>
  <si>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</si>
  <si>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</si>
  <si>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</si>
  <si>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</si>
  <si>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</si>
  <si>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</si>
  <si>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</si>
  <si>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</si>
  <si>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</si>
  <si>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</si>
  <si>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</si>
  <si>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</si>
  <si>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</si>
  <si>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</si>
  <si>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</si>
  <si>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</si>
  <si>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</si>
  <si>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</si>
  <si>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</si>
  <si>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</si>
  <si>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</si>
  <si>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</si>
  <si>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</si>
  <si>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</si>
  <si>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</si>
  <si>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</si>
  <si>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</si>
  <si>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</si>
  <si>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</si>
  <si>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</si>
  <si>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</si>
  <si>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</si>
  <si>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</si>
  <si>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</si>
  <si>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</si>
  <si>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</si>
  <si>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</si>
  <si>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</si>
  <si>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</si>
  <si>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</si>
  <si>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</si>
  <si>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</si>
  <si>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</si>
  <si>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</si>
  <si>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</si>
  <si>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</si>
  <si>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</si>
  <si>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</si>
  <si>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</si>
  <si>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</si>
  <si>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</si>
  <si>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</si>
  <si>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</si>
  <si>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</si>
  <si>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</si>
  <si>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</si>
  <si>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</si>
  <si>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</si>
  <si>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</si>
  <si>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</si>
  <si>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</si>
  <si>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</si>
  <si>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</si>
  <si>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</si>
  <si>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</si>
  <si>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</si>
  <si>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</si>
  <si>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</si>
  <si>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</si>
  <si>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</si>
  <si>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</si>
  <si>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</si>
  <si>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</si>
  <si>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</si>
  <si>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</si>
  <si>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</si>
  <si>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</si>
  <si>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</si>
  <si>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</si>
  <si>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</si>
  <si>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</si>
  <si>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</si>
  <si>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</si>
  <si>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</si>
  <si>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</si>
  <si>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</si>
  <si>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</si>
  <si>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</si>
  <si>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</si>
  <si>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</si>
  <si>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</si>
  <si>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</si>
  <si>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</si>
  <si>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</si>
  <si>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</si>
  <si>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</si>
  <si>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</si>
  <si>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</si>
  <si>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</si>
  <si>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</si>
  <si>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</si>
  <si>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</si>
  <si>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</si>
  <si>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</si>
  <si>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</si>
  <si>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</si>
  <si>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</si>
  <si>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</si>
  <si>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</si>
  <si>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</si>
  <si>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</si>
  <si>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</si>
  <si>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</si>
  <si>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</si>
  <si>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</si>
  <si>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</si>
  <si>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</si>
  <si>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</si>
  <si>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</si>
  <si>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</si>
  <si>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</si>
  <si>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</si>
  <si>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</si>
  <si>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</si>
  <si>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</si>
  <si>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</si>
  <si>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</si>
  <si>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</si>
  <si>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</si>
  <si>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</si>
  <si>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</si>
  <si>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</si>
  <si>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</si>
  <si>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</si>
  <si>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</si>
  <si>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</si>
  <si>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</si>
  <si>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</si>
  <si>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</si>
  <si>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</si>
  <si>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</si>
  <si>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</si>
  <si>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</si>
  <si>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</si>
  <si>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</si>
  <si>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</si>
  <si>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</si>
  <si>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</si>
  <si>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</si>
  <si>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</si>
  <si>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</si>
  <si>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</si>
  <si>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</si>
  <si>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</si>
  <si>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</si>
  <si>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</si>
  <si>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</si>
  <si>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</si>
  <si>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</si>
  <si>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</si>
  <si>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</si>
  <si>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</si>
  <si>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</si>
  <si>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</si>
  <si>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</si>
  <si>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</si>
  <si>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</si>
  <si>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</si>
  <si>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</si>
  <si>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</si>
  <si>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</si>
  <si>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</si>
  <si>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</si>
  <si>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</si>
  <si>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</si>
  <si>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</si>
  <si>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</si>
  <si>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</si>
  <si>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</si>
  <si>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</si>
  <si>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</si>
  <si>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</si>
  <si>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</si>
  <si>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</si>
  <si>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</si>
  <si>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</si>
  <si>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</si>
  <si>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</si>
  <si>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</si>
  <si>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</si>
  <si>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</si>
  <si>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</si>
  <si>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</si>
  <si>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</si>
  <si>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</si>
  <si>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</si>
  <si>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</si>
  <si>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</si>
  <si>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</si>
  <si>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</si>
  <si>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</si>
  <si>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</si>
  <si>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</si>
  <si>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</si>
  <si>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</si>
  <si>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</si>
  <si>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</si>
  <si>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</si>
  <si>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</si>
  <si>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</si>
  <si>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</si>
  <si>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</si>
  <si>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</si>
  <si>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</si>
  <si>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</si>
  <si>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</si>
  <si>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</si>
  <si>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</si>
  <si>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</si>
  <si>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</si>
  <si>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</si>
  <si>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</si>
  <si>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</si>
  <si>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</si>
  <si>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</si>
  <si>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</si>
  <si>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</si>
  <si>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</si>
  <si>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</si>
  <si>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</si>
  <si>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</si>
  <si>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</si>
  <si>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</si>
  <si>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</si>
  <si>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</si>
  <si>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</si>
  <si>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</si>
  <si>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</si>
  <si>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</si>
  <si>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</si>
  <si>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</si>
  <si>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</si>
  <si>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</si>
  <si>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</si>
  <si>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</si>
  <si>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</si>
  <si>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</si>
  <si>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</si>
  <si>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</si>
  <si>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</si>
  <si>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</si>
  <si>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</si>
  <si>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</si>
  <si>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</si>
  <si>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</si>
  <si>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</si>
  <si>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</si>
  <si>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</si>
  <si>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</si>
  <si>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</si>
  <si>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</si>
  <si>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</si>
  <si>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</si>
  <si>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</si>
  <si>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</si>
  <si>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</si>
  <si>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</si>
  <si>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</si>
  <si>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</si>
  <si>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</si>
  <si>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</si>
  <si>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</si>
  <si>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</si>
  <si>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</si>
  <si>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</si>
  <si>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</si>
  <si>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</si>
  <si>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</si>
  <si>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</si>
  <si>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</si>
  <si>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</si>
  <si>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</si>
  <si>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</si>
  <si>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</si>
  <si>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</si>
  <si>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</si>
  <si>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</si>
  <si>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</si>
  <si>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</si>
  <si>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</si>
  <si>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</si>
  <si>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</si>
  <si>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</si>
  <si>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</si>
  <si>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</si>
  <si>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</si>
  <si>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</si>
  <si>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</si>
  <si>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</si>
  <si>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</si>
  <si>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</si>
  <si>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</si>
  <si>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</si>
  <si>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</si>
  <si>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</si>
  <si>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</si>
  <si>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</si>
  <si>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</si>
  <si>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</si>
  <si>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</si>
  <si>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</si>
  <si>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</si>
  <si>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</si>
  <si>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</si>
  <si>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</si>
  <si>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</si>
  <si>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</si>
  <si>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</si>
  <si>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</si>
  <si>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</si>
  <si>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</si>
  <si>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</si>
  <si>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</si>
  <si>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</si>
  <si>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</si>
  <si>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</si>
  <si>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</si>
  <si>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</si>
  <si>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</si>
  <si>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</si>
  <si>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</si>
  <si>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</si>
  <si>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</si>
  <si>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</si>
  <si>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</si>
  <si>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</si>
  <si>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</si>
  <si>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</si>
  <si>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</si>
  <si>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</si>
  <si>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</si>
  <si>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</si>
  <si>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</si>
  <si>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</si>
  <si>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</si>
  <si>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</si>
  <si>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</si>
  <si>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</si>
  <si>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</si>
  <si>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</si>
  <si>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</si>
  <si>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</si>
  <si>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</si>
  <si>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</si>
  <si>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</si>
  <si>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</si>
  <si>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</si>
  <si>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</si>
  <si>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</si>
  <si>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</si>
  <si>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</si>
  <si>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</si>
  <si>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</si>
  <si>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</si>
  <si>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</si>
  <si>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</si>
  <si>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</si>
  <si>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</si>
  <si>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</si>
  <si>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</si>
  <si>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</si>
  <si>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</si>
  <si>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</si>
  <si>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</si>
  <si>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</si>
  <si>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</si>
  <si>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</si>
  <si>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</si>
  <si>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</si>
  <si>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</si>
  <si>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</si>
  <si>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</si>
  <si>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</si>
  <si>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</si>
  <si>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</si>
  <si>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</si>
  <si>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</si>
  <si>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</si>
  <si>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</si>
  <si>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</si>
  <si>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</si>
  <si>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</si>
  <si>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</si>
  <si>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</si>
  <si>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</si>
  <si>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</si>
  <si>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</si>
  <si>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</si>
  <si>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</si>
  <si>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</si>
  <si>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</si>
  <si>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</si>
  <si>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</si>
  <si>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</si>
  <si>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</si>
  <si>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</si>
  <si>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</si>
  <si>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</si>
  <si>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</si>
  <si>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</si>
  <si>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</si>
  <si>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</si>
  <si>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</si>
  <si>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</si>
  <si>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</si>
  <si>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</si>
  <si>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</si>
  <si>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</si>
  <si>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</si>
  <si>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</si>
  <si>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</si>
  <si>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</si>
  <si>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</si>
  <si>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</si>
  <si>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</si>
  <si>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</si>
  <si>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</si>
  <si>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</si>
  <si>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</si>
  <si>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</si>
  <si>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</si>
  <si>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</si>
  <si>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</si>
  <si>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</si>
  <si>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</si>
  <si>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</si>
  <si>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</si>
  <si>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</si>
  <si>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</si>
  <si>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</si>
  <si>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</si>
  <si>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</si>
  <si>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</si>
  <si>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</si>
  <si>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</si>
  <si>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</si>
  <si>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</si>
  <si>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</si>
  <si>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</si>
  <si>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</si>
  <si>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</si>
  <si>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</si>
  <si>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</si>
  <si>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</si>
  <si>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</si>
  <si>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</si>
  <si>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</si>
  <si>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</si>
  <si>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</si>
  <si>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</si>
  <si>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</si>
  <si>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</si>
  <si>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</si>
  <si>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</si>
  <si>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</si>
  <si>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</si>
  <si>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</si>
  <si>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</si>
  <si>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</si>
  <si>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</si>
  <si>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</si>
  <si>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</si>
  <si>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</si>
  <si>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</si>
  <si>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</si>
  <si>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</si>
  <si>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</si>
  <si>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</si>
  <si>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</si>
  <si>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</si>
  <si>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</si>
  <si>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</si>
  <si>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</si>
  <si>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</si>
  <si>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</si>
  <si>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</si>
  <si>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</si>
  <si>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</si>
  <si>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</si>
  <si>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</si>
  <si>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</si>
  <si>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</si>
  <si>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</si>
  <si>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</si>
  <si>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</si>
  <si>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</si>
  <si>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</si>
  <si>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</si>
  <si>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</si>
  <si>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</si>
  <si>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</si>
  <si>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</si>
  <si>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</si>
  <si>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</si>
  <si>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</si>
  <si>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</si>
  <si>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</si>
  <si>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</si>
  <si>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</si>
  <si>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</si>
  <si>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</si>
  <si>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</si>
  <si>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</si>
  <si>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</si>
  <si>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</si>
  <si>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</si>
  <si>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</si>
  <si>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</si>
  <si>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</si>
  <si>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</si>
  <si>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</si>
  <si>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</si>
  <si>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</si>
  <si>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</si>
  <si>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</si>
  <si>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</si>
  <si>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</si>
  <si>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</si>
  <si>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</si>
  <si>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</si>
  <si>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</si>
  <si>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</si>
  <si>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</si>
  <si>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</si>
  <si>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</si>
  <si>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</si>
  <si>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</si>
  <si>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</si>
  <si>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</si>
  <si>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</si>
  <si>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</si>
  <si>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</si>
  <si>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</si>
  <si>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</si>
  <si>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</si>
  <si>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</si>
  <si>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</si>
  <si>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</si>
  <si>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</si>
  <si>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</si>
  <si>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</si>
  <si>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</si>
  <si>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</si>
  <si>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</si>
  <si>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</si>
  <si>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</si>
  <si>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</si>
  <si>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</si>
  <si>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</si>
  <si>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</si>
  <si>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</si>
  <si>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</si>
  <si>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</si>
  <si>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</si>
  <si>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</si>
  <si>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</si>
  <si>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</si>
  <si>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</si>
  <si>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</si>
  <si>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</si>
  <si>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</si>
  <si>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</si>
  <si>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</si>
  <si>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</si>
  <si>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</si>
  <si>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</si>
  <si>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</si>
  <si>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</si>
  <si>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</si>
  <si>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</si>
  <si>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</si>
  <si>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</si>
  <si>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</si>
  <si>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</si>
  <si>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</si>
  <si>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</si>
  <si>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</si>
  <si>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</si>
  <si>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</si>
  <si>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</si>
  <si>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</si>
  <si>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</si>
  <si>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</si>
  <si>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</si>
  <si>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</si>
  <si>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</si>
  <si>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</si>
  <si>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</si>
  <si>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</si>
  <si>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</si>
  <si>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</si>
  <si>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</si>
  <si>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</si>
  <si>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</si>
  <si>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</si>
  <si>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</si>
  <si>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</si>
  <si>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</si>
  <si>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</si>
  <si>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</si>
  <si>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</si>
  <si>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</si>
  <si>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</si>
  <si>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</si>
  <si>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</si>
  <si>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</si>
  <si>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</si>
  <si>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</si>
  <si>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</si>
  <si>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</si>
  <si>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</si>
  <si>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</si>
  <si>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</si>
  <si>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</si>
  <si>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</si>
  <si>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</si>
  <si>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</si>
  <si>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</si>
  <si>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</si>
  <si>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</si>
  <si>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</si>
  <si>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</si>
  <si>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</si>
  <si>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</si>
  <si>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</si>
  <si>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</si>
  <si>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</si>
  <si>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</si>
  <si>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</si>
  <si>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</si>
  <si>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</si>
  <si>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</si>
  <si>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</si>
  <si>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</si>
  <si>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</si>
  <si>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</si>
  <si>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</si>
  <si>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</si>
  <si>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</si>
  <si>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</si>
  <si>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</si>
  <si>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</si>
  <si>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</si>
  <si>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</si>
  <si>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</si>
  <si>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</si>
  <si>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</si>
  <si>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</si>
  <si>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</si>
  <si>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</si>
  <si>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</si>
  <si>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</si>
  <si>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</si>
  <si>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</si>
  <si>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</si>
  <si>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</si>
  <si>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</si>
  <si>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</si>
  <si>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</si>
  <si>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</si>
  <si>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</si>
  <si>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</si>
  <si>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</si>
  <si>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</si>
  <si>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</si>
  <si>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</si>
  <si>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</si>
  <si>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</si>
  <si>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</si>
  <si>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</si>
  <si>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</si>
  <si>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</si>
  <si>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</si>
  <si>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</si>
  <si>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</si>
  <si>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</si>
  <si>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</si>
  <si>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</si>
  <si>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</si>
  <si>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</si>
  <si>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</si>
  <si>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</si>
  <si>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</si>
  <si>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</si>
  <si>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</si>
  <si>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</si>
  <si>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</si>
  <si>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</si>
  <si>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</si>
  <si>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</si>
  <si>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</si>
  <si>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</si>
  <si>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</si>
  <si>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</si>
  <si>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</si>
  <si>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</si>
  <si>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</si>
  <si>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</si>
  <si>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</si>
  <si>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</si>
  <si>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</si>
  <si>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</si>
  <si>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</si>
  <si>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</si>
  <si>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</si>
  <si>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</si>
  <si>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</si>
  <si>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</si>
  <si>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</si>
  <si>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</si>
  <si>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</si>
  <si>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</si>
  <si>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</si>
  <si>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</si>
  <si>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</si>
  <si>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</si>
  <si>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</si>
  <si>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</si>
  <si>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</si>
  <si>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</si>
  <si>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</si>
  <si>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</si>
  <si>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</si>
  <si>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</si>
  <si>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</si>
  <si>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</si>
  <si>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</si>
  <si>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</si>
  <si>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</si>
  <si>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</si>
  <si>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</si>
  <si>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</si>
  <si>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</si>
  <si>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</si>
  <si>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</si>
  <si>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</si>
  <si>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</si>
  <si>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</si>
  <si>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</si>
  <si>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</si>
  <si>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</si>
  <si>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</si>
  <si>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</si>
  <si>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</si>
  <si>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</si>
  <si>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</si>
  <si>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</si>
  <si>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</si>
  <si>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</si>
  <si>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</si>
  <si>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</si>
  <si>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</si>
  <si>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</si>
  <si>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</si>
  <si>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</si>
  <si>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</si>
  <si>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</si>
  <si>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</si>
  <si>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</si>
  <si>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</si>
  <si>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</si>
  <si>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</si>
  <si>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</si>
  <si>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</si>
  <si>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</si>
  <si>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</si>
  <si>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</si>
  <si>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</si>
  <si>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</si>
  <si>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</si>
  <si>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</si>
  <si>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</si>
  <si>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</si>
  <si>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</si>
  <si>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</si>
  <si>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</si>
  <si>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</si>
  <si>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</si>
  <si>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</si>
  <si>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</si>
  <si>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</si>
  <si>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</si>
  <si>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</si>
  <si>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</si>
  <si>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</si>
  <si>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</si>
  <si>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</si>
  <si>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</si>
  <si>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</si>
  <si>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</si>
  <si>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</si>
  <si>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</si>
  <si>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</si>
  <si>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</si>
  <si>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</si>
  <si>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</si>
  <si>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</si>
  <si>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</si>
  <si>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</si>
  <si>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</si>
  <si>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</si>
  <si>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</si>
  <si>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</si>
  <si>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</si>
  <si>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</si>
  <si>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</si>
  <si>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</si>
  <si>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</si>
  <si>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</si>
  <si>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</si>
  <si>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</si>
  <si>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</si>
  <si>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</si>
  <si>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</si>
  <si>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</si>
  <si>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</si>
  <si>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</si>
  <si>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</si>
  <si>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</si>
  <si>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</si>
  <si>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</si>
  <si>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</si>
  <si>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</si>
  <si>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</si>
  <si>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</si>
  <si>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</si>
  <si>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</si>
  <si>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</si>
  <si>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</si>
  <si>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</si>
  <si>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</si>
  <si>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</si>
  <si>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</si>
  <si>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</si>
  <si>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</si>
  <si>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</si>
  <si>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</si>
  <si>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</si>
  <si>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</si>
  <si>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</si>
  <si>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</si>
  <si>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</si>
  <si>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</si>
  <si>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</si>
  <si>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</si>
  <si>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</si>
  <si>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</si>
  <si>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</si>
  <si>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</si>
  <si>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</si>
  <si>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</si>
  <si>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</si>
  <si>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</si>
  <si>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</si>
  <si>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</si>
  <si>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</si>
  <si>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</si>
  <si>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</si>
  <si>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</si>
  <si>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</si>
  <si>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</si>
  <si>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</si>
  <si>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</si>
  <si>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</si>
  <si>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</si>
  <si>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</si>
  <si>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</si>
  <si>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</si>
  <si>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</si>
  <si>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</si>
  <si>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</si>
  <si>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</si>
  <si>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</si>
  <si>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</si>
  <si>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</si>
  <si>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</si>
  <si>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</si>
  <si>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</si>
  <si>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</si>
  <si>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</si>
  <si>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</si>
  <si>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</si>
  <si>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</si>
  <si>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</si>
  <si>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</si>
  <si>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</si>
  <si>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</si>
  <si>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</si>
  <si>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</si>
  <si>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</si>
  <si>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</si>
  <si>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</si>
  <si>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</si>
  <si>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</si>
  <si>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</si>
  <si>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</si>
  <si>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</si>
  <si>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</si>
  <si>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</si>
  <si>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</si>
  <si>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</si>
  <si>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</si>
  <si>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</si>
  <si>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</si>
  <si>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</si>
  <si>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</si>
  <si>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</si>
  <si>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</si>
  <si>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</si>
  <si>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</si>
  <si>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</si>
  <si>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</si>
  <si>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</si>
  <si>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</si>
  <si>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</si>
  <si>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</si>
  <si>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</si>
  <si>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</si>
  <si>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</si>
  <si>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</si>
  <si>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</si>
  <si>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</si>
  <si>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</si>
  <si>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</si>
  <si>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</si>
  <si>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</si>
  <si>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</si>
  <si>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</si>
  <si>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</si>
  <si>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</si>
  <si>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</si>
  <si>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</si>
  <si>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</si>
  <si>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</si>
  <si>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</si>
  <si>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</si>
  <si>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</si>
  <si>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</si>
  <si>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</si>
  <si>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</si>
  <si>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</si>
  <si>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</si>
  <si>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</si>
  <si>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</si>
  <si>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</si>
  <si>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</si>
  <si>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</si>
  <si>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</si>
  <si>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</si>
  <si>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</si>
  <si>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</si>
  <si>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</si>
  <si>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</si>
  <si>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</si>
  <si>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</si>
  <si>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</si>
  <si>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</si>
  <si>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</si>
  <si>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</si>
  <si>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</si>
  <si>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</si>
  <si>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</si>
  <si>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</si>
  <si>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</si>
  <si>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</si>
  <si>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</si>
  <si>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</si>
  <si>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</si>
  <si>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</si>
  <si>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</si>
  <si>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</si>
  <si>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</si>
  <si>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</si>
  <si>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</si>
  <si>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</si>
  <si>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</si>
  <si>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</si>
  <si>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</si>
  <si>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</si>
  <si>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</si>
  <si>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</si>
  <si>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</si>
  <si>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</si>
  <si>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</si>
  <si>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</si>
  <si>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</si>
  <si>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</si>
  <si>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</si>
  <si>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</si>
  <si>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</si>
  <si>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</si>
  <si>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</si>
  <si>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</si>
  <si>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</si>
  <si>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</si>
  <si>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</si>
  <si>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</si>
  <si>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</si>
  <si>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</si>
  <si>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</si>
  <si>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</si>
  <si>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</si>
  <si>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</si>
  <si>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</si>
  <si>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</si>
  <si>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</si>
  <si>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</si>
  <si>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</si>
  <si>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</si>
  <si>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</si>
  <si>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</si>
  <si>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</si>
  <si>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</si>
  <si>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</si>
  <si>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</si>
  <si>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</si>
  <si>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</si>
  <si>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</si>
  <si>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</si>
  <si>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</si>
  <si>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</si>
  <si>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</si>
  <si>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</si>
  <si>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</si>
  <si>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</si>
  <si>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</si>
  <si>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</si>
  <si>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</si>
  <si>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</si>
  <si>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</si>
  <si>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</si>
  <si>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</si>
  <si>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</si>
  <si>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</si>
  <si>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</si>
  <si>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</si>
  <si>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</si>
  <si>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</si>
  <si>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</si>
  <si>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</si>
  <si>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</si>
  <si>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</si>
  <si>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</si>
  <si>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</si>
  <si>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</si>
  <si>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</si>
  <si>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</si>
  <si>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</si>
  <si>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</si>
  <si>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</si>
  <si>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</si>
  <si>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</si>
  <si>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</si>
  <si>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</si>
  <si>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</si>
  <si>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</si>
  <si>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</si>
  <si>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</si>
  <si>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</si>
  <si>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</si>
  <si>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</si>
  <si>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</si>
  <si>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</si>
  <si>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</si>
  <si>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</si>
  <si>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</si>
  <si>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</si>
  <si>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</si>
  <si>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</si>
  <si>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</si>
  <si>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</si>
  <si>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</si>
  <si>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</si>
  <si>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</si>
  <si>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</si>
  <si>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</si>
  <si>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</si>
  <si>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</si>
  <si>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</si>
  <si>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</si>
  <si>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</si>
  <si>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</si>
  <si>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</si>
  <si>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</si>
  <si>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</si>
  <si>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</si>
  <si>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</si>
  <si>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</si>
  <si>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</si>
  <si>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</si>
  <si>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</si>
  <si>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</si>
  <si>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</si>
  <si>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</si>
  <si>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</si>
  <si>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</si>
  <si>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</si>
  <si>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</si>
  <si>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</si>
  <si>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</si>
  <si>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</si>
  <si>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</si>
  <si>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</si>
  <si>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</si>
  <si>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</si>
  <si>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</si>
  <si>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</si>
  <si>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</si>
  <si>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</si>
  <si>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</si>
  <si>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</si>
  <si>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</si>
  <si>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</si>
  <si>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</si>
  <si>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</si>
  <si>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</si>
  <si>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</si>
  <si>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</si>
  <si>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</si>
  <si>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</si>
  <si>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</si>
  <si>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</si>
  <si>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</si>
  <si>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</si>
  <si>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</si>
  <si>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</si>
  <si>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</si>
  <si>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</si>
  <si>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</si>
  <si>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</si>
  <si>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</si>
  <si>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</si>
  <si>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</si>
  <si>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</si>
  <si>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</si>
  <si>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</si>
  <si>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</si>
  <si>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</si>
  <si>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</si>
  <si>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</si>
  <si>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</si>
  <si>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</si>
  <si>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</si>
  <si>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</si>
  <si>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</si>
  <si>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</si>
  <si>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</si>
  <si>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</si>
  <si>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</si>
  <si>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</si>
  <si>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</si>
  <si>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</si>
  <si>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</si>
  <si>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</si>
  <si>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</si>
  <si>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</si>
  <si>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</si>
  <si>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</si>
  <si>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</si>
  <si>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</si>
  <si>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</si>
  <si>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</si>
  <si>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</si>
  <si>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</si>
  <si>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</si>
  <si>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</si>
  <si>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</si>
  <si>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</si>
  <si>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</si>
  <si>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</si>
  <si>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</si>
  <si>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</si>
  <si>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</si>
  <si>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</si>
  <si>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</si>
  <si>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</si>
  <si>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</si>
  <si>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</si>
  <si>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</si>
  <si>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</si>
  <si>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</si>
  <si>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</si>
  <si>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</si>
  <si>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</si>
  <si>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</si>
  <si>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</si>
  <si>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</si>
  <si>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</si>
  <si>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</si>
  <si>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</si>
  <si>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</si>
  <si>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</si>
  <si>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</si>
  <si>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</si>
  <si>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</si>
  <si>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</si>
  <si>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</si>
  <si>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</si>
  <si>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</si>
  <si>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</si>
  <si>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</si>
  <si>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</si>
  <si>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</si>
  <si>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</si>
  <si>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</si>
  <si>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</si>
  <si>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</si>
  <si>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</si>
  <si>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</si>
  <si>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</si>
  <si>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</si>
  <si>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</si>
  <si>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</si>
  <si>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</si>
  <si>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</si>
  <si>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</si>
  <si>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</si>
  <si>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</si>
  <si>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</si>
  <si>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</si>
  <si>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</si>
  <si>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</si>
  <si>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</si>
  <si>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</si>
  <si>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</si>
  <si>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</si>
  <si>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</si>
  <si>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</si>
  <si>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</si>
  <si>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</si>
  <si>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</si>
  <si>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</si>
  <si>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</si>
  <si>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</si>
  <si>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</si>
  <si>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</si>
  <si>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</si>
  <si>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</si>
  <si>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</si>
  <si>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</si>
  <si>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</si>
  <si>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</si>
  <si>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</si>
  <si>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</si>
  <si>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</si>
  <si>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</si>
  <si>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</si>
  <si>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</si>
  <si>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</si>
  <si>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</si>
  <si>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</si>
  <si>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</si>
  <si>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</si>
  <si>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</si>
  <si>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</si>
  <si>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</si>
  <si>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</si>
  <si>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</si>
  <si>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</si>
  <si>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</si>
  <si>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</si>
  <si>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</si>
  <si>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</si>
  <si>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</si>
  <si>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</si>
  <si>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</si>
  <si>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</si>
  <si>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</si>
  <si>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</si>
  <si>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</si>
  <si>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</si>
  <si>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</si>
  <si>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</si>
  <si>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</si>
  <si>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</si>
  <si>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</si>
  <si>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</si>
  <si>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</si>
  <si>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</si>
  <si>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</si>
  <si>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</si>
  <si>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</si>
  <si>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</si>
  <si>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</si>
  <si>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</si>
  <si>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</si>
  <si>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</si>
  <si>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</si>
  <si>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</si>
  <si>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</si>
  <si>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</si>
  <si>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</si>
  <si>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</si>
  <si>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</si>
  <si>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</si>
  <si>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</si>
  <si>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</si>
  <si>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</si>
  <si>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</si>
  <si>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</si>
  <si>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</si>
  <si>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</si>
  <si>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</si>
  <si>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</si>
  <si>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</si>
  <si>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</si>
  <si>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</si>
  <si>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</si>
  <si>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</si>
  <si>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</si>
  <si>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</si>
  <si>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</si>
  <si>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</si>
  <si>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</si>
  <si>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</si>
  <si>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</si>
  <si>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</si>
  <si>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</si>
  <si>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</si>
  <si>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</si>
  <si>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</si>
  <si>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</si>
  <si>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</si>
  <si>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</si>
  <si>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</si>
  <si>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</si>
  <si>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</si>
  <si>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</si>
  <si>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</si>
  <si>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</si>
  <si>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</si>
  <si>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</si>
  <si>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</si>
  <si>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</si>
  <si>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</si>
  <si>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</si>
  <si>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</si>
  <si>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</si>
  <si>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</si>
  <si>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</si>
  <si>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</si>
  <si>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</si>
  <si>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</si>
  <si>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</si>
  <si>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</si>
  <si>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</si>
  <si>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</si>
  <si>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</si>
  <si>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</si>
  <si>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</si>
  <si>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</si>
  <si>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</si>
  <si>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</si>
  <si>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</si>
  <si>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</si>
  <si>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</si>
  <si>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</si>
  <si>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</si>
  <si>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</si>
  <si>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</si>
  <si>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</si>
  <si>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</si>
  <si>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</si>
  <si>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</si>
  <si>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</si>
  <si>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</si>
  <si>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</si>
  <si>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</si>
  <si>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</si>
  <si>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</si>
  <si>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</si>
  <si>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</si>
  <si>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</si>
  <si>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</si>
  <si>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</si>
  <si>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</si>
  <si>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</si>
  <si>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</si>
  <si>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</si>
  <si>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</si>
  <si>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</si>
  <si>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</si>
  <si>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</si>
  <si>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</si>
  <si>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</si>
  <si>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</si>
  <si>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</si>
  <si>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</si>
  <si>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</si>
  <si>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</si>
  <si>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</si>
  <si>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</si>
  <si>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</si>
  <si>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</si>
  <si>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</si>
  <si>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</si>
  <si>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</si>
  <si>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</si>
  <si>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</si>
  <si>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</si>
  <si>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</si>
  <si>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</si>
  <si>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</si>
  <si>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</si>
  <si>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</si>
  <si>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</si>
  <si>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</si>
  <si>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</si>
  <si>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</si>
  <si>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</si>
  <si>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</si>
  <si>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</si>
  <si>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</si>
  <si>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</si>
  <si>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</si>
  <si>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</si>
  <si>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</si>
  <si>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</si>
  <si>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</si>
  <si>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</si>
  <si>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</si>
  <si>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</si>
  <si>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</si>
  <si>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</si>
  <si>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</si>
  <si>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</si>
  <si>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</si>
  <si>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</si>
  <si>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</si>
  <si>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</si>
  <si>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</si>
  <si>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</si>
  <si>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</si>
  <si>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</si>
  <si>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</si>
  <si>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</si>
  <si>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</si>
  <si>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</si>
  <si>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</si>
  <si>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</si>
  <si>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</si>
  <si>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</si>
  <si>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</si>
  <si>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</si>
  <si>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</si>
  <si>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</si>
  <si>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</si>
  <si>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</si>
  <si>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</si>
  <si>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</si>
  <si>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</si>
  <si>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</si>
  <si>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</si>
  <si>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</si>
  <si>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</si>
  <si>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</si>
  <si>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</si>
  <si>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</si>
  <si>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</si>
  <si>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</si>
  <si>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</si>
  <si>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</si>
  <si>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</si>
  <si>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</si>
  <si>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</si>
  <si>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</si>
  <si>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</si>
  <si>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</si>
  <si>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</si>
  <si>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</si>
  <si>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</si>
  <si>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</si>
  <si>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</si>
  <si>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</si>
  <si>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</si>
  <si>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</si>
  <si>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</si>
  <si>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</si>
  <si>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</si>
  <si>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</si>
  <si>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</si>
  <si>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</si>
  <si>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</si>
  <si>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</si>
  <si>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</si>
  <si>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</si>
  <si>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</si>
  <si>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</si>
  <si>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</si>
  <si>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</si>
  <si>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</si>
  <si>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</si>
  <si>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</si>
  <si>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</si>
  <si>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</si>
  <si>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</si>
  <si>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</si>
  <si>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</si>
  <si>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</si>
  <si>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</si>
  <si>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</si>
  <si>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</si>
  <si>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</si>
  <si>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</si>
  <si>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</si>
  <si>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</si>
  <si>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</si>
  <si>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</si>
  <si>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</si>
  <si>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</si>
  <si>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</si>
  <si>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</si>
  <si>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</si>
  <si>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</si>
  <si>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</si>
  <si>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</si>
  <si>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</si>
  <si>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</si>
  <si>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</si>
  <si>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</si>
  <si>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</si>
  <si>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</si>
  <si>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</si>
  <si>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</si>
  <si>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</si>
  <si>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</si>
  <si>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</si>
  <si>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</si>
  <si>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</si>
  <si>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</si>
  <si>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</si>
  <si>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</si>
  <si>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</si>
  <si>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</si>
  <si>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</si>
  <si>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</si>
  <si>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</si>
  <si>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</si>
  <si>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</si>
  <si>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</si>
  <si>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</si>
  <si>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</si>
  <si>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</si>
  <si>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</si>
  <si>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</si>
  <si>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</si>
  <si>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</si>
  <si>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</si>
  <si>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</si>
  <si>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</si>
  <si>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</si>
  <si>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</si>
  <si>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</si>
  <si>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</si>
  <si>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</si>
  <si>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</si>
  <si>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</si>
  <si>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</si>
  <si>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</si>
  <si>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</si>
  <si>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</si>
  <si>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</si>
  <si>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</si>
  <si>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</si>
  <si>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</si>
  <si>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</si>
  <si>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</si>
  <si>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</si>
  <si>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</si>
  <si>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</si>
  <si>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</si>
  <si>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</si>
  <si>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</si>
  <si>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</si>
  <si>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</si>
  <si>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</si>
  <si>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</si>
  <si>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</si>
  <si>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</si>
  <si>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</si>
  <si>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</si>
  <si>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</si>
  <si>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</si>
  <si>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</si>
  <si>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</si>
  <si>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</si>
  <si>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</si>
  <si>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</si>
  <si>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</si>
  <si>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</si>
  <si>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</si>
  <si>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</si>
  <si>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</si>
  <si>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</si>
  <si>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</si>
  <si>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</si>
  <si>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</si>
  <si>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</si>
  <si>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</si>
  <si>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</si>
  <si>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</si>
  <si>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</si>
  <si>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</si>
  <si>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</si>
  <si>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</si>
  <si>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</si>
  <si>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</si>
  <si>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</si>
  <si>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</si>
  <si>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</si>
  <si>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</si>
  <si>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</si>
  <si>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</si>
  <si>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</si>
  <si>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</si>
  <si>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</si>
  <si>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</si>
  <si>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</si>
  <si>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</si>
  <si>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</si>
  <si>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</si>
  <si>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</si>
  <si>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</si>
  <si>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</si>
  <si>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</si>
  <si>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</si>
  <si>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</si>
  <si>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</si>
  <si>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</si>
  <si>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</si>
  <si>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</si>
  <si>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</si>
  <si>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</si>
  <si>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</si>
  <si>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</si>
  <si>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</si>
  <si>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</si>
  <si>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</si>
  <si>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</si>
  <si>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</si>
  <si>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</si>
  <si>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</si>
  <si>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</si>
  <si>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</si>
  <si>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</si>
  <si>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</si>
  <si>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</si>
  <si>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</si>
  <si>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</si>
  <si>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</si>
  <si>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</si>
  <si>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</si>
  <si>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</si>
  <si>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</si>
  <si>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</si>
  <si>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</si>
  <si>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</si>
  <si>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</si>
  <si>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</si>
  <si>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</si>
  <si>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</si>
  <si>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</si>
  <si>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</si>
  <si>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</si>
  <si>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</si>
  <si>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</si>
  <si>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</si>
  <si>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</si>
  <si>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</si>
  <si>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</si>
  <si>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</si>
  <si>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</si>
  <si>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</si>
  <si>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</si>
  <si>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</si>
  <si>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</si>
  <si>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</si>
  <si>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</si>
  <si>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</si>
  <si>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</si>
  <si>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</si>
  <si>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</si>
  <si>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</si>
  <si>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</si>
  <si>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</si>
  <si>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</si>
  <si>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</si>
  <si>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</si>
  <si>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</si>
  <si>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</si>
  <si>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</si>
  <si>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</si>
  <si>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</si>
  <si>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</si>
  <si>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</si>
  <si>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</si>
  <si>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</si>
  <si>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</si>
  <si>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</si>
  <si>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</si>
  <si>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</si>
  <si>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</si>
  <si>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</si>
  <si>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</si>
  <si>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</si>
  <si>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</si>
  <si>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</si>
  <si>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</si>
  <si>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</si>
  <si>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</si>
  <si>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</si>
  <si>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</si>
  <si>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</si>
  <si>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</si>
  <si>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</si>
  <si>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</si>
  <si>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</si>
  <si>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</si>
  <si>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</si>
  <si>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</si>
  <si>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</si>
  <si>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</si>
  <si>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</si>
  <si>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</si>
  <si>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</si>
  <si>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</si>
  <si>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</si>
  <si>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</si>
  <si>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</si>
  <si>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</si>
  <si>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</si>
  <si>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</si>
  <si>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</si>
  <si>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</si>
  <si>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</si>
  <si>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</si>
  <si>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</si>
  <si>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</si>
  <si>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</si>
  <si>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</si>
  <si>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</si>
  <si>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</si>
  <si>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</si>
  <si>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</si>
  <si>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</si>
  <si>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</si>
  <si>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</si>
  <si>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</si>
  <si>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</si>
  <si>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</si>
  <si>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</si>
  <si>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</si>
  <si>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</si>
  <si>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</si>
  <si>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</si>
  <si>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</si>
  <si>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</si>
  <si>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</si>
  <si>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</si>
  <si>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</si>
  <si>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</si>
  <si>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</si>
  <si>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</si>
  <si>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</si>
  <si>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</si>
  <si>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</si>
  <si>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</si>
  <si>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</si>
  <si>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</si>
  <si>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</si>
  <si>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</si>
  <si>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</si>
  <si>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</si>
  <si>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</si>
  <si>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</si>
  <si>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</si>
  <si>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</si>
  <si>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</si>
  <si>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</si>
  <si>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</si>
  <si>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</si>
  <si>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</si>
  <si>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</si>
  <si>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</si>
  <si>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</si>
  <si>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</si>
  <si>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</si>
  <si>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</si>
  <si>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</si>
  <si>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</si>
  <si>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</si>
  <si>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</si>
  <si>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</si>
  <si>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</si>
  <si>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</si>
  <si>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</si>
  <si>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</si>
  <si>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</si>
  <si>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</si>
  <si>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</si>
  <si>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</si>
  <si>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</si>
  <si>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</si>
  <si>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</si>
  <si>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</si>
  <si>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</si>
  <si>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</si>
  <si>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</si>
  <si>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</si>
  <si>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</si>
  <si>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</si>
  <si>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</si>
  <si>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</si>
  <si>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</si>
  <si>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</si>
  <si>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</si>
  <si>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</si>
  <si>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</si>
  <si>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</si>
  <si>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</si>
  <si>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</si>
  <si>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</si>
  <si>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</si>
  <si>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</si>
  <si>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</si>
  <si>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</si>
  <si>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</si>
  <si>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</si>
  <si>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</si>
  <si>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</si>
  <si>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</si>
  <si>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</si>
  <si>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</si>
  <si>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</si>
  <si>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</si>
  <si>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</si>
  <si>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</si>
  <si>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</si>
  <si>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</si>
  <si>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</si>
  <si>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</si>
  <si>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</si>
  <si>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</si>
  <si>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</si>
  <si>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</si>
  <si>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</si>
  <si>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</si>
  <si>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</si>
  <si>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</si>
  <si>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</si>
  <si>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</si>
  <si>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</si>
  <si>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</si>
  <si>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</si>
  <si>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</si>
  <si>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</si>
  <si>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</si>
  <si>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</si>
  <si>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</si>
  <si>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</si>
  <si>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</si>
  <si>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</si>
  <si>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</si>
  <si>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</si>
  <si>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</si>
  <si>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</si>
  <si>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</si>
  <si>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</si>
  <si>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</si>
  <si>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</si>
  <si>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</si>
  <si>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</si>
  <si>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</si>
  <si>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</si>
  <si>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</si>
  <si>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</si>
  <si>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</si>
  <si>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</si>
  <si>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</si>
  <si>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</si>
  <si>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</si>
  <si>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</si>
  <si>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</si>
  <si>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</si>
  <si>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</si>
  <si>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</si>
  <si>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</si>
  <si>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</si>
  <si>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</si>
  <si>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</si>
  <si>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</si>
  <si>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</si>
  <si>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</si>
  <si>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</si>
  <si>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</si>
  <si>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</si>
  <si>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</si>
  <si>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</si>
  <si>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</si>
  <si>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</si>
  <si>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</si>
  <si>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</si>
  <si>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</si>
  <si>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</si>
  <si>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</si>
  <si>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</si>
  <si>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</si>
  <si>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</si>
  <si>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</si>
  <si>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</si>
  <si>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</si>
  <si>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</si>
  <si>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</si>
  <si>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</si>
  <si>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</si>
  <si>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</si>
  <si>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</si>
  <si>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</si>
  <si>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</si>
  <si>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</si>
  <si>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</si>
  <si>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</si>
  <si>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</si>
  <si>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</si>
  <si>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</si>
  <si>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</si>
  <si>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</si>
  <si>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</si>
  <si>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</si>
  <si>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</si>
  <si>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</si>
  <si>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</si>
  <si>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</si>
  <si>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</si>
  <si>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</si>
  <si>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</si>
  <si>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</si>
  <si>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</si>
  <si>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</si>
  <si>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</si>
  <si>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</si>
  <si>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</si>
  <si>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</si>
  <si>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</si>
  <si>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</si>
  <si>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</si>
  <si>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</si>
  <si>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</si>
  <si>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</si>
  <si>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</si>
  <si>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</si>
  <si>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</si>
  <si>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</si>
  <si>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</si>
  <si>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</si>
  <si>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</si>
  <si>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</si>
  <si>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</si>
  <si>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</si>
  <si>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</si>
  <si>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</si>
  <si>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</si>
  <si>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</si>
  <si>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</si>
  <si>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</si>
  <si>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</si>
  <si>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</si>
  <si>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</si>
  <si>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</si>
  <si>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</si>
  <si>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</si>
  <si>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</si>
  <si>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</si>
  <si>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</si>
  <si>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</si>
  <si>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</si>
  <si>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</si>
  <si>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</si>
  <si>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</si>
  <si>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</si>
  <si>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</si>
  <si>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</si>
  <si>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</si>
  <si>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</si>
  <si>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</si>
  <si>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</si>
  <si>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</si>
  <si>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</si>
  <si>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</si>
  <si>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</si>
  <si>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</si>
  <si>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</si>
  <si>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</si>
  <si>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</si>
  <si>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</si>
  <si>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</si>
  <si>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</si>
  <si>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</si>
  <si>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</si>
  <si>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</si>
  <si>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</si>
  <si>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</si>
  <si>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</si>
  <si>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</si>
  <si>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</si>
  <si>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</si>
  <si>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</si>
  <si>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</si>
  <si>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</si>
  <si>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</si>
  <si>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</si>
  <si>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</si>
  <si>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</si>
  <si>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</si>
  <si>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</si>
  <si>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</si>
  <si>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</si>
  <si>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</si>
  <si>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</si>
  <si>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</si>
  <si>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</si>
  <si>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</si>
  <si>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</si>
  <si>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</si>
  <si>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</si>
  <si>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</si>
  <si>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</si>
  <si>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</si>
  <si>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</si>
  <si>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</si>
  <si>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</si>
  <si>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</si>
  <si>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</si>
  <si>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</si>
  <si>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</si>
  <si>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</si>
  <si>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</si>
  <si>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</si>
  <si>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</si>
  <si>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</si>
  <si>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</si>
  <si>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</si>
  <si>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</si>
  <si>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</si>
  <si>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</si>
  <si>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</si>
  <si>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</si>
  <si>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</si>
  <si>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</si>
  <si>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</si>
  <si>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</si>
  <si>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</si>
  <si>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</si>
  <si>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</si>
  <si>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</si>
  <si>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</si>
  <si>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</si>
  <si>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</si>
  <si>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</si>
  <si>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</si>
  <si>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</si>
  <si>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</si>
  <si>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</si>
  <si>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</si>
  <si>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</si>
  <si>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</si>
  <si>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</si>
  <si>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</si>
  <si>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</si>
  <si>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</si>
  <si>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</si>
  <si>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</si>
  <si>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</si>
  <si>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</si>
  <si>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</si>
  <si>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</si>
  <si>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</si>
  <si>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</si>
  <si>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</si>
  <si>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</si>
  <si>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</si>
  <si>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</si>
  <si>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</si>
  <si>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</si>
  <si>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</si>
  <si>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</si>
  <si>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</si>
  <si>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</si>
  <si>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</si>
  <si>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</si>
  <si>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</si>
  <si>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</si>
  <si>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</si>
  <si>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</si>
  <si>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</si>
  <si>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</si>
  <si>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</si>
  <si>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</si>
  <si>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</si>
  <si>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</si>
  <si>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</si>
  <si>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</si>
  <si>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</si>
  <si>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</si>
  <si>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</si>
  <si>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</si>
  <si>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</si>
  <si>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</si>
  <si>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</si>
  <si>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</si>
  <si>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</si>
  <si>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</si>
  <si>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</si>
  <si>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</si>
  <si>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</si>
  <si>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</si>
  <si>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</si>
  <si>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</si>
  <si>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</si>
  <si>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</si>
  <si>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</si>
  <si>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</si>
  <si>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</si>
  <si>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</si>
  <si>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</si>
  <si>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</si>
  <si>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</si>
  <si>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</si>
  <si>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</si>
  <si>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</si>
  <si>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</si>
  <si>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</si>
  <si>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</si>
  <si>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</si>
  <si>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</si>
  <si>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</si>
  <si>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</si>
  <si>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</si>
  <si>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</si>
  <si>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</si>
  <si>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</si>
  <si>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</si>
  <si>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</si>
  <si>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</si>
  <si>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</si>
  <si>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</si>
  <si>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</si>
  <si>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</si>
  <si>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</si>
  <si>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</si>
  <si>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</si>
  <si>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</si>
  <si>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</si>
  <si>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</si>
  <si>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</si>
  <si>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</si>
  <si>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</si>
  <si>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</si>
  <si>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</si>
  <si>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</si>
  <si>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</si>
  <si>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</si>
  <si>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</si>
  <si>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</si>
  <si>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</si>
  <si>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</si>
  <si>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</si>
  <si>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</si>
  <si>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</si>
  <si>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</si>
  <si>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</si>
  <si>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</si>
  <si>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</si>
  <si>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</si>
  <si>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</si>
  <si>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</si>
  <si>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</si>
  <si>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</si>
  <si>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</si>
  <si>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</si>
  <si>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</si>
  <si>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</si>
  <si>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</si>
  <si>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</si>
  <si>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</si>
  <si>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</si>
  <si>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</si>
  <si>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</si>
  <si>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</si>
  <si>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</si>
  <si>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</si>
  <si>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</si>
  <si>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</si>
  <si>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</si>
  <si>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</si>
  <si>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</si>
  <si>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</si>
  <si>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</si>
  <si>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</si>
  <si>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</si>
  <si>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</si>
  <si>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</si>
  <si>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</si>
  <si>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</si>
  <si>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</si>
  <si>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</si>
  <si>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</si>
  <si>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</si>
  <si>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</si>
  <si>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</si>
  <si>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</si>
  <si>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</si>
  <si>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</si>
  <si>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</si>
  <si>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</si>
  <si>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</si>
  <si>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</si>
  <si>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</si>
  <si>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</si>
  <si>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</si>
  <si>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</si>
  <si>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</si>
  <si>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</si>
  <si>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</si>
  <si>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</si>
  <si>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</si>
  <si>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</si>
  <si>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</si>
  <si>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</si>
  <si>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</si>
  <si>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</si>
  <si>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</si>
  <si>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</si>
  <si>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</si>
  <si>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</si>
  <si>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</si>
  <si>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</si>
  <si>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</si>
  <si>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</si>
  <si>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</si>
  <si>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</si>
  <si>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</si>
  <si>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</si>
  <si>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</si>
  <si>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</si>
  <si>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</si>
  <si>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</si>
  <si>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</si>
  <si>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</si>
  <si>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</si>
  <si>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</si>
  <si>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</si>
  <si>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</si>
  <si>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</si>
  <si>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</si>
  <si>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</si>
  <si>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</si>
  <si>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</si>
  <si>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</si>
  <si>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</si>
  <si>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</si>
  <si>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</si>
  <si>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</si>
  <si>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</si>
  <si>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</si>
  <si>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</si>
  <si>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</si>
  <si>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</si>
  <si>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</si>
  <si>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</si>
  <si>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</si>
  <si>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</si>
  <si>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</si>
  <si>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</si>
  <si>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</si>
  <si>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</si>
  <si>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</si>
  <si>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</si>
  <si>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</si>
  <si>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</si>
  <si>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</si>
  <si>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</si>
  <si>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</si>
  <si>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</si>
  <si>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</si>
  <si>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</si>
  <si>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</si>
  <si>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</si>
  <si>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</si>
  <si>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</si>
  <si>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</si>
  <si>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</si>
  <si>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</si>
  <si>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</si>
  <si>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</si>
  <si>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</si>
  <si>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</si>
  <si>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</si>
  <si>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</si>
  <si>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</si>
  <si>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</si>
  <si>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</si>
  <si>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</si>
  <si>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</si>
  <si>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</si>
  <si>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</si>
  <si>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</si>
  <si>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</si>
  <si>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</si>
  <si>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</si>
  <si>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</si>
  <si>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</si>
  <si>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</si>
  <si>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</si>
  <si>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</si>
  <si>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</si>
  <si>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</si>
  <si>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</si>
  <si>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</si>
  <si>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</si>
  <si>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</si>
  <si>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</si>
  <si>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</si>
  <si>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</si>
  <si>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</si>
  <si>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</si>
  <si>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</si>
  <si>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</si>
  <si>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</si>
  <si>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</si>
  <si>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</si>
  <si>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</si>
  <si>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</si>
  <si>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</si>
  <si>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</si>
  <si>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</si>
  <si>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</si>
  <si>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</si>
  <si>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</si>
  <si>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</si>
  <si>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</si>
  <si>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</si>
  <si>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</si>
  <si>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</si>
  <si>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</si>
  <si>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</si>
  <si>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</si>
  <si>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</si>
  <si>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</si>
  <si>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</si>
  <si>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</si>
  <si>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</si>
  <si>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</si>
  <si>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</si>
  <si>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</si>
  <si>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</si>
  <si>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</si>
  <si>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</si>
  <si>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</si>
  <si>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</si>
  <si>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</si>
  <si>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</si>
  <si>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</si>
  <si>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</si>
  <si>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</si>
  <si>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</si>
  <si>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</si>
  <si>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</si>
  <si>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</si>
  <si>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</si>
  <si>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</si>
  <si>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</si>
  <si>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</si>
  <si>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</si>
  <si>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</si>
  <si>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</si>
  <si>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</si>
  <si>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</si>
  <si>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</si>
  <si>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</si>
  <si>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</si>
  <si>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</si>
  <si>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</si>
  <si>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</si>
  <si>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</si>
  <si>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</si>
  <si>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</si>
  <si>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</si>
  <si>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</si>
  <si>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</si>
  <si>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</si>
  <si>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</si>
  <si>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</si>
  <si>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</si>
  <si>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</si>
  <si>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</si>
  <si>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</si>
  <si>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</si>
  <si>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</si>
  <si>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</si>
  <si>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</si>
  <si>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</si>
  <si>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</si>
  <si>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</si>
  <si>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</si>
  <si>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</si>
  <si>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</si>
  <si>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</si>
  <si>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</si>
  <si>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</si>
  <si>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</si>
  <si>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</si>
  <si>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</si>
  <si>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</si>
  <si>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</si>
  <si>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</si>
  <si>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</si>
  <si>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</si>
  <si>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</si>
  <si>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</si>
  <si>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</si>
  <si>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</si>
  <si>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</si>
  <si>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</si>
  <si>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</si>
  <si>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</si>
  <si>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</si>
  <si>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</si>
  <si>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</si>
  <si>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</si>
  <si>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</si>
  <si>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</si>
  <si>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</si>
  <si>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</si>
  <si>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</si>
  <si>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</si>
  <si>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</si>
  <si>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</si>
  <si>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</si>
  <si>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</si>
  <si>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</si>
  <si>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</si>
  <si>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</si>
  <si>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</si>
  <si>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</si>
  <si>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</si>
  <si>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</si>
  <si>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</si>
  <si>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</si>
  <si>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</si>
  <si>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</si>
  <si>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</si>
  <si>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</si>
  <si>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</si>
  <si>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</si>
  <si>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</si>
  <si>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</si>
  <si>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</si>
  <si>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</si>
  <si>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</si>
  <si>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</si>
  <si>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</si>
  <si>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</si>
  <si>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</si>
  <si>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</si>
  <si>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</si>
  <si>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</si>
  <si>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</si>
  <si>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</si>
  <si>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</si>
  <si>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</si>
  <si>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</si>
  <si>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</si>
  <si>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</si>
  <si>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</si>
  <si>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</si>
  <si>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</si>
  <si>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</si>
  <si>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</si>
  <si>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</si>
  <si>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</si>
  <si>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</si>
  <si>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</si>
  <si>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</si>
  <si>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</si>
  <si>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</si>
  <si>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</si>
  <si>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</si>
  <si>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</si>
  <si>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</si>
  <si>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</si>
  <si>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</si>
  <si>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</si>
  <si>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</si>
  <si>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</si>
  <si>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</si>
  <si>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</si>
  <si>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</si>
  <si>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</si>
  <si>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</si>
  <si>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</si>
  <si>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</si>
  <si>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</si>
  <si>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</si>
  <si>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</si>
  <si>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</si>
  <si>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</si>
  <si>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</si>
  <si>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</si>
  <si>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</si>
  <si>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</si>
  <si>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</si>
  <si>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</si>
  <si>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</si>
  <si>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</si>
  <si>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</si>
  <si>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</si>
  <si>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</si>
  <si>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</si>
  <si>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</si>
  <si>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</si>
  <si>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</si>
  <si>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</si>
  <si>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</si>
  <si>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</si>
  <si>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</si>
  <si>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</si>
  <si>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</si>
  <si>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</si>
  <si>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</si>
  <si>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</si>
  <si>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</si>
  <si>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</si>
  <si>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</si>
  <si>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</si>
  <si>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</si>
  <si>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</si>
  <si>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</si>
  <si>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</si>
  <si>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</si>
  <si>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</si>
  <si>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</si>
  <si>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</si>
  <si>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</si>
  <si>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</si>
  <si>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</si>
  <si>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</si>
  <si>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</si>
  <si>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</si>
  <si>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</si>
  <si>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</si>
  <si>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</si>
  <si>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</si>
  <si>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</si>
  <si>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</si>
  <si>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</si>
  <si>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</si>
  <si>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</si>
  <si>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</si>
  <si>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</si>
  <si>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</si>
  <si>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</si>
  <si>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</si>
  <si>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</si>
  <si>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</si>
  <si>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</si>
  <si>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</si>
  <si>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</si>
  <si>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</si>
  <si>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</si>
  <si>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</si>
  <si>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</si>
  <si>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</si>
  <si>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</si>
  <si>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</si>
  <si>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</si>
  <si>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</si>
  <si>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</si>
  <si>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</si>
  <si>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</si>
  <si>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</si>
  <si>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</si>
  <si>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</si>
  <si>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</si>
  <si>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</si>
  <si>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</si>
  <si>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</si>
  <si>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</si>
  <si>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</si>
  <si>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</si>
  <si>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</si>
  <si>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</si>
  <si>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</si>
  <si>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</si>
  <si>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</si>
  <si>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</si>
  <si>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</si>
  <si>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</si>
  <si>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</si>
  <si>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</si>
  <si>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</si>
  <si>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</si>
  <si>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</si>
  <si>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</si>
  <si>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</si>
  <si>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</si>
  <si>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</si>
  <si>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</si>
  <si>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</si>
  <si>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</si>
  <si>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</si>
  <si>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</si>
  <si>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</si>
  <si>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</si>
  <si>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</si>
  <si>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</si>
  <si>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</si>
  <si>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</si>
  <si>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</si>
  <si>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</si>
  <si>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</si>
  <si>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</si>
  <si>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</si>
  <si>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</si>
  <si>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</si>
  <si>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</si>
  <si>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</si>
  <si>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</si>
  <si>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</si>
  <si>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</si>
  <si>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</si>
  <si>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</si>
  <si>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</si>
  <si>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</si>
  <si>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</si>
  <si>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</si>
  <si>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</si>
  <si>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</si>
  <si>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</si>
  <si>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</si>
  <si>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</si>
  <si>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</si>
  <si>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</si>
  <si>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</si>
  <si>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</si>
  <si>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</si>
  <si>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</si>
  <si>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</si>
  <si>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</si>
  <si>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</si>
  <si>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</si>
  <si>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</si>
  <si>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</si>
  <si>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</si>
  <si>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</si>
  <si>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</si>
  <si>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</si>
  <si>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</si>
  <si>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</si>
  <si>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</si>
  <si>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</si>
  <si>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</si>
  <si>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</si>
  <si>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</si>
  <si>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</si>
  <si>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</si>
  <si>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</si>
  <si>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</si>
  <si>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</si>
  <si>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</si>
  <si>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</si>
  <si>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</si>
  <si>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</si>
  <si>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</si>
  <si>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</si>
  <si>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</si>
  <si>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</si>
  <si>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</si>
  <si>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</si>
  <si>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</si>
  <si>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</si>
  <si>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</si>
  <si>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</si>
  <si>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</si>
  <si>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</si>
  <si>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</si>
  <si>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</si>
  <si>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</si>
  <si>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</si>
  <si>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</si>
  <si>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</si>
  <si>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</si>
  <si>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</si>
  <si>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</si>
  <si>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</si>
  <si>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</si>
  <si>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</si>
  <si>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</si>
  <si>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</si>
  <si>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</si>
  <si>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</si>
  <si>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</si>
  <si>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</si>
  <si>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</si>
  <si>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</si>
  <si>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</si>
  <si>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</si>
  <si>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</si>
  <si>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</si>
  <si>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</si>
  <si>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</si>
  <si>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</si>
  <si>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</si>
  <si>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</si>
  <si>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</si>
  <si>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</si>
  <si>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</si>
  <si>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</si>
  <si>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</si>
  <si>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</si>
  <si>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</si>
  <si>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</si>
  <si>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</si>
  <si>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</si>
  <si>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</si>
  <si>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</si>
  <si>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</si>
  <si>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</si>
  <si>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</si>
  <si>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</si>
  <si>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</si>
  <si>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</si>
  <si>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</si>
  <si>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</si>
  <si>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</si>
  <si>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</si>
  <si>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</si>
  <si>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</si>
  <si>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</si>
  <si>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</si>
  <si>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</si>
  <si>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</si>
  <si>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</si>
  <si>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</si>
  <si>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</si>
  <si>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</si>
  <si>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</si>
  <si>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</si>
  <si>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</si>
  <si>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</si>
  <si>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</si>
  <si>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</si>
  <si>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</si>
  <si>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</si>
  <si>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</si>
  <si>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</si>
  <si>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</si>
  <si>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</si>
  <si>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</si>
  <si>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</si>
  <si>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</si>
  <si>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</si>
  <si>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</si>
  <si>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</si>
  <si>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</si>
  <si>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</si>
  <si>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</si>
  <si>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</si>
  <si>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</si>
  <si>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</si>
  <si>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</si>
  <si>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</si>
  <si>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</si>
  <si>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</si>
  <si>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</si>
  <si>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</si>
  <si>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</si>
  <si>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</si>
  <si>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</si>
  <si>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</si>
  <si>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</si>
  <si>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</si>
  <si>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</si>
  <si>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</si>
  <si>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</si>
  <si>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</si>
  <si>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</si>
  <si>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</si>
  <si>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</si>
  <si>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</si>
  <si>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</si>
  <si>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</si>
  <si>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</si>
  <si>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</si>
  <si>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</si>
  <si>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</si>
  <si>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</si>
  <si>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</si>
  <si>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</si>
  <si>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</si>
  <si>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</si>
  <si>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</si>
  <si>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</si>
  <si>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</si>
  <si>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</si>
  <si>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</si>
  <si>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</si>
  <si>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</si>
  <si>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</si>
  <si>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</si>
  <si>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</si>
  <si>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</si>
  <si>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</si>
  <si>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</si>
  <si>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</si>
  <si>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</si>
  <si>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</si>
  <si>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</si>
  <si>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</si>
  <si>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</si>
  <si>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</si>
  <si>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</si>
  <si>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</si>
  <si>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</si>
  <si>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</si>
  <si>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</si>
  <si>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</si>
  <si>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</si>
  <si>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</si>
  <si>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</si>
  <si>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</si>
  <si>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</si>
  <si>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</si>
  <si>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</si>
  <si>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</si>
  <si>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</si>
  <si>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</si>
  <si>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</si>
  <si>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</si>
  <si>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</si>
  <si>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</si>
  <si>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</si>
  <si>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</si>
  <si>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</si>
  <si>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</si>
  <si>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</si>
  <si>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</si>
  <si>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</si>
  <si>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</si>
  <si>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</si>
  <si>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</si>
  <si>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</si>
  <si>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</si>
  <si>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</si>
  <si>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</si>
  <si>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</si>
  <si>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</si>
  <si>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</si>
  <si>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</si>
  <si>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"/"</t>
  </si>
  <si>
    <t>length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</si>
  <si>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</si>
  <si>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</si>
  <si>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</si>
  <si>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</si>
  <si>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</si>
  <si>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</si>
  <si>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</si>
  <si>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</si>
  <si>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</si>
  <si>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</si>
  <si>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</si>
  <si>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</si>
  <si>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</si>
  <si>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</si>
  <si>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</si>
  <si>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</si>
  <si>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</si>
  <si>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</si>
  <si>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</si>
  <si>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</si>
  <si>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</si>
  <si>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</si>
  <si>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</si>
  <si>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</si>
  <si>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</si>
  <si>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</si>
  <si>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</si>
  <si>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</si>
  <si>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</si>
  <si>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</si>
  <si>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</si>
  <si>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</si>
  <si>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</si>
  <si>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</si>
  <si>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</si>
  <si>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</si>
  <si>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</si>
  <si>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</si>
  <si>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</si>
  <si>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</si>
  <si>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</si>
  <si>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</si>
  <si>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</si>
  <si>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</si>
  <si>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</si>
  <si>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</si>
  <si>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</si>
  <si>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</si>
  <si>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</si>
  <si>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</si>
  <si>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staff_pick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</si>
  <si>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</si>
  <si>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</si>
  <si>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</si>
  <si>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</si>
  <si>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</si>
  <si>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</si>
  <si>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</si>
  <si>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</si>
  <si>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</si>
  <si>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</si>
  <si>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</si>
  <si>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</si>
  <si>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</si>
  <si>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</si>
  <si>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</si>
  <si>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</si>
  <si>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</si>
  <si>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</si>
  <si>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</si>
  <si>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</si>
  <si>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</si>
  <si>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Ended Conversion</t>
  </si>
  <si>
    <t>Count of outcome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</si>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</sst>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3" fillId="0" borderId="1" xfId="0" applyFont="1" applyBorder="1"/>
    <xf numFmtId="9" fontId="3" fillId="0" borderId="1" xfId="1" applyFont="1" applyBorder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(Leshem).xlsx]Category!PivotTable10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D0-B54F-8919-DFC2F4BDC5FC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5-ED41-B0BC-10CEB39572FD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C5-ED41-B0BC-10CEB39572FD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C5-ED41-B0BC-10CEB3957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3706896"/>
        <c:axId val="623708576"/>
      </c:barChart>
      <c:catAx>
        <c:axId val="62370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08576"/>
        <c:crosses val="autoZero"/>
        <c:auto val="1"/>
        <c:lblAlgn val="ctr"/>
        <c:lblOffset val="100"/>
        <c:noMultiLvlLbl val="0"/>
      </c:catAx>
      <c:valAx>
        <c:axId val="6237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0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(Leshem).xlsx]Sub-Category!PivotTable11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B3-BD42-AE83-B79FAFAA032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4-A344-8BD6-23E8F328A53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4-A344-8BD6-23E8F328A53C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4-A344-8BD6-23E8F328A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847072"/>
        <c:axId val="629848752"/>
      </c:barChart>
      <c:catAx>
        <c:axId val="62984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48752"/>
        <c:crosses val="autoZero"/>
        <c:auto val="1"/>
        <c:lblAlgn val="ctr"/>
        <c:lblOffset val="100"/>
        <c:noMultiLvlLbl val="0"/>
      </c:catAx>
      <c:valAx>
        <c:axId val="6298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4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(Leshem).xlsx]Month!PivotTable14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F8-CE4C-998A-51D903D3490E}"/>
            </c:ext>
          </c:extLst>
        </c:ser>
        <c:ser>
          <c:idx val="1"/>
          <c:order val="1"/>
          <c:tx>
            <c:strRef>
              <c:f>Month!$C$5:$C$6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5-094C-8348-2EB41909A1AE}"/>
            </c:ext>
          </c:extLst>
        </c:ser>
        <c:ser>
          <c:idx val="2"/>
          <c:order val="2"/>
          <c:tx>
            <c:strRef>
              <c:f>Month!$D$5:$D$6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B5-094C-8348-2EB41909A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843536"/>
        <c:axId val="657845216"/>
      </c:lineChart>
      <c:catAx>
        <c:axId val="65784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45216"/>
        <c:crosses val="autoZero"/>
        <c:auto val="1"/>
        <c:lblAlgn val="ctr"/>
        <c:lblOffset val="100"/>
        <c:noMultiLvlLbl val="0"/>
      </c:catAx>
      <c:valAx>
        <c:axId val="6578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/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0B-814B-96FC-D5C4F548B630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B-814B-96FC-D5C4F548B630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B-814B-96FC-D5C4F548B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868944"/>
        <c:axId val="715746656"/>
      </c:lineChart>
      <c:catAx>
        <c:axId val="73086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46656"/>
        <c:crosses val="autoZero"/>
        <c:auto val="1"/>
        <c:lblAlgn val="ctr"/>
        <c:lblOffset val="100"/>
        <c:noMultiLvlLbl val="0"/>
      </c:catAx>
      <c:valAx>
        <c:axId val="7157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6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177800</xdr:rowOff>
    </xdr:from>
    <xdr:to>
      <xdr:col>12</xdr:col>
      <xdr:colOff>558800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4F6FB4-A493-6046-B0B2-07ACF9220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3</xdr:row>
      <xdr:rowOff>76199</xdr:rowOff>
    </xdr:from>
    <xdr:to>
      <xdr:col>19</xdr:col>
      <xdr:colOff>536803</xdr:colOff>
      <xdr:row>45</xdr:row>
      <xdr:rowOff>52370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B3C83A-918B-5942-A3DF-263D9D77E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2</xdr:row>
      <xdr:rowOff>25400</xdr:rowOff>
    </xdr:from>
    <xdr:to>
      <xdr:col>12</xdr:col>
      <xdr:colOff>609600</xdr:colOff>
      <xdr:row>22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11D24-E614-4B4F-BD1F-ADE2615D4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546486</xdr:colOff>
      <xdr:row>14</xdr:row>
      <xdr:rowOff>127898</xdr:rowOff>
    </xdr:from>
    <xdr:to>
      <xdr:col>8</xdr:col>
      <xdr:colOff>442320</xdr:colOff>
      <xdr:row>37</xdr:row>
      <xdr:rowOff>178698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A60C5A-C964-A940-A94D-4DC4E5E3C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7.955296296299" createdVersion="6" refreshedVersion="6" minRefreshableVersion="3" recordCount="4114" xr:uid="{6EC4E46B-6209-4047-B288-16BF06A3D44D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7.959895254629" createdVersion="6" refreshedVersion="6" minRefreshableVersion="3" recordCount="4115" xr:uid="{42845C47-27DF-CD4A-B82B-96B111E7F084}">
  <cacheSource type="worksheet">
    <worksheetSource ref="C1:T1048576" sheet="Sheet1"/>
  </cacheSource>
  <cacheFields count="18"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s v="television"/>
    <x v="0"/>
    <x v="0"/>
  </r>
  <r>
    <n v="1"/>
    <x v="1"/>
    <x v="1"/>
    <n v="10275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s v="television"/>
    <x v="1"/>
    <x v="1"/>
  </r>
  <r>
    <n v="2"/>
    <x v="2"/>
    <x v="2"/>
    <n v="500"/>
    <n v="525"/>
    <x v="0"/>
    <x v="1"/>
    <s v="GBP"/>
    <n v="1455555083"/>
    <n v="1454691083"/>
    <b v="0"/>
    <x v="2"/>
    <b v="1"/>
    <s v="film &amp; video/television"/>
    <n v="105"/>
    <n v="15"/>
    <x v="0"/>
    <s v="television"/>
    <x v="2"/>
    <x v="2"/>
  </r>
  <r>
    <n v="3"/>
    <x v="3"/>
    <x v="3"/>
    <n v="10000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s v="television"/>
    <x v="3"/>
    <x v="3"/>
  </r>
  <r>
    <n v="4"/>
    <x v="4"/>
    <x v="4"/>
    <n v="44000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s v="television"/>
    <x v="4"/>
    <x v="4"/>
  </r>
  <r>
    <n v="5"/>
    <x v="5"/>
    <x v="5"/>
    <n v="3999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s v="television"/>
    <x v="5"/>
    <x v="5"/>
  </r>
  <r>
    <n v="6"/>
    <x v="6"/>
    <x v="6"/>
    <n v="8000"/>
    <n v="8519"/>
    <x v="0"/>
    <x v="0"/>
    <s v="USD"/>
    <n v="1402710250"/>
    <n v="1401846250"/>
    <b v="0"/>
    <x v="6"/>
    <b v="1"/>
    <s v="film &amp; video/television"/>
    <n v="106.4875"/>
    <n v="146.87931034482759"/>
    <x v="0"/>
    <s v="television"/>
    <x v="6"/>
    <x v="6"/>
  </r>
  <r>
    <n v="7"/>
    <x v="7"/>
    <x v="7"/>
    <n v="9000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s v="television"/>
    <x v="7"/>
    <x v="7"/>
  </r>
  <r>
    <n v="8"/>
    <x v="8"/>
    <x v="8"/>
    <n v="3500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s v="television"/>
    <x v="8"/>
    <x v="8"/>
  </r>
  <r>
    <n v="9"/>
    <x v="9"/>
    <x v="9"/>
    <n v="500"/>
    <n v="629.99"/>
    <x v="0"/>
    <x v="0"/>
    <s v="USD"/>
    <n v="1460860144"/>
    <n v="1458268144"/>
    <b v="0"/>
    <x v="9"/>
    <b v="1"/>
    <s v="film &amp; video/television"/>
    <n v="125.998"/>
    <n v="31.499500000000001"/>
    <x v="0"/>
    <s v="television"/>
    <x v="9"/>
    <x v="9"/>
  </r>
  <r>
    <n v="10"/>
    <x v="10"/>
    <x v="10"/>
    <n v="3000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x v="10"/>
  </r>
  <r>
    <n v="11"/>
    <x v="11"/>
    <x v="11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s v="television"/>
    <x v="11"/>
    <x v="11"/>
  </r>
  <r>
    <n v="12"/>
    <x v="12"/>
    <x v="12"/>
    <n v="30000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x v="12"/>
  </r>
  <r>
    <n v="13"/>
    <x v="13"/>
    <x v="13"/>
    <n v="3500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x v="13"/>
  </r>
  <r>
    <n v="14"/>
    <x v="14"/>
    <x v="14"/>
    <n v="6000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x v="14"/>
  </r>
  <r>
    <n v="15"/>
    <x v="15"/>
    <x v="15"/>
    <n v="2000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x v="15"/>
  </r>
  <r>
    <n v="16"/>
    <x v="16"/>
    <x v="16"/>
    <n v="12000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x v="16"/>
  </r>
  <r>
    <n v="17"/>
    <x v="17"/>
    <x v="17"/>
    <n v="1500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x v="17"/>
  </r>
  <r>
    <n v="18"/>
    <x v="18"/>
    <x v="18"/>
    <n v="30000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x v="18"/>
  </r>
  <r>
    <n v="19"/>
    <x v="19"/>
    <x v="19"/>
    <n v="850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x v="19"/>
  </r>
  <r>
    <n v="20"/>
    <x v="20"/>
    <x v="20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s v="television"/>
    <x v="20"/>
    <x v="20"/>
  </r>
  <r>
    <n v="21"/>
    <x v="21"/>
    <x v="21"/>
    <n v="18500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s v="television"/>
    <x v="21"/>
    <x v="21"/>
  </r>
  <r>
    <n v="22"/>
    <x v="22"/>
    <x v="22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s v="television"/>
    <x v="22"/>
    <x v="22"/>
  </r>
  <r>
    <n v="23"/>
    <x v="23"/>
    <x v="23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s v="television"/>
    <x v="23"/>
    <x v="23"/>
  </r>
  <r>
    <n v="24"/>
    <x v="24"/>
    <x v="24"/>
    <n v="35000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x v="24"/>
  </r>
  <r>
    <n v="25"/>
    <x v="25"/>
    <x v="25"/>
    <n v="60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x v="25"/>
  </r>
  <r>
    <n v="26"/>
    <x v="26"/>
    <x v="26"/>
    <n v="1250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x v="26"/>
  </r>
  <r>
    <n v="27"/>
    <x v="27"/>
    <x v="27"/>
    <n v="20000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s v="television"/>
    <x v="27"/>
    <x v="27"/>
  </r>
  <r>
    <n v="28"/>
    <x v="28"/>
    <x v="28"/>
    <n v="12000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s v="television"/>
    <x v="28"/>
    <x v="28"/>
  </r>
  <r>
    <n v="29"/>
    <x v="29"/>
    <x v="29"/>
    <n v="3000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x v="29"/>
  </r>
  <r>
    <n v="30"/>
    <x v="30"/>
    <x v="30"/>
    <n v="4000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s v="television"/>
    <x v="30"/>
    <x v="30"/>
  </r>
  <r>
    <n v="31"/>
    <x v="31"/>
    <x v="31"/>
    <n v="13"/>
    <n v="13"/>
    <x v="0"/>
    <x v="0"/>
    <s v="USD"/>
    <n v="1453748434"/>
    <n v="1452193234"/>
    <b v="0"/>
    <x v="29"/>
    <b v="1"/>
    <s v="film &amp; video/television"/>
    <n v="100"/>
    <n v="13"/>
    <x v="0"/>
    <s v="television"/>
    <x v="31"/>
    <x v="31"/>
  </r>
  <r>
    <n v="32"/>
    <x v="32"/>
    <x v="32"/>
    <n v="28450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x v="32"/>
  </r>
  <r>
    <n v="33"/>
    <x v="33"/>
    <x v="33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s v="television"/>
    <x v="33"/>
    <x v="33"/>
  </r>
  <r>
    <n v="34"/>
    <x v="34"/>
    <x v="34"/>
    <n v="2600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x v="34"/>
  </r>
  <r>
    <n v="35"/>
    <x v="35"/>
    <x v="35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s v="television"/>
    <x v="35"/>
    <x v="35"/>
  </r>
  <r>
    <n v="36"/>
    <x v="36"/>
    <x v="36"/>
    <n v="6000"/>
    <n v="8529"/>
    <x v="0"/>
    <x v="0"/>
    <s v="USD"/>
    <n v="1428128525"/>
    <n v="1425540125"/>
    <b v="0"/>
    <x v="34"/>
    <b v="1"/>
    <s v="film &amp; video/television"/>
    <n v="142.15"/>
    <n v="193.84090909090909"/>
    <x v="0"/>
    <s v="television"/>
    <x v="36"/>
    <x v="36"/>
  </r>
  <r>
    <n v="37"/>
    <x v="37"/>
    <x v="37"/>
    <n v="22000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x v="37"/>
  </r>
  <r>
    <n v="38"/>
    <x v="38"/>
    <x v="38"/>
    <n v="2500"/>
    <n v="2751"/>
    <x v="0"/>
    <x v="0"/>
    <s v="USD"/>
    <n v="1368235344"/>
    <n v="1365643344"/>
    <b v="0"/>
    <x v="36"/>
    <b v="1"/>
    <s v="film &amp; video/television"/>
    <n v="110.04"/>
    <n v="41.68181818181818"/>
    <x v="0"/>
    <s v="television"/>
    <x v="38"/>
    <x v="38"/>
  </r>
  <r>
    <n v="39"/>
    <x v="39"/>
    <x v="39"/>
    <n v="25000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x v="39"/>
  </r>
  <r>
    <n v="40"/>
    <x v="40"/>
    <x v="40"/>
    <n v="2000"/>
    <n v="2027"/>
    <x v="0"/>
    <x v="0"/>
    <s v="USD"/>
    <n v="1403150400"/>
    <n v="1401426488"/>
    <b v="0"/>
    <x v="38"/>
    <b v="1"/>
    <s v="film &amp; video/television"/>
    <n v="101.35000000000001"/>
    <n v="126.6875"/>
    <x v="0"/>
    <s v="television"/>
    <x v="40"/>
    <x v="40"/>
  </r>
  <r>
    <n v="41"/>
    <x v="41"/>
    <x v="41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s v="television"/>
    <x v="41"/>
    <x v="41"/>
  </r>
  <r>
    <n v="42"/>
    <x v="42"/>
    <x v="42"/>
    <n v="14000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x v="42"/>
  </r>
  <r>
    <n v="43"/>
    <x v="43"/>
    <x v="43"/>
    <n v="10000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x v="43"/>
  </r>
  <r>
    <n v="44"/>
    <x v="44"/>
    <x v="44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s v="television"/>
    <x v="44"/>
    <x v="44"/>
  </r>
  <r>
    <n v="45"/>
    <x v="45"/>
    <x v="45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s v="television"/>
    <x v="45"/>
    <x v="45"/>
  </r>
  <r>
    <n v="46"/>
    <x v="46"/>
    <x v="46"/>
    <n v="8400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x v="46"/>
  </r>
  <r>
    <n v="47"/>
    <x v="47"/>
    <x v="47"/>
    <n v="500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x v="47"/>
  </r>
  <r>
    <n v="48"/>
    <x v="48"/>
    <x v="48"/>
    <n v="2000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x v="48"/>
  </r>
  <r>
    <n v="49"/>
    <x v="49"/>
    <x v="49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s v="television"/>
    <x v="49"/>
    <x v="49"/>
  </r>
  <r>
    <n v="50"/>
    <x v="50"/>
    <x v="50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s v="television"/>
    <x v="50"/>
    <x v="50"/>
  </r>
  <r>
    <n v="51"/>
    <x v="51"/>
    <x v="51"/>
    <n v="11000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s v="television"/>
    <x v="51"/>
    <x v="51"/>
  </r>
  <r>
    <n v="52"/>
    <x v="52"/>
    <x v="52"/>
    <n v="10000"/>
    <n v="11621"/>
    <x v="0"/>
    <x v="0"/>
    <s v="USD"/>
    <n v="1405615846"/>
    <n v="1403023846"/>
    <b v="0"/>
    <x v="47"/>
    <b v="1"/>
    <s v="film &amp; video/television"/>
    <n v="116.21"/>
    <n v="223.48076923076923"/>
    <x v="0"/>
    <s v="television"/>
    <x v="52"/>
    <x v="52"/>
  </r>
  <r>
    <n v="53"/>
    <x v="53"/>
    <x v="53"/>
    <n v="3000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x v="53"/>
  </r>
  <r>
    <n v="54"/>
    <x v="54"/>
    <x v="54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s v="television"/>
    <x v="54"/>
    <x v="54"/>
  </r>
  <r>
    <n v="55"/>
    <x v="55"/>
    <x v="55"/>
    <n v="8600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x v="55"/>
  </r>
  <r>
    <n v="56"/>
    <x v="56"/>
    <x v="56"/>
    <n v="8000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x v="56"/>
  </r>
  <r>
    <n v="57"/>
    <x v="57"/>
    <x v="57"/>
    <n v="15000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x v="57"/>
  </r>
  <r>
    <n v="58"/>
    <x v="58"/>
    <x v="58"/>
    <n v="10000"/>
    <n v="10291"/>
    <x v="0"/>
    <x v="0"/>
    <s v="USD"/>
    <n v="1416423172"/>
    <n v="1413827572"/>
    <b v="0"/>
    <x v="11"/>
    <b v="1"/>
    <s v="film &amp; video/television"/>
    <n v="102.91"/>
    <n v="137.21333333333334"/>
    <x v="0"/>
    <s v="television"/>
    <x v="58"/>
    <x v="58"/>
  </r>
  <r>
    <n v="59"/>
    <x v="59"/>
    <x v="59"/>
    <n v="20000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x v="59"/>
  </r>
  <r>
    <n v="60"/>
    <x v="60"/>
    <x v="60"/>
    <n v="4500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s v="shorts"/>
    <x v="60"/>
    <x v="60"/>
  </r>
  <r>
    <n v="61"/>
    <x v="61"/>
    <x v="61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s v="shorts"/>
    <x v="61"/>
    <x v="61"/>
  </r>
  <r>
    <n v="62"/>
    <x v="62"/>
    <x v="62"/>
    <n v="3000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s v="shorts"/>
    <x v="62"/>
    <x v="62"/>
  </r>
  <r>
    <n v="63"/>
    <x v="63"/>
    <x v="63"/>
    <n v="2000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s v="shorts"/>
    <x v="63"/>
    <x v="63"/>
  </r>
  <r>
    <n v="64"/>
    <x v="64"/>
    <x v="64"/>
    <n v="1200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s v="shorts"/>
    <x v="64"/>
    <x v="64"/>
  </r>
  <r>
    <n v="65"/>
    <x v="65"/>
    <x v="65"/>
    <n v="7000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s v="shorts"/>
    <x v="65"/>
    <x v="65"/>
  </r>
  <r>
    <n v="66"/>
    <x v="66"/>
    <x v="66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s v="shorts"/>
    <x v="66"/>
    <x v="66"/>
  </r>
  <r>
    <n v="67"/>
    <x v="67"/>
    <x v="67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s v="shorts"/>
    <x v="67"/>
    <x v="67"/>
  </r>
  <r>
    <n v="68"/>
    <x v="68"/>
    <x v="68"/>
    <n v="60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s v="shorts"/>
    <x v="68"/>
    <x v="68"/>
  </r>
  <r>
    <n v="69"/>
    <x v="69"/>
    <x v="69"/>
    <n v="10000"/>
    <n v="11094.23"/>
    <x v="0"/>
    <x v="0"/>
    <s v="USD"/>
    <n v="1317538740"/>
    <n v="1314765025"/>
    <b v="0"/>
    <x v="56"/>
    <b v="1"/>
    <s v="film &amp; video/shorts"/>
    <n v="110.9423"/>
    <n v="62.327134831460668"/>
    <x v="0"/>
    <s v="shorts"/>
    <x v="69"/>
    <x v="69"/>
  </r>
  <r>
    <n v="70"/>
    <x v="70"/>
    <x v="70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s v="shorts"/>
    <x v="70"/>
    <x v="70"/>
  </r>
  <r>
    <n v="71"/>
    <x v="71"/>
    <x v="71"/>
    <n v="1800"/>
    <n v="2231"/>
    <x v="0"/>
    <x v="0"/>
    <s v="USD"/>
    <n v="1338186657"/>
    <n v="1333002657"/>
    <b v="0"/>
    <x v="58"/>
    <b v="1"/>
    <s v="film &amp; video/shorts"/>
    <n v="123.94444444444443"/>
    <n v="69.71875"/>
    <x v="0"/>
    <s v="shorts"/>
    <x v="71"/>
    <x v="71"/>
  </r>
  <r>
    <n v="72"/>
    <x v="72"/>
    <x v="72"/>
    <n v="2200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s v="shorts"/>
    <x v="72"/>
    <x v="72"/>
  </r>
  <r>
    <n v="73"/>
    <x v="73"/>
    <x v="73"/>
    <n v="900"/>
    <n v="900"/>
    <x v="0"/>
    <x v="0"/>
    <s v="USD"/>
    <n v="1304395140"/>
    <n v="1297620584"/>
    <b v="0"/>
    <x v="59"/>
    <b v="1"/>
    <s v="film &amp; video/shorts"/>
    <n v="100"/>
    <n v="50"/>
    <x v="0"/>
    <s v="shorts"/>
    <x v="73"/>
    <x v="73"/>
  </r>
  <r>
    <n v="74"/>
    <x v="74"/>
    <x v="74"/>
    <n v="500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s v="shorts"/>
    <x v="74"/>
    <x v="74"/>
  </r>
  <r>
    <n v="75"/>
    <x v="75"/>
    <x v="75"/>
    <n v="3500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s v="shorts"/>
    <x v="75"/>
    <x v="75"/>
  </r>
  <r>
    <n v="76"/>
    <x v="76"/>
    <x v="76"/>
    <n v="300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s v="shorts"/>
    <x v="76"/>
    <x v="76"/>
  </r>
  <r>
    <n v="77"/>
    <x v="77"/>
    <x v="77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s v="shorts"/>
    <x v="77"/>
    <x v="77"/>
  </r>
  <r>
    <n v="78"/>
    <x v="78"/>
    <x v="78"/>
    <n v="50"/>
    <n v="1351"/>
    <x v="0"/>
    <x v="6"/>
    <s v="EUR"/>
    <n v="1472751121"/>
    <n v="1471887121"/>
    <b v="0"/>
    <x v="2"/>
    <b v="1"/>
    <s v="film &amp; video/shorts"/>
    <n v="2702"/>
    <n v="38.6"/>
    <x v="0"/>
    <s v="shorts"/>
    <x v="78"/>
    <x v="78"/>
  </r>
  <r>
    <n v="79"/>
    <x v="79"/>
    <x v="79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s v="shorts"/>
    <x v="79"/>
    <x v="79"/>
  </r>
  <r>
    <n v="80"/>
    <x v="80"/>
    <x v="80"/>
    <n v="12000"/>
    <n v="12870"/>
    <x v="0"/>
    <x v="0"/>
    <s v="USD"/>
    <n v="1386640856"/>
    <n v="1383616856"/>
    <b v="0"/>
    <x v="5"/>
    <b v="1"/>
    <s v="film &amp; video/shorts"/>
    <n v="107.25"/>
    <n v="273.82978723404256"/>
    <x v="0"/>
    <s v="shorts"/>
    <x v="80"/>
    <x v="80"/>
  </r>
  <r>
    <n v="81"/>
    <x v="81"/>
    <x v="81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s v="shorts"/>
    <x v="81"/>
    <x v="81"/>
  </r>
  <r>
    <n v="82"/>
    <x v="82"/>
    <x v="82"/>
    <n v="4000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s v="shorts"/>
    <x v="82"/>
    <x v="82"/>
  </r>
  <r>
    <n v="83"/>
    <x v="83"/>
    <x v="83"/>
    <n v="200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s v="shorts"/>
    <x v="83"/>
    <x v="83"/>
  </r>
  <r>
    <n v="84"/>
    <x v="84"/>
    <x v="84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s v="shorts"/>
    <x v="84"/>
    <x v="84"/>
  </r>
  <r>
    <n v="85"/>
    <x v="85"/>
    <x v="85"/>
    <n v="1200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s v="shorts"/>
    <x v="85"/>
    <x v="85"/>
  </r>
  <r>
    <n v="86"/>
    <x v="86"/>
    <x v="86"/>
    <n v="6000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s v="shorts"/>
    <x v="86"/>
    <x v="86"/>
  </r>
  <r>
    <n v="87"/>
    <x v="87"/>
    <x v="87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s v="shorts"/>
    <x v="87"/>
    <x v="87"/>
  </r>
  <r>
    <n v="88"/>
    <x v="88"/>
    <x v="88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s v="shorts"/>
    <x v="88"/>
    <x v="88"/>
  </r>
  <r>
    <n v="89"/>
    <x v="89"/>
    <x v="89"/>
    <n v="6000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s v="shorts"/>
    <x v="89"/>
    <x v="89"/>
  </r>
  <r>
    <n v="90"/>
    <x v="90"/>
    <x v="90"/>
    <n v="500"/>
    <n v="502"/>
    <x v="0"/>
    <x v="0"/>
    <s v="USD"/>
    <n v="1310454499"/>
    <n v="1307862499"/>
    <b v="0"/>
    <x v="38"/>
    <b v="1"/>
    <s v="film &amp; video/shorts"/>
    <n v="100.4"/>
    <n v="31.375"/>
    <x v="0"/>
    <s v="shorts"/>
    <x v="90"/>
    <x v="90"/>
  </r>
  <r>
    <n v="91"/>
    <x v="91"/>
    <x v="91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s v="shorts"/>
    <x v="91"/>
    <x v="91"/>
  </r>
  <r>
    <n v="92"/>
    <x v="92"/>
    <x v="92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s v="shorts"/>
    <x v="92"/>
    <x v="92"/>
  </r>
  <r>
    <n v="93"/>
    <x v="93"/>
    <x v="93"/>
    <n v="1000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s v="shorts"/>
    <x v="93"/>
    <x v="93"/>
  </r>
  <r>
    <n v="94"/>
    <x v="94"/>
    <x v="94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s v="shorts"/>
    <x v="94"/>
    <x v="94"/>
  </r>
  <r>
    <n v="95"/>
    <x v="95"/>
    <x v="95"/>
    <n v="350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s v="shorts"/>
    <x v="95"/>
    <x v="95"/>
  </r>
  <r>
    <n v="96"/>
    <x v="96"/>
    <x v="96"/>
    <n v="1500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s v="shorts"/>
    <x v="96"/>
    <x v="96"/>
  </r>
  <r>
    <n v="97"/>
    <x v="97"/>
    <x v="97"/>
    <n v="400"/>
    <n v="425"/>
    <x v="0"/>
    <x v="0"/>
    <s v="USD"/>
    <n v="1310440482"/>
    <n v="1307848482"/>
    <b v="0"/>
    <x v="22"/>
    <b v="1"/>
    <s v="film &amp; video/shorts"/>
    <n v="106.25"/>
    <n v="53.125"/>
    <x v="0"/>
    <s v="shorts"/>
    <x v="97"/>
    <x v="97"/>
  </r>
  <r>
    <n v="98"/>
    <x v="98"/>
    <x v="98"/>
    <n v="3200"/>
    <n v="3400"/>
    <x v="0"/>
    <x v="0"/>
    <s v="USD"/>
    <n v="1354923000"/>
    <n v="1351796674"/>
    <b v="0"/>
    <x v="65"/>
    <b v="1"/>
    <s v="film &amp; video/shorts"/>
    <n v="106.25"/>
    <n v="56.666666666666664"/>
    <x v="0"/>
    <s v="shorts"/>
    <x v="98"/>
    <x v="98"/>
  </r>
  <r>
    <n v="99"/>
    <x v="99"/>
    <x v="99"/>
    <n v="1500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s v="shorts"/>
    <x v="99"/>
    <x v="99"/>
  </r>
  <r>
    <n v="100"/>
    <x v="100"/>
    <x v="100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s v="shorts"/>
    <x v="100"/>
    <x v="100"/>
  </r>
  <r>
    <n v="101"/>
    <x v="101"/>
    <x v="101"/>
    <n v="3500"/>
    <n v="3500"/>
    <x v="0"/>
    <x v="0"/>
    <s v="USD"/>
    <n v="1359052710"/>
    <n v="1356979110"/>
    <b v="0"/>
    <x v="2"/>
    <b v="1"/>
    <s v="film &amp; video/shorts"/>
    <n v="100"/>
    <n v="100"/>
    <x v="0"/>
    <s v="shorts"/>
    <x v="101"/>
    <x v="101"/>
  </r>
  <r>
    <n v="102"/>
    <x v="102"/>
    <x v="102"/>
    <n v="6000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s v="shorts"/>
    <x v="102"/>
    <x v="102"/>
  </r>
  <r>
    <n v="103"/>
    <x v="103"/>
    <x v="103"/>
    <n v="1300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s v="shorts"/>
    <x v="103"/>
    <x v="103"/>
  </r>
  <r>
    <n v="104"/>
    <x v="104"/>
    <x v="104"/>
    <n v="500"/>
    <n v="600"/>
    <x v="0"/>
    <x v="0"/>
    <s v="USD"/>
    <n v="1301792400"/>
    <n v="1299775266"/>
    <b v="0"/>
    <x v="73"/>
    <b v="1"/>
    <s v="film &amp; video/shorts"/>
    <n v="120"/>
    <n v="60"/>
    <x v="0"/>
    <s v="shorts"/>
    <x v="104"/>
    <x v="104"/>
  </r>
  <r>
    <n v="105"/>
    <x v="105"/>
    <x v="105"/>
    <n v="2200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s v="shorts"/>
    <x v="105"/>
    <x v="105"/>
  </r>
  <r>
    <n v="106"/>
    <x v="106"/>
    <x v="106"/>
    <n v="500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s v="shorts"/>
    <x v="106"/>
    <x v="106"/>
  </r>
  <r>
    <n v="107"/>
    <x v="107"/>
    <x v="107"/>
    <n v="7500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s v="shorts"/>
    <x v="107"/>
    <x v="107"/>
  </r>
  <r>
    <n v="108"/>
    <x v="108"/>
    <x v="108"/>
    <n v="1500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s v="shorts"/>
    <x v="108"/>
    <x v="108"/>
  </r>
  <r>
    <n v="109"/>
    <x v="109"/>
    <x v="109"/>
    <n v="1000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s v="shorts"/>
    <x v="109"/>
    <x v="109"/>
  </r>
  <r>
    <n v="110"/>
    <x v="110"/>
    <x v="110"/>
    <n v="1300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s v="shorts"/>
    <x v="110"/>
    <x v="110"/>
  </r>
  <r>
    <n v="111"/>
    <x v="111"/>
    <x v="111"/>
    <n v="3500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s v="shorts"/>
    <x v="111"/>
    <x v="111"/>
  </r>
  <r>
    <n v="112"/>
    <x v="112"/>
    <x v="112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s v="shorts"/>
    <x v="112"/>
    <x v="112"/>
  </r>
  <r>
    <n v="113"/>
    <x v="113"/>
    <x v="113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s v="shorts"/>
    <x v="113"/>
    <x v="113"/>
  </r>
  <r>
    <n v="114"/>
    <x v="114"/>
    <x v="114"/>
    <n v="3000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s v="shorts"/>
    <x v="114"/>
    <x v="114"/>
  </r>
  <r>
    <n v="115"/>
    <x v="115"/>
    <x v="115"/>
    <n v="450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s v="shorts"/>
    <x v="115"/>
    <x v="115"/>
  </r>
  <r>
    <n v="116"/>
    <x v="116"/>
    <x v="116"/>
    <n v="3500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s v="shorts"/>
    <x v="116"/>
    <x v="116"/>
  </r>
  <r>
    <n v="117"/>
    <x v="117"/>
    <x v="117"/>
    <n v="4500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s v="shorts"/>
    <x v="117"/>
    <x v="117"/>
  </r>
  <r>
    <n v="118"/>
    <x v="118"/>
    <x v="118"/>
    <n v="500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s v="shorts"/>
    <x v="118"/>
    <x v="118"/>
  </r>
  <r>
    <n v="119"/>
    <x v="119"/>
    <x v="119"/>
    <n v="3250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s v="shorts"/>
    <x v="119"/>
    <x v="119"/>
  </r>
  <r>
    <n v="120"/>
    <x v="120"/>
    <x v="120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s v="science fiction"/>
    <x v="120"/>
    <x v="120"/>
  </r>
  <r>
    <n v="121"/>
    <x v="121"/>
    <x v="121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s v="science fiction"/>
    <x v="121"/>
    <x v="121"/>
  </r>
  <r>
    <n v="122"/>
    <x v="122"/>
    <x v="122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x v="122"/>
  </r>
  <r>
    <n v="123"/>
    <x v="123"/>
    <x v="123"/>
    <n v="55000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x v="123"/>
  </r>
  <r>
    <n v="124"/>
    <x v="124"/>
    <x v="124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x v="124"/>
  </r>
  <r>
    <n v="125"/>
    <x v="125"/>
    <x v="125"/>
    <n v="500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x v="125"/>
  </r>
  <r>
    <n v="126"/>
    <x v="126"/>
    <x v="126"/>
    <n v="25000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s v="science fiction"/>
    <x v="126"/>
    <x v="126"/>
  </r>
  <r>
    <n v="127"/>
    <x v="127"/>
    <x v="127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s v="science fiction"/>
    <x v="127"/>
    <x v="127"/>
  </r>
  <r>
    <n v="128"/>
    <x v="128"/>
    <x v="128"/>
    <n v="100000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s v="science fiction"/>
    <x v="128"/>
    <x v="128"/>
  </r>
  <r>
    <n v="129"/>
    <x v="129"/>
    <x v="129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x v="129"/>
  </r>
  <r>
    <n v="130"/>
    <x v="130"/>
    <x v="130"/>
    <n v="60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x v="130"/>
  </r>
  <r>
    <n v="131"/>
    <x v="131"/>
    <x v="131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x v="131"/>
  </r>
  <r>
    <n v="132"/>
    <x v="132"/>
    <x v="132"/>
    <n v="80000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x v="132"/>
  </r>
  <r>
    <n v="133"/>
    <x v="133"/>
    <x v="133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x v="133"/>
  </r>
  <r>
    <n v="134"/>
    <x v="134"/>
    <x v="134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x v="134"/>
  </r>
  <r>
    <n v="135"/>
    <x v="135"/>
    <x v="135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x v="135"/>
  </r>
  <r>
    <n v="136"/>
    <x v="136"/>
    <x v="121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x v="136"/>
  </r>
  <r>
    <n v="137"/>
    <x v="137"/>
    <x v="136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x v="137"/>
  </r>
  <r>
    <n v="138"/>
    <x v="138"/>
    <x v="137"/>
    <n v="15000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x v="138"/>
  </r>
  <r>
    <n v="139"/>
    <x v="139"/>
    <x v="138"/>
    <n v="500"/>
    <n v="500"/>
    <x v="1"/>
    <x v="0"/>
    <s v="USD"/>
    <n v="1436738772"/>
    <n v="1435874772"/>
    <b v="0"/>
    <x v="29"/>
    <b v="0"/>
    <s v="film &amp; video/science fiction"/>
    <n v="100"/>
    <n v="500"/>
    <x v="0"/>
    <s v="science fiction"/>
    <x v="139"/>
    <x v="139"/>
  </r>
  <r>
    <n v="140"/>
    <x v="140"/>
    <x v="139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x v="140"/>
  </r>
  <r>
    <n v="141"/>
    <x v="141"/>
    <x v="140"/>
    <n v="12000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s v="science fiction"/>
    <x v="141"/>
    <x v="141"/>
  </r>
  <r>
    <n v="142"/>
    <x v="142"/>
    <x v="141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s v="science fiction"/>
    <x v="142"/>
    <x v="142"/>
  </r>
  <r>
    <n v="143"/>
    <x v="143"/>
    <x v="142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x v="143"/>
  </r>
  <r>
    <n v="144"/>
    <x v="144"/>
    <x v="143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s v="science fiction"/>
    <x v="144"/>
    <x v="144"/>
  </r>
  <r>
    <n v="145"/>
    <x v="145"/>
    <x v="144"/>
    <n v="4500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x v="145"/>
  </r>
  <r>
    <n v="146"/>
    <x v="146"/>
    <x v="145"/>
    <n v="20000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x v="146"/>
  </r>
  <r>
    <n v="147"/>
    <x v="147"/>
    <x v="146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x v="147"/>
  </r>
  <r>
    <n v="148"/>
    <x v="148"/>
    <x v="147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s v="science fiction"/>
    <x v="148"/>
    <x v="148"/>
  </r>
  <r>
    <n v="149"/>
    <x v="149"/>
    <x v="148"/>
    <n v="10000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x v="149"/>
  </r>
  <r>
    <n v="150"/>
    <x v="150"/>
    <x v="149"/>
    <n v="130000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x v="150"/>
  </r>
  <r>
    <n v="151"/>
    <x v="151"/>
    <x v="150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s v="science fiction"/>
    <x v="151"/>
    <x v="151"/>
  </r>
  <r>
    <n v="152"/>
    <x v="152"/>
    <x v="151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s v="science fiction"/>
    <x v="152"/>
    <x v="152"/>
  </r>
  <r>
    <n v="153"/>
    <x v="153"/>
    <x v="152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s v="science fiction"/>
    <x v="153"/>
    <x v="153"/>
  </r>
  <r>
    <n v="154"/>
    <x v="154"/>
    <x v="153"/>
    <n v="1500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x v="154"/>
  </r>
  <r>
    <n v="155"/>
    <x v="155"/>
    <x v="154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x v="155"/>
  </r>
  <r>
    <n v="156"/>
    <x v="156"/>
    <x v="155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s v="science fiction"/>
    <x v="156"/>
    <x v="156"/>
  </r>
  <r>
    <n v="157"/>
    <x v="157"/>
    <x v="156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s v="science fiction"/>
    <x v="157"/>
    <x v="157"/>
  </r>
  <r>
    <n v="158"/>
    <x v="158"/>
    <x v="157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x v="158"/>
  </r>
  <r>
    <n v="159"/>
    <x v="159"/>
    <x v="158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s v="science fiction"/>
    <x v="159"/>
    <x v="159"/>
  </r>
  <r>
    <n v="160"/>
    <x v="160"/>
    <x v="159"/>
    <n v="5000"/>
    <n v="0"/>
    <x v="2"/>
    <x v="0"/>
    <s v="USD"/>
    <n v="1439675691"/>
    <n v="1434491691"/>
    <b v="0"/>
    <x v="78"/>
    <b v="0"/>
    <s v="film &amp; video/drama"/>
    <n v="0"/>
    <e v="#DIV/0!"/>
    <x v="0"/>
    <s v="drama"/>
    <x v="160"/>
    <x v="160"/>
  </r>
  <r>
    <n v="161"/>
    <x v="161"/>
    <x v="160"/>
    <n v="50000"/>
    <n v="5"/>
    <x v="2"/>
    <x v="0"/>
    <s v="USD"/>
    <n v="1404318595"/>
    <n v="1401726595"/>
    <b v="0"/>
    <x v="29"/>
    <b v="0"/>
    <s v="film &amp; video/drama"/>
    <n v="0.01"/>
    <n v="5"/>
    <x v="0"/>
    <s v="drama"/>
    <x v="161"/>
    <x v="161"/>
  </r>
  <r>
    <n v="162"/>
    <x v="162"/>
    <x v="161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s v="drama"/>
    <x v="162"/>
    <x v="162"/>
  </r>
  <r>
    <n v="163"/>
    <x v="163"/>
    <x v="162"/>
    <n v="2000000"/>
    <n v="0"/>
    <x v="2"/>
    <x v="0"/>
    <s v="USD"/>
    <n v="1443657600"/>
    <n v="1440716654"/>
    <b v="0"/>
    <x v="78"/>
    <b v="0"/>
    <s v="film &amp; video/drama"/>
    <n v="0"/>
    <e v="#DIV/0!"/>
    <x v="0"/>
    <s v="drama"/>
    <x v="163"/>
    <x v="163"/>
  </r>
  <r>
    <n v="164"/>
    <x v="164"/>
    <x v="163"/>
    <n v="120000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s v="drama"/>
    <x v="164"/>
    <x v="164"/>
  </r>
  <r>
    <n v="165"/>
    <x v="165"/>
    <x v="164"/>
    <n v="17000"/>
    <n v="0"/>
    <x v="2"/>
    <x v="1"/>
    <s v="GBP"/>
    <n v="1452613724"/>
    <n v="1450021724"/>
    <b v="0"/>
    <x v="78"/>
    <b v="0"/>
    <s v="film &amp; video/drama"/>
    <n v="0"/>
    <e v="#DIV/0!"/>
    <x v="0"/>
    <s v="drama"/>
    <x v="165"/>
    <x v="165"/>
  </r>
  <r>
    <n v="166"/>
    <x v="166"/>
    <x v="165"/>
    <n v="5000"/>
    <n v="3000"/>
    <x v="2"/>
    <x v="0"/>
    <s v="USD"/>
    <n v="1484531362"/>
    <n v="1481939362"/>
    <b v="0"/>
    <x v="29"/>
    <b v="0"/>
    <s v="film &amp; video/drama"/>
    <n v="60"/>
    <n v="3000"/>
    <x v="0"/>
    <s v="drama"/>
    <x v="166"/>
    <x v="166"/>
  </r>
  <r>
    <n v="167"/>
    <x v="167"/>
    <x v="166"/>
    <n v="110000"/>
    <n v="11"/>
    <x v="2"/>
    <x v="0"/>
    <s v="USD"/>
    <n v="1438726535"/>
    <n v="1433542535"/>
    <b v="0"/>
    <x v="84"/>
    <b v="0"/>
    <s v="film &amp; video/drama"/>
    <n v="0.01"/>
    <n v="5.5"/>
    <x v="0"/>
    <s v="drama"/>
    <x v="167"/>
    <x v="167"/>
  </r>
  <r>
    <n v="168"/>
    <x v="168"/>
    <x v="167"/>
    <n v="8000"/>
    <n v="325"/>
    <x v="2"/>
    <x v="0"/>
    <s v="USD"/>
    <n v="1426791770"/>
    <n v="1424203370"/>
    <b v="0"/>
    <x v="83"/>
    <b v="0"/>
    <s v="film &amp; video/drama"/>
    <n v="4.0625"/>
    <n v="108.33333333333333"/>
    <x v="0"/>
    <s v="drama"/>
    <x v="168"/>
    <x v="168"/>
  </r>
  <r>
    <n v="169"/>
    <x v="169"/>
    <x v="168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s v="drama"/>
    <x v="169"/>
    <x v="169"/>
  </r>
  <r>
    <n v="170"/>
    <x v="170"/>
    <x v="169"/>
    <n v="10000"/>
    <n v="325"/>
    <x v="2"/>
    <x v="0"/>
    <s v="USD"/>
    <n v="1440912480"/>
    <n v="1438385283"/>
    <b v="0"/>
    <x v="73"/>
    <b v="0"/>
    <s v="film &amp; video/drama"/>
    <n v="3.25"/>
    <n v="32.5"/>
    <x v="0"/>
    <s v="drama"/>
    <x v="170"/>
    <x v="170"/>
  </r>
  <r>
    <n v="171"/>
    <x v="171"/>
    <x v="170"/>
    <n v="50000"/>
    <n v="1"/>
    <x v="2"/>
    <x v="0"/>
    <s v="USD"/>
    <n v="1470975614"/>
    <n v="1465791614"/>
    <b v="0"/>
    <x v="29"/>
    <b v="0"/>
    <s v="film &amp; video/drama"/>
    <n v="2E-3"/>
    <n v="1"/>
    <x v="0"/>
    <s v="drama"/>
    <x v="171"/>
    <x v="171"/>
  </r>
  <r>
    <n v="172"/>
    <x v="172"/>
    <x v="171"/>
    <n v="95000"/>
    <n v="0"/>
    <x v="2"/>
    <x v="0"/>
    <s v="USD"/>
    <n v="1426753723"/>
    <n v="1423733323"/>
    <b v="0"/>
    <x v="78"/>
    <b v="0"/>
    <s v="film &amp; video/drama"/>
    <n v="0"/>
    <e v="#DIV/0!"/>
    <x v="0"/>
    <s v="drama"/>
    <x v="172"/>
    <x v="172"/>
  </r>
  <r>
    <n v="173"/>
    <x v="173"/>
    <x v="172"/>
    <n v="1110"/>
    <n v="0"/>
    <x v="2"/>
    <x v="1"/>
    <s v="GBP"/>
    <n v="1425131108"/>
    <n v="1422539108"/>
    <b v="0"/>
    <x v="78"/>
    <b v="0"/>
    <s v="film &amp; video/drama"/>
    <n v="0"/>
    <e v="#DIV/0!"/>
    <x v="0"/>
    <s v="drama"/>
    <x v="173"/>
    <x v="173"/>
  </r>
  <r>
    <n v="174"/>
    <x v="174"/>
    <x v="173"/>
    <n v="6000"/>
    <n v="0"/>
    <x v="2"/>
    <x v="9"/>
    <s v="EUR"/>
    <n v="1431108776"/>
    <n v="1425924776"/>
    <b v="0"/>
    <x v="78"/>
    <b v="0"/>
    <s v="film &amp; video/drama"/>
    <n v="0"/>
    <e v="#DIV/0!"/>
    <x v="0"/>
    <s v="drama"/>
    <x v="174"/>
    <x v="174"/>
  </r>
  <r>
    <n v="175"/>
    <x v="175"/>
    <x v="174"/>
    <n v="20000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s v="drama"/>
    <x v="175"/>
    <x v="175"/>
  </r>
  <r>
    <n v="176"/>
    <x v="176"/>
    <x v="175"/>
    <n v="1500"/>
    <n v="0"/>
    <x v="2"/>
    <x v="0"/>
    <s v="USD"/>
    <n v="1438803999"/>
    <n v="1436211999"/>
    <b v="0"/>
    <x v="78"/>
    <b v="0"/>
    <s v="film &amp; video/drama"/>
    <n v="0"/>
    <e v="#DIV/0!"/>
    <x v="0"/>
    <s v="drama"/>
    <x v="176"/>
    <x v="176"/>
  </r>
  <r>
    <n v="177"/>
    <x v="177"/>
    <x v="176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s v="drama"/>
    <x v="177"/>
    <x v="177"/>
  </r>
  <r>
    <n v="178"/>
    <x v="178"/>
    <x v="177"/>
    <n v="500000"/>
    <n v="0"/>
    <x v="2"/>
    <x v="3"/>
    <s v="EUR"/>
    <n v="1448582145"/>
    <n v="1445986545"/>
    <b v="0"/>
    <x v="78"/>
    <b v="0"/>
    <s v="film &amp; video/drama"/>
    <n v="0"/>
    <e v="#DIV/0!"/>
    <x v="0"/>
    <s v="drama"/>
    <x v="178"/>
    <x v="178"/>
  </r>
  <r>
    <n v="179"/>
    <x v="179"/>
    <x v="178"/>
    <n v="1000"/>
    <n v="200"/>
    <x v="2"/>
    <x v="0"/>
    <s v="USD"/>
    <n v="1457056555"/>
    <n v="1454464555"/>
    <b v="0"/>
    <x v="84"/>
    <b v="0"/>
    <s v="film &amp; video/drama"/>
    <n v="20"/>
    <n v="100"/>
    <x v="0"/>
    <s v="drama"/>
    <x v="179"/>
    <x v="179"/>
  </r>
  <r>
    <n v="180"/>
    <x v="180"/>
    <x v="179"/>
    <n v="1200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s v="drama"/>
    <x v="180"/>
    <x v="180"/>
  </r>
  <r>
    <n v="181"/>
    <x v="181"/>
    <x v="180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s v="drama"/>
    <x v="181"/>
    <x v="181"/>
  </r>
  <r>
    <n v="182"/>
    <x v="182"/>
    <x v="181"/>
    <n v="1000"/>
    <n v="0"/>
    <x v="2"/>
    <x v="0"/>
    <s v="USD"/>
    <n v="1483748232"/>
    <n v="1481156232"/>
    <b v="0"/>
    <x v="78"/>
    <b v="0"/>
    <s v="film &amp; video/drama"/>
    <n v="0"/>
    <e v="#DIV/0!"/>
    <x v="0"/>
    <s v="drama"/>
    <x v="182"/>
    <x v="182"/>
  </r>
  <r>
    <n v="183"/>
    <x v="183"/>
    <x v="182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s v="drama"/>
    <x v="183"/>
    <x v="183"/>
  </r>
  <r>
    <n v="184"/>
    <x v="184"/>
    <x v="183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s v="drama"/>
    <x v="184"/>
    <x v="184"/>
  </r>
  <r>
    <n v="185"/>
    <x v="185"/>
    <x v="184"/>
    <n v="40000"/>
    <n v="2200"/>
    <x v="2"/>
    <x v="10"/>
    <s v="NOK"/>
    <n v="1471557139"/>
    <n v="1468965139"/>
    <b v="0"/>
    <x v="73"/>
    <b v="0"/>
    <s v="film &amp; video/drama"/>
    <n v="5.5"/>
    <n v="220"/>
    <x v="0"/>
    <s v="drama"/>
    <x v="185"/>
    <x v="185"/>
  </r>
  <r>
    <n v="186"/>
    <x v="186"/>
    <x v="185"/>
    <n v="5000"/>
    <n v="0"/>
    <x v="2"/>
    <x v="0"/>
    <s v="USD"/>
    <n v="1488571200"/>
    <n v="1485977434"/>
    <b v="0"/>
    <x v="78"/>
    <b v="0"/>
    <s v="film &amp; video/drama"/>
    <n v="0"/>
    <e v="#DIV/0!"/>
    <x v="0"/>
    <s v="drama"/>
    <x v="186"/>
    <x v="186"/>
  </r>
  <r>
    <n v="187"/>
    <x v="187"/>
    <x v="186"/>
    <n v="5000"/>
    <n v="800"/>
    <x v="2"/>
    <x v="0"/>
    <s v="USD"/>
    <n v="1437461940"/>
    <n v="1435383457"/>
    <b v="0"/>
    <x v="81"/>
    <b v="0"/>
    <s v="film &amp; video/drama"/>
    <n v="16"/>
    <n v="160"/>
    <x v="0"/>
    <s v="drama"/>
    <x v="187"/>
    <x v="187"/>
  </r>
  <r>
    <n v="188"/>
    <x v="188"/>
    <x v="187"/>
    <n v="1500"/>
    <n v="0"/>
    <x v="2"/>
    <x v="0"/>
    <s v="USD"/>
    <n v="1409891015"/>
    <n v="1407299015"/>
    <b v="0"/>
    <x v="78"/>
    <b v="0"/>
    <s v="film &amp; video/drama"/>
    <n v="0"/>
    <e v="#DIV/0!"/>
    <x v="0"/>
    <s v="drama"/>
    <x v="188"/>
    <x v="188"/>
  </r>
  <r>
    <n v="189"/>
    <x v="189"/>
    <x v="188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s v="drama"/>
    <x v="189"/>
    <x v="189"/>
  </r>
  <r>
    <n v="190"/>
    <x v="190"/>
    <x v="189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s v="drama"/>
    <x v="190"/>
    <x v="190"/>
  </r>
  <r>
    <n v="191"/>
    <x v="191"/>
    <x v="190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s v="drama"/>
    <x v="191"/>
    <x v="191"/>
  </r>
  <r>
    <n v="192"/>
    <x v="192"/>
    <x v="191"/>
    <n v="100000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s v="drama"/>
    <x v="192"/>
    <x v="192"/>
  </r>
  <r>
    <n v="193"/>
    <x v="193"/>
    <x v="192"/>
    <n v="1000"/>
    <n v="0"/>
    <x v="2"/>
    <x v="1"/>
    <s v="GBP"/>
    <n v="1417217166"/>
    <n v="1412029566"/>
    <b v="0"/>
    <x v="78"/>
    <b v="0"/>
    <s v="film &amp; video/drama"/>
    <n v="0"/>
    <e v="#DIV/0!"/>
    <x v="0"/>
    <s v="drama"/>
    <x v="193"/>
    <x v="193"/>
  </r>
  <r>
    <n v="194"/>
    <x v="194"/>
    <x v="193"/>
    <n v="2500"/>
    <n v="3"/>
    <x v="2"/>
    <x v="1"/>
    <s v="GBP"/>
    <n v="1457308531"/>
    <n v="1452124531"/>
    <b v="0"/>
    <x v="83"/>
    <b v="0"/>
    <s v="film &amp; video/drama"/>
    <n v="0.12"/>
    <n v="1"/>
    <x v="0"/>
    <s v="drama"/>
    <x v="194"/>
    <x v="194"/>
  </r>
  <r>
    <n v="195"/>
    <x v="195"/>
    <x v="194"/>
    <n v="2000000"/>
    <n v="0"/>
    <x v="2"/>
    <x v="0"/>
    <s v="USD"/>
    <n v="1436544332"/>
    <n v="1431360332"/>
    <b v="0"/>
    <x v="78"/>
    <b v="0"/>
    <s v="film &amp; video/drama"/>
    <n v="0"/>
    <e v="#DIV/0!"/>
    <x v="0"/>
    <s v="drama"/>
    <x v="195"/>
    <x v="195"/>
  </r>
  <r>
    <n v="196"/>
    <x v="196"/>
    <x v="195"/>
    <n v="3500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s v="drama"/>
    <x v="196"/>
    <x v="196"/>
  </r>
  <r>
    <n v="197"/>
    <x v="197"/>
    <x v="196"/>
    <n v="2500"/>
    <n v="262"/>
    <x v="2"/>
    <x v="1"/>
    <s v="GBP"/>
    <n v="1487365200"/>
    <n v="1483734100"/>
    <b v="0"/>
    <x v="22"/>
    <b v="0"/>
    <s v="film &amp; video/drama"/>
    <n v="10.48"/>
    <n v="32.75"/>
    <x v="0"/>
    <s v="drama"/>
    <x v="197"/>
    <x v="197"/>
  </r>
  <r>
    <n v="198"/>
    <x v="198"/>
    <x v="197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s v="drama"/>
    <x v="198"/>
    <x v="198"/>
  </r>
  <r>
    <n v="199"/>
    <x v="199"/>
    <x v="198"/>
    <n v="10000"/>
    <n v="0"/>
    <x v="2"/>
    <x v="0"/>
    <s v="USD"/>
    <n v="1472698702"/>
    <n v="1470106702"/>
    <b v="0"/>
    <x v="78"/>
    <b v="0"/>
    <s v="film &amp; video/drama"/>
    <n v="0"/>
    <e v="#DIV/0!"/>
    <x v="0"/>
    <s v="drama"/>
    <x v="199"/>
    <x v="199"/>
  </r>
  <r>
    <n v="200"/>
    <x v="200"/>
    <x v="199"/>
    <n v="6000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s v="drama"/>
    <x v="200"/>
    <x v="200"/>
  </r>
  <r>
    <n v="201"/>
    <x v="201"/>
    <x v="200"/>
    <n v="650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s v="drama"/>
    <x v="201"/>
    <x v="201"/>
  </r>
  <r>
    <n v="202"/>
    <x v="202"/>
    <x v="201"/>
    <n v="6000"/>
    <n v="0"/>
    <x v="2"/>
    <x v="0"/>
    <s v="USD"/>
    <n v="1444337940"/>
    <n v="1441750564"/>
    <b v="0"/>
    <x v="78"/>
    <b v="0"/>
    <s v="film &amp; video/drama"/>
    <n v="0"/>
    <e v="#DIV/0!"/>
    <x v="0"/>
    <s v="drama"/>
    <x v="202"/>
    <x v="202"/>
  </r>
  <r>
    <n v="203"/>
    <x v="203"/>
    <x v="202"/>
    <n v="2500"/>
    <n v="746"/>
    <x v="2"/>
    <x v="1"/>
    <s v="GBP"/>
    <n v="1422562864"/>
    <n v="1417378864"/>
    <b v="0"/>
    <x v="22"/>
    <b v="0"/>
    <s v="film &amp; video/drama"/>
    <n v="29.84"/>
    <n v="93.25"/>
    <x v="0"/>
    <s v="drama"/>
    <x v="203"/>
    <x v="203"/>
  </r>
  <r>
    <n v="204"/>
    <x v="204"/>
    <x v="203"/>
    <n v="300000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s v="drama"/>
    <x v="204"/>
    <x v="204"/>
  </r>
  <r>
    <n v="205"/>
    <x v="205"/>
    <x v="204"/>
    <n v="8000"/>
    <n v="1300"/>
    <x v="2"/>
    <x v="0"/>
    <s v="USD"/>
    <n v="1444144222"/>
    <n v="1441120222"/>
    <b v="0"/>
    <x v="57"/>
    <b v="0"/>
    <s v="film &amp; video/drama"/>
    <n v="16.25"/>
    <n v="76.470588235294116"/>
    <x v="0"/>
    <s v="drama"/>
    <x v="205"/>
    <x v="205"/>
  </r>
  <r>
    <n v="206"/>
    <x v="206"/>
    <x v="205"/>
    <n v="12700"/>
    <n v="0"/>
    <x v="2"/>
    <x v="0"/>
    <s v="USD"/>
    <n v="1470441983"/>
    <n v="1468627583"/>
    <b v="0"/>
    <x v="78"/>
    <b v="0"/>
    <s v="film &amp; video/drama"/>
    <n v="0"/>
    <e v="#DIV/0!"/>
    <x v="0"/>
    <s v="drama"/>
    <x v="206"/>
    <x v="206"/>
  </r>
  <r>
    <n v="207"/>
    <x v="207"/>
    <x v="206"/>
    <n v="14000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s v="drama"/>
    <x v="207"/>
    <x v="207"/>
  </r>
  <r>
    <n v="208"/>
    <x v="208"/>
    <x v="207"/>
    <n v="50000"/>
    <n v="0"/>
    <x v="2"/>
    <x v="2"/>
    <s v="AUD"/>
    <n v="1418719967"/>
    <n v="1416127967"/>
    <b v="0"/>
    <x v="78"/>
    <b v="0"/>
    <s v="film &amp; video/drama"/>
    <n v="0"/>
    <e v="#DIV/0!"/>
    <x v="0"/>
    <s v="drama"/>
    <x v="208"/>
    <x v="208"/>
  </r>
  <r>
    <n v="209"/>
    <x v="209"/>
    <x v="208"/>
    <n v="25000"/>
    <n v="0"/>
    <x v="2"/>
    <x v="0"/>
    <s v="USD"/>
    <n v="1436566135"/>
    <n v="1433974135"/>
    <b v="0"/>
    <x v="78"/>
    <b v="0"/>
    <s v="film &amp; video/drama"/>
    <n v="0"/>
    <e v="#DIV/0!"/>
    <x v="0"/>
    <s v="drama"/>
    <x v="209"/>
    <x v="209"/>
  </r>
  <r>
    <n v="210"/>
    <x v="210"/>
    <x v="209"/>
    <n v="12000"/>
    <n v="3030"/>
    <x v="2"/>
    <x v="0"/>
    <s v="USD"/>
    <n v="1443675600"/>
    <n v="1441157592"/>
    <b v="0"/>
    <x v="51"/>
    <b v="0"/>
    <s v="film &amp; video/drama"/>
    <n v="25.25"/>
    <n v="91.818181818181813"/>
    <x v="0"/>
    <s v="drama"/>
    <x v="210"/>
    <x v="210"/>
  </r>
  <r>
    <n v="211"/>
    <x v="211"/>
    <x v="210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s v="drama"/>
    <x v="211"/>
    <x v="211"/>
  </r>
  <r>
    <n v="212"/>
    <x v="212"/>
    <x v="211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s v="drama"/>
    <x v="212"/>
    <x v="212"/>
  </r>
  <r>
    <n v="213"/>
    <x v="213"/>
    <x v="212"/>
    <n v="50000"/>
    <n v="20"/>
    <x v="2"/>
    <x v="0"/>
    <s v="USD"/>
    <n v="1439734001"/>
    <n v="1437142547"/>
    <b v="0"/>
    <x v="29"/>
    <b v="0"/>
    <s v="film &amp; video/drama"/>
    <n v="0.04"/>
    <n v="20"/>
    <x v="0"/>
    <s v="drama"/>
    <x v="213"/>
    <x v="213"/>
  </r>
  <r>
    <n v="214"/>
    <x v="214"/>
    <x v="213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s v="drama"/>
    <x v="214"/>
    <x v="214"/>
  </r>
  <r>
    <n v="215"/>
    <x v="215"/>
    <x v="214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s v="drama"/>
    <x v="215"/>
    <x v="215"/>
  </r>
  <r>
    <n v="216"/>
    <x v="216"/>
    <x v="215"/>
    <n v="50000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s v="drama"/>
    <x v="216"/>
    <x v="216"/>
  </r>
  <r>
    <n v="217"/>
    <x v="217"/>
    <x v="216"/>
    <n v="100000"/>
    <n v="11943"/>
    <x v="2"/>
    <x v="11"/>
    <s v="SEK"/>
    <n v="1419780149"/>
    <n v="1417101749"/>
    <b v="0"/>
    <x v="44"/>
    <b v="0"/>
    <s v="film &amp; video/drama"/>
    <n v="11.943"/>
    <n v="314.28947368421052"/>
    <x v="0"/>
    <s v="drama"/>
    <x v="217"/>
    <x v="217"/>
  </r>
  <r>
    <n v="218"/>
    <x v="218"/>
    <x v="217"/>
    <n v="5000"/>
    <n v="100"/>
    <x v="2"/>
    <x v="0"/>
    <s v="USD"/>
    <n v="1431702289"/>
    <n v="1426518289"/>
    <b v="0"/>
    <x v="29"/>
    <b v="0"/>
    <s v="film &amp; video/drama"/>
    <n v="2"/>
    <n v="100"/>
    <x v="0"/>
    <s v="drama"/>
    <x v="218"/>
    <x v="218"/>
  </r>
  <r>
    <n v="219"/>
    <x v="219"/>
    <x v="218"/>
    <n v="50000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s v="drama"/>
    <x v="219"/>
    <x v="219"/>
  </r>
  <r>
    <n v="220"/>
    <x v="220"/>
    <x v="219"/>
    <n v="50000"/>
    <n v="360"/>
    <x v="2"/>
    <x v="0"/>
    <s v="USD"/>
    <n v="1440101160"/>
    <n v="1436542030"/>
    <b v="0"/>
    <x v="83"/>
    <b v="0"/>
    <s v="film &amp; video/drama"/>
    <n v="0.72"/>
    <n v="120"/>
    <x v="0"/>
    <s v="drama"/>
    <x v="220"/>
    <x v="220"/>
  </r>
  <r>
    <n v="221"/>
    <x v="221"/>
    <x v="220"/>
    <n v="50000"/>
    <n v="0"/>
    <x v="2"/>
    <x v="0"/>
    <s v="USD"/>
    <n v="1427569564"/>
    <n v="1422389164"/>
    <b v="0"/>
    <x v="78"/>
    <b v="0"/>
    <s v="film &amp; video/drama"/>
    <n v="0"/>
    <e v="#DIV/0!"/>
    <x v="0"/>
    <s v="drama"/>
    <x v="221"/>
    <x v="221"/>
  </r>
  <r>
    <n v="222"/>
    <x v="222"/>
    <x v="221"/>
    <n v="1000"/>
    <n v="130"/>
    <x v="2"/>
    <x v="0"/>
    <s v="USD"/>
    <n v="1427423940"/>
    <n v="1422383318"/>
    <b v="0"/>
    <x v="84"/>
    <b v="0"/>
    <s v="film &amp; video/drama"/>
    <n v="13"/>
    <n v="65"/>
    <x v="0"/>
    <s v="drama"/>
    <x v="222"/>
    <x v="222"/>
  </r>
  <r>
    <n v="223"/>
    <x v="223"/>
    <x v="222"/>
    <n v="1500000"/>
    <n v="0"/>
    <x v="2"/>
    <x v="0"/>
    <s v="USD"/>
    <n v="1463879100"/>
    <n v="1461287350"/>
    <b v="0"/>
    <x v="78"/>
    <b v="0"/>
    <s v="film &amp; video/drama"/>
    <n v="0"/>
    <e v="#DIV/0!"/>
    <x v="0"/>
    <s v="drama"/>
    <x v="223"/>
    <x v="223"/>
  </r>
  <r>
    <n v="224"/>
    <x v="224"/>
    <x v="223"/>
    <n v="6000000"/>
    <n v="0"/>
    <x v="2"/>
    <x v="2"/>
    <s v="AUD"/>
    <n v="1436506726"/>
    <n v="1431322726"/>
    <b v="0"/>
    <x v="78"/>
    <b v="0"/>
    <s v="film &amp; video/drama"/>
    <n v="0"/>
    <e v="#DIV/0!"/>
    <x v="0"/>
    <s v="drama"/>
    <x v="224"/>
    <x v="224"/>
  </r>
  <r>
    <n v="225"/>
    <x v="225"/>
    <x v="224"/>
    <n v="200"/>
    <n v="0"/>
    <x v="2"/>
    <x v="0"/>
    <s v="USD"/>
    <n v="1460153054"/>
    <n v="1457564654"/>
    <b v="0"/>
    <x v="78"/>
    <b v="0"/>
    <s v="film &amp; video/drama"/>
    <n v="0"/>
    <e v="#DIV/0!"/>
    <x v="0"/>
    <s v="drama"/>
    <x v="225"/>
    <x v="225"/>
  </r>
  <r>
    <n v="226"/>
    <x v="226"/>
    <x v="225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s v="drama"/>
    <x v="226"/>
    <x v="226"/>
  </r>
  <r>
    <n v="227"/>
    <x v="227"/>
    <x v="226"/>
    <n v="28000"/>
    <n v="0"/>
    <x v="2"/>
    <x v="0"/>
    <s v="USD"/>
    <n v="1436477241"/>
    <n v="1433885241"/>
    <b v="0"/>
    <x v="78"/>
    <b v="0"/>
    <s v="film &amp; video/drama"/>
    <n v="0"/>
    <e v="#DIV/0!"/>
    <x v="0"/>
    <s v="drama"/>
    <x v="227"/>
    <x v="227"/>
  </r>
  <r>
    <n v="228"/>
    <x v="228"/>
    <x v="227"/>
    <n v="8000"/>
    <n v="0"/>
    <x v="2"/>
    <x v="1"/>
    <s v="GBP"/>
    <n v="1433176105"/>
    <n v="1427992105"/>
    <b v="0"/>
    <x v="78"/>
    <b v="0"/>
    <s v="film &amp; video/drama"/>
    <n v="0"/>
    <e v="#DIV/0!"/>
    <x v="0"/>
    <s v="drama"/>
    <x v="228"/>
    <x v="228"/>
  </r>
  <r>
    <n v="229"/>
    <x v="229"/>
    <x v="228"/>
    <n v="3000"/>
    <n v="0"/>
    <x v="2"/>
    <x v="12"/>
    <s v="EUR"/>
    <n v="1455402297"/>
    <n v="1452810297"/>
    <b v="0"/>
    <x v="78"/>
    <b v="0"/>
    <s v="film &amp; video/drama"/>
    <n v="0"/>
    <e v="#DIV/0!"/>
    <x v="0"/>
    <s v="drama"/>
    <x v="229"/>
    <x v="229"/>
  </r>
  <r>
    <n v="230"/>
    <x v="230"/>
    <x v="229"/>
    <n v="15000"/>
    <n v="60"/>
    <x v="2"/>
    <x v="0"/>
    <s v="USD"/>
    <n v="1433443151"/>
    <n v="1430851151"/>
    <b v="0"/>
    <x v="84"/>
    <b v="0"/>
    <s v="film &amp; video/drama"/>
    <n v="0.4"/>
    <n v="30"/>
    <x v="0"/>
    <s v="drama"/>
    <x v="230"/>
    <x v="230"/>
  </r>
  <r>
    <n v="231"/>
    <x v="231"/>
    <x v="230"/>
    <n v="1500000"/>
    <n v="0"/>
    <x v="2"/>
    <x v="0"/>
    <s v="USD"/>
    <n v="1451775651"/>
    <n v="1449183651"/>
    <b v="0"/>
    <x v="78"/>
    <b v="0"/>
    <s v="film &amp; video/drama"/>
    <n v="0"/>
    <e v="#DIV/0!"/>
    <x v="0"/>
    <s v="drama"/>
    <x v="231"/>
    <x v="231"/>
  </r>
  <r>
    <n v="232"/>
    <x v="232"/>
    <x v="231"/>
    <n v="4000"/>
    <n v="110"/>
    <x v="2"/>
    <x v="1"/>
    <s v="GBP"/>
    <n v="1425066546"/>
    <n v="1422474546"/>
    <b v="0"/>
    <x v="63"/>
    <b v="0"/>
    <s v="film &amp; video/drama"/>
    <n v="2.75"/>
    <n v="15.714285714285714"/>
    <x v="0"/>
    <s v="drama"/>
    <x v="232"/>
    <x v="232"/>
  </r>
  <r>
    <n v="233"/>
    <x v="233"/>
    <x v="232"/>
    <n v="350000"/>
    <n v="0"/>
    <x v="2"/>
    <x v="0"/>
    <s v="USD"/>
    <n v="1475185972"/>
    <n v="1472593972"/>
    <b v="0"/>
    <x v="78"/>
    <b v="0"/>
    <s v="film &amp; video/drama"/>
    <n v="0"/>
    <e v="#DIV/0!"/>
    <x v="0"/>
    <s v="drama"/>
    <x v="233"/>
    <x v="233"/>
  </r>
  <r>
    <n v="234"/>
    <x v="234"/>
    <x v="233"/>
    <n v="1000"/>
    <n v="401"/>
    <x v="2"/>
    <x v="0"/>
    <s v="USD"/>
    <n v="1434847859"/>
    <n v="1431391859"/>
    <b v="0"/>
    <x v="81"/>
    <b v="0"/>
    <s v="film &amp; video/drama"/>
    <n v="40.1"/>
    <n v="80.2"/>
    <x v="0"/>
    <s v="drama"/>
    <x v="234"/>
    <x v="234"/>
  </r>
  <r>
    <n v="235"/>
    <x v="235"/>
    <x v="234"/>
    <n v="10000"/>
    <n v="0"/>
    <x v="2"/>
    <x v="0"/>
    <s v="USD"/>
    <n v="1436478497"/>
    <n v="1433886497"/>
    <b v="0"/>
    <x v="78"/>
    <b v="0"/>
    <s v="film &amp; video/drama"/>
    <n v="0"/>
    <e v="#DIV/0!"/>
    <x v="0"/>
    <s v="drama"/>
    <x v="235"/>
    <x v="235"/>
  </r>
  <r>
    <n v="236"/>
    <x v="236"/>
    <x v="235"/>
    <n v="150000"/>
    <n v="0"/>
    <x v="2"/>
    <x v="0"/>
    <s v="USD"/>
    <n v="1451952000"/>
    <n v="1447380099"/>
    <b v="0"/>
    <x v="78"/>
    <b v="0"/>
    <s v="film &amp; video/drama"/>
    <n v="0"/>
    <e v="#DIV/0!"/>
    <x v="0"/>
    <s v="drama"/>
    <x v="236"/>
    <x v="236"/>
  </r>
  <r>
    <n v="237"/>
    <x v="237"/>
    <x v="236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s v="drama"/>
    <x v="237"/>
    <x v="237"/>
  </r>
  <r>
    <n v="238"/>
    <x v="238"/>
    <x v="237"/>
    <n v="26000"/>
    <n v="0"/>
    <x v="2"/>
    <x v="0"/>
    <s v="USD"/>
    <n v="1483088400"/>
    <n v="1481324760"/>
    <b v="0"/>
    <x v="78"/>
    <b v="0"/>
    <s v="film &amp; video/drama"/>
    <n v="0"/>
    <e v="#DIV/0!"/>
    <x v="0"/>
    <s v="drama"/>
    <x v="238"/>
    <x v="238"/>
  </r>
  <r>
    <n v="239"/>
    <x v="239"/>
    <x v="238"/>
    <n v="1000"/>
    <n v="250"/>
    <x v="2"/>
    <x v="2"/>
    <s v="AUD"/>
    <n v="1446984000"/>
    <n v="1445308730"/>
    <b v="0"/>
    <x v="81"/>
    <b v="0"/>
    <s v="film &amp; video/drama"/>
    <n v="25"/>
    <n v="50"/>
    <x v="0"/>
    <s v="drama"/>
    <x v="239"/>
    <x v="239"/>
  </r>
  <r>
    <n v="240"/>
    <x v="240"/>
    <x v="239"/>
    <n v="15000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x v="240"/>
  </r>
  <r>
    <n v="241"/>
    <x v="241"/>
    <x v="240"/>
    <n v="36400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x v="241"/>
  </r>
  <r>
    <n v="242"/>
    <x v="242"/>
    <x v="241"/>
    <n v="13000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x v="242"/>
  </r>
  <r>
    <n v="243"/>
    <x v="243"/>
    <x v="242"/>
    <n v="25000"/>
    <n v="25648"/>
    <x v="0"/>
    <x v="0"/>
    <s v="USD"/>
    <n v="1393031304"/>
    <n v="1390439304"/>
    <b v="1"/>
    <x v="92"/>
    <b v="1"/>
    <s v="film &amp; video/documentary"/>
    <n v="102.592"/>
    <n v="78.195121951219505"/>
    <x v="0"/>
    <s v="documentary"/>
    <x v="243"/>
    <x v="243"/>
  </r>
  <r>
    <n v="244"/>
    <x v="244"/>
    <x v="243"/>
    <n v="3500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x v="244"/>
  </r>
  <r>
    <n v="245"/>
    <x v="245"/>
    <x v="244"/>
    <n v="500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x v="245"/>
  </r>
  <r>
    <n v="246"/>
    <x v="246"/>
    <x v="245"/>
    <n v="500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x v="246"/>
  </r>
  <r>
    <n v="247"/>
    <x v="247"/>
    <x v="246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s v="documentary"/>
    <x v="247"/>
    <x v="247"/>
  </r>
  <r>
    <n v="248"/>
    <x v="248"/>
    <x v="247"/>
    <n v="85000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x v="248"/>
  </r>
  <r>
    <n v="249"/>
    <x v="249"/>
    <x v="248"/>
    <n v="10000"/>
    <n v="11292"/>
    <x v="0"/>
    <x v="0"/>
    <s v="USD"/>
    <n v="1282498800"/>
    <n v="1275603020"/>
    <b v="1"/>
    <x v="97"/>
    <b v="1"/>
    <s v="film &amp; video/documentary"/>
    <n v="112.92"/>
    <n v="48.051063829787232"/>
    <x v="0"/>
    <s v="documentary"/>
    <x v="249"/>
    <x v="249"/>
  </r>
  <r>
    <n v="250"/>
    <x v="250"/>
    <x v="249"/>
    <n v="30000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x v="250"/>
  </r>
  <r>
    <n v="251"/>
    <x v="251"/>
    <x v="250"/>
    <n v="3500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x v="251"/>
  </r>
  <r>
    <n v="252"/>
    <x v="252"/>
    <x v="251"/>
    <n v="5000"/>
    <n v="9228"/>
    <x v="0"/>
    <x v="0"/>
    <s v="USD"/>
    <n v="1275364740"/>
    <n v="1269878058"/>
    <b v="1"/>
    <x v="52"/>
    <b v="1"/>
    <s v="film &amp; video/documentary"/>
    <n v="184.56"/>
    <n v="85.444444444444443"/>
    <x v="0"/>
    <s v="documentary"/>
    <x v="252"/>
    <x v="252"/>
  </r>
  <r>
    <n v="253"/>
    <x v="253"/>
    <x v="252"/>
    <n v="1500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x v="253"/>
  </r>
  <r>
    <n v="254"/>
    <x v="254"/>
    <x v="253"/>
    <n v="24000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s v="documentary"/>
    <x v="254"/>
    <x v="254"/>
  </r>
  <r>
    <n v="255"/>
    <x v="255"/>
    <x v="254"/>
    <n v="8000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s v="documentary"/>
    <x v="255"/>
    <x v="255"/>
  </r>
  <r>
    <n v="256"/>
    <x v="256"/>
    <x v="255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s v="documentary"/>
    <x v="256"/>
    <x v="256"/>
  </r>
  <r>
    <n v="257"/>
    <x v="257"/>
    <x v="256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x v="257"/>
  </r>
  <r>
    <n v="258"/>
    <x v="258"/>
    <x v="257"/>
    <n v="30000"/>
    <n v="57342"/>
    <x v="0"/>
    <x v="0"/>
    <s v="USD"/>
    <n v="1308359666"/>
    <n v="1305767666"/>
    <b v="1"/>
    <x v="104"/>
    <b v="1"/>
    <s v="film &amp; video/documentary"/>
    <n v="191.14"/>
    <n v="83.345930232558146"/>
    <x v="0"/>
    <s v="documentary"/>
    <x v="258"/>
    <x v="258"/>
  </r>
  <r>
    <n v="259"/>
    <x v="259"/>
    <x v="258"/>
    <n v="75000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x v="259"/>
  </r>
  <r>
    <n v="260"/>
    <x v="260"/>
    <x v="259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s v="documentary"/>
    <x v="260"/>
    <x v="260"/>
  </r>
  <r>
    <n v="261"/>
    <x v="261"/>
    <x v="260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s v="documentary"/>
    <x v="261"/>
    <x v="261"/>
  </r>
  <r>
    <n v="262"/>
    <x v="262"/>
    <x v="261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s v="documentary"/>
    <x v="262"/>
    <x v="262"/>
  </r>
  <r>
    <n v="263"/>
    <x v="263"/>
    <x v="262"/>
    <n v="25000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s v="documentary"/>
    <x v="263"/>
    <x v="263"/>
  </r>
  <r>
    <n v="264"/>
    <x v="264"/>
    <x v="263"/>
    <n v="500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x v="264"/>
  </r>
  <r>
    <n v="265"/>
    <x v="265"/>
    <x v="264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s v="documentary"/>
    <x v="265"/>
    <x v="265"/>
  </r>
  <r>
    <n v="266"/>
    <x v="266"/>
    <x v="265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s v="documentary"/>
    <x v="266"/>
    <x v="266"/>
  </r>
  <r>
    <n v="267"/>
    <x v="267"/>
    <x v="266"/>
    <n v="9850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x v="267"/>
  </r>
  <r>
    <n v="268"/>
    <x v="268"/>
    <x v="267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s v="documentary"/>
    <x v="268"/>
    <x v="268"/>
  </r>
  <r>
    <n v="269"/>
    <x v="269"/>
    <x v="268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x v="269"/>
  </r>
  <r>
    <n v="270"/>
    <x v="270"/>
    <x v="269"/>
    <n v="2300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x v="270"/>
  </r>
  <r>
    <n v="271"/>
    <x v="271"/>
    <x v="270"/>
    <n v="30000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x v="271"/>
  </r>
  <r>
    <n v="272"/>
    <x v="272"/>
    <x v="271"/>
    <n v="3000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x v="272"/>
  </r>
  <r>
    <n v="273"/>
    <x v="273"/>
    <x v="272"/>
    <n v="500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s v="documentary"/>
    <x v="273"/>
    <x v="273"/>
  </r>
  <r>
    <n v="274"/>
    <x v="274"/>
    <x v="273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s v="documentary"/>
    <x v="274"/>
    <x v="274"/>
  </r>
  <r>
    <n v="275"/>
    <x v="275"/>
    <x v="274"/>
    <n v="20000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s v="documentary"/>
    <x v="275"/>
    <x v="275"/>
  </r>
  <r>
    <n v="276"/>
    <x v="276"/>
    <x v="275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s v="documentary"/>
    <x v="276"/>
    <x v="276"/>
  </r>
  <r>
    <n v="277"/>
    <x v="277"/>
    <x v="276"/>
    <n v="65000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x v="277"/>
  </r>
  <r>
    <n v="278"/>
    <x v="278"/>
    <x v="277"/>
    <n v="270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x v="278"/>
  </r>
  <r>
    <n v="279"/>
    <x v="279"/>
    <x v="278"/>
    <n v="17000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x v="279"/>
  </r>
  <r>
    <n v="280"/>
    <x v="280"/>
    <x v="279"/>
    <n v="75000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x v="280"/>
  </r>
  <r>
    <n v="281"/>
    <x v="281"/>
    <x v="280"/>
    <n v="5500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x v="281"/>
  </r>
  <r>
    <n v="282"/>
    <x v="282"/>
    <x v="281"/>
    <n v="45000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x v="282"/>
  </r>
  <r>
    <n v="283"/>
    <x v="283"/>
    <x v="282"/>
    <n v="18000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x v="283"/>
  </r>
  <r>
    <n v="284"/>
    <x v="284"/>
    <x v="283"/>
    <n v="40000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s v="documentary"/>
    <x v="284"/>
    <x v="284"/>
  </r>
  <r>
    <n v="285"/>
    <x v="285"/>
    <x v="284"/>
    <n v="14000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x v="285"/>
  </r>
  <r>
    <n v="286"/>
    <x v="286"/>
    <x v="285"/>
    <n v="15000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x v="286"/>
  </r>
  <r>
    <n v="287"/>
    <x v="287"/>
    <x v="286"/>
    <n v="15000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x v="287"/>
  </r>
  <r>
    <n v="288"/>
    <x v="288"/>
    <x v="287"/>
    <n v="50000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x v="288"/>
  </r>
  <r>
    <n v="289"/>
    <x v="289"/>
    <x v="288"/>
    <n v="15000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x v="289"/>
  </r>
  <r>
    <n v="290"/>
    <x v="290"/>
    <x v="289"/>
    <n v="4500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x v="290"/>
  </r>
  <r>
    <n v="291"/>
    <x v="291"/>
    <x v="290"/>
    <n v="5000"/>
    <n v="6001"/>
    <x v="0"/>
    <x v="0"/>
    <s v="USD"/>
    <n v="1367366460"/>
    <n v="1365791246"/>
    <b v="1"/>
    <x v="130"/>
    <b v="1"/>
    <s v="film &amp; video/documentary"/>
    <n v="120.02"/>
    <n v="46.8828125"/>
    <x v="0"/>
    <s v="documentary"/>
    <x v="291"/>
    <x v="291"/>
  </r>
  <r>
    <n v="292"/>
    <x v="292"/>
    <x v="291"/>
    <n v="75000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x v="292"/>
  </r>
  <r>
    <n v="293"/>
    <x v="293"/>
    <x v="292"/>
    <n v="26000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x v="293"/>
  </r>
  <r>
    <n v="294"/>
    <x v="294"/>
    <x v="293"/>
    <n v="5000"/>
    <n v="5000"/>
    <x v="0"/>
    <x v="0"/>
    <s v="USD"/>
    <n v="1279555200"/>
    <n v="1276480894"/>
    <b v="1"/>
    <x v="133"/>
    <b v="1"/>
    <s v="film &amp; video/documentary"/>
    <n v="100"/>
    <n v="100"/>
    <x v="0"/>
    <s v="documentary"/>
    <x v="294"/>
    <x v="294"/>
  </r>
  <r>
    <n v="295"/>
    <x v="295"/>
    <x v="294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x v="295"/>
  </r>
  <r>
    <n v="296"/>
    <x v="296"/>
    <x v="295"/>
    <n v="25000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x v="296"/>
  </r>
  <r>
    <n v="297"/>
    <x v="297"/>
    <x v="296"/>
    <n v="20000"/>
    <n v="20128"/>
    <x v="0"/>
    <x v="0"/>
    <s v="USD"/>
    <n v="1430452740"/>
    <n v="1427390901"/>
    <b v="1"/>
    <x v="136"/>
    <b v="1"/>
    <s v="film &amp; video/documentary"/>
    <n v="100.64"/>
    <n v="141.74647887323943"/>
    <x v="0"/>
    <s v="documentary"/>
    <x v="297"/>
    <x v="297"/>
  </r>
  <r>
    <n v="298"/>
    <x v="298"/>
    <x v="297"/>
    <n v="126000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x v="298"/>
  </r>
  <r>
    <n v="299"/>
    <x v="299"/>
    <x v="298"/>
    <n v="10000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x v="299"/>
  </r>
  <r>
    <n v="300"/>
    <x v="300"/>
    <x v="299"/>
    <n v="25000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s v="documentary"/>
    <x v="300"/>
    <x v="300"/>
  </r>
  <r>
    <n v="301"/>
    <x v="301"/>
    <x v="300"/>
    <n v="13000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x v="301"/>
  </r>
  <r>
    <n v="302"/>
    <x v="302"/>
    <x v="301"/>
    <n v="10000"/>
    <n v="10046"/>
    <x v="0"/>
    <x v="0"/>
    <s v="USD"/>
    <n v="1330115638"/>
    <n v="1327523638"/>
    <b v="1"/>
    <x v="52"/>
    <b v="1"/>
    <s v="film &amp; video/documentary"/>
    <n v="100.46"/>
    <n v="93.018518518518519"/>
    <x v="0"/>
    <s v="documentary"/>
    <x v="302"/>
    <x v="302"/>
  </r>
  <r>
    <n v="303"/>
    <x v="303"/>
    <x v="302"/>
    <n v="3000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x v="303"/>
  </r>
  <r>
    <n v="304"/>
    <x v="304"/>
    <x v="303"/>
    <n v="3400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x v="304"/>
  </r>
  <r>
    <n v="305"/>
    <x v="305"/>
    <x v="304"/>
    <n v="7500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x v="305"/>
  </r>
  <r>
    <n v="306"/>
    <x v="306"/>
    <x v="305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x v="306"/>
  </r>
  <r>
    <n v="307"/>
    <x v="307"/>
    <x v="306"/>
    <n v="22000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x v="307"/>
  </r>
  <r>
    <n v="308"/>
    <x v="308"/>
    <x v="307"/>
    <n v="12000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x v="308"/>
  </r>
  <r>
    <n v="309"/>
    <x v="309"/>
    <x v="308"/>
    <n v="18000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x v="309"/>
  </r>
  <r>
    <n v="310"/>
    <x v="310"/>
    <x v="309"/>
    <n v="1000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s v="documentary"/>
    <x v="310"/>
    <x v="310"/>
  </r>
  <r>
    <n v="311"/>
    <x v="311"/>
    <x v="310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s v="documentary"/>
    <x v="311"/>
    <x v="311"/>
  </r>
  <r>
    <n v="312"/>
    <x v="312"/>
    <x v="311"/>
    <n v="8000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x v="312"/>
  </r>
  <r>
    <n v="313"/>
    <x v="313"/>
    <x v="312"/>
    <n v="17000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x v="313"/>
  </r>
  <r>
    <n v="314"/>
    <x v="314"/>
    <x v="313"/>
    <n v="1000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x v="314"/>
  </r>
  <r>
    <n v="315"/>
    <x v="315"/>
    <x v="314"/>
    <n v="25000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s v="documentary"/>
    <x v="315"/>
    <x v="315"/>
  </r>
  <r>
    <n v="316"/>
    <x v="316"/>
    <x v="315"/>
    <n v="15000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x v="316"/>
  </r>
  <r>
    <n v="317"/>
    <x v="317"/>
    <x v="316"/>
    <n v="30000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x v="317"/>
  </r>
  <r>
    <n v="318"/>
    <x v="318"/>
    <x v="317"/>
    <n v="5000"/>
    <n v="14166"/>
    <x v="0"/>
    <x v="0"/>
    <s v="USD"/>
    <n v="1364342151"/>
    <n v="1361753751"/>
    <b v="1"/>
    <x v="4"/>
    <b v="1"/>
    <s v="film &amp; video/documentary"/>
    <n v="283.32"/>
    <n v="49.880281690140848"/>
    <x v="0"/>
    <s v="documentary"/>
    <x v="318"/>
    <x v="318"/>
  </r>
  <r>
    <n v="319"/>
    <x v="319"/>
    <x v="318"/>
    <n v="5000"/>
    <n v="5634"/>
    <x v="0"/>
    <x v="0"/>
    <s v="USD"/>
    <n v="1265097540"/>
    <n v="1257538029"/>
    <b v="1"/>
    <x v="13"/>
    <b v="1"/>
    <s v="film &amp; video/documentary"/>
    <n v="112.68"/>
    <n v="110.47058823529412"/>
    <x v="0"/>
    <s v="documentary"/>
    <x v="319"/>
    <x v="319"/>
  </r>
  <r>
    <n v="320"/>
    <x v="320"/>
    <x v="319"/>
    <n v="20000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x v="320"/>
  </r>
  <r>
    <n v="321"/>
    <x v="321"/>
    <x v="320"/>
    <n v="35000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x v="321"/>
  </r>
  <r>
    <n v="322"/>
    <x v="322"/>
    <x v="321"/>
    <n v="25000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x v="322"/>
  </r>
  <r>
    <n v="323"/>
    <x v="323"/>
    <x v="322"/>
    <n v="5400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x v="323"/>
  </r>
  <r>
    <n v="324"/>
    <x v="324"/>
    <x v="323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s v="documentary"/>
    <x v="324"/>
    <x v="324"/>
  </r>
  <r>
    <n v="325"/>
    <x v="325"/>
    <x v="324"/>
    <n v="50000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s v="documentary"/>
    <x v="325"/>
    <x v="325"/>
  </r>
  <r>
    <n v="326"/>
    <x v="326"/>
    <x v="325"/>
    <n v="15000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x v="326"/>
  </r>
  <r>
    <n v="327"/>
    <x v="327"/>
    <x v="326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s v="documentary"/>
    <x v="327"/>
    <x v="327"/>
  </r>
  <r>
    <n v="328"/>
    <x v="328"/>
    <x v="327"/>
    <n v="75000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x v="328"/>
  </r>
  <r>
    <n v="329"/>
    <x v="329"/>
    <x v="328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s v="documentary"/>
    <x v="329"/>
    <x v="329"/>
  </r>
  <r>
    <n v="330"/>
    <x v="330"/>
    <x v="329"/>
    <n v="35000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x v="330"/>
  </r>
  <r>
    <n v="331"/>
    <x v="331"/>
    <x v="330"/>
    <n v="40000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x v="331"/>
  </r>
  <r>
    <n v="332"/>
    <x v="332"/>
    <x v="331"/>
    <n v="100000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s v="documentary"/>
    <x v="332"/>
    <x v="332"/>
  </r>
  <r>
    <n v="333"/>
    <x v="333"/>
    <x v="332"/>
    <n v="40000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x v="333"/>
  </r>
  <r>
    <n v="334"/>
    <x v="334"/>
    <x v="333"/>
    <n v="10000"/>
    <n v="10119"/>
    <x v="0"/>
    <x v="0"/>
    <s v="USD"/>
    <n v="1431716400"/>
    <n v="1428423757"/>
    <b v="1"/>
    <x v="50"/>
    <b v="1"/>
    <s v="film &amp; video/documentary"/>
    <n v="101.19"/>
    <n v="146.65217391304347"/>
    <x v="0"/>
    <s v="documentary"/>
    <x v="334"/>
    <x v="334"/>
  </r>
  <r>
    <n v="335"/>
    <x v="335"/>
    <x v="334"/>
    <n v="850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s v="documentary"/>
    <x v="335"/>
    <x v="335"/>
  </r>
  <r>
    <n v="336"/>
    <x v="336"/>
    <x v="335"/>
    <n v="25000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x v="336"/>
  </r>
  <r>
    <n v="337"/>
    <x v="337"/>
    <x v="336"/>
    <n v="3000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x v="337"/>
  </r>
  <r>
    <n v="338"/>
    <x v="338"/>
    <x v="337"/>
    <n v="15000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x v="338"/>
  </r>
  <r>
    <n v="339"/>
    <x v="339"/>
    <x v="338"/>
    <n v="6000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x v="339"/>
  </r>
  <r>
    <n v="340"/>
    <x v="340"/>
    <x v="339"/>
    <n v="35000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x v="340"/>
  </r>
  <r>
    <n v="341"/>
    <x v="341"/>
    <x v="340"/>
    <n v="3500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x v="341"/>
  </r>
  <r>
    <n v="342"/>
    <x v="342"/>
    <x v="341"/>
    <n v="55000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x v="342"/>
  </r>
  <r>
    <n v="343"/>
    <x v="343"/>
    <x v="342"/>
    <n v="30000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x v="343"/>
  </r>
  <r>
    <n v="344"/>
    <x v="344"/>
    <x v="343"/>
    <n v="33500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x v="344"/>
  </r>
  <r>
    <n v="345"/>
    <x v="345"/>
    <x v="344"/>
    <n v="14500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x v="345"/>
  </r>
  <r>
    <n v="346"/>
    <x v="346"/>
    <x v="345"/>
    <n v="10000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x v="346"/>
  </r>
  <r>
    <n v="347"/>
    <x v="347"/>
    <x v="346"/>
    <n v="40000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x v="347"/>
  </r>
  <r>
    <n v="348"/>
    <x v="348"/>
    <x v="347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s v="documentary"/>
    <x v="348"/>
    <x v="348"/>
  </r>
  <r>
    <n v="349"/>
    <x v="349"/>
    <x v="348"/>
    <n v="11260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x v="349"/>
  </r>
  <r>
    <n v="350"/>
    <x v="350"/>
    <x v="349"/>
    <n v="25000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x v="350"/>
  </r>
  <r>
    <n v="351"/>
    <x v="351"/>
    <x v="350"/>
    <n v="34000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x v="351"/>
  </r>
  <r>
    <n v="352"/>
    <x v="352"/>
    <x v="351"/>
    <n v="10000"/>
    <n v="11656"/>
    <x v="0"/>
    <x v="0"/>
    <s v="USD"/>
    <n v="1412740868"/>
    <n v="1410148868"/>
    <b v="1"/>
    <x v="172"/>
    <b v="1"/>
    <s v="film &amp; video/documentary"/>
    <n v="116.56"/>
    <n v="40.755244755244753"/>
    <x v="0"/>
    <s v="documentary"/>
    <x v="352"/>
    <x v="352"/>
  </r>
  <r>
    <n v="353"/>
    <x v="353"/>
    <x v="352"/>
    <n v="58425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x v="353"/>
  </r>
  <r>
    <n v="354"/>
    <x v="354"/>
    <x v="353"/>
    <n v="3500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x v="354"/>
  </r>
  <r>
    <n v="355"/>
    <x v="355"/>
    <x v="354"/>
    <n v="35000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x v="355"/>
  </r>
  <r>
    <n v="356"/>
    <x v="356"/>
    <x v="355"/>
    <n v="7500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x v="356"/>
  </r>
  <r>
    <n v="357"/>
    <x v="357"/>
    <x v="356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s v="documentary"/>
    <x v="357"/>
    <x v="357"/>
  </r>
  <r>
    <n v="358"/>
    <x v="358"/>
    <x v="357"/>
    <n v="50000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x v="358"/>
  </r>
  <r>
    <n v="359"/>
    <x v="359"/>
    <x v="358"/>
    <n v="24200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x v="359"/>
  </r>
  <r>
    <n v="360"/>
    <x v="360"/>
    <x v="359"/>
    <n v="12000"/>
    <n v="12165"/>
    <x v="0"/>
    <x v="0"/>
    <s v="USD"/>
    <n v="1437621060"/>
    <n v="1433799180"/>
    <b v="0"/>
    <x v="45"/>
    <b v="1"/>
    <s v="film &amp; video/documentary"/>
    <n v="101.375"/>
    <n v="139.82758620689654"/>
    <x v="0"/>
    <s v="documentary"/>
    <x v="360"/>
    <x v="360"/>
  </r>
  <r>
    <n v="361"/>
    <x v="361"/>
    <x v="360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x v="361"/>
  </r>
  <r>
    <n v="362"/>
    <x v="362"/>
    <x v="361"/>
    <n v="9665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x v="362"/>
  </r>
  <r>
    <n v="363"/>
    <x v="363"/>
    <x v="362"/>
    <n v="8925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x v="363"/>
  </r>
  <r>
    <n v="364"/>
    <x v="364"/>
    <x v="363"/>
    <n v="7000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x v="364"/>
  </r>
  <r>
    <n v="365"/>
    <x v="365"/>
    <x v="364"/>
    <n v="15000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x v="365"/>
  </r>
  <r>
    <n v="366"/>
    <x v="366"/>
    <x v="365"/>
    <n v="38000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x v="366"/>
  </r>
  <r>
    <n v="367"/>
    <x v="367"/>
    <x v="366"/>
    <n v="10000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s v="documentary"/>
    <x v="367"/>
    <x v="367"/>
  </r>
  <r>
    <n v="368"/>
    <x v="368"/>
    <x v="367"/>
    <n v="12500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x v="368"/>
  </r>
  <r>
    <n v="369"/>
    <x v="369"/>
    <x v="368"/>
    <n v="6500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x v="369"/>
  </r>
  <r>
    <n v="370"/>
    <x v="370"/>
    <x v="369"/>
    <n v="25000"/>
    <n v="30505"/>
    <x v="0"/>
    <x v="0"/>
    <s v="USD"/>
    <n v="1483729500"/>
    <n v="1481137500"/>
    <b v="0"/>
    <x v="68"/>
    <b v="1"/>
    <s v="film &amp; video/documentary"/>
    <n v="122.02"/>
    <n v="709.41860465116281"/>
    <x v="0"/>
    <s v="documentary"/>
    <x v="370"/>
    <x v="370"/>
  </r>
  <r>
    <n v="371"/>
    <x v="371"/>
    <x v="370"/>
    <n v="15000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x v="371"/>
  </r>
  <r>
    <n v="372"/>
    <x v="372"/>
    <x v="371"/>
    <n v="300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x v="372"/>
  </r>
  <r>
    <n v="373"/>
    <x v="373"/>
    <x v="372"/>
    <n v="7500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x v="373"/>
  </r>
  <r>
    <n v="374"/>
    <x v="374"/>
    <x v="373"/>
    <n v="6000"/>
    <n v="7839"/>
    <x v="0"/>
    <x v="0"/>
    <s v="USD"/>
    <n v="1316208031"/>
    <n v="1312320031"/>
    <b v="0"/>
    <x v="49"/>
    <b v="1"/>
    <s v="film &amp; video/documentary"/>
    <n v="130.65"/>
    <n v="45.051724137931032"/>
    <x v="0"/>
    <s v="documentary"/>
    <x v="374"/>
    <x v="374"/>
  </r>
  <r>
    <n v="375"/>
    <x v="375"/>
    <x v="374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s v="documentary"/>
    <x v="375"/>
    <x v="375"/>
  </r>
  <r>
    <n v="376"/>
    <x v="376"/>
    <x v="375"/>
    <n v="2450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x v="376"/>
  </r>
  <r>
    <n v="377"/>
    <x v="377"/>
    <x v="376"/>
    <n v="12000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x v="377"/>
  </r>
  <r>
    <n v="378"/>
    <x v="378"/>
    <x v="377"/>
    <n v="3000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x v="378"/>
  </r>
  <r>
    <n v="379"/>
    <x v="379"/>
    <x v="378"/>
    <n v="15000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x v="379"/>
  </r>
  <r>
    <n v="380"/>
    <x v="380"/>
    <x v="379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s v="documentary"/>
    <x v="380"/>
    <x v="380"/>
  </r>
  <r>
    <n v="381"/>
    <x v="381"/>
    <x v="380"/>
    <n v="25000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x v="381"/>
  </r>
  <r>
    <n v="382"/>
    <x v="382"/>
    <x v="381"/>
    <n v="60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x v="382"/>
  </r>
  <r>
    <n v="383"/>
    <x v="383"/>
    <x v="382"/>
    <n v="999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x v="383"/>
  </r>
  <r>
    <n v="384"/>
    <x v="384"/>
    <x v="383"/>
    <n v="20000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s v="documentary"/>
    <x v="384"/>
    <x v="384"/>
  </r>
  <r>
    <n v="385"/>
    <x v="385"/>
    <x v="384"/>
    <n v="25000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s v="documentary"/>
    <x v="385"/>
    <x v="385"/>
  </r>
  <r>
    <n v="386"/>
    <x v="386"/>
    <x v="385"/>
    <n v="60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x v="386"/>
  </r>
  <r>
    <n v="387"/>
    <x v="387"/>
    <x v="386"/>
    <n v="38000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x v="387"/>
  </r>
  <r>
    <n v="388"/>
    <x v="388"/>
    <x v="387"/>
    <n v="500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x v="388"/>
  </r>
  <r>
    <n v="389"/>
    <x v="389"/>
    <x v="388"/>
    <n v="68000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x v="389"/>
  </r>
  <r>
    <n v="390"/>
    <x v="390"/>
    <x v="389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s v="documentary"/>
    <x v="390"/>
    <x v="390"/>
  </r>
  <r>
    <n v="391"/>
    <x v="391"/>
    <x v="390"/>
    <n v="20000"/>
    <n v="20122"/>
    <x v="0"/>
    <x v="0"/>
    <s v="USD"/>
    <n v="1324169940"/>
    <n v="1321578051"/>
    <b v="0"/>
    <x v="189"/>
    <b v="1"/>
    <s v="film &amp; video/documentary"/>
    <n v="100.61"/>
    <n v="104.25906735751295"/>
    <x v="0"/>
    <s v="documentary"/>
    <x v="391"/>
    <x v="391"/>
  </r>
  <r>
    <n v="392"/>
    <x v="392"/>
    <x v="391"/>
    <n v="18500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x v="392"/>
  </r>
  <r>
    <n v="393"/>
    <x v="393"/>
    <x v="392"/>
    <n v="50000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s v="documentary"/>
    <x v="393"/>
    <x v="393"/>
  </r>
  <r>
    <n v="394"/>
    <x v="394"/>
    <x v="393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s v="documentary"/>
    <x v="394"/>
    <x v="394"/>
  </r>
  <r>
    <n v="395"/>
    <x v="395"/>
    <x v="394"/>
    <n v="10000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x v="395"/>
  </r>
  <r>
    <n v="396"/>
    <x v="396"/>
    <x v="395"/>
    <n v="15000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x v="396"/>
  </r>
  <r>
    <n v="397"/>
    <x v="397"/>
    <x v="396"/>
    <n v="12444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x v="397"/>
  </r>
  <r>
    <n v="398"/>
    <x v="398"/>
    <x v="397"/>
    <n v="7500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x v="398"/>
  </r>
  <r>
    <n v="399"/>
    <x v="399"/>
    <x v="398"/>
    <n v="20000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x v="399"/>
  </r>
  <r>
    <n v="400"/>
    <x v="400"/>
    <x v="399"/>
    <n v="10000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x v="400"/>
  </r>
  <r>
    <n v="401"/>
    <x v="401"/>
    <x v="400"/>
    <n v="50000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s v="documentary"/>
    <x v="401"/>
    <x v="401"/>
  </r>
  <r>
    <n v="402"/>
    <x v="402"/>
    <x v="401"/>
    <n v="2000"/>
    <n v="2833"/>
    <x v="0"/>
    <x v="0"/>
    <s v="USD"/>
    <n v="1446731817"/>
    <n v="1444913817"/>
    <b v="0"/>
    <x v="68"/>
    <b v="1"/>
    <s v="film &amp; video/documentary"/>
    <n v="141.65"/>
    <n v="65.883720930232556"/>
    <x v="0"/>
    <s v="documentary"/>
    <x v="402"/>
    <x v="402"/>
  </r>
  <r>
    <n v="403"/>
    <x v="403"/>
    <x v="402"/>
    <n v="500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x v="403"/>
  </r>
  <r>
    <n v="404"/>
    <x v="404"/>
    <x v="403"/>
    <n v="35000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x v="404"/>
  </r>
  <r>
    <n v="405"/>
    <x v="405"/>
    <x v="404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s v="documentary"/>
    <x v="405"/>
    <x v="405"/>
  </r>
  <r>
    <n v="406"/>
    <x v="406"/>
    <x v="405"/>
    <n v="280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x v="406"/>
  </r>
  <r>
    <n v="407"/>
    <x v="407"/>
    <x v="406"/>
    <n v="2000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x v="407"/>
  </r>
  <r>
    <n v="408"/>
    <x v="408"/>
    <x v="407"/>
    <n v="6000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x v="408"/>
  </r>
  <r>
    <n v="409"/>
    <x v="409"/>
    <x v="408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s v="documentary"/>
    <x v="409"/>
    <x v="409"/>
  </r>
  <r>
    <n v="410"/>
    <x v="410"/>
    <x v="409"/>
    <n v="1000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x v="410"/>
  </r>
  <r>
    <n v="411"/>
    <x v="411"/>
    <x v="410"/>
    <n v="30000"/>
    <n v="30315"/>
    <x v="0"/>
    <x v="0"/>
    <s v="USD"/>
    <n v="1387688400"/>
    <n v="1384920804"/>
    <b v="0"/>
    <x v="198"/>
    <b v="1"/>
    <s v="film &amp; video/documentary"/>
    <n v="101.05"/>
    <n v="125.78838174273859"/>
    <x v="0"/>
    <s v="documentary"/>
    <x v="411"/>
    <x v="411"/>
  </r>
  <r>
    <n v="412"/>
    <x v="412"/>
    <x v="411"/>
    <n v="2500"/>
    <n v="3171"/>
    <x v="0"/>
    <x v="0"/>
    <s v="USD"/>
    <n v="1343238578"/>
    <n v="1341856178"/>
    <b v="0"/>
    <x v="165"/>
    <b v="1"/>
    <s v="film &amp; video/documentary"/>
    <n v="126.84"/>
    <n v="57.654545454545456"/>
    <x v="0"/>
    <s v="documentary"/>
    <x v="412"/>
    <x v="412"/>
  </r>
  <r>
    <n v="413"/>
    <x v="413"/>
    <x v="412"/>
    <n v="12800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s v="documentary"/>
    <x v="413"/>
    <x v="413"/>
  </r>
  <r>
    <n v="414"/>
    <x v="414"/>
    <x v="413"/>
    <n v="18500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x v="414"/>
  </r>
  <r>
    <n v="415"/>
    <x v="415"/>
    <x v="414"/>
    <n v="1400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x v="415"/>
  </r>
  <r>
    <n v="416"/>
    <x v="416"/>
    <x v="415"/>
    <n v="1000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x v="416"/>
  </r>
  <r>
    <n v="417"/>
    <x v="417"/>
    <x v="416"/>
    <n v="10500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x v="417"/>
  </r>
  <r>
    <n v="418"/>
    <x v="418"/>
    <x v="417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s v="documentary"/>
    <x v="418"/>
    <x v="418"/>
  </r>
  <r>
    <n v="419"/>
    <x v="419"/>
    <x v="418"/>
    <n v="8000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s v="documentary"/>
    <x v="419"/>
    <x v="419"/>
  </r>
  <r>
    <n v="420"/>
    <x v="420"/>
    <x v="419"/>
    <n v="3300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s v="animation"/>
    <x v="420"/>
    <x v="420"/>
  </r>
  <r>
    <n v="421"/>
    <x v="421"/>
    <x v="420"/>
    <n v="15000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s v="animation"/>
    <x v="421"/>
    <x v="421"/>
  </r>
  <r>
    <n v="422"/>
    <x v="422"/>
    <x v="421"/>
    <n v="40000"/>
    <n v="430"/>
    <x v="2"/>
    <x v="0"/>
    <s v="USD"/>
    <n v="1410416097"/>
    <n v="1407824097"/>
    <b v="0"/>
    <x v="8"/>
    <b v="0"/>
    <s v="film &amp; video/animation"/>
    <n v="1.075"/>
    <n v="35.833333333333336"/>
    <x v="0"/>
    <s v="animation"/>
    <x v="422"/>
    <x v="422"/>
  </r>
  <r>
    <n v="423"/>
    <x v="423"/>
    <x v="422"/>
    <n v="20000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s v="animation"/>
    <x v="423"/>
    <x v="423"/>
  </r>
  <r>
    <n v="424"/>
    <x v="424"/>
    <x v="423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s v="animation"/>
    <x v="424"/>
    <x v="424"/>
  </r>
  <r>
    <n v="425"/>
    <x v="425"/>
    <x v="424"/>
    <n v="50000"/>
    <n v="6"/>
    <x v="2"/>
    <x v="0"/>
    <s v="USD"/>
    <n v="1448660404"/>
    <n v="1443472804"/>
    <b v="0"/>
    <x v="84"/>
    <b v="0"/>
    <s v="film &amp; video/animation"/>
    <n v="1.2E-2"/>
    <n v="3"/>
    <x v="0"/>
    <s v="animation"/>
    <x v="425"/>
    <x v="425"/>
  </r>
  <r>
    <n v="426"/>
    <x v="426"/>
    <x v="425"/>
    <n v="10000"/>
    <n v="133"/>
    <x v="2"/>
    <x v="0"/>
    <s v="USD"/>
    <n v="1456851914"/>
    <n v="1454259914"/>
    <b v="0"/>
    <x v="22"/>
    <b v="0"/>
    <s v="film &amp; video/animation"/>
    <n v="1.3299999999999998"/>
    <n v="16.625"/>
    <x v="0"/>
    <s v="animation"/>
    <x v="426"/>
    <x v="426"/>
  </r>
  <r>
    <n v="427"/>
    <x v="427"/>
    <x v="426"/>
    <n v="6500"/>
    <n v="0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x v="427"/>
  </r>
  <r>
    <n v="428"/>
    <x v="428"/>
    <x v="427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s v="animation"/>
    <x v="428"/>
    <x v="428"/>
  </r>
  <r>
    <n v="429"/>
    <x v="429"/>
    <x v="428"/>
    <n v="5000"/>
    <n v="0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x v="429"/>
  </r>
  <r>
    <n v="430"/>
    <x v="430"/>
    <x v="429"/>
    <n v="1000"/>
    <n v="24"/>
    <x v="2"/>
    <x v="0"/>
    <s v="USD"/>
    <n v="1378866867"/>
    <n v="1377570867"/>
    <b v="0"/>
    <x v="81"/>
    <b v="0"/>
    <s v="film &amp; video/animation"/>
    <n v="2.4"/>
    <n v="4.8"/>
    <x v="0"/>
    <s v="animation"/>
    <x v="430"/>
    <x v="430"/>
  </r>
  <r>
    <n v="431"/>
    <x v="431"/>
    <x v="430"/>
    <n v="3000"/>
    <n v="415"/>
    <x v="2"/>
    <x v="1"/>
    <s v="GBP"/>
    <n v="1467752083"/>
    <n v="1465160083"/>
    <b v="0"/>
    <x v="22"/>
    <b v="0"/>
    <s v="film &amp; video/animation"/>
    <n v="13.833333333333334"/>
    <n v="51.875"/>
    <x v="0"/>
    <s v="animation"/>
    <x v="431"/>
    <x v="431"/>
  </r>
  <r>
    <n v="432"/>
    <x v="432"/>
    <x v="431"/>
    <n v="6000"/>
    <n v="570"/>
    <x v="2"/>
    <x v="0"/>
    <s v="USD"/>
    <n v="1445448381"/>
    <n v="1440264381"/>
    <b v="0"/>
    <x v="22"/>
    <b v="0"/>
    <s v="film &amp; video/animation"/>
    <n v="9.5"/>
    <n v="71.25"/>
    <x v="0"/>
    <s v="animation"/>
    <x v="432"/>
    <x v="432"/>
  </r>
  <r>
    <n v="433"/>
    <x v="433"/>
    <x v="432"/>
    <n v="3000"/>
    <n v="0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x v="433"/>
  </r>
  <r>
    <n v="434"/>
    <x v="434"/>
    <x v="433"/>
    <n v="2500"/>
    <n v="125"/>
    <x v="2"/>
    <x v="0"/>
    <s v="USD"/>
    <n v="1385931702"/>
    <n v="1383076902"/>
    <b v="0"/>
    <x v="84"/>
    <b v="0"/>
    <s v="film &amp; video/animation"/>
    <n v="5"/>
    <n v="62.5"/>
    <x v="0"/>
    <s v="animation"/>
    <x v="434"/>
    <x v="434"/>
  </r>
  <r>
    <n v="435"/>
    <x v="435"/>
    <x v="434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s v="animation"/>
    <x v="435"/>
    <x v="435"/>
  </r>
  <r>
    <n v="436"/>
    <x v="436"/>
    <x v="435"/>
    <n v="1000"/>
    <n v="0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x v="436"/>
  </r>
  <r>
    <n v="437"/>
    <x v="437"/>
    <x v="436"/>
    <n v="7000"/>
    <n v="0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x v="437"/>
  </r>
  <r>
    <n v="438"/>
    <x v="438"/>
    <x v="437"/>
    <n v="20000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s v="animation"/>
    <x v="438"/>
    <x v="438"/>
  </r>
  <r>
    <n v="439"/>
    <x v="439"/>
    <x v="438"/>
    <n v="450"/>
    <n v="0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x v="439"/>
  </r>
  <r>
    <n v="440"/>
    <x v="440"/>
    <x v="439"/>
    <n v="5000"/>
    <n v="5"/>
    <x v="2"/>
    <x v="0"/>
    <s v="USD"/>
    <n v="1458859153"/>
    <n v="1456270753"/>
    <b v="0"/>
    <x v="29"/>
    <b v="0"/>
    <s v="film &amp; video/animation"/>
    <n v="0.1"/>
    <n v="5"/>
    <x v="0"/>
    <s v="animation"/>
    <x v="440"/>
    <x v="440"/>
  </r>
  <r>
    <n v="441"/>
    <x v="441"/>
    <x v="440"/>
    <n v="400"/>
    <n v="0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x v="441"/>
  </r>
  <r>
    <n v="442"/>
    <x v="442"/>
    <x v="441"/>
    <n v="17000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s v="animation"/>
    <x v="442"/>
    <x v="442"/>
  </r>
  <r>
    <n v="443"/>
    <x v="443"/>
    <x v="442"/>
    <n v="10000"/>
    <n v="10"/>
    <x v="2"/>
    <x v="5"/>
    <s v="CAD"/>
    <n v="1391991701"/>
    <n v="1389399701"/>
    <b v="0"/>
    <x v="84"/>
    <b v="0"/>
    <s v="film &amp; video/animation"/>
    <n v="0.1"/>
    <n v="5"/>
    <x v="0"/>
    <s v="animation"/>
    <x v="443"/>
    <x v="443"/>
  </r>
  <r>
    <n v="444"/>
    <x v="444"/>
    <x v="443"/>
    <n v="1000"/>
    <n v="50"/>
    <x v="2"/>
    <x v="0"/>
    <s v="USD"/>
    <n v="1329342361"/>
    <n v="1324158361"/>
    <b v="0"/>
    <x v="29"/>
    <b v="0"/>
    <s v="film &amp; video/animation"/>
    <n v="5"/>
    <n v="50"/>
    <x v="0"/>
    <s v="animation"/>
    <x v="444"/>
    <x v="444"/>
  </r>
  <r>
    <n v="445"/>
    <x v="445"/>
    <x v="444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s v="animation"/>
    <x v="445"/>
    <x v="445"/>
  </r>
  <r>
    <n v="446"/>
    <x v="446"/>
    <x v="445"/>
    <n v="10500"/>
    <n v="766"/>
    <x v="2"/>
    <x v="0"/>
    <s v="USD"/>
    <n v="1425434420"/>
    <n v="1422842420"/>
    <b v="0"/>
    <x v="38"/>
    <b v="0"/>
    <s v="film &amp; video/animation"/>
    <n v="7.2952380952380951"/>
    <n v="47.875"/>
    <x v="0"/>
    <s v="animation"/>
    <x v="446"/>
    <x v="446"/>
  </r>
  <r>
    <n v="447"/>
    <x v="447"/>
    <x v="446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s v="animation"/>
    <x v="447"/>
    <x v="447"/>
  </r>
  <r>
    <n v="448"/>
    <x v="448"/>
    <x v="447"/>
    <n v="250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s v="animation"/>
    <x v="448"/>
    <x v="448"/>
  </r>
  <r>
    <n v="449"/>
    <x v="449"/>
    <x v="448"/>
    <n v="2000"/>
    <n v="45"/>
    <x v="2"/>
    <x v="1"/>
    <s v="GBP"/>
    <n v="1382017085"/>
    <n v="1379425085"/>
    <b v="0"/>
    <x v="81"/>
    <b v="0"/>
    <s v="film &amp; video/animation"/>
    <n v="2.25"/>
    <n v="9"/>
    <x v="0"/>
    <s v="animation"/>
    <x v="449"/>
    <x v="449"/>
  </r>
  <r>
    <n v="450"/>
    <x v="450"/>
    <x v="449"/>
    <n v="50000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x v="450"/>
  </r>
  <r>
    <n v="451"/>
    <x v="451"/>
    <x v="450"/>
    <n v="20000"/>
    <n v="0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x v="451"/>
  </r>
  <r>
    <n v="452"/>
    <x v="452"/>
    <x v="451"/>
    <n v="750"/>
    <n v="480"/>
    <x v="2"/>
    <x v="0"/>
    <s v="USD"/>
    <n v="1431536015"/>
    <n v="1428944015"/>
    <b v="0"/>
    <x v="8"/>
    <b v="0"/>
    <s v="film &amp; video/animation"/>
    <n v="64"/>
    <n v="40"/>
    <x v="0"/>
    <s v="animation"/>
    <x v="452"/>
    <x v="452"/>
  </r>
  <r>
    <n v="453"/>
    <x v="453"/>
    <x v="452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s v="animation"/>
    <x v="453"/>
    <x v="453"/>
  </r>
  <r>
    <n v="454"/>
    <x v="454"/>
    <x v="453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x v="454"/>
  </r>
  <r>
    <n v="455"/>
    <x v="455"/>
    <x v="454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s v="animation"/>
    <x v="455"/>
    <x v="455"/>
  </r>
  <r>
    <n v="456"/>
    <x v="456"/>
    <x v="455"/>
    <n v="8888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x v="456"/>
  </r>
  <r>
    <n v="457"/>
    <x v="457"/>
    <x v="456"/>
    <n v="20000"/>
    <n v="0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x v="457"/>
  </r>
  <r>
    <n v="458"/>
    <x v="458"/>
    <x v="457"/>
    <n v="10000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s v="animation"/>
    <x v="458"/>
    <x v="458"/>
  </r>
  <r>
    <n v="459"/>
    <x v="459"/>
    <x v="458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s v="animation"/>
    <x v="459"/>
    <x v="459"/>
  </r>
  <r>
    <n v="460"/>
    <x v="460"/>
    <x v="459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s v="animation"/>
    <x v="460"/>
    <x v="460"/>
  </r>
  <r>
    <n v="461"/>
    <x v="461"/>
    <x v="460"/>
    <n v="550"/>
    <n v="0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x v="461"/>
  </r>
  <r>
    <n v="462"/>
    <x v="462"/>
    <x v="461"/>
    <n v="100000"/>
    <n v="0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x v="462"/>
  </r>
  <r>
    <n v="463"/>
    <x v="463"/>
    <x v="462"/>
    <n v="55000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x v="463"/>
  </r>
  <r>
    <n v="464"/>
    <x v="464"/>
    <x v="463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s v="animation"/>
    <x v="464"/>
    <x v="464"/>
  </r>
  <r>
    <n v="465"/>
    <x v="465"/>
    <x v="464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s v="animation"/>
    <x v="465"/>
    <x v="465"/>
  </r>
  <r>
    <n v="466"/>
    <x v="466"/>
    <x v="465"/>
    <n v="10000"/>
    <n v="76"/>
    <x v="2"/>
    <x v="0"/>
    <s v="USD"/>
    <n v="1347057464"/>
    <n v="1344465464"/>
    <b v="0"/>
    <x v="81"/>
    <b v="0"/>
    <s v="film &amp; video/animation"/>
    <n v="0.76"/>
    <n v="15.2"/>
    <x v="0"/>
    <s v="animation"/>
    <x v="466"/>
    <x v="466"/>
  </r>
  <r>
    <n v="467"/>
    <x v="467"/>
    <x v="466"/>
    <n v="20000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s v="animation"/>
    <x v="467"/>
    <x v="467"/>
  </r>
  <r>
    <n v="468"/>
    <x v="468"/>
    <x v="467"/>
    <n v="7500"/>
    <n v="0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x v="468"/>
  </r>
  <r>
    <n v="469"/>
    <x v="469"/>
    <x v="468"/>
    <n v="6000"/>
    <n v="0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x v="469"/>
  </r>
  <r>
    <n v="470"/>
    <x v="470"/>
    <x v="469"/>
    <n v="5000"/>
    <n v="51"/>
    <x v="2"/>
    <x v="0"/>
    <s v="USD"/>
    <n v="1389844800"/>
    <n v="1385524889"/>
    <b v="0"/>
    <x v="84"/>
    <b v="0"/>
    <s v="film &amp; video/animation"/>
    <n v="1.02"/>
    <n v="25.5"/>
    <x v="0"/>
    <s v="animation"/>
    <x v="470"/>
    <x v="470"/>
  </r>
  <r>
    <n v="471"/>
    <x v="471"/>
    <x v="470"/>
    <n v="55000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x v="471"/>
  </r>
  <r>
    <n v="472"/>
    <x v="472"/>
    <x v="471"/>
    <n v="800"/>
    <n v="141"/>
    <x v="2"/>
    <x v="0"/>
    <s v="USD"/>
    <n v="1408831718"/>
    <n v="1406239718"/>
    <b v="0"/>
    <x v="81"/>
    <b v="0"/>
    <s v="film &amp; video/animation"/>
    <n v="17.625"/>
    <n v="28.2"/>
    <x v="0"/>
    <s v="animation"/>
    <x v="472"/>
    <x v="472"/>
  </r>
  <r>
    <n v="473"/>
    <x v="473"/>
    <x v="472"/>
    <n v="30000"/>
    <n v="861"/>
    <x v="2"/>
    <x v="0"/>
    <s v="USD"/>
    <n v="1410972319"/>
    <n v="1408380319"/>
    <b v="0"/>
    <x v="25"/>
    <b v="0"/>
    <s v="film &amp; video/animation"/>
    <n v="2.87"/>
    <n v="61.5"/>
    <x v="0"/>
    <s v="animation"/>
    <x v="473"/>
    <x v="473"/>
  </r>
  <r>
    <n v="474"/>
    <x v="474"/>
    <x v="473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s v="animation"/>
    <x v="474"/>
    <x v="474"/>
  </r>
  <r>
    <n v="475"/>
    <x v="475"/>
    <x v="474"/>
    <n v="2000"/>
    <n v="0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x v="475"/>
  </r>
  <r>
    <n v="476"/>
    <x v="476"/>
    <x v="475"/>
    <n v="220000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s v="animation"/>
    <x v="476"/>
    <x v="476"/>
  </r>
  <r>
    <n v="477"/>
    <x v="477"/>
    <x v="476"/>
    <n v="1500"/>
    <n v="0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x v="477"/>
  </r>
  <r>
    <n v="478"/>
    <x v="478"/>
    <x v="477"/>
    <n v="10000"/>
    <n v="0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x v="478"/>
  </r>
  <r>
    <n v="479"/>
    <x v="479"/>
    <x v="478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s v="animation"/>
    <x v="479"/>
    <x v="479"/>
  </r>
  <r>
    <n v="480"/>
    <x v="480"/>
    <x v="479"/>
    <n v="40000"/>
    <n v="7764"/>
    <x v="2"/>
    <x v="0"/>
    <s v="USD"/>
    <n v="1376049615"/>
    <n v="1373457615"/>
    <b v="0"/>
    <x v="205"/>
    <b v="0"/>
    <s v="film &amp; video/animation"/>
    <n v="19.41"/>
    <n v="55.457142857142856"/>
    <x v="0"/>
    <s v="animation"/>
    <x v="480"/>
    <x v="480"/>
  </r>
  <r>
    <n v="481"/>
    <x v="481"/>
    <x v="480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s v="animation"/>
    <x v="481"/>
    <x v="481"/>
  </r>
  <r>
    <n v="482"/>
    <x v="482"/>
    <x v="481"/>
    <n v="10000"/>
    <n v="10"/>
    <x v="2"/>
    <x v="0"/>
    <s v="USD"/>
    <n v="1460644440"/>
    <n v="1458336690"/>
    <b v="0"/>
    <x v="29"/>
    <b v="0"/>
    <s v="film &amp; video/animation"/>
    <n v="0.1"/>
    <n v="10"/>
    <x v="0"/>
    <s v="animation"/>
    <x v="482"/>
    <x v="482"/>
  </r>
  <r>
    <n v="483"/>
    <x v="483"/>
    <x v="482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s v="animation"/>
    <x v="483"/>
    <x v="483"/>
  </r>
  <r>
    <n v="484"/>
    <x v="484"/>
    <x v="483"/>
    <n v="80000"/>
    <n v="149"/>
    <x v="2"/>
    <x v="1"/>
    <s v="GBP"/>
    <n v="1446766372"/>
    <n v="1443220372"/>
    <b v="0"/>
    <x v="202"/>
    <b v="0"/>
    <s v="film &amp; video/animation"/>
    <n v="0.18625"/>
    <n v="13.545454545454545"/>
    <x v="0"/>
    <s v="animation"/>
    <x v="484"/>
    <x v="484"/>
  </r>
  <r>
    <n v="485"/>
    <x v="485"/>
    <x v="484"/>
    <n v="3795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x v="485"/>
  </r>
  <r>
    <n v="486"/>
    <x v="486"/>
    <x v="485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s v="animation"/>
    <x v="486"/>
    <x v="486"/>
  </r>
  <r>
    <n v="487"/>
    <x v="487"/>
    <x v="486"/>
    <n v="50000"/>
    <n v="0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x v="487"/>
  </r>
  <r>
    <n v="488"/>
    <x v="488"/>
    <x v="487"/>
    <n v="12000"/>
    <n v="0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x v="488"/>
  </r>
  <r>
    <n v="489"/>
    <x v="489"/>
    <x v="488"/>
    <n v="74997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x v="489"/>
  </r>
  <r>
    <n v="490"/>
    <x v="490"/>
    <x v="489"/>
    <n v="1000"/>
    <n v="0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x v="490"/>
  </r>
  <r>
    <n v="491"/>
    <x v="491"/>
    <x v="490"/>
    <n v="10000"/>
    <n v="0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x v="491"/>
  </r>
  <r>
    <n v="492"/>
    <x v="492"/>
    <x v="491"/>
    <n v="10000000"/>
    <n v="0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x v="492"/>
  </r>
  <r>
    <n v="493"/>
    <x v="493"/>
    <x v="492"/>
    <n v="30000"/>
    <n v="0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x v="493"/>
  </r>
  <r>
    <n v="494"/>
    <x v="494"/>
    <x v="493"/>
    <n v="20000"/>
    <n v="31"/>
    <x v="2"/>
    <x v="0"/>
    <s v="USD"/>
    <n v="1404356400"/>
    <n v="1402343765"/>
    <b v="0"/>
    <x v="83"/>
    <b v="0"/>
    <s v="film &amp; video/animation"/>
    <n v="0.155"/>
    <n v="10.333333333333334"/>
    <x v="0"/>
    <s v="animation"/>
    <x v="494"/>
    <x v="494"/>
  </r>
  <r>
    <n v="495"/>
    <x v="495"/>
    <x v="494"/>
    <n v="7000"/>
    <n v="0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x v="495"/>
  </r>
  <r>
    <n v="496"/>
    <x v="496"/>
    <x v="495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s v="animation"/>
    <x v="496"/>
    <x v="496"/>
  </r>
  <r>
    <n v="497"/>
    <x v="497"/>
    <x v="496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s v="animation"/>
    <x v="497"/>
    <x v="497"/>
  </r>
  <r>
    <n v="498"/>
    <x v="498"/>
    <x v="497"/>
    <n v="65108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s v="animation"/>
    <x v="498"/>
    <x v="498"/>
  </r>
  <r>
    <n v="499"/>
    <x v="499"/>
    <x v="498"/>
    <n v="20000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s v="animation"/>
    <x v="499"/>
    <x v="499"/>
  </r>
  <r>
    <n v="500"/>
    <x v="500"/>
    <x v="499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s v="animation"/>
    <x v="500"/>
    <x v="500"/>
  </r>
  <r>
    <n v="501"/>
    <x v="501"/>
    <x v="500"/>
    <n v="10000"/>
    <n v="0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x v="501"/>
  </r>
  <r>
    <n v="502"/>
    <x v="502"/>
    <x v="501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s v="animation"/>
    <x v="502"/>
    <x v="502"/>
  </r>
  <r>
    <n v="503"/>
    <x v="503"/>
    <x v="502"/>
    <n v="6500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s v="animation"/>
    <x v="503"/>
    <x v="503"/>
  </r>
  <r>
    <n v="504"/>
    <x v="504"/>
    <x v="503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s v="animation"/>
    <x v="504"/>
    <x v="504"/>
  </r>
  <r>
    <n v="505"/>
    <x v="505"/>
    <x v="504"/>
    <n v="12000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x v="505"/>
  </r>
  <r>
    <n v="506"/>
    <x v="506"/>
    <x v="505"/>
    <n v="200000"/>
    <n v="250"/>
    <x v="2"/>
    <x v="0"/>
    <s v="USD"/>
    <n v="1376140520"/>
    <n v="1373548520"/>
    <b v="0"/>
    <x v="29"/>
    <b v="0"/>
    <s v="film &amp; video/animation"/>
    <n v="0.125"/>
    <n v="250"/>
    <x v="0"/>
    <s v="animation"/>
    <x v="506"/>
    <x v="506"/>
  </r>
  <r>
    <n v="507"/>
    <x v="507"/>
    <x v="506"/>
    <n v="20000"/>
    <n v="640"/>
    <x v="2"/>
    <x v="0"/>
    <s v="USD"/>
    <n v="1350687657"/>
    <n v="1346799657"/>
    <b v="0"/>
    <x v="73"/>
    <b v="0"/>
    <s v="film &amp; video/animation"/>
    <n v="3.2"/>
    <n v="64"/>
    <x v="0"/>
    <s v="animation"/>
    <x v="507"/>
    <x v="507"/>
  </r>
  <r>
    <n v="508"/>
    <x v="508"/>
    <x v="507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s v="animation"/>
    <x v="508"/>
    <x v="508"/>
  </r>
  <r>
    <n v="509"/>
    <x v="509"/>
    <x v="508"/>
    <n v="5000"/>
    <n v="10"/>
    <x v="2"/>
    <x v="1"/>
    <s v="GBP"/>
    <n v="1435504170"/>
    <n v="1432912170"/>
    <b v="0"/>
    <x v="29"/>
    <b v="0"/>
    <s v="film &amp; video/animation"/>
    <n v="0.2"/>
    <n v="10"/>
    <x v="0"/>
    <s v="animation"/>
    <x v="509"/>
    <x v="509"/>
  </r>
  <r>
    <n v="510"/>
    <x v="510"/>
    <x v="509"/>
    <n v="14000"/>
    <n v="0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x v="510"/>
  </r>
  <r>
    <n v="511"/>
    <x v="511"/>
    <x v="510"/>
    <n v="5000"/>
    <n v="150"/>
    <x v="2"/>
    <x v="0"/>
    <s v="USD"/>
    <n v="1365228982"/>
    <n v="1362640582"/>
    <b v="0"/>
    <x v="81"/>
    <b v="0"/>
    <s v="film &amp; video/animation"/>
    <n v="3"/>
    <n v="30"/>
    <x v="0"/>
    <s v="animation"/>
    <x v="511"/>
    <x v="511"/>
  </r>
  <r>
    <n v="512"/>
    <x v="512"/>
    <x v="511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s v="animation"/>
    <x v="512"/>
    <x v="512"/>
  </r>
  <r>
    <n v="513"/>
    <x v="513"/>
    <x v="512"/>
    <n v="50000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s v="animation"/>
    <x v="513"/>
    <x v="513"/>
  </r>
  <r>
    <n v="514"/>
    <x v="514"/>
    <x v="513"/>
    <n v="1500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s v="animation"/>
    <x v="514"/>
    <x v="514"/>
  </r>
  <r>
    <n v="515"/>
    <x v="515"/>
    <x v="514"/>
    <n v="97000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s v="animation"/>
    <x v="515"/>
    <x v="515"/>
  </r>
  <r>
    <n v="516"/>
    <x v="516"/>
    <x v="515"/>
    <n v="5000"/>
    <n v="0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x v="516"/>
  </r>
  <r>
    <n v="517"/>
    <x v="517"/>
    <x v="516"/>
    <n v="15000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s v="animation"/>
    <x v="517"/>
    <x v="517"/>
  </r>
  <r>
    <n v="518"/>
    <x v="518"/>
    <x v="517"/>
    <n v="7175"/>
    <n v="0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x v="518"/>
  </r>
  <r>
    <n v="519"/>
    <x v="519"/>
    <x v="518"/>
    <n v="12001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s v="animation"/>
    <x v="519"/>
    <x v="519"/>
  </r>
  <r>
    <n v="520"/>
    <x v="520"/>
    <x v="519"/>
    <n v="5000"/>
    <n v="5105"/>
    <x v="0"/>
    <x v="1"/>
    <s v="GBP"/>
    <n v="1449766261"/>
    <n v="1447174261"/>
    <b v="0"/>
    <x v="69"/>
    <b v="1"/>
    <s v="theater/plays"/>
    <n v="102.1"/>
    <n v="150.14705882352942"/>
    <x v="1"/>
    <s v="plays"/>
    <x v="520"/>
    <x v="520"/>
  </r>
  <r>
    <n v="521"/>
    <x v="521"/>
    <x v="520"/>
    <n v="5000"/>
    <n v="5232"/>
    <x v="0"/>
    <x v="0"/>
    <s v="USD"/>
    <n v="1477976340"/>
    <n v="1475460819"/>
    <b v="0"/>
    <x v="66"/>
    <b v="1"/>
    <s v="theater/plays"/>
    <n v="104.64"/>
    <n v="93.428571428571431"/>
    <x v="1"/>
    <s v="plays"/>
    <x v="521"/>
    <x v="521"/>
  </r>
  <r>
    <n v="522"/>
    <x v="522"/>
    <x v="521"/>
    <n v="3000"/>
    <n v="3440"/>
    <x v="0"/>
    <x v="0"/>
    <s v="USD"/>
    <n v="1458518325"/>
    <n v="1456793925"/>
    <b v="0"/>
    <x v="162"/>
    <b v="1"/>
    <s v="theater/plays"/>
    <n v="114.66666666666667"/>
    <n v="110.96774193548387"/>
    <x v="1"/>
    <s v="plays"/>
    <x v="522"/>
    <x v="522"/>
  </r>
  <r>
    <n v="523"/>
    <x v="523"/>
    <x v="522"/>
    <n v="5000"/>
    <n v="6030"/>
    <x v="0"/>
    <x v="0"/>
    <s v="USD"/>
    <n v="1442805076"/>
    <n v="1440213076"/>
    <b v="0"/>
    <x v="87"/>
    <b v="1"/>
    <s v="theater/plays"/>
    <n v="120.6"/>
    <n v="71.785714285714292"/>
    <x v="1"/>
    <s v="plays"/>
    <x v="523"/>
    <x v="523"/>
  </r>
  <r>
    <n v="524"/>
    <x v="524"/>
    <x v="523"/>
    <n v="3500"/>
    <n v="3803.55"/>
    <x v="0"/>
    <x v="1"/>
    <s v="GBP"/>
    <n v="1464801169"/>
    <n v="1462209169"/>
    <b v="0"/>
    <x v="208"/>
    <b v="1"/>
    <s v="theater/plays"/>
    <n v="108.67285714285715"/>
    <n v="29.258076923076924"/>
    <x v="1"/>
    <s v="plays"/>
    <x v="524"/>
    <x v="524"/>
  </r>
  <r>
    <n v="525"/>
    <x v="525"/>
    <x v="524"/>
    <n v="12000"/>
    <n v="12000"/>
    <x v="0"/>
    <x v="0"/>
    <s v="USD"/>
    <n v="1410601041"/>
    <n v="1406713041"/>
    <b v="0"/>
    <x v="8"/>
    <b v="1"/>
    <s v="theater/plays"/>
    <n v="100"/>
    <n v="1000"/>
    <x v="1"/>
    <s v="plays"/>
    <x v="525"/>
    <x v="525"/>
  </r>
  <r>
    <n v="526"/>
    <x v="526"/>
    <x v="525"/>
    <n v="1500"/>
    <n v="1710"/>
    <x v="0"/>
    <x v="1"/>
    <s v="GBP"/>
    <n v="1438966800"/>
    <n v="1436278344"/>
    <b v="0"/>
    <x v="23"/>
    <b v="1"/>
    <s v="theater/plays"/>
    <n v="113.99999999999999"/>
    <n v="74.347826086956516"/>
    <x v="1"/>
    <s v="plays"/>
    <x v="526"/>
    <x v="526"/>
  </r>
  <r>
    <n v="527"/>
    <x v="527"/>
    <x v="526"/>
    <n v="10000"/>
    <n v="10085"/>
    <x v="0"/>
    <x v="0"/>
    <s v="USD"/>
    <n v="1487347500"/>
    <n v="1484715366"/>
    <b v="0"/>
    <x v="150"/>
    <b v="1"/>
    <s v="theater/plays"/>
    <n v="100.85"/>
    <n v="63.829113924050631"/>
    <x v="1"/>
    <s v="plays"/>
    <x v="527"/>
    <x v="527"/>
  </r>
  <r>
    <n v="528"/>
    <x v="528"/>
    <x v="527"/>
    <n v="1150"/>
    <n v="1330"/>
    <x v="0"/>
    <x v="0"/>
    <s v="USD"/>
    <n v="1434921600"/>
    <n v="1433109907"/>
    <b v="0"/>
    <x v="209"/>
    <b v="1"/>
    <s v="theater/plays"/>
    <n v="115.65217391304347"/>
    <n v="44.333333333333336"/>
    <x v="1"/>
    <s v="plays"/>
    <x v="528"/>
    <x v="528"/>
  </r>
  <r>
    <n v="529"/>
    <x v="529"/>
    <x v="528"/>
    <n v="1200"/>
    <n v="1565"/>
    <x v="0"/>
    <x v="5"/>
    <s v="CAD"/>
    <n v="1484110800"/>
    <n v="1482281094"/>
    <b v="0"/>
    <x v="59"/>
    <b v="1"/>
    <s v="theater/plays"/>
    <n v="130.41666666666666"/>
    <n v="86.944444444444443"/>
    <x v="1"/>
    <s v="plays"/>
    <x v="529"/>
    <x v="529"/>
  </r>
  <r>
    <n v="530"/>
    <x v="530"/>
    <x v="529"/>
    <n v="3405"/>
    <n v="3670"/>
    <x v="0"/>
    <x v="0"/>
    <s v="USD"/>
    <n v="1435111200"/>
    <n v="1433254268"/>
    <b v="0"/>
    <x v="60"/>
    <b v="1"/>
    <s v="theater/plays"/>
    <n v="107.78267254038178"/>
    <n v="126.55172413793103"/>
    <x v="1"/>
    <s v="plays"/>
    <x v="530"/>
    <x v="530"/>
  </r>
  <r>
    <n v="531"/>
    <x v="531"/>
    <x v="530"/>
    <n v="4000"/>
    <n v="4000"/>
    <x v="0"/>
    <x v="0"/>
    <s v="USD"/>
    <n v="1481957940"/>
    <n v="1478050429"/>
    <b v="0"/>
    <x v="162"/>
    <b v="1"/>
    <s v="theater/plays"/>
    <n v="100"/>
    <n v="129.03225806451613"/>
    <x v="1"/>
    <s v="plays"/>
    <x v="531"/>
    <x v="531"/>
  </r>
  <r>
    <n v="532"/>
    <x v="532"/>
    <x v="531"/>
    <n v="10000"/>
    <n v="12325"/>
    <x v="0"/>
    <x v="0"/>
    <s v="USD"/>
    <n v="1463098208"/>
    <n v="1460506208"/>
    <b v="0"/>
    <x v="210"/>
    <b v="1"/>
    <s v="theater/plays"/>
    <n v="123.25"/>
    <n v="71.242774566473983"/>
    <x v="1"/>
    <s v="plays"/>
    <x v="532"/>
    <x v="532"/>
  </r>
  <r>
    <n v="533"/>
    <x v="533"/>
    <x v="532"/>
    <n v="2000"/>
    <n v="2004"/>
    <x v="0"/>
    <x v="1"/>
    <s v="GBP"/>
    <n v="1463394365"/>
    <n v="1461320765"/>
    <b v="0"/>
    <x v="57"/>
    <b v="1"/>
    <s v="theater/plays"/>
    <n v="100.2"/>
    <n v="117.88235294117646"/>
    <x v="1"/>
    <s v="plays"/>
    <x v="533"/>
    <x v="533"/>
  </r>
  <r>
    <n v="534"/>
    <x v="534"/>
    <x v="533"/>
    <n v="15000"/>
    <n v="15700"/>
    <x v="0"/>
    <x v="10"/>
    <s v="NOK"/>
    <n v="1446418800"/>
    <n v="1443036470"/>
    <b v="0"/>
    <x v="53"/>
    <b v="1"/>
    <s v="theater/plays"/>
    <n v="104.66666666666666"/>
    <n v="327.08333333333331"/>
    <x v="1"/>
    <s v="plays"/>
    <x v="534"/>
    <x v="534"/>
  </r>
  <r>
    <n v="535"/>
    <x v="535"/>
    <x v="534"/>
    <n v="2000"/>
    <n v="2050"/>
    <x v="0"/>
    <x v="1"/>
    <s v="GBP"/>
    <n v="1483707905"/>
    <n v="1481115905"/>
    <b v="0"/>
    <x v="211"/>
    <b v="1"/>
    <s v="theater/plays"/>
    <n v="102.49999999999999"/>
    <n v="34.745762711864408"/>
    <x v="1"/>
    <s v="plays"/>
    <x v="535"/>
    <x v="535"/>
  </r>
  <r>
    <n v="536"/>
    <x v="536"/>
    <x v="535"/>
    <n v="3300"/>
    <n v="3902.5"/>
    <x v="0"/>
    <x v="1"/>
    <s v="GBP"/>
    <n v="1438624800"/>
    <n v="1435133807"/>
    <b v="0"/>
    <x v="70"/>
    <b v="1"/>
    <s v="theater/plays"/>
    <n v="118.25757575757576"/>
    <n v="100.06410256410257"/>
    <x v="1"/>
    <s v="plays"/>
    <x v="536"/>
    <x v="536"/>
  </r>
  <r>
    <n v="537"/>
    <x v="537"/>
    <x v="536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s v="plays"/>
    <x v="537"/>
    <x v="537"/>
  </r>
  <r>
    <n v="538"/>
    <x v="538"/>
    <x v="537"/>
    <n v="5000"/>
    <n v="15121"/>
    <x v="0"/>
    <x v="0"/>
    <s v="USD"/>
    <n v="1463166263"/>
    <n v="1460574263"/>
    <b v="0"/>
    <x v="65"/>
    <b v="1"/>
    <s v="theater/plays"/>
    <n v="302.42"/>
    <n v="252.01666666666668"/>
    <x v="1"/>
    <s v="plays"/>
    <x v="538"/>
    <x v="538"/>
  </r>
  <r>
    <n v="539"/>
    <x v="539"/>
    <x v="538"/>
    <n v="500"/>
    <n v="503.22"/>
    <x v="0"/>
    <x v="1"/>
    <s v="GBP"/>
    <n v="1467681107"/>
    <n v="1465866707"/>
    <b v="0"/>
    <x v="9"/>
    <b v="1"/>
    <s v="theater/plays"/>
    <n v="100.64400000000001"/>
    <n v="25.161000000000001"/>
    <x v="1"/>
    <s v="plays"/>
    <x v="539"/>
    <x v="539"/>
  </r>
  <r>
    <n v="540"/>
    <x v="540"/>
    <x v="539"/>
    <n v="15000"/>
    <n v="1"/>
    <x v="2"/>
    <x v="0"/>
    <s v="USD"/>
    <n v="1423078606"/>
    <n v="1420486606"/>
    <b v="0"/>
    <x v="29"/>
    <b v="0"/>
    <s v="technology/web"/>
    <n v="6.6666666666666671E-3"/>
    <n v="1"/>
    <x v="2"/>
    <s v="web"/>
    <x v="540"/>
    <x v="540"/>
  </r>
  <r>
    <n v="541"/>
    <x v="541"/>
    <x v="540"/>
    <n v="4500"/>
    <n v="25"/>
    <x v="2"/>
    <x v="0"/>
    <s v="USD"/>
    <n v="1446080834"/>
    <n v="1443488834"/>
    <b v="0"/>
    <x v="29"/>
    <b v="0"/>
    <s v="technology/web"/>
    <n v="0.55555555555555558"/>
    <n v="25"/>
    <x v="2"/>
    <s v="web"/>
    <x v="541"/>
    <x v="541"/>
  </r>
  <r>
    <n v="542"/>
    <x v="542"/>
    <x v="541"/>
    <n v="250000"/>
    <n v="1"/>
    <x v="2"/>
    <x v="0"/>
    <s v="USD"/>
    <n v="1462293716"/>
    <n v="1457113316"/>
    <b v="0"/>
    <x v="29"/>
    <b v="0"/>
    <s v="technology/web"/>
    <n v="3.9999999999999996E-4"/>
    <n v="1"/>
    <x v="2"/>
    <s v="web"/>
    <x v="542"/>
    <x v="542"/>
  </r>
  <r>
    <n v="543"/>
    <x v="543"/>
    <x v="542"/>
    <n v="22000"/>
    <n v="70"/>
    <x v="2"/>
    <x v="2"/>
    <s v="AUD"/>
    <n v="1414807962"/>
    <n v="1412215962"/>
    <b v="0"/>
    <x v="84"/>
    <b v="0"/>
    <s v="technology/web"/>
    <n v="0.31818181818181818"/>
    <n v="35"/>
    <x v="2"/>
    <s v="web"/>
    <x v="543"/>
    <x v="543"/>
  </r>
  <r>
    <n v="544"/>
    <x v="544"/>
    <x v="543"/>
    <n v="500"/>
    <n v="6"/>
    <x v="2"/>
    <x v="0"/>
    <s v="USD"/>
    <n v="1467647160"/>
    <n v="1465055160"/>
    <b v="0"/>
    <x v="84"/>
    <b v="0"/>
    <s v="technology/web"/>
    <n v="1.2"/>
    <n v="3"/>
    <x v="2"/>
    <s v="web"/>
    <x v="544"/>
    <x v="544"/>
  </r>
  <r>
    <n v="545"/>
    <x v="545"/>
    <x v="544"/>
    <n v="50000"/>
    <n v="13692"/>
    <x v="2"/>
    <x v="6"/>
    <s v="EUR"/>
    <n v="1447600389"/>
    <n v="1444140789"/>
    <b v="0"/>
    <x v="69"/>
    <b v="0"/>
    <s v="technology/web"/>
    <n v="27.383999999999997"/>
    <n v="402.70588235294116"/>
    <x v="2"/>
    <s v="web"/>
    <x v="545"/>
    <x v="545"/>
  </r>
  <r>
    <n v="546"/>
    <x v="546"/>
    <x v="545"/>
    <n v="60000"/>
    <n v="52"/>
    <x v="2"/>
    <x v="0"/>
    <s v="USD"/>
    <n v="1445097715"/>
    <n v="1441209715"/>
    <b v="0"/>
    <x v="84"/>
    <b v="0"/>
    <s v="technology/web"/>
    <n v="8.666666666666667E-2"/>
    <n v="26"/>
    <x v="2"/>
    <s v="web"/>
    <x v="546"/>
    <x v="546"/>
  </r>
  <r>
    <n v="547"/>
    <x v="547"/>
    <x v="546"/>
    <n v="7500"/>
    <n v="0"/>
    <x v="2"/>
    <x v="1"/>
    <s v="GBP"/>
    <n v="1455122564"/>
    <n v="1452530564"/>
    <b v="0"/>
    <x v="78"/>
    <b v="0"/>
    <s v="technology/web"/>
    <n v="0"/>
    <e v="#DIV/0!"/>
    <x v="2"/>
    <s v="web"/>
    <x v="547"/>
    <x v="547"/>
  </r>
  <r>
    <n v="548"/>
    <x v="548"/>
    <x v="547"/>
    <n v="10000"/>
    <n v="9"/>
    <x v="2"/>
    <x v="1"/>
    <s v="GBP"/>
    <n v="1446154848"/>
    <n v="1443562848"/>
    <b v="0"/>
    <x v="29"/>
    <b v="0"/>
    <s v="technology/web"/>
    <n v="0.09"/>
    <n v="9"/>
    <x v="2"/>
    <s v="web"/>
    <x v="548"/>
    <x v="548"/>
  </r>
  <r>
    <n v="549"/>
    <x v="549"/>
    <x v="548"/>
    <n v="2500"/>
    <n v="68"/>
    <x v="2"/>
    <x v="1"/>
    <s v="GBP"/>
    <n v="1436368622"/>
    <n v="1433776622"/>
    <b v="0"/>
    <x v="22"/>
    <b v="0"/>
    <s v="technology/web"/>
    <n v="2.7199999999999998"/>
    <n v="8.5"/>
    <x v="2"/>
    <s v="web"/>
    <x v="549"/>
    <x v="549"/>
  </r>
  <r>
    <n v="550"/>
    <x v="550"/>
    <x v="549"/>
    <n v="5000"/>
    <n v="35"/>
    <x v="2"/>
    <x v="5"/>
    <s v="CAD"/>
    <n v="1485838800"/>
    <n v="1484756245"/>
    <b v="0"/>
    <x v="80"/>
    <b v="0"/>
    <s v="technology/web"/>
    <n v="0.70000000000000007"/>
    <n v="8.75"/>
    <x v="2"/>
    <s v="web"/>
    <x v="550"/>
    <x v="550"/>
  </r>
  <r>
    <n v="551"/>
    <x v="551"/>
    <x v="550"/>
    <n v="75000"/>
    <n v="3781"/>
    <x v="2"/>
    <x v="0"/>
    <s v="USD"/>
    <n v="1438451580"/>
    <n v="1434609424"/>
    <b v="0"/>
    <x v="33"/>
    <b v="0"/>
    <s v="technology/web"/>
    <n v="5.0413333333333332"/>
    <n v="135.03571428571428"/>
    <x v="2"/>
    <s v="web"/>
    <x v="551"/>
    <x v="551"/>
  </r>
  <r>
    <n v="552"/>
    <x v="552"/>
    <x v="551"/>
    <n v="45000"/>
    <n v="0"/>
    <x v="2"/>
    <x v="5"/>
    <s v="CAD"/>
    <n v="1452350896"/>
    <n v="1447166896"/>
    <b v="0"/>
    <x v="78"/>
    <b v="0"/>
    <s v="technology/web"/>
    <n v="0"/>
    <e v="#DIV/0!"/>
    <x v="2"/>
    <s v="web"/>
    <x v="552"/>
    <x v="552"/>
  </r>
  <r>
    <n v="553"/>
    <x v="553"/>
    <x v="552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s v="web"/>
    <x v="553"/>
    <x v="553"/>
  </r>
  <r>
    <n v="554"/>
    <x v="554"/>
    <x v="553"/>
    <n v="3870"/>
    <n v="1416"/>
    <x v="2"/>
    <x v="0"/>
    <s v="USD"/>
    <n v="1413735972"/>
    <n v="1411143972"/>
    <b v="0"/>
    <x v="19"/>
    <b v="0"/>
    <s v="technology/web"/>
    <n v="36.589147286821706"/>
    <n v="64.36363636363636"/>
    <x v="2"/>
    <s v="web"/>
    <x v="554"/>
    <x v="554"/>
  </r>
  <r>
    <n v="555"/>
    <x v="555"/>
    <x v="554"/>
    <n v="7500"/>
    <n v="0"/>
    <x v="2"/>
    <x v="1"/>
    <s v="GBP"/>
    <n v="1465720143"/>
    <n v="1463128143"/>
    <b v="0"/>
    <x v="78"/>
    <b v="0"/>
    <s v="technology/web"/>
    <n v="0"/>
    <e v="#DIV/0!"/>
    <x v="2"/>
    <s v="web"/>
    <x v="555"/>
    <x v="555"/>
  </r>
  <r>
    <n v="556"/>
    <x v="556"/>
    <x v="555"/>
    <n v="8000"/>
    <n v="200"/>
    <x v="2"/>
    <x v="0"/>
    <s v="USD"/>
    <n v="1452112717"/>
    <n v="1449520717"/>
    <b v="0"/>
    <x v="29"/>
    <b v="0"/>
    <s v="technology/web"/>
    <n v="2.5"/>
    <n v="200"/>
    <x v="2"/>
    <s v="web"/>
    <x v="556"/>
    <x v="556"/>
  </r>
  <r>
    <n v="557"/>
    <x v="557"/>
    <x v="556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s v="web"/>
    <x v="557"/>
    <x v="557"/>
  </r>
  <r>
    <n v="558"/>
    <x v="558"/>
    <x v="557"/>
    <n v="750"/>
    <n v="0"/>
    <x v="2"/>
    <x v="0"/>
    <s v="USD"/>
    <n v="1427227905"/>
    <n v="1424639505"/>
    <b v="0"/>
    <x v="78"/>
    <b v="0"/>
    <s v="technology/web"/>
    <n v="0"/>
    <e v="#DIV/0!"/>
    <x v="2"/>
    <s v="web"/>
    <x v="558"/>
    <x v="558"/>
  </r>
  <r>
    <n v="559"/>
    <x v="559"/>
    <x v="558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s v="web"/>
    <x v="559"/>
    <x v="559"/>
  </r>
  <r>
    <n v="560"/>
    <x v="560"/>
    <x v="559"/>
    <n v="100000"/>
    <n v="12"/>
    <x v="2"/>
    <x v="5"/>
    <s v="CAD"/>
    <n v="1418841045"/>
    <n v="1416249045"/>
    <b v="0"/>
    <x v="83"/>
    <b v="0"/>
    <s v="technology/web"/>
    <n v="1.2E-2"/>
    <n v="4"/>
    <x v="2"/>
    <s v="web"/>
    <x v="560"/>
    <x v="560"/>
  </r>
  <r>
    <n v="561"/>
    <x v="561"/>
    <x v="560"/>
    <n v="15000"/>
    <n v="55"/>
    <x v="2"/>
    <x v="0"/>
    <s v="USD"/>
    <n v="1445874513"/>
    <n v="1442850513"/>
    <b v="0"/>
    <x v="84"/>
    <b v="0"/>
    <s v="technology/web"/>
    <n v="0.36666666666666664"/>
    <n v="27.5"/>
    <x v="2"/>
    <s v="web"/>
    <x v="561"/>
    <x v="561"/>
  </r>
  <r>
    <n v="562"/>
    <x v="562"/>
    <x v="561"/>
    <n v="50000"/>
    <n v="0"/>
    <x v="2"/>
    <x v="9"/>
    <s v="EUR"/>
    <n v="1482052815"/>
    <n v="1479460815"/>
    <b v="0"/>
    <x v="78"/>
    <b v="0"/>
    <s v="technology/web"/>
    <n v="0"/>
    <e v="#DIV/0!"/>
    <x v="2"/>
    <s v="web"/>
    <x v="562"/>
    <x v="562"/>
  </r>
  <r>
    <n v="563"/>
    <x v="563"/>
    <x v="562"/>
    <n v="75000"/>
    <n v="68"/>
    <x v="2"/>
    <x v="2"/>
    <s v="AUD"/>
    <n v="1424137247"/>
    <n v="1421545247"/>
    <b v="0"/>
    <x v="84"/>
    <b v="0"/>
    <s v="technology/web"/>
    <n v="9.0666666666666659E-2"/>
    <n v="34"/>
    <x v="2"/>
    <s v="web"/>
    <x v="563"/>
    <x v="563"/>
  </r>
  <r>
    <n v="564"/>
    <x v="564"/>
    <x v="563"/>
    <n v="18000"/>
    <n v="1"/>
    <x v="2"/>
    <x v="6"/>
    <s v="EUR"/>
    <n v="1457822275"/>
    <n v="1455230275"/>
    <b v="0"/>
    <x v="29"/>
    <b v="0"/>
    <s v="technology/web"/>
    <n v="5.5555555555555558E-3"/>
    <n v="1"/>
    <x v="2"/>
    <s v="web"/>
    <x v="564"/>
    <x v="564"/>
  </r>
  <r>
    <n v="565"/>
    <x v="565"/>
    <x v="564"/>
    <n v="25000"/>
    <n v="0"/>
    <x v="2"/>
    <x v="1"/>
    <s v="GBP"/>
    <n v="1436554249"/>
    <n v="1433962249"/>
    <b v="0"/>
    <x v="78"/>
    <b v="0"/>
    <s v="technology/web"/>
    <n v="0"/>
    <e v="#DIV/0!"/>
    <x v="2"/>
    <s v="web"/>
    <x v="565"/>
    <x v="565"/>
  </r>
  <r>
    <n v="566"/>
    <x v="566"/>
    <x v="565"/>
    <n v="5000"/>
    <n v="1"/>
    <x v="2"/>
    <x v="0"/>
    <s v="USD"/>
    <n v="1468513533"/>
    <n v="1465921533"/>
    <b v="0"/>
    <x v="29"/>
    <b v="0"/>
    <s v="technology/web"/>
    <n v="0.02"/>
    <n v="1"/>
    <x v="2"/>
    <s v="web"/>
    <x v="566"/>
    <x v="566"/>
  </r>
  <r>
    <n v="567"/>
    <x v="567"/>
    <x v="566"/>
    <n v="10000"/>
    <n v="0"/>
    <x v="2"/>
    <x v="0"/>
    <s v="USD"/>
    <n v="1420143194"/>
    <n v="1417551194"/>
    <b v="0"/>
    <x v="78"/>
    <b v="0"/>
    <s v="technology/web"/>
    <n v="0"/>
    <e v="#DIV/0!"/>
    <x v="2"/>
    <s v="web"/>
    <x v="567"/>
    <x v="567"/>
  </r>
  <r>
    <n v="568"/>
    <x v="568"/>
    <x v="567"/>
    <n v="24500"/>
    <n v="245"/>
    <x v="2"/>
    <x v="4"/>
    <s v="NZD"/>
    <n v="1452942000"/>
    <n v="1449785223"/>
    <b v="0"/>
    <x v="81"/>
    <b v="0"/>
    <s v="technology/web"/>
    <n v="1"/>
    <n v="49"/>
    <x v="2"/>
    <s v="web"/>
    <x v="568"/>
    <x v="568"/>
  </r>
  <r>
    <n v="569"/>
    <x v="569"/>
    <x v="568"/>
    <n v="2500"/>
    <n v="20"/>
    <x v="2"/>
    <x v="5"/>
    <s v="CAD"/>
    <n v="1451679612"/>
    <n v="1449087612"/>
    <b v="0"/>
    <x v="29"/>
    <b v="0"/>
    <s v="technology/web"/>
    <n v="0.8"/>
    <n v="20"/>
    <x v="2"/>
    <s v="web"/>
    <x v="569"/>
    <x v="569"/>
  </r>
  <r>
    <n v="570"/>
    <x v="570"/>
    <x v="569"/>
    <n v="85000"/>
    <n v="142"/>
    <x v="2"/>
    <x v="0"/>
    <s v="USD"/>
    <n v="1455822569"/>
    <n v="1453230569"/>
    <b v="0"/>
    <x v="29"/>
    <b v="0"/>
    <s v="technology/web"/>
    <n v="0.16705882352941176"/>
    <n v="142"/>
    <x v="2"/>
    <s v="web"/>
    <x v="570"/>
    <x v="570"/>
  </r>
  <r>
    <n v="571"/>
    <x v="571"/>
    <x v="570"/>
    <n v="25000"/>
    <n v="106"/>
    <x v="2"/>
    <x v="0"/>
    <s v="USD"/>
    <n v="1437969540"/>
    <n v="1436297723"/>
    <b v="0"/>
    <x v="84"/>
    <b v="0"/>
    <s v="technology/web"/>
    <n v="0.42399999999999999"/>
    <n v="53"/>
    <x v="2"/>
    <s v="web"/>
    <x v="571"/>
    <x v="571"/>
  </r>
  <r>
    <n v="572"/>
    <x v="572"/>
    <x v="571"/>
    <n v="2500"/>
    <n v="0"/>
    <x v="2"/>
    <x v="0"/>
    <s v="USD"/>
    <n v="1446660688"/>
    <n v="1444065088"/>
    <b v="0"/>
    <x v="78"/>
    <b v="0"/>
    <s v="technology/web"/>
    <n v="0"/>
    <e v="#DIV/0!"/>
    <x v="2"/>
    <s v="web"/>
    <x v="572"/>
    <x v="572"/>
  </r>
  <r>
    <n v="573"/>
    <x v="573"/>
    <x v="572"/>
    <n v="88888"/>
    <n v="346"/>
    <x v="2"/>
    <x v="0"/>
    <s v="USD"/>
    <n v="1421543520"/>
    <n v="1416445931"/>
    <b v="0"/>
    <x v="82"/>
    <b v="0"/>
    <s v="technology/web"/>
    <n v="0.38925389253892539"/>
    <n v="38.444444444444443"/>
    <x v="2"/>
    <s v="web"/>
    <x v="573"/>
    <x v="573"/>
  </r>
  <r>
    <n v="574"/>
    <x v="574"/>
    <x v="573"/>
    <n v="11180"/>
    <n v="80"/>
    <x v="2"/>
    <x v="1"/>
    <s v="GBP"/>
    <n v="1476873507"/>
    <n v="1474281507"/>
    <b v="0"/>
    <x v="80"/>
    <b v="0"/>
    <s v="technology/web"/>
    <n v="0.7155635062611807"/>
    <n v="20"/>
    <x v="2"/>
    <s v="web"/>
    <x v="574"/>
    <x v="574"/>
  </r>
  <r>
    <n v="575"/>
    <x v="575"/>
    <x v="574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s v="web"/>
    <x v="575"/>
    <x v="575"/>
  </r>
  <r>
    <n v="576"/>
    <x v="576"/>
    <x v="575"/>
    <n v="80000"/>
    <n v="1"/>
    <x v="2"/>
    <x v="0"/>
    <s v="USD"/>
    <n v="1427537952"/>
    <n v="1422357552"/>
    <b v="0"/>
    <x v="29"/>
    <b v="0"/>
    <s v="technology/web"/>
    <n v="1.25E-3"/>
    <n v="1"/>
    <x v="2"/>
    <s v="web"/>
    <x v="576"/>
    <x v="576"/>
  </r>
  <r>
    <n v="577"/>
    <x v="577"/>
    <x v="576"/>
    <n v="5000"/>
    <n v="10"/>
    <x v="2"/>
    <x v="0"/>
    <s v="USD"/>
    <n v="1463753302"/>
    <n v="1458569302"/>
    <b v="0"/>
    <x v="29"/>
    <b v="0"/>
    <s v="technology/web"/>
    <n v="0.2"/>
    <n v="10"/>
    <x v="2"/>
    <s v="web"/>
    <x v="577"/>
    <x v="577"/>
  </r>
  <r>
    <n v="578"/>
    <x v="578"/>
    <x v="577"/>
    <n v="125000"/>
    <n v="14"/>
    <x v="2"/>
    <x v="1"/>
    <s v="GBP"/>
    <n v="1441633993"/>
    <n v="1439560393"/>
    <b v="0"/>
    <x v="63"/>
    <b v="0"/>
    <s v="technology/web"/>
    <n v="1.12E-2"/>
    <n v="2"/>
    <x v="2"/>
    <s v="web"/>
    <x v="578"/>
    <x v="578"/>
  </r>
  <r>
    <n v="579"/>
    <x v="579"/>
    <x v="578"/>
    <n v="12000"/>
    <n v="175"/>
    <x v="2"/>
    <x v="0"/>
    <s v="USD"/>
    <n v="1419539223"/>
    <n v="1416947223"/>
    <b v="0"/>
    <x v="81"/>
    <b v="0"/>
    <s v="technology/web"/>
    <n v="1.4583333333333333"/>
    <n v="35"/>
    <x v="2"/>
    <s v="web"/>
    <x v="579"/>
    <x v="579"/>
  </r>
  <r>
    <n v="580"/>
    <x v="580"/>
    <x v="579"/>
    <n v="3000"/>
    <n v="1"/>
    <x v="2"/>
    <x v="0"/>
    <s v="USD"/>
    <n v="1474580867"/>
    <n v="1471988867"/>
    <b v="0"/>
    <x v="29"/>
    <b v="0"/>
    <s v="technology/web"/>
    <n v="3.3333333333333333E-2"/>
    <n v="1"/>
    <x v="2"/>
    <s v="web"/>
    <x v="580"/>
    <x v="580"/>
  </r>
  <r>
    <n v="581"/>
    <x v="581"/>
    <x v="580"/>
    <n v="400"/>
    <n v="0"/>
    <x v="2"/>
    <x v="0"/>
    <s v="USD"/>
    <n v="1438474704"/>
    <n v="1435882704"/>
    <b v="0"/>
    <x v="78"/>
    <b v="0"/>
    <s v="technology/web"/>
    <n v="0"/>
    <e v="#DIV/0!"/>
    <x v="2"/>
    <s v="web"/>
    <x v="581"/>
    <x v="581"/>
  </r>
  <r>
    <n v="582"/>
    <x v="582"/>
    <x v="581"/>
    <n v="100000"/>
    <n v="0"/>
    <x v="2"/>
    <x v="0"/>
    <s v="USD"/>
    <n v="1426442400"/>
    <n v="1424454319"/>
    <b v="0"/>
    <x v="78"/>
    <b v="0"/>
    <s v="technology/web"/>
    <n v="0"/>
    <e v="#DIV/0!"/>
    <x v="2"/>
    <s v="web"/>
    <x v="582"/>
    <x v="582"/>
  </r>
  <r>
    <n v="583"/>
    <x v="583"/>
    <x v="582"/>
    <n v="9000"/>
    <n v="1"/>
    <x v="2"/>
    <x v="0"/>
    <s v="USD"/>
    <n v="1426800687"/>
    <n v="1424212287"/>
    <b v="0"/>
    <x v="29"/>
    <b v="0"/>
    <s v="technology/web"/>
    <n v="1.1111111111111112E-2"/>
    <n v="1"/>
    <x v="2"/>
    <s v="web"/>
    <x v="583"/>
    <x v="583"/>
  </r>
  <r>
    <n v="584"/>
    <x v="584"/>
    <x v="583"/>
    <n v="1000"/>
    <n v="10"/>
    <x v="2"/>
    <x v="0"/>
    <s v="USD"/>
    <n v="1426522316"/>
    <n v="1423933916"/>
    <b v="0"/>
    <x v="84"/>
    <b v="0"/>
    <s v="technology/web"/>
    <n v="1"/>
    <n v="5"/>
    <x v="2"/>
    <s v="web"/>
    <x v="584"/>
    <x v="584"/>
  </r>
  <r>
    <n v="585"/>
    <x v="585"/>
    <x v="584"/>
    <n v="9000"/>
    <n v="0"/>
    <x v="2"/>
    <x v="1"/>
    <s v="GBP"/>
    <n v="1448928000"/>
    <n v="1444123377"/>
    <b v="0"/>
    <x v="78"/>
    <b v="0"/>
    <s v="technology/web"/>
    <n v="0"/>
    <e v="#DIV/0!"/>
    <x v="2"/>
    <s v="web"/>
    <x v="585"/>
    <x v="585"/>
  </r>
  <r>
    <n v="586"/>
    <x v="586"/>
    <x v="585"/>
    <n v="10000"/>
    <n v="56"/>
    <x v="2"/>
    <x v="0"/>
    <s v="USD"/>
    <n v="1424032207"/>
    <n v="1421440207"/>
    <b v="0"/>
    <x v="80"/>
    <b v="0"/>
    <s v="technology/web"/>
    <n v="0.55999999999999994"/>
    <n v="14"/>
    <x v="2"/>
    <s v="web"/>
    <x v="586"/>
    <x v="586"/>
  </r>
  <r>
    <n v="587"/>
    <x v="587"/>
    <x v="586"/>
    <n v="30000"/>
    <n v="2725"/>
    <x v="2"/>
    <x v="5"/>
    <s v="CAD"/>
    <n v="1429207833"/>
    <n v="1426615833"/>
    <b v="0"/>
    <x v="63"/>
    <b v="0"/>
    <s v="technology/web"/>
    <n v="9.0833333333333339"/>
    <n v="389.28571428571428"/>
    <x v="2"/>
    <s v="web"/>
    <x v="587"/>
    <x v="587"/>
  </r>
  <r>
    <n v="588"/>
    <x v="588"/>
    <x v="587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s v="web"/>
    <x v="588"/>
    <x v="588"/>
  </r>
  <r>
    <n v="589"/>
    <x v="589"/>
    <x v="588"/>
    <n v="7500"/>
    <n v="1"/>
    <x v="2"/>
    <x v="0"/>
    <s v="USD"/>
    <n v="1436366699"/>
    <n v="1435070699"/>
    <b v="0"/>
    <x v="29"/>
    <b v="0"/>
    <s v="technology/web"/>
    <n v="1.3333333333333334E-2"/>
    <n v="1"/>
    <x v="2"/>
    <s v="web"/>
    <x v="589"/>
    <x v="589"/>
  </r>
  <r>
    <n v="590"/>
    <x v="590"/>
    <x v="589"/>
    <n v="5000"/>
    <n v="223"/>
    <x v="2"/>
    <x v="1"/>
    <s v="GBP"/>
    <n v="1454936460"/>
    <n v="1452259131"/>
    <b v="0"/>
    <x v="82"/>
    <b v="0"/>
    <s v="technology/web"/>
    <n v="4.46"/>
    <n v="24.777777777777779"/>
    <x v="2"/>
    <s v="web"/>
    <x v="590"/>
    <x v="590"/>
  </r>
  <r>
    <n v="591"/>
    <x v="591"/>
    <x v="590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s v="web"/>
    <x v="591"/>
    <x v="591"/>
  </r>
  <r>
    <n v="592"/>
    <x v="592"/>
    <x v="591"/>
    <n v="7500"/>
    <n v="250"/>
    <x v="2"/>
    <x v="0"/>
    <s v="USD"/>
    <n v="1417584860"/>
    <n v="1414992860"/>
    <b v="0"/>
    <x v="29"/>
    <b v="0"/>
    <s v="technology/web"/>
    <n v="3.3333333333333335"/>
    <n v="250"/>
    <x v="2"/>
    <s v="web"/>
    <x v="592"/>
    <x v="592"/>
  </r>
  <r>
    <n v="593"/>
    <x v="593"/>
    <x v="592"/>
    <n v="500"/>
    <n v="115"/>
    <x v="2"/>
    <x v="1"/>
    <s v="GBP"/>
    <n v="1428333345"/>
    <n v="1425744945"/>
    <b v="0"/>
    <x v="63"/>
    <b v="0"/>
    <s v="technology/web"/>
    <n v="23"/>
    <n v="16.428571428571427"/>
    <x v="2"/>
    <s v="web"/>
    <x v="593"/>
    <x v="593"/>
  </r>
  <r>
    <n v="594"/>
    <x v="594"/>
    <x v="593"/>
    <n v="25000"/>
    <n v="26"/>
    <x v="2"/>
    <x v="0"/>
    <s v="USD"/>
    <n v="1460832206"/>
    <n v="1458240206"/>
    <b v="0"/>
    <x v="84"/>
    <b v="0"/>
    <s v="technology/web"/>
    <n v="0.104"/>
    <n v="13"/>
    <x v="2"/>
    <s v="web"/>
    <x v="594"/>
    <x v="594"/>
  </r>
  <r>
    <n v="595"/>
    <x v="595"/>
    <x v="594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s v="web"/>
    <x v="595"/>
    <x v="595"/>
  </r>
  <r>
    <n v="596"/>
    <x v="596"/>
    <x v="595"/>
    <n v="20000"/>
    <n v="6"/>
    <x v="2"/>
    <x v="0"/>
    <s v="USD"/>
    <n v="1478122292"/>
    <n v="1475530292"/>
    <b v="0"/>
    <x v="84"/>
    <b v="0"/>
    <s v="technology/web"/>
    <n v="0.03"/>
    <n v="3"/>
    <x v="2"/>
    <s v="web"/>
    <x v="596"/>
    <x v="596"/>
  </r>
  <r>
    <n v="597"/>
    <x v="597"/>
    <x v="596"/>
    <n v="7500"/>
    <n v="20"/>
    <x v="2"/>
    <x v="0"/>
    <s v="USD"/>
    <n v="1469980800"/>
    <n v="1466787335"/>
    <b v="0"/>
    <x v="84"/>
    <b v="0"/>
    <s v="technology/web"/>
    <n v="0.26666666666666666"/>
    <n v="10"/>
    <x v="2"/>
    <s v="web"/>
    <x v="597"/>
    <x v="597"/>
  </r>
  <r>
    <n v="598"/>
    <x v="598"/>
    <x v="597"/>
    <n v="2500"/>
    <n v="850"/>
    <x v="2"/>
    <x v="0"/>
    <s v="USD"/>
    <n v="1417737781"/>
    <n v="1415145781"/>
    <b v="0"/>
    <x v="63"/>
    <b v="0"/>
    <s v="technology/web"/>
    <n v="34"/>
    <n v="121.42857142857143"/>
    <x v="2"/>
    <s v="web"/>
    <x v="598"/>
    <x v="598"/>
  </r>
  <r>
    <n v="599"/>
    <x v="599"/>
    <x v="598"/>
    <n v="50000"/>
    <n v="31"/>
    <x v="2"/>
    <x v="0"/>
    <s v="USD"/>
    <n v="1425827760"/>
    <n v="1423769402"/>
    <b v="0"/>
    <x v="84"/>
    <b v="0"/>
    <s v="technology/web"/>
    <n v="6.2E-2"/>
    <n v="15.5"/>
    <x v="2"/>
    <s v="web"/>
    <x v="599"/>
    <x v="599"/>
  </r>
  <r>
    <n v="600"/>
    <x v="600"/>
    <x v="599"/>
    <n v="5000"/>
    <n v="100"/>
    <x v="1"/>
    <x v="0"/>
    <s v="USD"/>
    <n v="1431198562"/>
    <n v="1426014562"/>
    <b v="0"/>
    <x v="29"/>
    <b v="0"/>
    <s v="technology/web"/>
    <n v="2"/>
    <n v="100"/>
    <x v="2"/>
    <s v="web"/>
    <x v="600"/>
    <x v="600"/>
  </r>
  <r>
    <n v="601"/>
    <x v="601"/>
    <x v="600"/>
    <n v="10000"/>
    <n v="140"/>
    <x v="1"/>
    <x v="5"/>
    <s v="CAD"/>
    <n v="1419626139"/>
    <n v="1417034139"/>
    <b v="0"/>
    <x v="79"/>
    <b v="0"/>
    <s v="technology/web"/>
    <n v="1.4000000000000001"/>
    <n v="23.333333333333332"/>
    <x v="2"/>
    <s v="web"/>
    <x v="601"/>
    <x v="601"/>
  </r>
  <r>
    <n v="602"/>
    <x v="602"/>
    <x v="601"/>
    <n v="70000"/>
    <n v="0"/>
    <x v="1"/>
    <x v="0"/>
    <s v="USD"/>
    <n v="1434654215"/>
    <n v="1432062215"/>
    <b v="0"/>
    <x v="78"/>
    <b v="0"/>
    <s v="technology/web"/>
    <n v="0"/>
    <e v="#DIV/0!"/>
    <x v="2"/>
    <s v="web"/>
    <x v="602"/>
    <x v="602"/>
  </r>
  <r>
    <n v="603"/>
    <x v="603"/>
    <x v="602"/>
    <n v="15000"/>
    <n v="590.02"/>
    <x v="1"/>
    <x v="0"/>
    <s v="USD"/>
    <n v="1408029623"/>
    <n v="1405437623"/>
    <b v="0"/>
    <x v="62"/>
    <b v="0"/>
    <s v="technology/web"/>
    <n v="3.9334666666666664"/>
    <n v="45.386153846153846"/>
    <x v="2"/>
    <s v="web"/>
    <x v="603"/>
    <x v="603"/>
  </r>
  <r>
    <n v="604"/>
    <x v="604"/>
    <x v="603"/>
    <n v="1500"/>
    <n v="0"/>
    <x v="1"/>
    <x v="0"/>
    <s v="USD"/>
    <n v="1409187056"/>
    <n v="1406595056"/>
    <b v="0"/>
    <x v="78"/>
    <b v="0"/>
    <s v="technology/web"/>
    <n v="0"/>
    <e v="#DIV/0!"/>
    <x v="2"/>
    <s v="web"/>
    <x v="604"/>
    <x v="604"/>
  </r>
  <r>
    <n v="605"/>
    <x v="605"/>
    <x v="604"/>
    <n v="5000"/>
    <n v="131"/>
    <x v="1"/>
    <x v="0"/>
    <s v="USD"/>
    <n v="1440318908"/>
    <n v="1436430908"/>
    <b v="0"/>
    <x v="22"/>
    <b v="0"/>
    <s v="technology/web"/>
    <n v="2.62"/>
    <n v="16.375"/>
    <x v="2"/>
    <s v="web"/>
    <x v="605"/>
    <x v="605"/>
  </r>
  <r>
    <n v="606"/>
    <x v="606"/>
    <x v="605"/>
    <n v="5000"/>
    <n v="10"/>
    <x v="1"/>
    <x v="9"/>
    <s v="EUR"/>
    <n v="1432479600"/>
    <n v="1428507409"/>
    <b v="0"/>
    <x v="29"/>
    <b v="0"/>
    <s v="technology/web"/>
    <n v="0.2"/>
    <n v="10"/>
    <x v="2"/>
    <s v="web"/>
    <x v="606"/>
    <x v="606"/>
  </r>
  <r>
    <n v="607"/>
    <x v="607"/>
    <x v="606"/>
    <n v="250"/>
    <n v="0"/>
    <x v="1"/>
    <x v="0"/>
    <s v="USD"/>
    <n v="1448225336"/>
    <n v="1445629736"/>
    <b v="0"/>
    <x v="78"/>
    <b v="0"/>
    <s v="technology/web"/>
    <n v="0"/>
    <e v="#DIV/0!"/>
    <x v="2"/>
    <s v="web"/>
    <x v="607"/>
    <x v="607"/>
  </r>
  <r>
    <n v="608"/>
    <x v="608"/>
    <x v="607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s v="web"/>
    <x v="608"/>
    <x v="608"/>
  </r>
  <r>
    <n v="609"/>
    <x v="609"/>
    <x v="608"/>
    <n v="780"/>
    <n v="5"/>
    <x v="1"/>
    <x v="1"/>
    <s v="GBP"/>
    <n v="1448761744"/>
    <n v="1446166144"/>
    <b v="0"/>
    <x v="29"/>
    <b v="0"/>
    <s v="technology/web"/>
    <n v="0.64102564102564097"/>
    <n v="5"/>
    <x v="2"/>
    <s v="web"/>
    <x v="609"/>
    <x v="609"/>
  </r>
  <r>
    <n v="610"/>
    <x v="610"/>
    <x v="609"/>
    <n v="13803"/>
    <n v="0"/>
    <x v="1"/>
    <x v="0"/>
    <s v="USD"/>
    <n v="1429732586"/>
    <n v="1427140586"/>
    <b v="0"/>
    <x v="78"/>
    <b v="0"/>
    <s v="technology/web"/>
    <n v="0"/>
    <e v="#DIV/0!"/>
    <x v="2"/>
    <s v="web"/>
    <x v="610"/>
    <x v="610"/>
  </r>
  <r>
    <n v="611"/>
    <x v="611"/>
    <x v="610"/>
    <n v="80000"/>
    <n v="0"/>
    <x v="1"/>
    <x v="6"/>
    <s v="EUR"/>
    <n v="1453210037"/>
    <n v="1448026037"/>
    <b v="0"/>
    <x v="78"/>
    <b v="0"/>
    <s v="technology/web"/>
    <n v="0"/>
    <e v="#DIV/0!"/>
    <x v="2"/>
    <s v="web"/>
    <x v="611"/>
    <x v="611"/>
  </r>
  <r>
    <n v="612"/>
    <x v="612"/>
    <x v="611"/>
    <n v="10000"/>
    <n v="0"/>
    <x v="1"/>
    <x v="13"/>
    <s v="EUR"/>
    <n v="1472777146"/>
    <n v="1470185146"/>
    <b v="0"/>
    <x v="78"/>
    <b v="0"/>
    <s v="technology/web"/>
    <n v="0"/>
    <e v="#DIV/0!"/>
    <x v="2"/>
    <s v="web"/>
    <x v="612"/>
    <x v="612"/>
  </r>
  <r>
    <n v="613"/>
    <x v="613"/>
    <x v="612"/>
    <n v="60000"/>
    <n v="12818"/>
    <x v="1"/>
    <x v="0"/>
    <s v="USD"/>
    <n v="1443675540"/>
    <n v="1441022120"/>
    <b v="0"/>
    <x v="212"/>
    <b v="0"/>
    <s v="technology/web"/>
    <n v="21.363333333333333"/>
    <n v="105.93388429752066"/>
    <x v="2"/>
    <s v="web"/>
    <x v="613"/>
    <x v="613"/>
  </r>
  <r>
    <n v="614"/>
    <x v="614"/>
    <x v="613"/>
    <n v="10000"/>
    <n v="0"/>
    <x v="1"/>
    <x v="0"/>
    <s v="USD"/>
    <n v="1466731740"/>
    <n v="1464139740"/>
    <b v="0"/>
    <x v="78"/>
    <b v="0"/>
    <s v="technology/web"/>
    <n v="0"/>
    <e v="#DIV/0!"/>
    <x v="2"/>
    <s v="web"/>
    <x v="614"/>
    <x v="614"/>
  </r>
  <r>
    <n v="615"/>
    <x v="615"/>
    <x v="614"/>
    <n v="515"/>
    <n v="0"/>
    <x v="1"/>
    <x v="4"/>
    <s v="NZD"/>
    <n v="1443149759"/>
    <n v="1440557759"/>
    <b v="0"/>
    <x v="78"/>
    <b v="0"/>
    <s v="technology/web"/>
    <n v="0"/>
    <e v="#DIV/0!"/>
    <x v="2"/>
    <s v="web"/>
    <x v="615"/>
    <x v="615"/>
  </r>
  <r>
    <n v="616"/>
    <x v="616"/>
    <x v="615"/>
    <n v="5000"/>
    <n v="0"/>
    <x v="1"/>
    <x v="6"/>
    <s v="EUR"/>
    <n v="1488013307"/>
    <n v="1485421307"/>
    <b v="0"/>
    <x v="78"/>
    <b v="0"/>
    <s v="technology/web"/>
    <n v="0"/>
    <e v="#DIV/0!"/>
    <x v="2"/>
    <s v="web"/>
    <x v="616"/>
    <x v="616"/>
  </r>
  <r>
    <n v="617"/>
    <x v="617"/>
    <x v="616"/>
    <n v="2000"/>
    <n v="60"/>
    <x v="1"/>
    <x v="1"/>
    <s v="GBP"/>
    <n v="1431072843"/>
    <n v="1427184843"/>
    <b v="0"/>
    <x v="83"/>
    <b v="0"/>
    <s v="technology/web"/>
    <n v="3"/>
    <n v="20"/>
    <x v="2"/>
    <s v="web"/>
    <x v="617"/>
    <x v="617"/>
  </r>
  <r>
    <n v="618"/>
    <x v="618"/>
    <x v="617"/>
    <n v="400"/>
    <n v="0"/>
    <x v="1"/>
    <x v="0"/>
    <s v="USD"/>
    <n v="1449689203"/>
    <n v="1447097203"/>
    <b v="0"/>
    <x v="78"/>
    <b v="0"/>
    <s v="technology/web"/>
    <n v="0"/>
    <e v="#DIV/0!"/>
    <x v="2"/>
    <s v="web"/>
    <x v="618"/>
    <x v="618"/>
  </r>
  <r>
    <n v="619"/>
    <x v="619"/>
    <x v="618"/>
    <n v="2500000"/>
    <n v="1"/>
    <x v="1"/>
    <x v="0"/>
    <s v="USD"/>
    <n v="1416933390"/>
    <n v="1411745790"/>
    <b v="0"/>
    <x v="29"/>
    <b v="0"/>
    <s v="technology/web"/>
    <n v="3.9999999999999996E-5"/>
    <n v="1"/>
    <x v="2"/>
    <s v="web"/>
    <x v="619"/>
    <x v="619"/>
  </r>
  <r>
    <n v="620"/>
    <x v="620"/>
    <x v="619"/>
    <n v="30000"/>
    <n v="300"/>
    <x v="1"/>
    <x v="5"/>
    <s v="CAD"/>
    <n v="1408986738"/>
    <n v="1405098738"/>
    <b v="0"/>
    <x v="29"/>
    <b v="0"/>
    <s v="technology/web"/>
    <n v="1"/>
    <n v="300"/>
    <x v="2"/>
    <s v="web"/>
    <x v="620"/>
    <x v="620"/>
  </r>
  <r>
    <n v="621"/>
    <x v="621"/>
    <x v="620"/>
    <n v="25000"/>
    <n v="261"/>
    <x v="1"/>
    <x v="0"/>
    <s v="USD"/>
    <n v="1467934937"/>
    <n v="1465342937"/>
    <b v="0"/>
    <x v="83"/>
    <b v="0"/>
    <s v="technology/web"/>
    <n v="1.044"/>
    <n v="87"/>
    <x v="2"/>
    <s v="web"/>
    <x v="621"/>
    <x v="621"/>
  </r>
  <r>
    <n v="622"/>
    <x v="622"/>
    <x v="621"/>
    <n v="6000"/>
    <n v="341"/>
    <x v="1"/>
    <x v="0"/>
    <s v="USD"/>
    <n v="1467398138"/>
    <n v="1465670138"/>
    <b v="0"/>
    <x v="82"/>
    <b v="0"/>
    <s v="technology/web"/>
    <n v="5.6833333333333336"/>
    <n v="37.888888888888886"/>
    <x v="2"/>
    <s v="web"/>
    <x v="622"/>
    <x v="622"/>
  </r>
  <r>
    <n v="623"/>
    <x v="623"/>
    <x v="622"/>
    <n v="75000"/>
    <n v="0"/>
    <x v="1"/>
    <x v="2"/>
    <s v="AUD"/>
    <n v="1432771997"/>
    <n v="1430179997"/>
    <b v="0"/>
    <x v="78"/>
    <b v="0"/>
    <s v="technology/web"/>
    <n v="0"/>
    <e v="#DIV/0!"/>
    <x v="2"/>
    <s v="web"/>
    <x v="623"/>
    <x v="623"/>
  </r>
  <r>
    <n v="624"/>
    <x v="624"/>
    <x v="623"/>
    <n v="5000"/>
    <n v="0"/>
    <x v="1"/>
    <x v="0"/>
    <s v="USD"/>
    <n v="1431647041"/>
    <n v="1429055041"/>
    <b v="0"/>
    <x v="78"/>
    <b v="0"/>
    <s v="technology/web"/>
    <n v="0"/>
    <e v="#DIV/0!"/>
    <x v="2"/>
    <s v="web"/>
    <x v="624"/>
    <x v="624"/>
  </r>
  <r>
    <n v="625"/>
    <x v="625"/>
    <x v="624"/>
    <n v="25000"/>
    <n v="0"/>
    <x v="1"/>
    <x v="5"/>
    <s v="CAD"/>
    <n v="1490560177"/>
    <n v="1487971777"/>
    <b v="0"/>
    <x v="78"/>
    <b v="0"/>
    <s v="technology/web"/>
    <n v="0"/>
    <e v="#DIV/0!"/>
    <x v="2"/>
    <s v="web"/>
    <x v="625"/>
    <x v="625"/>
  </r>
  <r>
    <n v="626"/>
    <x v="626"/>
    <x v="625"/>
    <n v="25000"/>
    <n v="4345"/>
    <x v="1"/>
    <x v="0"/>
    <s v="USD"/>
    <n v="1439644920"/>
    <n v="1436793939"/>
    <b v="0"/>
    <x v="70"/>
    <b v="0"/>
    <s v="technology/web"/>
    <n v="17.380000000000003"/>
    <n v="111.41025641025641"/>
    <x v="2"/>
    <s v="web"/>
    <x v="626"/>
    <x v="626"/>
  </r>
  <r>
    <n v="627"/>
    <x v="627"/>
    <x v="626"/>
    <n v="450000"/>
    <n v="90"/>
    <x v="1"/>
    <x v="11"/>
    <s v="SEK"/>
    <n v="1457996400"/>
    <n v="1452842511"/>
    <b v="0"/>
    <x v="29"/>
    <b v="0"/>
    <s v="technology/web"/>
    <n v="0.02"/>
    <n v="90"/>
    <x v="2"/>
    <s v="web"/>
    <x v="627"/>
    <x v="627"/>
  </r>
  <r>
    <n v="628"/>
    <x v="628"/>
    <x v="627"/>
    <n v="5000"/>
    <n v="0"/>
    <x v="1"/>
    <x v="0"/>
    <s v="USD"/>
    <n v="1405269457"/>
    <n v="1402677457"/>
    <b v="0"/>
    <x v="78"/>
    <b v="0"/>
    <s v="technology/web"/>
    <n v="0"/>
    <e v="#DIV/0!"/>
    <x v="2"/>
    <s v="web"/>
    <x v="628"/>
    <x v="628"/>
  </r>
  <r>
    <n v="629"/>
    <x v="629"/>
    <x v="628"/>
    <n v="200000"/>
    <n v="350"/>
    <x v="1"/>
    <x v="2"/>
    <s v="AUD"/>
    <n v="1463239108"/>
    <n v="1460647108"/>
    <b v="0"/>
    <x v="83"/>
    <b v="0"/>
    <s v="technology/web"/>
    <n v="0.17500000000000002"/>
    <n v="116.66666666666667"/>
    <x v="2"/>
    <s v="web"/>
    <x v="629"/>
    <x v="629"/>
  </r>
  <r>
    <n v="630"/>
    <x v="630"/>
    <x v="629"/>
    <n v="11999"/>
    <n v="10"/>
    <x v="1"/>
    <x v="0"/>
    <s v="USD"/>
    <n v="1441516200"/>
    <n v="1438959121"/>
    <b v="0"/>
    <x v="29"/>
    <b v="0"/>
    <s v="technology/web"/>
    <n v="8.3340278356529712E-2"/>
    <n v="10"/>
    <x v="2"/>
    <s v="web"/>
    <x v="630"/>
    <x v="630"/>
  </r>
  <r>
    <n v="631"/>
    <x v="631"/>
    <x v="630"/>
    <n v="50000"/>
    <n v="690"/>
    <x v="1"/>
    <x v="5"/>
    <s v="CAD"/>
    <n v="1464460329"/>
    <n v="1461954729"/>
    <b v="0"/>
    <x v="82"/>
    <b v="0"/>
    <s v="technology/web"/>
    <n v="1.38"/>
    <n v="76.666666666666671"/>
    <x v="2"/>
    <s v="web"/>
    <x v="631"/>
    <x v="631"/>
  </r>
  <r>
    <n v="632"/>
    <x v="632"/>
    <x v="631"/>
    <n v="20000"/>
    <n v="0"/>
    <x v="1"/>
    <x v="9"/>
    <s v="EUR"/>
    <n v="1448470165"/>
    <n v="1445874565"/>
    <b v="0"/>
    <x v="78"/>
    <b v="0"/>
    <s v="technology/web"/>
    <n v="0"/>
    <e v="#DIV/0!"/>
    <x v="2"/>
    <s v="web"/>
    <x v="632"/>
    <x v="632"/>
  </r>
  <r>
    <n v="633"/>
    <x v="633"/>
    <x v="632"/>
    <n v="10000"/>
    <n v="1245"/>
    <x v="1"/>
    <x v="0"/>
    <s v="USD"/>
    <n v="1466204400"/>
    <n v="1463469062"/>
    <b v="0"/>
    <x v="20"/>
    <b v="0"/>
    <s v="technology/web"/>
    <n v="12.45"/>
    <n v="49.8"/>
    <x v="2"/>
    <s v="web"/>
    <x v="633"/>
    <x v="633"/>
  </r>
  <r>
    <n v="634"/>
    <x v="634"/>
    <x v="633"/>
    <n v="5000"/>
    <n v="1"/>
    <x v="1"/>
    <x v="0"/>
    <s v="USD"/>
    <n v="1424989029"/>
    <n v="1422397029"/>
    <b v="0"/>
    <x v="29"/>
    <b v="0"/>
    <s v="technology/web"/>
    <n v="0.02"/>
    <n v="1"/>
    <x v="2"/>
    <s v="web"/>
    <x v="634"/>
    <x v="634"/>
  </r>
  <r>
    <n v="635"/>
    <x v="635"/>
    <x v="634"/>
    <n v="25000"/>
    <n v="2"/>
    <x v="1"/>
    <x v="0"/>
    <s v="USD"/>
    <n v="1428804762"/>
    <n v="1426212762"/>
    <b v="0"/>
    <x v="29"/>
    <b v="0"/>
    <s v="technology/web"/>
    <n v="8.0000000000000002E-3"/>
    <n v="2"/>
    <x v="2"/>
    <s v="web"/>
    <x v="635"/>
    <x v="635"/>
  </r>
  <r>
    <n v="636"/>
    <x v="636"/>
    <x v="635"/>
    <n v="2000"/>
    <n v="4"/>
    <x v="1"/>
    <x v="1"/>
    <s v="GBP"/>
    <n v="1433587620"/>
    <n v="1430996150"/>
    <b v="0"/>
    <x v="29"/>
    <b v="0"/>
    <s v="technology/web"/>
    <n v="0.2"/>
    <n v="4"/>
    <x v="2"/>
    <s v="web"/>
    <x v="636"/>
    <x v="636"/>
  </r>
  <r>
    <n v="637"/>
    <x v="637"/>
    <x v="636"/>
    <n v="100000"/>
    <n v="0"/>
    <x v="1"/>
    <x v="1"/>
    <s v="GBP"/>
    <n v="1488063840"/>
    <n v="1485558318"/>
    <b v="0"/>
    <x v="78"/>
    <b v="0"/>
    <s v="technology/web"/>
    <n v="0"/>
    <e v="#DIV/0!"/>
    <x v="2"/>
    <s v="web"/>
    <x v="637"/>
    <x v="637"/>
  </r>
  <r>
    <n v="638"/>
    <x v="638"/>
    <x v="637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s v="web"/>
    <x v="638"/>
    <x v="638"/>
  </r>
  <r>
    <n v="639"/>
    <x v="639"/>
    <x v="638"/>
    <n v="1000000"/>
    <n v="1"/>
    <x v="1"/>
    <x v="0"/>
    <s v="USD"/>
    <n v="1413208795"/>
    <n v="1408024795"/>
    <b v="0"/>
    <x v="29"/>
    <b v="0"/>
    <s v="technology/web"/>
    <n v="9.9999999999999991E-5"/>
    <n v="1"/>
    <x v="2"/>
    <s v="web"/>
    <x v="639"/>
    <x v="639"/>
  </r>
  <r>
    <n v="640"/>
    <x v="640"/>
    <x v="639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s v="wearables"/>
    <x v="640"/>
    <x v="640"/>
  </r>
  <r>
    <n v="641"/>
    <x v="641"/>
    <x v="640"/>
    <n v="40000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s v="wearables"/>
    <x v="641"/>
    <x v="641"/>
  </r>
  <r>
    <n v="642"/>
    <x v="642"/>
    <x v="641"/>
    <n v="20000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s v="wearables"/>
    <x v="642"/>
    <x v="642"/>
  </r>
  <r>
    <n v="643"/>
    <x v="643"/>
    <x v="642"/>
    <n v="25000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s v="wearables"/>
    <x v="643"/>
    <x v="643"/>
  </r>
  <r>
    <n v="644"/>
    <x v="644"/>
    <x v="643"/>
    <n v="25000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s v="wearables"/>
    <x v="644"/>
    <x v="644"/>
  </r>
  <r>
    <n v="645"/>
    <x v="645"/>
    <x v="644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s v="wearables"/>
    <x v="645"/>
    <x v="645"/>
  </r>
  <r>
    <n v="646"/>
    <x v="646"/>
    <x v="645"/>
    <n v="800"/>
    <n v="1055.01"/>
    <x v="0"/>
    <x v="0"/>
    <s v="USD"/>
    <n v="1407788867"/>
    <n v="1405196867"/>
    <b v="0"/>
    <x v="74"/>
    <b v="1"/>
    <s v="technology/wearables"/>
    <n v="131.87625"/>
    <n v="39.074444444444445"/>
    <x v="2"/>
    <s v="wearables"/>
    <x v="646"/>
    <x v="646"/>
  </r>
  <r>
    <n v="647"/>
    <x v="647"/>
    <x v="646"/>
    <n v="2000"/>
    <n v="2141"/>
    <x v="0"/>
    <x v="5"/>
    <s v="CAD"/>
    <n v="1458235549"/>
    <n v="1455647149"/>
    <b v="0"/>
    <x v="57"/>
    <b v="1"/>
    <s v="technology/wearables"/>
    <n v="107.05"/>
    <n v="125.94117647058823"/>
    <x v="2"/>
    <s v="wearables"/>
    <x v="647"/>
    <x v="647"/>
  </r>
  <r>
    <n v="648"/>
    <x v="648"/>
    <x v="647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s v="wearables"/>
    <x v="648"/>
    <x v="648"/>
  </r>
  <r>
    <n v="649"/>
    <x v="649"/>
    <x v="648"/>
    <n v="2500"/>
    <n v="3499"/>
    <x v="0"/>
    <x v="0"/>
    <s v="USD"/>
    <n v="1410904413"/>
    <n v="1409090013"/>
    <b v="0"/>
    <x v="141"/>
    <b v="1"/>
    <s v="technology/wearables"/>
    <n v="139.96"/>
    <n v="42.670731707317074"/>
    <x v="2"/>
    <s v="wearables"/>
    <x v="649"/>
    <x v="649"/>
  </r>
  <r>
    <n v="650"/>
    <x v="650"/>
    <x v="649"/>
    <n v="1500"/>
    <n v="1686"/>
    <x v="0"/>
    <x v="0"/>
    <s v="USD"/>
    <n v="1418953984"/>
    <n v="1413766384"/>
    <b v="0"/>
    <x v="53"/>
    <b v="1"/>
    <s v="technology/wearables"/>
    <n v="112.4"/>
    <n v="35.125"/>
    <x v="2"/>
    <s v="wearables"/>
    <x v="650"/>
    <x v="650"/>
  </r>
  <r>
    <n v="651"/>
    <x v="651"/>
    <x v="650"/>
    <n v="25000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s v="wearables"/>
    <x v="651"/>
    <x v="651"/>
  </r>
  <r>
    <n v="652"/>
    <x v="652"/>
    <x v="651"/>
    <n v="3000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s v="wearables"/>
    <x v="652"/>
    <x v="652"/>
  </r>
  <r>
    <n v="653"/>
    <x v="653"/>
    <x v="652"/>
    <n v="75000"/>
    <n v="106084.5"/>
    <x v="0"/>
    <x v="0"/>
    <s v="USD"/>
    <n v="1440082240"/>
    <n v="1436885440"/>
    <b v="0"/>
    <x v="218"/>
    <b v="1"/>
    <s v="technology/wearables"/>
    <n v="141.446"/>
    <n v="95.830623306233065"/>
    <x v="2"/>
    <s v="wearables"/>
    <x v="653"/>
    <x v="653"/>
  </r>
  <r>
    <n v="654"/>
    <x v="654"/>
    <x v="653"/>
    <n v="12000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s v="wearables"/>
    <x v="654"/>
    <x v="654"/>
  </r>
  <r>
    <n v="655"/>
    <x v="655"/>
    <x v="654"/>
    <n v="8000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s v="wearables"/>
    <x v="655"/>
    <x v="655"/>
  </r>
  <r>
    <n v="656"/>
    <x v="656"/>
    <x v="655"/>
    <n v="5000"/>
    <n v="10678"/>
    <x v="0"/>
    <x v="0"/>
    <s v="USD"/>
    <n v="1460917119"/>
    <n v="1455736719"/>
    <b v="0"/>
    <x v="45"/>
    <b v="1"/>
    <s v="technology/wearables"/>
    <n v="213.56"/>
    <n v="122.73563218390805"/>
    <x v="2"/>
    <s v="wearables"/>
    <x v="656"/>
    <x v="656"/>
  </r>
  <r>
    <n v="657"/>
    <x v="657"/>
    <x v="656"/>
    <n v="15000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s v="wearables"/>
    <x v="657"/>
    <x v="657"/>
  </r>
  <r>
    <n v="658"/>
    <x v="658"/>
    <x v="657"/>
    <n v="28888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s v="wearables"/>
    <x v="658"/>
    <x v="658"/>
  </r>
  <r>
    <n v="659"/>
    <x v="659"/>
    <x v="658"/>
    <n v="3000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s v="wearables"/>
    <x v="659"/>
    <x v="659"/>
  </r>
  <r>
    <n v="660"/>
    <x v="660"/>
    <x v="659"/>
    <n v="50000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s v="wearables"/>
    <x v="660"/>
    <x v="660"/>
  </r>
  <r>
    <n v="661"/>
    <x v="661"/>
    <x v="660"/>
    <n v="10000"/>
    <n v="95"/>
    <x v="2"/>
    <x v="0"/>
    <s v="USD"/>
    <n v="1477236559"/>
    <n v="1474644559"/>
    <b v="0"/>
    <x v="82"/>
    <b v="0"/>
    <s v="technology/wearables"/>
    <n v="0.95"/>
    <n v="10.555555555555555"/>
    <x v="2"/>
    <s v="wearables"/>
    <x v="661"/>
    <x v="661"/>
  </r>
  <r>
    <n v="662"/>
    <x v="662"/>
    <x v="661"/>
    <n v="39000"/>
    <n v="156"/>
    <x v="2"/>
    <x v="0"/>
    <s v="USD"/>
    <n v="1421404247"/>
    <n v="1418812247"/>
    <b v="0"/>
    <x v="80"/>
    <b v="0"/>
    <s v="technology/wearables"/>
    <n v="0.4"/>
    <n v="39"/>
    <x v="2"/>
    <s v="wearables"/>
    <x v="662"/>
    <x v="662"/>
  </r>
  <r>
    <n v="663"/>
    <x v="663"/>
    <x v="662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s v="wearables"/>
    <x v="663"/>
    <x v="663"/>
  </r>
  <r>
    <n v="664"/>
    <x v="664"/>
    <x v="663"/>
    <n v="12000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s v="wearables"/>
    <x v="664"/>
    <x v="664"/>
  </r>
  <r>
    <n v="665"/>
    <x v="665"/>
    <x v="664"/>
    <n v="10000"/>
    <n v="1864"/>
    <x v="2"/>
    <x v="0"/>
    <s v="USD"/>
    <n v="1484327061"/>
    <n v="1479143061"/>
    <b v="0"/>
    <x v="8"/>
    <b v="0"/>
    <s v="technology/wearables"/>
    <n v="18.64"/>
    <n v="155.33333333333334"/>
    <x v="2"/>
    <s v="wearables"/>
    <x v="665"/>
    <x v="665"/>
  </r>
  <r>
    <n v="666"/>
    <x v="666"/>
    <x v="665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s v="wearables"/>
    <x v="666"/>
    <x v="666"/>
  </r>
  <r>
    <n v="667"/>
    <x v="667"/>
    <x v="666"/>
    <n v="50000"/>
    <n v="5010"/>
    <x v="2"/>
    <x v="13"/>
    <s v="EUR"/>
    <n v="1477731463"/>
    <n v="1474275463"/>
    <b v="0"/>
    <x v="33"/>
    <b v="0"/>
    <s v="technology/wearables"/>
    <n v="10.02"/>
    <n v="178.92857142857142"/>
    <x v="2"/>
    <s v="wearables"/>
    <x v="667"/>
    <x v="667"/>
  </r>
  <r>
    <n v="668"/>
    <x v="668"/>
    <x v="667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s v="wearables"/>
    <x v="668"/>
    <x v="668"/>
  </r>
  <r>
    <n v="669"/>
    <x v="669"/>
    <x v="668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s v="wearables"/>
    <x v="669"/>
    <x v="669"/>
  </r>
  <r>
    <n v="670"/>
    <x v="670"/>
    <x v="669"/>
    <n v="90000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s v="wearables"/>
    <x v="670"/>
    <x v="670"/>
  </r>
  <r>
    <n v="671"/>
    <x v="671"/>
    <x v="670"/>
    <n v="30000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s v="wearables"/>
    <x v="671"/>
    <x v="671"/>
  </r>
  <r>
    <n v="672"/>
    <x v="672"/>
    <x v="671"/>
    <n v="50000"/>
    <n v="10814"/>
    <x v="2"/>
    <x v="0"/>
    <s v="USD"/>
    <n v="1420088340"/>
    <n v="1417410964"/>
    <b v="0"/>
    <x v="224"/>
    <b v="0"/>
    <s v="technology/wearables"/>
    <n v="21.628"/>
    <n v="50.29767441860465"/>
    <x v="2"/>
    <s v="wearables"/>
    <x v="672"/>
    <x v="672"/>
  </r>
  <r>
    <n v="673"/>
    <x v="673"/>
    <x v="672"/>
    <n v="100000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s v="wearables"/>
    <x v="673"/>
    <x v="673"/>
  </r>
  <r>
    <n v="674"/>
    <x v="674"/>
    <x v="673"/>
    <n v="50000"/>
    <n v="15"/>
    <x v="2"/>
    <x v="0"/>
    <s v="USD"/>
    <n v="1407811627"/>
    <n v="1402627627"/>
    <b v="0"/>
    <x v="84"/>
    <b v="0"/>
    <s v="technology/wearables"/>
    <n v="0.03"/>
    <n v="7.5"/>
    <x v="2"/>
    <s v="wearables"/>
    <x v="674"/>
    <x v="674"/>
  </r>
  <r>
    <n v="675"/>
    <x v="675"/>
    <x v="674"/>
    <n v="6000"/>
    <n v="891"/>
    <x v="2"/>
    <x v="0"/>
    <s v="USD"/>
    <n v="1420095540"/>
    <n v="1417558804"/>
    <b v="0"/>
    <x v="55"/>
    <b v="0"/>
    <s v="technology/wearables"/>
    <n v="14.85"/>
    <n v="34.269230769230766"/>
    <x v="2"/>
    <s v="wearables"/>
    <x v="675"/>
    <x v="675"/>
  </r>
  <r>
    <n v="676"/>
    <x v="676"/>
    <x v="675"/>
    <n v="100000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s v="wearables"/>
    <x v="676"/>
    <x v="676"/>
  </r>
  <r>
    <n v="677"/>
    <x v="677"/>
    <x v="676"/>
    <n v="50000"/>
    <n v="12792"/>
    <x v="2"/>
    <x v="13"/>
    <s v="EUR"/>
    <n v="1467106895"/>
    <n v="1463218895"/>
    <b v="0"/>
    <x v="93"/>
    <b v="0"/>
    <s v="technology/wearables"/>
    <n v="25.584"/>
    <n v="133.25"/>
    <x v="2"/>
    <s v="wearables"/>
    <x v="677"/>
    <x v="677"/>
  </r>
  <r>
    <n v="678"/>
    <x v="678"/>
    <x v="677"/>
    <n v="29000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s v="wearables"/>
    <x v="678"/>
    <x v="678"/>
  </r>
  <r>
    <n v="679"/>
    <x v="679"/>
    <x v="678"/>
    <n v="57000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s v="wearables"/>
    <x v="679"/>
    <x v="679"/>
  </r>
  <r>
    <n v="680"/>
    <x v="680"/>
    <x v="679"/>
    <n v="75000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s v="wearables"/>
    <x v="680"/>
    <x v="680"/>
  </r>
  <r>
    <n v="681"/>
    <x v="681"/>
    <x v="680"/>
    <n v="2500"/>
    <n v="1"/>
    <x v="2"/>
    <x v="0"/>
    <s v="USD"/>
    <n v="1477509604"/>
    <n v="1474917604"/>
    <b v="0"/>
    <x v="29"/>
    <b v="0"/>
    <s v="technology/wearables"/>
    <n v="0.04"/>
    <n v="1"/>
    <x v="2"/>
    <s v="wearables"/>
    <x v="681"/>
    <x v="681"/>
  </r>
  <r>
    <n v="682"/>
    <x v="682"/>
    <x v="681"/>
    <n v="50000"/>
    <n v="53"/>
    <x v="2"/>
    <x v="0"/>
    <s v="USD"/>
    <n v="1489512122"/>
    <n v="1486923722"/>
    <b v="0"/>
    <x v="80"/>
    <b v="0"/>
    <s v="technology/wearables"/>
    <n v="0.106"/>
    <n v="13.25"/>
    <x v="2"/>
    <s v="wearables"/>
    <x v="682"/>
    <x v="682"/>
  </r>
  <r>
    <n v="683"/>
    <x v="683"/>
    <x v="682"/>
    <n v="35000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s v="wearables"/>
    <x v="683"/>
    <x v="683"/>
  </r>
  <r>
    <n v="684"/>
    <x v="684"/>
    <x v="683"/>
    <n v="320000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s v="wearables"/>
    <x v="684"/>
    <x v="684"/>
  </r>
  <r>
    <n v="685"/>
    <x v="685"/>
    <x v="684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s v="wearables"/>
    <x v="685"/>
    <x v="685"/>
  </r>
  <r>
    <n v="686"/>
    <x v="686"/>
    <x v="685"/>
    <n v="500000"/>
    <n v="0"/>
    <x v="2"/>
    <x v="13"/>
    <s v="EUR"/>
    <n v="1438618170"/>
    <n v="1436026170"/>
    <b v="0"/>
    <x v="78"/>
    <b v="0"/>
    <s v="technology/wearables"/>
    <n v="0"/>
    <e v="#DIV/0!"/>
    <x v="2"/>
    <s v="wearables"/>
    <x v="686"/>
    <x v="686"/>
  </r>
  <r>
    <n v="687"/>
    <x v="687"/>
    <x v="686"/>
    <n v="100000"/>
    <n v="3550"/>
    <x v="2"/>
    <x v="14"/>
    <s v="MXN"/>
    <n v="1486317653"/>
    <n v="1481133653"/>
    <b v="0"/>
    <x v="79"/>
    <b v="0"/>
    <s v="technology/wearables"/>
    <n v="3.55"/>
    <n v="591.66666666666663"/>
    <x v="2"/>
    <s v="wearables"/>
    <x v="687"/>
    <x v="687"/>
  </r>
  <r>
    <n v="688"/>
    <x v="688"/>
    <x v="687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s v="wearables"/>
    <x v="688"/>
    <x v="688"/>
  </r>
  <r>
    <n v="689"/>
    <x v="689"/>
    <x v="688"/>
    <n v="200000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s v="wearables"/>
    <x v="689"/>
    <x v="689"/>
  </r>
  <r>
    <n v="690"/>
    <x v="690"/>
    <x v="689"/>
    <n v="20000"/>
    <n v="2468"/>
    <x v="2"/>
    <x v="0"/>
    <s v="USD"/>
    <n v="1473400800"/>
    <n v="1469718841"/>
    <b v="0"/>
    <x v="69"/>
    <b v="0"/>
    <s v="technology/wearables"/>
    <n v="12.34"/>
    <n v="72.588235294117652"/>
    <x v="2"/>
    <s v="wearables"/>
    <x v="690"/>
    <x v="690"/>
  </r>
  <r>
    <n v="691"/>
    <x v="691"/>
    <x v="690"/>
    <n v="50000"/>
    <n v="260"/>
    <x v="2"/>
    <x v="0"/>
    <s v="USD"/>
    <n v="1435711246"/>
    <n v="1433292046"/>
    <b v="0"/>
    <x v="73"/>
    <b v="0"/>
    <s v="technology/wearables"/>
    <n v="0.52"/>
    <n v="26"/>
    <x v="2"/>
    <s v="wearables"/>
    <x v="691"/>
    <x v="691"/>
  </r>
  <r>
    <n v="692"/>
    <x v="692"/>
    <x v="691"/>
    <n v="20000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s v="wearables"/>
    <x v="692"/>
    <x v="692"/>
  </r>
  <r>
    <n v="693"/>
    <x v="693"/>
    <x v="692"/>
    <n v="100000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s v="wearables"/>
    <x v="693"/>
    <x v="693"/>
  </r>
  <r>
    <n v="694"/>
    <x v="694"/>
    <x v="693"/>
    <n v="15000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s v="wearables"/>
    <x v="694"/>
    <x v="694"/>
  </r>
  <r>
    <n v="695"/>
    <x v="695"/>
    <x v="694"/>
    <n v="60000"/>
    <n v="636"/>
    <x v="2"/>
    <x v="0"/>
    <s v="USD"/>
    <n v="1414758620"/>
    <n v="1412166620"/>
    <b v="0"/>
    <x v="63"/>
    <b v="0"/>
    <s v="technology/wearables"/>
    <n v="1.06"/>
    <n v="90.857142857142861"/>
    <x v="2"/>
    <s v="wearables"/>
    <x v="695"/>
    <x v="695"/>
  </r>
  <r>
    <n v="696"/>
    <x v="696"/>
    <x v="695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s v="wearables"/>
    <x v="696"/>
    <x v="696"/>
  </r>
  <r>
    <n v="697"/>
    <x v="697"/>
    <x v="696"/>
    <n v="500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s v="wearables"/>
    <x v="697"/>
    <x v="697"/>
  </r>
  <r>
    <n v="698"/>
    <x v="698"/>
    <x v="697"/>
    <n v="100000"/>
    <n v="15390"/>
    <x v="2"/>
    <x v="0"/>
    <s v="USD"/>
    <n v="1411005600"/>
    <n v="1408141245"/>
    <b v="0"/>
    <x v="60"/>
    <b v="0"/>
    <s v="technology/wearables"/>
    <n v="15.39"/>
    <n v="530.68965517241384"/>
    <x v="2"/>
    <s v="wearables"/>
    <x v="698"/>
    <x v="698"/>
  </r>
  <r>
    <n v="699"/>
    <x v="699"/>
    <x v="698"/>
    <n v="130000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s v="wearables"/>
    <x v="699"/>
    <x v="699"/>
  </r>
  <r>
    <n v="700"/>
    <x v="700"/>
    <x v="699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s v="wearables"/>
    <x v="700"/>
    <x v="700"/>
  </r>
  <r>
    <n v="701"/>
    <x v="701"/>
    <x v="700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s v="wearables"/>
    <x v="701"/>
    <x v="701"/>
  </r>
  <r>
    <n v="702"/>
    <x v="702"/>
    <x v="701"/>
    <n v="15000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s v="wearables"/>
    <x v="702"/>
    <x v="702"/>
  </r>
  <r>
    <n v="703"/>
    <x v="703"/>
    <x v="702"/>
    <n v="15000"/>
    <n v="837"/>
    <x v="2"/>
    <x v="0"/>
    <s v="USD"/>
    <n v="1485905520"/>
    <n v="1481150949"/>
    <b v="0"/>
    <x v="63"/>
    <b v="0"/>
    <s v="technology/wearables"/>
    <n v="5.58"/>
    <n v="119.57142857142857"/>
    <x v="2"/>
    <s v="wearables"/>
    <x v="703"/>
    <x v="703"/>
  </r>
  <r>
    <n v="704"/>
    <x v="704"/>
    <x v="703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s v="wearables"/>
    <x v="704"/>
    <x v="704"/>
  </r>
  <r>
    <n v="705"/>
    <x v="705"/>
    <x v="704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s v="wearables"/>
    <x v="705"/>
    <x v="705"/>
  </r>
  <r>
    <n v="706"/>
    <x v="706"/>
    <x v="705"/>
    <n v="100000"/>
    <n v="0"/>
    <x v="2"/>
    <x v="3"/>
    <s v="EUR"/>
    <n v="1481740740"/>
    <n v="1478130783"/>
    <b v="0"/>
    <x v="78"/>
    <b v="0"/>
    <s v="technology/wearables"/>
    <n v="0"/>
    <e v="#DIV/0!"/>
    <x v="2"/>
    <s v="wearables"/>
    <x v="706"/>
    <x v="706"/>
  </r>
  <r>
    <n v="707"/>
    <x v="707"/>
    <x v="706"/>
    <n v="68000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s v="wearables"/>
    <x v="707"/>
    <x v="707"/>
  </r>
  <r>
    <n v="708"/>
    <x v="708"/>
    <x v="707"/>
    <n v="40000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s v="wearables"/>
    <x v="708"/>
    <x v="708"/>
  </r>
  <r>
    <n v="709"/>
    <x v="709"/>
    <x v="708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s v="wearables"/>
    <x v="709"/>
    <x v="709"/>
  </r>
  <r>
    <n v="710"/>
    <x v="710"/>
    <x v="709"/>
    <n v="1200"/>
    <n v="0"/>
    <x v="2"/>
    <x v="5"/>
    <s v="CAD"/>
    <n v="1408495440"/>
    <n v="1405640302"/>
    <b v="0"/>
    <x v="78"/>
    <b v="0"/>
    <s v="technology/wearables"/>
    <n v="0"/>
    <e v="#DIV/0!"/>
    <x v="2"/>
    <s v="wearables"/>
    <x v="710"/>
    <x v="710"/>
  </r>
  <r>
    <n v="711"/>
    <x v="711"/>
    <x v="710"/>
    <n v="100000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s v="wearables"/>
    <x v="711"/>
    <x v="711"/>
  </r>
  <r>
    <n v="712"/>
    <x v="712"/>
    <x v="711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s v="wearables"/>
    <x v="712"/>
    <x v="712"/>
  </r>
  <r>
    <n v="713"/>
    <x v="713"/>
    <x v="712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s v="wearables"/>
    <x v="713"/>
    <x v="713"/>
  </r>
  <r>
    <n v="714"/>
    <x v="714"/>
    <x v="713"/>
    <n v="15000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s v="wearables"/>
    <x v="714"/>
    <x v="714"/>
  </r>
  <r>
    <n v="715"/>
    <x v="715"/>
    <x v="714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s v="wearables"/>
    <x v="715"/>
    <x v="715"/>
  </r>
  <r>
    <n v="716"/>
    <x v="716"/>
    <x v="715"/>
    <n v="7000"/>
    <n v="715"/>
    <x v="2"/>
    <x v="0"/>
    <s v="USD"/>
    <n v="1417392000"/>
    <n v="1414511307"/>
    <b v="0"/>
    <x v="38"/>
    <b v="0"/>
    <s v="technology/wearables"/>
    <n v="10.214285714285715"/>
    <n v="44.6875"/>
    <x v="2"/>
    <s v="wearables"/>
    <x v="716"/>
    <x v="716"/>
  </r>
  <r>
    <n v="717"/>
    <x v="717"/>
    <x v="716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s v="wearables"/>
    <x v="717"/>
    <x v="717"/>
  </r>
  <r>
    <n v="718"/>
    <x v="718"/>
    <x v="717"/>
    <n v="12000"/>
    <n v="90"/>
    <x v="2"/>
    <x v="0"/>
    <s v="USD"/>
    <n v="1487397540"/>
    <n v="1484684247"/>
    <b v="0"/>
    <x v="80"/>
    <b v="0"/>
    <s v="technology/wearables"/>
    <n v="0.75"/>
    <n v="22.5"/>
    <x v="2"/>
    <s v="wearables"/>
    <x v="718"/>
    <x v="718"/>
  </r>
  <r>
    <n v="719"/>
    <x v="719"/>
    <x v="718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s v="wearables"/>
    <x v="719"/>
    <x v="719"/>
  </r>
  <r>
    <n v="720"/>
    <x v="720"/>
    <x v="719"/>
    <n v="1900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s v="nonfiction"/>
    <x v="720"/>
    <x v="720"/>
  </r>
  <r>
    <n v="721"/>
    <x v="721"/>
    <x v="720"/>
    <n v="8200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s v="nonfiction"/>
    <x v="721"/>
    <x v="721"/>
  </r>
  <r>
    <n v="722"/>
    <x v="722"/>
    <x v="721"/>
    <n v="25000"/>
    <n v="33006"/>
    <x v="0"/>
    <x v="0"/>
    <s v="USD"/>
    <n v="1333909178"/>
    <n v="1331320778"/>
    <b v="0"/>
    <x v="234"/>
    <b v="1"/>
    <s v="publishing/nonfiction"/>
    <n v="132.024"/>
    <n v="215.72549019607843"/>
    <x v="3"/>
    <s v="nonfiction"/>
    <x v="722"/>
    <x v="722"/>
  </r>
  <r>
    <n v="723"/>
    <x v="723"/>
    <x v="722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s v="nonfiction"/>
    <x v="723"/>
    <x v="723"/>
  </r>
  <r>
    <n v="724"/>
    <x v="724"/>
    <x v="723"/>
    <n v="7000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s v="nonfiction"/>
    <x v="724"/>
    <x v="724"/>
  </r>
  <r>
    <n v="725"/>
    <x v="725"/>
    <x v="724"/>
    <n v="20000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s v="nonfiction"/>
    <x v="725"/>
    <x v="725"/>
  </r>
  <r>
    <n v="726"/>
    <x v="726"/>
    <x v="725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s v="nonfiction"/>
    <x v="726"/>
    <x v="726"/>
  </r>
  <r>
    <n v="727"/>
    <x v="727"/>
    <x v="726"/>
    <n v="3500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s v="nonfiction"/>
    <x v="727"/>
    <x v="727"/>
  </r>
  <r>
    <n v="728"/>
    <x v="728"/>
    <x v="727"/>
    <n v="7500"/>
    <n v="7917.45"/>
    <x v="0"/>
    <x v="0"/>
    <s v="USD"/>
    <n v="1313957157"/>
    <n v="1310069157"/>
    <b v="0"/>
    <x v="208"/>
    <b v="1"/>
    <s v="publishing/nonfiction"/>
    <n v="105.566"/>
    <n v="60.903461538461535"/>
    <x v="3"/>
    <s v="nonfiction"/>
    <x v="728"/>
    <x v="728"/>
  </r>
  <r>
    <n v="729"/>
    <x v="729"/>
    <x v="728"/>
    <n v="4000"/>
    <n v="5226"/>
    <x v="0"/>
    <x v="0"/>
    <s v="USD"/>
    <n v="1348028861"/>
    <n v="1342844861"/>
    <b v="0"/>
    <x v="148"/>
    <b v="1"/>
    <s v="publishing/nonfiction"/>
    <n v="130.65"/>
    <n v="43.55"/>
    <x v="3"/>
    <s v="nonfiction"/>
    <x v="729"/>
    <x v="729"/>
  </r>
  <r>
    <n v="730"/>
    <x v="730"/>
    <x v="729"/>
    <n v="20000"/>
    <n v="26438"/>
    <x v="0"/>
    <x v="0"/>
    <s v="USD"/>
    <n v="1323280391"/>
    <n v="1320688391"/>
    <b v="0"/>
    <x v="236"/>
    <b v="1"/>
    <s v="publishing/nonfiction"/>
    <n v="132.19"/>
    <n v="99.766037735849054"/>
    <x v="3"/>
    <s v="nonfiction"/>
    <x v="730"/>
    <x v="730"/>
  </r>
  <r>
    <n v="731"/>
    <x v="731"/>
    <x v="730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s v="nonfiction"/>
    <x v="731"/>
    <x v="731"/>
  </r>
  <r>
    <n v="732"/>
    <x v="732"/>
    <x v="731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s v="nonfiction"/>
    <x v="732"/>
    <x v="732"/>
  </r>
  <r>
    <n v="733"/>
    <x v="733"/>
    <x v="732"/>
    <n v="2500"/>
    <n v="3012"/>
    <x v="0"/>
    <x v="1"/>
    <s v="GBP"/>
    <n v="1387533892"/>
    <n v="1384941892"/>
    <b v="0"/>
    <x v="39"/>
    <b v="1"/>
    <s v="publishing/nonfiction"/>
    <n v="120.48"/>
    <n v="17.822485207100591"/>
    <x v="3"/>
    <s v="nonfiction"/>
    <x v="733"/>
    <x v="733"/>
  </r>
  <r>
    <n v="734"/>
    <x v="734"/>
    <x v="733"/>
    <n v="850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s v="nonfiction"/>
    <x v="734"/>
    <x v="734"/>
  </r>
  <r>
    <n v="735"/>
    <x v="735"/>
    <x v="734"/>
    <n v="47000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s v="nonfiction"/>
    <x v="735"/>
    <x v="735"/>
  </r>
  <r>
    <n v="736"/>
    <x v="736"/>
    <x v="735"/>
    <n v="3600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s v="nonfiction"/>
    <x v="736"/>
    <x v="736"/>
  </r>
  <r>
    <n v="737"/>
    <x v="737"/>
    <x v="736"/>
    <n v="500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s v="nonfiction"/>
    <x v="737"/>
    <x v="737"/>
  </r>
  <r>
    <n v="738"/>
    <x v="738"/>
    <x v="737"/>
    <n v="1500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s v="nonfiction"/>
    <x v="738"/>
    <x v="738"/>
  </r>
  <r>
    <n v="739"/>
    <x v="739"/>
    <x v="738"/>
    <n v="6000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s v="nonfiction"/>
    <x v="739"/>
    <x v="739"/>
  </r>
  <r>
    <n v="740"/>
    <x v="740"/>
    <x v="739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s v="nonfiction"/>
    <x v="740"/>
    <x v="740"/>
  </r>
  <r>
    <n v="741"/>
    <x v="741"/>
    <x v="740"/>
    <n v="13000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s v="nonfiction"/>
    <x v="741"/>
    <x v="741"/>
  </r>
  <r>
    <n v="742"/>
    <x v="742"/>
    <x v="741"/>
    <n v="1400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s v="nonfiction"/>
    <x v="742"/>
    <x v="742"/>
  </r>
  <r>
    <n v="743"/>
    <x v="743"/>
    <x v="742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s v="nonfiction"/>
    <x v="743"/>
    <x v="743"/>
  </r>
  <r>
    <n v="744"/>
    <x v="744"/>
    <x v="743"/>
    <n v="500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s v="nonfiction"/>
    <x v="744"/>
    <x v="744"/>
  </r>
  <r>
    <n v="745"/>
    <x v="745"/>
    <x v="744"/>
    <n v="2220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s v="nonfiction"/>
    <x v="745"/>
    <x v="745"/>
  </r>
  <r>
    <n v="746"/>
    <x v="746"/>
    <x v="745"/>
    <n v="2987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s v="nonfiction"/>
    <x v="746"/>
    <x v="746"/>
  </r>
  <r>
    <n v="747"/>
    <x v="747"/>
    <x v="746"/>
    <n v="7000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s v="nonfiction"/>
    <x v="747"/>
    <x v="747"/>
  </r>
  <r>
    <n v="748"/>
    <x v="748"/>
    <x v="747"/>
    <n v="2000"/>
    <n v="2005"/>
    <x v="0"/>
    <x v="0"/>
    <s v="USD"/>
    <n v="1407701966"/>
    <n v="1405109966"/>
    <b v="0"/>
    <x v="34"/>
    <b v="1"/>
    <s v="publishing/nonfiction"/>
    <n v="100.25"/>
    <n v="45.56818181818182"/>
    <x v="3"/>
    <s v="nonfiction"/>
    <x v="748"/>
    <x v="748"/>
  </r>
  <r>
    <n v="749"/>
    <x v="749"/>
    <x v="748"/>
    <n v="10000"/>
    <n v="10556"/>
    <x v="0"/>
    <x v="0"/>
    <s v="USD"/>
    <n v="1485642930"/>
    <n v="1483050930"/>
    <b v="0"/>
    <x v="238"/>
    <b v="1"/>
    <s v="publishing/nonfiction"/>
    <n v="105.56"/>
    <n v="95.963636363636368"/>
    <x v="3"/>
    <s v="nonfiction"/>
    <x v="749"/>
    <x v="749"/>
  </r>
  <r>
    <n v="750"/>
    <x v="750"/>
    <x v="749"/>
    <n v="4444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s v="nonfiction"/>
    <x v="750"/>
    <x v="750"/>
  </r>
  <r>
    <n v="751"/>
    <x v="751"/>
    <x v="750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s v="nonfiction"/>
    <x v="751"/>
    <x v="751"/>
  </r>
  <r>
    <n v="752"/>
    <x v="752"/>
    <x v="751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s v="nonfiction"/>
    <x v="752"/>
    <x v="752"/>
  </r>
  <r>
    <n v="753"/>
    <x v="753"/>
    <x v="752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s v="nonfiction"/>
    <x v="753"/>
    <x v="753"/>
  </r>
  <r>
    <n v="754"/>
    <x v="754"/>
    <x v="753"/>
    <n v="2000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s v="nonfiction"/>
    <x v="754"/>
    <x v="754"/>
  </r>
  <r>
    <n v="755"/>
    <x v="755"/>
    <x v="754"/>
    <n v="2500"/>
    <n v="2547.69"/>
    <x v="0"/>
    <x v="0"/>
    <s v="USD"/>
    <n v="1369010460"/>
    <n v="1366381877"/>
    <b v="0"/>
    <x v="32"/>
    <b v="1"/>
    <s v="publishing/nonfiction"/>
    <n v="101.9076"/>
    <n v="37.466029411764708"/>
    <x v="3"/>
    <s v="nonfiction"/>
    <x v="755"/>
    <x v="755"/>
  </r>
  <r>
    <n v="756"/>
    <x v="756"/>
    <x v="755"/>
    <n v="700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s v="nonfiction"/>
    <x v="756"/>
    <x v="756"/>
  </r>
  <r>
    <n v="757"/>
    <x v="757"/>
    <x v="756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s v="nonfiction"/>
    <x v="757"/>
    <x v="757"/>
  </r>
  <r>
    <n v="758"/>
    <x v="758"/>
    <x v="757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s v="nonfiction"/>
    <x v="758"/>
    <x v="758"/>
  </r>
  <r>
    <n v="759"/>
    <x v="759"/>
    <x v="758"/>
    <n v="500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s v="nonfiction"/>
    <x v="759"/>
    <x v="759"/>
  </r>
  <r>
    <n v="760"/>
    <x v="760"/>
    <x v="759"/>
    <n v="2200"/>
    <n v="0"/>
    <x v="2"/>
    <x v="0"/>
    <s v="USD"/>
    <n v="1480188013"/>
    <n v="1477592413"/>
    <b v="0"/>
    <x v="78"/>
    <b v="0"/>
    <s v="publishing/fiction"/>
    <n v="0"/>
    <e v="#DIV/0!"/>
    <x v="3"/>
    <s v="fiction"/>
    <x v="760"/>
    <x v="760"/>
  </r>
  <r>
    <n v="761"/>
    <x v="761"/>
    <x v="760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s v="fiction"/>
    <x v="761"/>
    <x v="761"/>
  </r>
  <r>
    <n v="762"/>
    <x v="762"/>
    <x v="761"/>
    <n v="3500"/>
    <n v="0"/>
    <x v="2"/>
    <x v="14"/>
    <s v="MXN"/>
    <n v="1480831200"/>
    <n v="1479328570"/>
    <b v="0"/>
    <x v="78"/>
    <b v="0"/>
    <s v="publishing/fiction"/>
    <n v="0"/>
    <e v="#DIV/0!"/>
    <x v="3"/>
    <s v="fiction"/>
    <x v="762"/>
    <x v="762"/>
  </r>
  <r>
    <n v="763"/>
    <x v="763"/>
    <x v="762"/>
    <n v="4290"/>
    <n v="5"/>
    <x v="2"/>
    <x v="1"/>
    <s v="GBP"/>
    <n v="1376563408"/>
    <n v="1373971408"/>
    <b v="0"/>
    <x v="29"/>
    <b v="0"/>
    <s v="publishing/fiction"/>
    <n v="0.11655011655011654"/>
    <n v="5"/>
    <x v="3"/>
    <s v="fiction"/>
    <x v="763"/>
    <x v="763"/>
  </r>
  <r>
    <n v="764"/>
    <x v="764"/>
    <x v="763"/>
    <n v="5000"/>
    <n v="0"/>
    <x v="2"/>
    <x v="0"/>
    <s v="USD"/>
    <n v="1441858161"/>
    <n v="1439266161"/>
    <b v="0"/>
    <x v="78"/>
    <b v="0"/>
    <s v="publishing/fiction"/>
    <n v="0"/>
    <e v="#DIV/0!"/>
    <x v="3"/>
    <s v="fiction"/>
    <x v="764"/>
    <x v="764"/>
  </r>
  <r>
    <n v="765"/>
    <x v="765"/>
    <x v="764"/>
    <n v="7000"/>
    <n v="2521"/>
    <x v="2"/>
    <x v="0"/>
    <s v="USD"/>
    <n v="1413723684"/>
    <n v="1411131684"/>
    <b v="0"/>
    <x v="34"/>
    <b v="0"/>
    <s v="publishing/fiction"/>
    <n v="36.014285714285712"/>
    <n v="57.295454545454547"/>
    <x v="3"/>
    <s v="fiction"/>
    <x v="765"/>
    <x v="765"/>
  </r>
  <r>
    <n v="766"/>
    <x v="766"/>
    <x v="765"/>
    <n v="4000"/>
    <n v="0"/>
    <x v="2"/>
    <x v="5"/>
    <s v="CAD"/>
    <n v="1424112483"/>
    <n v="1421520483"/>
    <b v="0"/>
    <x v="78"/>
    <b v="0"/>
    <s v="publishing/fiction"/>
    <n v="0"/>
    <e v="#DIV/0!"/>
    <x v="3"/>
    <s v="fiction"/>
    <x v="766"/>
    <x v="766"/>
  </r>
  <r>
    <n v="767"/>
    <x v="767"/>
    <x v="766"/>
    <n v="5000"/>
    <n v="177"/>
    <x v="2"/>
    <x v="0"/>
    <s v="USD"/>
    <n v="1432178810"/>
    <n v="1429586810"/>
    <b v="0"/>
    <x v="83"/>
    <b v="0"/>
    <s v="publishing/fiction"/>
    <n v="3.54"/>
    <n v="59"/>
    <x v="3"/>
    <s v="fiction"/>
    <x v="767"/>
    <x v="767"/>
  </r>
  <r>
    <n v="768"/>
    <x v="768"/>
    <x v="767"/>
    <n v="2500"/>
    <n v="0"/>
    <x v="2"/>
    <x v="0"/>
    <s v="USD"/>
    <n v="1387169890"/>
    <n v="1384577890"/>
    <b v="0"/>
    <x v="78"/>
    <b v="0"/>
    <s v="publishing/fiction"/>
    <n v="0"/>
    <e v="#DIV/0!"/>
    <x v="3"/>
    <s v="fiction"/>
    <x v="768"/>
    <x v="768"/>
  </r>
  <r>
    <n v="769"/>
    <x v="769"/>
    <x v="768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s v="fiction"/>
    <x v="769"/>
    <x v="769"/>
  </r>
  <r>
    <n v="770"/>
    <x v="770"/>
    <x v="769"/>
    <n v="17500"/>
    <n v="0"/>
    <x v="2"/>
    <x v="0"/>
    <s v="USD"/>
    <n v="1361750369"/>
    <n v="1358294369"/>
    <b v="0"/>
    <x v="78"/>
    <b v="0"/>
    <s v="publishing/fiction"/>
    <n v="0"/>
    <e v="#DIV/0!"/>
    <x v="3"/>
    <s v="fiction"/>
    <x v="770"/>
    <x v="770"/>
  </r>
  <r>
    <n v="771"/>
    <x v="771"/>
    <x v="770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s v="fiction"/>
    <x v="771"/>
    <x v="771"/>
  </r>
  <r>
    <n v="772"/>
    <x v="772"/>
    <x v="771"/>
    <n v="1500"/>
    <n v="50"/>
    <x v="2"/>
    <x v="0"/>
    <s v="USD"/>
    <n v="1257047940"/>
    <n v="1252718519"/>
    <b v="0"/>
    <x v="29"/>
    <b v="0"/>
    <s v="publishing/fiction"/>
    <n v="3.3333333333333335"/>
    <n v="50"/>
    <x v="3"/>
    <s v="fiction"/>
    <x v="772"/>
    <x v="772"/>
  </r>
  <r>
    <n v="773"/>
    <x v="773"/>
    <x v="772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s v="fiction"/>
    <x v="773"/>
    <x v="773"/>
  </r>
  <r>
    <n v="774"/>
    <x v="774"/>
    <x v="773"/>
    <n v="500"/>
    <n v="351"/>
    <x v="2"/>
    <x v="0"/>
    <s v="USD"/>
    <n v="1393181018"/>
    <n v="1390589018"/>
    <b v="0"/>
    <x v="82"/>
    <b v="0"/>
    <s v="publishing/fiction"/>
    <n v="70.199999999999989"/>
    <n v="39"/>
    <x v="3"/>
    <s v="fiction"/>
    <x v="774"/>
    <x v="774"/>
  </r>
  <r>
    <n v="775"/>
    <x v="775"/>
    <x v="774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s v="fiction"/>
    <x v="775"/>
    <x v="775"/>
  </r>
  <r>
    <n v="776"/>
    <x v="776"/>
    <x v="775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s v="fiction"/>
    <x v="776"/>
    <x v="776"/>
  </r>
  <r>
    <n v="777"/>
    <x v="777"/>
    <x v="776"/>
    <n v="3000"/>
    <n v="21"/>
    <x v="2"/>
    <x v="0"/>
    <s v="USD"/>
    <n v="1375313577"/>
    <n v="1372721577"/>
    <b v="0"/>
    <x v="83"/>
    <b v="0"/>
    <s v="publishing/fiction"/>
    <n v="0.70000000000000007"/>
    <n v="7"/>
    <x v="3"/>
    <s v="fiction"/>
    <x v="777"/>
    <x v="777"/>
  </r>
  <r>
    <n v="778"/>
    <x v="778"/>
    <x v="777"/>
    <n v="500"/>
    <n v="2"/>
    <x v="2"/>
    <x v="0"/>
    <s v="USD"/>
    <n v="1398876680"/>
    <n v="1396284680"/>
    <b v="0"/>
    <x v="29"/>
    <b v="0"/>
    <s v="publishing/fiction"/>
    <n v="0.4"/>
    <n v="2"/>
    <x v="3"/>
    <s v="fiction"/>
    <x v="778"/>
    <x v="778"/>
  </r>
  <r>
    <n v="779"/>
    <x v="779"/>
    <x v="778"/>
    <n v="15000"/>
    <n v="400"/>
    <x v="2"/>
    <x v="0"/>
    <s v="USD"/>
    <n v="1287115200"/>
    <n v="1284567905"/>
    <b v="0"/>
    <x v="79"/>
    <b v="0"/>
    <s v="publishing/fiction"/>
    <n v="2.666666666666667"/>
    <n v="66.666666666666671"/>
    <x v="3"/>
    <s v="fiction"/>
    <x v="779"/>
    <x v="779"/>
  </r>
  <r>
    <n v="780"/>
    <x v="780"/>
    <x v="779"/>
    <n v="1000"/>
    <n v="1040"/>
    <x v="0"/>
    <x v="0"/>
    <s v="USD"/>
    <n v="1304439025"/>
    <n v="1301847025"/>
    <b v="0"/>
    <x v="74"/>
    <b v="1"/>
    <s v="music/rock"/>
    <n v="104"/>
    <n v="38.518518518518519"/>
    <x v="4"/>
    <s v="rock"/>
    <x v="780"/>
    <x v="780"/>
  </r>
  <r>
    <n v="781"/>
    <x v="781"/>
    <x v="780"/>
    <n v="800"/>
    <n v="1065.23"/>
    <x v="0"/>
    <x v="0"/>
    <s v="USD"/>
    <n v="1370649674"/>
    <n v="1368057674"/>
    <b v="0"/>
    <x v="20"/>
    <b v="1"/>
    <s v="music/rock"/>
    <n v="133.15375"/>
    <n v="42.609200000000001"/>
    <x v="4"/>
    <s v="rock"/>
    <x v="781"/>
    <x v="781"/>
  </r>
  <r>
    <n v="782"/>
    <x v="782"/>
    <x v="781"/>
    <n v="700"/>
    <n v="700"/>
    <x v="0"/>
    <x v="0"/>
    <s v="USD"/>
    <n v="1345918302"/>
    <n v="1343326302"/>
    <b v="0"/>
    <x v="25"/>
    <b v="1"/>
    <s v="music/rock"/>
    <n v="100"/>
    <n v="50"/>
    <x v="4"/>
    <s v="rock"/>
    <x v="782"/>
    <x v="782"/>
  </r>
  <r>
    <n v="783"/>
    <x v="783"/>
    <x v="782"/>
    <n v="1500"/>
    <n v="2222"/>
    <x v="0"/>
    <x v="0"/>
    <s v="USD"/>
    <n v="1335564000"/>
    <n v="1332182049"/>
    <b v="0"/>
    <x v="2"/>
    <b v="1"/>
    <s v="music/rock"/>
    <n v="148.13333333333333"/>
    <n v="63.485714285714288"/>
    <x v="4"/>
    <s v="rock"/>
    <x v="783"/>
    <x v="783"/>
  </r>
  <r>
    <n v="784"/>
    <x v="784"/>
    <x v="783"/>
    <n v="1000"/>
    <n v="1025"/>
    <x v="0"/>
    <x v="0"/>
    <s v="USD"/>
    <n v="1395023719"/>
    <n v="1391571319"/>
    <b v="0"/>
    <x v="73"/>
    <b v="1"/>
    <s v="music/rock"/>
    <n v="102.49999999999999"/>
    <n v="102.5"/>
    <x v="4"/>
    <s v="rock"/>
    <x v="784"/>
    <x v="784"/>
  </r>
  <r>
    <n v="785"/>
    <x v="785"/>
    <x v="784"/>
    <n v="500"/>
    <n v="903.14"/>
    <x v="0"/>
    <x v="0"/>
    <s v="USD"/>
    <n v="1362060915"/>
    <n v="1359468915"/>
    <b v="0"/>
    <x v="60"/>
    <b v="1"/>
    <s v="music/rock"/>
    <n v="180.62799999999999"/>
    <n v="31.142758620689655"/>
    <x v="4"/>
    <s v="rock"/>
    <x v="785"/>
    <x v="785"/>
  </r>
  <r>
    <n v="786"/>
    <x v="786"/>
    <x v="785"/>
    <n v="5000"/>
    <n v="7140"/>
    <x v="0"/>
    <x v="0"/>
    <s v="USD"/>
    <n v="1336751220"/>
    <n v="1331774434"/>
    <b v="0"/>
    <x v="34"/>
    <b v="1"/>
    <s v="music/rock"/>
    <n v="142.79999999999998"/>
    <n v="162.27272727272728"/>
    <x v="4"/>
    <s v="rock"/>
    <x v="786"/>
    <x v="786"/>
  </r>
  <r>
    <n v="787"/>
    <x v="787"/>
    <x v="786"/>
    <n v="1200"/>
    <n v="1370"/>
    <x v="0"/>
    <x v="0"/>
    <s v="USD"/>
    <n v="1383318226"/>
    <n v="1380726226"/>
    <b v="0"/>
    <x v="57"/>
    <b v="1"/>
    <s v="music/rock"/>
    <n v="114.16666666666666"/>
    <n v="80.588235294117652"/>
    <x v="4"/>
    <s v="rock"/>
    <x v="787"/>
    <x v="787"/>
  </r>
  <r>
    <n v="788"/>
    <x v="788"/>
    <x v="787"/>
    <n v="1000"/>
    <n v="2035.05"/>
    <x v="0"/>
    <x v="0"/>
    <s v="USD"/>
    <n v="1341633540"/>
    <n v="1338336588"/>
    <b v="0"/>
    <x v="69"/>
    <b v="1"/>
    <s v="music/rock"/>
    <n v="203.505"/>
    <n v="59.85441176470588"/>
    <x v="4"/>
    <s v="rock"/>
    <x v="788"/>
    <x v="788"/>
  </r>
  <r>
    <n v="789"/>
    <x v="789"/>
    <x v="788"/>
    <n v="1700"/>
    <n v="1860"/>
    <x v="0"/>
    <x v="0"/>
    <s v="USD"/>
    <n v="1358755140"/>
    <n v="1357187280"/>
    <b v="0"/>
    <x v="25"/>
    <b v="1"/>
    <s v="music/rock"/>
    <n v="109.41176470588236"/>
    <n v="132.85714285714286"/>
    <x v="4"/>
    <s v="rock"/>
    <x v="789"/>
    <x v="789"/>
  </r>
  <r>
    <n v="790"/>
    <x v="790"/>
    <x v="789"/>
    <n v="10000"/>
    <n v="14437.46"/>
    <x v="0"/>
    <x v="0"/>
    <s v="USD"/>
    <n v="1359680939"/>
    <n v="1357088939"/>
    <b v="0"/>
    <x v="239"/>
    <b v="1"/>
    <s v="music/rock"/>
    <n v="144.37459999999999"/>
    <n v="92.547820512820508"/>
    <x v="4"/>
    <s v="rock"/>
    <x v="790"/>
    <x v="790"/>
  </r>
  <r>
    <n v="791"/>
    <x v="791"/>
    <x v="790"/>
    <n v="7500"/>
    <n v="7790"/>
    <x v="0"/>
    <x v="0"/>
    <s v="USD"/>
    <n v="1384322340"/>
    <n v="1381430646"/>
    <b v="0"/>
    <x v="130"/>
    <b v="1"/>
    <s v="music/rock"/>
    <n v="103.86666666666666"/>
    <n v="60.859375"/>
    <x v="4"/>
    <s v="rock"/>
    <x v="791"/>
    <x v="791"/>
  </r>
  <r>
    <n v="792"/>
    <x v="792"/>
    <x v="791"/>
    <n v="2500"/>
    <n v="2511.11"/>
    <x v="0"/>
    <x v="0"/>
    <s v="USD"/>
    <n v="1383861483"/>
    <n v="1381265883"/>
    <b v="0"/>
    <x v="65"/>
    <b v="1"/>
    <s v="music/rock"/>
    <n v="100.44440000000002"/>
    <n v="41.851833333333339"/>
    <x v="4"/>
    <s v="rock"/>
    <x v="792"/>
    <x v="792"/>
  </r>
  <r>
    <n v="793"/>
    <x v="793"/>
    <x v="792"/>
    <n v="2750"/>
    <n v="2826.43"/>
    <x v="0"/>
    <x v="0"/>
    <s v="USD"/>
    <n v="1372827540"/>
    <n v="1371491244"/>
    <b v="0"/>
    <x v="58"/>
    <b v="1"/>
    <s v="music/rock"/>
    <n v="102.77927272727271"/>
    <n v="88.325937499999995"/>
    <x v="4"/>
    <s v="rock"/>
    <x v="793"/>
    <x v="793"/>
  </r>
  <r>
    <n v="794"/>
    <x v="794"/>
    <x v="793"/>
    <n v="8000"/>
    <n v="8425"/>
    <x v="0"/>
    <x v="0"/>
    <s v="USD"/>
    <n v="1315242360"/>
    <n v="1310438737"/>
    <b v="0"/>
    <x v="28"/>
    <b v="1"/>
    <s v="music/rock"/>
    <n v="105.31250000000001"/>
    <n v="158.96226415094338"/>
    <x v="4"/>
    <s v="rock"/>
    <x v="794"/>
    <x v="794"/>
  </r>
  <r>
    <n v="795"/>
    <x v="795"/>
    <x v="794"/>
    <n v="14000"/>
    <n v="15650"/>
    <x v="0"/>
    <x v="0"/>
    <s v="USD"/>
    <n v="1333774740"/>
    <n v="1330094566"/>
    <b v="0"/>
    <x v="192"/>
    <b v="1"/>
    <s v="music/rock"/>
    <n v="111.78571428571429"/>
    <n v="85.054347826086953"/>
    <x v="4"/>
    <s v="rock"/>
    <x v="795"/>
    <x v="795"/>
  </r>
  <r>
    <n v="796"/>
    <x v="796"/>
    <x v="795"/>
    <n v="10000"/>
    <n v="10135"/>
    <x v="0"/>
    <x v="0"/>
    <s v="USD"/>
    <n v="1379279400"/>
    <n v="1376687485"/>
    <b v="0"/>
    <x v="240"/>
    <b v="1"/>
    <s v="music/rock"/>
    <n v="101.35000000000001"/>
    <n v="112.61111111111111"/>
    <x v="4"/>
    <s v="rock"/>
    <x v="796"/>
    <x v="796"/>
  </r>
  <r>
    <n v="797"/>
    <x v="797"/>
    <x v="796"/>
    <n v="3000"/>
    <n v="3226"/>
    <x v="0"/>
    <x v="0"/>
    <s v="USD"/>
    <n v="1335672000"/>
    <n v="1332978688"/>
    <b v="0"/>
    <x v="26"/>
    <b v="1"/>
    <s v="music/rock"/>
    <n v="107.53333333333333"/>
    <n v="45.436619718309856"/>
    <x v="4"/>
    <s v="rock"/>
    <x v="797"/>
    <x v="797"/>
  </r>
  <r>
    <n v="798"/>
    <x v="798"/>
    <x v="797"/>
    <n v="3500"/>
    <n v="4021"/>
    <x v="0"/>
    <x v="0"/>
    <s v="USD"/>
    <n v="1412086187"/>
    <n v="1409494187"/>
    <b v="0"/>
    <x v="45"/>
    <b v="1"/>
    <s v="music/rock"/>
    <n v="114.88571428571429"/>
    <n v="46.218390804597703"/>
    <x v="4"/>
    <s v="rock"/>
    <x v="798"/>
    <x v="798"/>
  </r>
  <r>
    <n v="799"/>
    <x v="799"/>
    <x v="798"/>
    <n v="5000"/>
    <n v="5001"/>
    <x v="0"/>
    <x v="0"/>
    <s v="USD"/>
    <n v="1335542446"/>
    <n v="1332950446"/>
    <b v="0"/>
    <x v="33"/>
    <b v="1"/>
    <s v="music/rock"/>
    <n v="100.02"/>
    <n v="178.60714285714286"/>
    <x v="4"/>
    <s v="rock"/>
    <x v="799"/>
    <x v="799"/>
  </r>
  <r>
    <n v="800"/>
    <x v="800"/>
    <x v="799"/>
    <n v="1500"/>
    <n v="2282"/>
    <x v="0"/>
    <x v="1"/>
    <s v="GBP"/>
    <n v="1410431054"/>
    <n v="1407839054"/>
    <b v="0"/>
    <x v="66"/>
    <b v="1"/>
    <s v="music/rock"/>
    <n v="152.13333333333335"/>
    <n v="40.75"/>
    <x v="4"/>
    <s v="rock"/>
    <x v="800"/>
    <x v="800"/>
  </r>
  <r>
    <n v="801"/>
    <x v="801"/>
    <x v="800"/>
    <n v="2000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s v="rock"/>
    <x v="801"/>
    <x v="801"/>
  </r>
  <r>
    <n v="802"/>
    <x v="802"/>
    <x v="801"/>
    <n v="6000"/>
    <n v="6080"/>
    <x v="0"/>
    <x v="0"/>
    <s v="USD"/>
    <n v="1347854700"/>
    <n v="1343867524"/>
    <b v="0"/>
    <x v="11"/>
    <b v="1"/>
    <s v="music/rock"/>
    <n v="101.33333333333334"/>
    <n v="81.066666666666663"/>
    <x v="4"/>
    <s v="rock"/>
    <x v="802"/>
    <x v="802"/>
  </r>
  <r>
    <n v="803"/>
    <x v="803"/>
    <x v="802"/>
    <n v="2300"/>
    <n v="2835"/>
    <x v="0"/>
    <x v="0"/>
    <s v="USD"/>
    <n v="1306630800"/>
    <n v="1304376478"/>
    <b v="0"/>
    <x v="44"/>
    <b v="1"/>
    <s v="music/rock"/>
    <n v="123.2608695652174"/>
    <n v="74.60526315789474"/>
    <x v="4"/>
    <s v="rock"/>
    <x v="803"/>
    <x v="803"/>
  </r>
  <r>
    <n v="804"/>
    <x v="804"/>
    <x v="803"/>
    <n v="5500"/>
    <n v="5500"/>
    <x v="0"/>
    <x v="0"/>
    <s v="USD"/>
    <n v="1311393540"/>
    <n v="1309919526"/>
    <b v="0"/>
    <x v="59"/>
    <b v="1"/>
    <s v="music/rock"/>
    <n v="100"/>
    <n v="305.55555555555554"/>
    <x v="4"/>
    <s v="rock"/>
    <x v="804"/>
    <x v="804"/>
  </r>
  <r>
    <n v="805"/>
    <x v="805"/>
    <x v="804"/>
    <n v="3000"/>
    <n v="3150"/>
    <x v="0"/>
    <x v="0"/>
    <s v="USD"/>
    <n v="1310857200"/>
    <n v="1306525512"/>
    <b v="0"/>
    <x v="241"/>
    <b v="1"/>
    <s v="music/rock"/>
    <n v="105"/>
    <n v="58.333333333333336"/>
    <x v="4"/>
    <s v="rock"/>
    <x v="805"/>
    <x v="805"/>
  </r>
  <r>
    <n v="806"/>
    <x v="806"/>
    <x v="805"/>
    <n v="8000"/>
    <n v="8355"/>
    <x v="0"/>
    <x v="0"/>
    <s v="USD"/>
    <n v="1315413339"/>
    <n v="1312821339"/>
    <b v="0"/>
    <x v="26"/>
    <b v="1"/>
    <s v="music/rock"/>
    <n v="104.4375"/>
    <n v="117.67605633802818"/>
    <x v="4"/>
    <s v="rock"/>
    <x v="806"/>
    <x v="806"/>
  </r>
  <r>
    <n v="807"/>
    <x v="807"/>
    <x v="806"/>
    <n v="4000"/>
    <n v="4205"/>
    <x v="0"/>
    <x v="0"/>
    <s v="USD"/>
    <n v="1488333600"/>
    <n v="1485270311"/>
    <b v="0"/>
    <x v="7"/>
    <b v="1"/>
    <s v="music/rock"/>
    <n v="105.125"/>
    <n v="73.771929824561397"/>
    <x v="4"/>
    <s v="rock"/>
    <x v="807"/>
    <x v="807"/>
  </r>
  <r>
    <n v="808"/>
    <x v="808"/>
    <x v="807"/>
    <n v="4500"/>
    <n v="4500"/>
    <x v="0"/>
    <x v="5"/>
    <s v="CAD"/>
    <n v="1419224340"/>
    <n v="1416363886"/>
    <b v="0"/>
    <x v="68"/>
    <b v="1"/>
    <s v="music/rock"/>
    <n v="100"/>
    <n v="104.65116279069767"/>
    <x v="4"/>
    <s v="rock"/>
    <x v="808"/>
    <x v="808"/>
  </r>
  <r>
    <n v="809"/>
    <x v="809"/>
    <x v="808"/>
    <n v="4000"/>
    <n v="4151"/>
    <x v="0"/>
    <x v="0"/>
    <s v="USD"/>
    <n v="1390161630"/>
    <n v="1387569630"/>
    <b v="0"/>
    <x v="47"/>
    <b v="1"/>
    <s v="music/rock"/>
    <n v="103.77499999999999"/>
    <n v="79.82692307692308"/>
    <x v="4"/>
    <s v="rock"/>
    <x v="809"/>
    <x v="809"/>
  </r>
  <r>
    <n v="810"/>
    <x v="810"/>
    <x v="809"/>
    <n v="1500"/>
    <n v="1575"/>
    <x v="0"/>
    <x v="0"/>
    <s v="USD"/>
    <n v="1346462462"/>
    <n v="1343870462"/>
    <b v="0"/>
    <x v="74"/>
    <b v="1"/>
    <s v="music/rock"/>
    <n v="105"/>
    <n v="58.333333333333336"/>
    <x v="4"/>
    <s v="rock"/>
    <x v="810"/>
    <x v="810"/>
  </r>
  <r>
    <n v="811"/>
    <x v="811"/>
    <x v="810"/>
    <n v="1000"/>
    <n v="1040"/>
    <x v="0"/>
    <x v="0"/>
    <s v="USD"/>
    <n v="1373475120"/>
    <n v="1371569202"/>
    <b v="0"/>
    <x v="8"/>
    <b v="1"/>
    <s v="music/rock"/>
    <n v="104"/>
    <n v="86.666666666666671"/>
    <x v="4"/>
    <s v="rock"/>
    <x v="811"/>
    <x v="811"/>
  </r>
  <r>
    <n v="812"/>
    <x v="812"/>
    <x v="811"/>
    <n v="600"/>
    <n v="911"/>
    <x v="0"/>
    <x v="0"/>
    <s v="USD"/>
    <n v="1362146280"/>
    <n v="1357604752"/>
    <b v="0"/>
    <x v="51"/>
    <b v="1"/>
    <s v="music/rock"/>
    <n v="151.83333333333334"/>
    <n v="27.606060606060606"/>
    <x v="4"/>
    <s v="rock"/>
    <x v="812"/>
    <x v="812"/>
  </r>
  <r>
    <n v="813"/>
    <x v="813"/>
    <x v="812"/>
    <n v="1500"/>
    <n v="2399.94"/>
    <x v="0"/>
    <x v="0"/>
    <s v="USD"/>
    <n v="1342825365"/>
    <n v="1340233365"/>
    <b v="0"/>
    <x v="93"/>
    <b v="1"/>
    <s v="music/rock"/>
    <n v="159.99600000000001"/>
    <n v="24.999375000000001"/>
    <x v="4"/>
    <s v="rock"/>
    <x v="813"/>
    <x v="813"/>
  </r>
  <r>
    <n v="814"/>
    <x v="814"/>
    <x v="813"/>
    <n v="1000"/>
    <n v="1273"/>
    <x v="0"/>
    <x v="0"/>
    <s v="USD"/>
    <n v="1306865040"/>
    <n v="1305568201"/>
    <b v="0"/>
    <x v="33"/>
    <b v="1"/>
    <s v="music/rock"/>
    <n v="127.3"/>
    <n v="45.464285714285715"/>
    <x v="4"/>
    <s v="rock"/>
    <x v="814"/>
    <x v="814"/>
  </r>
  <r>
    <n v="815"/>
    <x v="815"/>
    <x v="814"/>
    <n v="4000"/>
    <n v="4280"/>
    <x v="0"/>
    <x v="0"/>
    <s v="USD"/>
    <n v="1414879303"/>
    <n v="1412287303"/>
    <b v="0"/>
    <x v="68"/>
    <b v="1"/>
    <s v="music/rock"/>
    <n v="107"/>
    <n v="99.534883720930239"/>
    <x v="4"/>
    <s v="rock"/>
    <x v="815"/>
    <x v="815"/>
  </r>
  <r>
    <n v="816"/>
    <x v="816"/>
    <x v="815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s v="rock"/>
    <x v="816"/>
    <x v="816"/>
  </r>
  <r>
    <n v="817"/>
    <x v="817"/>
    <x v="816"/>
    <n v="1500"/>
    <n v="2056.66"/>
    <x v="0"/>
    <x v="0"/>
    <s v="USD"/>
    <n v="1331441940"/>
    <n v="1326810211"/>
    <b v="0"/>
    <x v="23"/>
    <b v="1"/>
    <s v="music/rock"/>
    <n v="137.11066666666665"/>
    <n v="89.419999999999987"/>
    <x v="4"/>
    <s v="rock"/>
    <x v="817"/>
    <x v="817"/>
  </r>
  <r>
    <n v="818"/>
    <x v="818"/>
    <x v="817"/>
    <n v="350"/>
    <n v="545"/>
    <x v="0"/>
    <x v="0"/>
    <s v="USD"/>
    <n v="1344358860"/>
    <n v="1343682681"/>
    <b v="0"/>
    <x v="10"/>
    <b v="1"/>
    <s v="music/rock"/>
    <n v="155.71428571428572"/>
    <n v="28.684210526315791"/>
    <x v="4"/>
    <s v="rock"/>
    <x v="818"/>
    <x v="818"/>
  </r>
  <r>
    <n v="819"/>
    <x v="819"/>
    <x v="818"/>
    <n v="400"/>
    <n v="435"/>
    <x v="0"/>
    <x v="0"/>
    <s v="USD"/>
    <n v="1387601040"/>
    <n v="1386806254"/>
    <b v="0"/>
    <x v="25"/>
    <b v="1"/>
    <s v="music/rock"/>
    <n v="108.74999999999999"/>
    <n v="31.071428571428573"/>
    <x v="4"/>
    <s v="rock"/>
    <x v="819"/>
    <x v="819"/>
  </r>
  <r>
    <n v="820"/>
    <x v="820"/>
    <x v="819"/>
    <n v="2000"/>
    <n v="2681"/>
    <x v="0"/>
    <x v="0"/>
    <s v="USD"/>
    <n v="1402290000"/>
    <n v="1399666342"/>
    <b v="0"/>
    <x v="44"/>
    <b v="1"/>
    <s v="music/rock"/>
    <n v="134.05000000000001"/>
    <n v="70.55263157894737"/>
    <x v="4"/>
    <s v="rock"/>
    <x v="820"/>
    <x v="820"/>
  </r>
  <r>
    <n v="821"/>
    <x v="821"/>
    <x v="820"/>
    <n v="17482"/>
    <n v="17482"/>
    <x v="0"/>
    <x v="0"/>
    <s v="USD"/>
    <n v="1430712060"/>
    <n v="1427753265"/>
    <b v="0"/>
    <x v="76"/>
    <b v="1"/>
    <s v="music/rock"/>
    <n v="100"/>
    <n v="224.12820512820514"/>
    <x v="4"/>
    <s v="rock"/>
    <x v="821"/>
    <x v="821"/>
  </r>
  <r>
    <n v="822"/>
    <x v="822"/>
    <x v="821"/>
    <n v="3000"/>
    <n v="3575"/>
    <x v="0"/>
    <x v="0"/>
    <s v="USD"/>
    <n v="1349477050"/>
    <n v="1346885050"/>
    <b v="0"/>
    <x v="50"/>
    <b v="1"/>
    <s v="music/rock"/>
    <n v="119.16666666666667"/>
    <n v="51.811594202898547"/>
    <x v="4"/>
    <s v="rock"/>
    <x v="822"/>
    <x v="822"/>
  </r>
  <r>
    <n v="823"/>
    <x v="823"/>
    <x v="822"/>
    <n v="800"/>
    <n v="1436"/>
    <x v="0"/>
    <x v="0"/>
    <s v="USD"/>
    <n v="1427062852"/>
    <n v="1424474452"/>
    <b v="0"/>
    <x v="51"/>
    <b v="1"/>
    <s v="music/rock"/>
    <n v="179.5"/>
    <n v="43.515151515151516"/>
    <x v="4"/>
    <s v="rock"/>
    <x v="823"/>
    <x v="823"/>
  </r>
  <r>
    <n v="824"/>
    <x v="824"/>
    <x v="823"/>
    <n v="1600"/>
    <n v="2150.1"/>
    <x v="0"/>
    <x v="0"/>
    <s v="USD"/>
    <n v="1271573940"/>
    <n v="1268459318"/>
    <b v="0"/>
    <x v="241"/>
    <b v="1"/>
    <s v="music/rock"/>
    <n v="134.38124999999999"/>
    <n v="39.816666666666663"/>
    <x v="4"/>
    <s v="rock"/>
    <x v="824"/>
    <x v="824"/>
  </r>
  <r>
    <n v="825"/>
    <x v="825"/>
    <x v="824"/>
    <n v="12500"/>
    <n v="12554"/>
    <x v="0"/>
    <x v="0"/>
    <s v="USD"/>
    <n v="1351495284"/>
    <n v="1349335284"/>
    <b v="0"/>
    <x v="221"/>
    <b v="1"/>
    <s v="music/rock"/>
    <n v="100.43200000000002"/>
    <n v="126.8080808080808"/>
    <x v="4"/>
    <s v="rock"/>
    <x v="825"/>
    <x v="825"/>
  </r>
  <r>
    <n v="826"/>
    <x v="826"/>
    <x v="825"/>
    <n v="5500"/>
    <n v="5580"/>
    <x v="0"/>
    <x v="0"/>
    <s v="USD"/>
    <n v="1332719730"/>
    <n v="1330908930"/>
    <b v="0"/>
    <x v="72"/>
    <b v="1"/>
    <s v="music/rock"/>
    <n v="101.45454545454547"/>
    <n v="113.87755102040816"/>
    <x v="4"/>
    <s v="rock"/>
    <x v="826"/>
    <x v="826"/>
  </r>
  <r>
    <n v="827"/>
    <x v="827"/>
    <x v="826"/>
    <n v="300"/>
    <n v="310"/>
    <x v="0"/>
    <x v="0"/>
    <s v="USD"/>
    <n v="1329248940"/>
    <n v="1326972107"/>
    <b v="0"/>
    <x v="202"/>
    <b v="1"/>
    <s v="music/rock"/>
    <n v="103.33333333333334"/>
    <n v="28.181818181818183"/>
    <x v="4"/>
    <s v="rock"/>
    <x v="827"/>
    <x v="827"/>
  </r>
  <r>
    <n v="828"/>
    <x v="828"/>
    <x v="827"/>
    <n v="1300"/>
    <n v="1391"/>
    <x v="0"/>
    <x v="0"/>
    <s v="USD"/>
    <n v="1340641440"/>
    <n v="1339549982"/>
    <b v="0"/>
    <x v="44"/>
    <b v="1"/>
    <s v="music/rock"/>
    <n v="107"/>
    <n v="36.60526315789474"/>
    <x v="4"/>
    <s v="rock"/>
    <x v="828"/>
    <x v="828"/>
  </r>
  <r>
    <n v="829"/>
    <x v="829"/>
    <x v="828"/>
    <n v="500"/>
    <n v="520"/>
    <x v="0"/>
    <x v="1"/>
    <s v="GBP"/>
    <n v="1468437240"/>
    <n v="1463253240"/>
    <b v="0"/>
    <x v="38"/>
    <b v="1"/>
    <s v="music/rock"/>
    <n v="104"/>
    <n v="32.5"/>
    <x v="4"/>
    <s v="rock"/>
    <x v="829"/>
    <x v="829"/>
  </r>
  <r>
    <n v="830"/>
    <x v="830"/>
    <x v="829"/>
    <n v="1800"/>
    <n v="1941"/>
    <x v="0"/>
    <x v="0"/>
    <s v="USD"/>
    <n v="1363952225"/>
    <n v="1361363825"/>
    <b v="0"/>
    <x v="58"/>
    <b v="1"/>
    <s v="music/rock"/>
    <n v="107.83333333333334"/>
    <n v="60.65625"/>
    <x v="4"/>
    <s v="rock"/>
    <x v="830"/>
    <x v="830"/>
  </r>
  <r>
    <n v="831"/>
    <x v="831"/>
    <x v="830"/>
    <n v="1500"/>
    <n v="3500"/>
    <x v="0"/>
    <x v="0"/>
    <s v="USD"/>
    <n v="1335540694"/>
    <n v="1332948694"/>
    <b v="0"/>
    <x v="9"/>
    <b v="1"/>
    <s v="music/rock"/>
    <n v="233.33333333333334"/>
    <n v="175"/>
    <x v="4"/>
    <s v="rock"/>
    <x v="831"/>
    <x v="831"/>
  </r>
  <r>
    <n v="832"/>
    <x v="832"/>
    <x v="831"/>
    <n v="15000"/>
    <n v="15091.06"/>
    <x v="0"/>
    <x v="0"/>
    <s v="USD"/>
    <n v="1327133580"/>
    <n v="1321978335"/>
    <b v="0"/>
    <x v="243"/>
    <b v="1"/>
    <s v="music/rock"/>
    <n v="100.60706666666665"/>
    <n v="97.993896103896105"/>
    <x v="4"/>
    <s v="rock"/>
    <x v="832"/>
    <x v="832"/>
  </r>
  <r>
    <n v="833"/>
    <x v="833"/>
    <x v="832"/>
    <n v="6000"/>
    <n v="6100"/>
    <x v="0"/>
    <x v="0"/>
    <s v="USD"/>
    <n v="1397941475"/>
    <n v="1395349475"/>
    <b v="0"/>
    <x v="14"/>
    <b v="1"/>
    <s v="music/rock"/>
    <n v="101.66666666666666"/>
    <n v="148.78048780487805"/>
    <x v="4"/>
    <s v="rock"/>
    <x v="833"/>
    <x v="833"/>
  </r>
  <r>
    <n v="834"/>
    <x v="834"/>
    <x v="833"/>
    <n v="5500"/>
    <n v="7206"/>
    <x v="0"/>
    <x v="0"/>
    <s v="USD"/>
    <n v="1372651140"/>
    <n v="1369770292"/>
    <b v="0"/>
    <x v="11"/>
    <b v="1"/>
    <s v="music/rock"/>
    <n v="131.0181818181818"/>
    <n v="96.08"/>
    <x v="4"/>
    <s v="rock"/>
    <x v="834"/>
    <x v="834"/>
  </r>
  <r>
    <n v="835"/>
    <x v="835"/>
    <x v="834"/>
    <n v="2000"/>
    <n v="2345"/>
    <x v="0"/>
    <x v="0"/>
    <s v="USD"/>
    <n v="1337396400"/>
    <n v="1333709958"/>
    <b v="0"/>
    <x v="244"/>
    <b v="1"/>
    <s v="music/rock"/>
    <n v="117.25000000000001"/>
    <n v="58.625"/>
    <x v="4"/>
    <s v="rock"/>
    <x v="835"/>
    <x v="835"/>
  </r>
  <r>
    <n v="836"/>
    <x v="836"/>
    <x v="835"/>
    <n v="500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s v="rock"/>
    <x v="836"/>
    <x v="836"/>
  </r>
  <r>
    <n v="837"/>
    <x v="837"/>
    <x v="836"/>
    <n v="2500"/>
    <n v="3045"/>
    <x v="0"/>
    <x v="0"/>
    <s v="USD"/>
    <n v="1398988662"/>
    <n v="1396396662"/>
    <b v="0"/>
    <x v="95"/>
    <b v="1"/>
    <s v="music/rock"/>
    <n v="121.8"/>
    <n v="49.112903225806448"/>
    <x v="4"/>
    <s v="rock"/>
    <x v="837"/>
    <x v="837"/>
  </r>
  <r>
    <n v="838"/>
    <x v="838"/>
    <x v="837"/>
    <n v="2000"/>
    <n v="2908"/>
    <x v="0"/>
    <x v="0"/>
    <s v="USD"/>
    <n v="1326835985"/>
    <n v="1324243985"/>
    <b v="0"/>
    <x v="42"/>
    <b v="1"/>
    <s v="music/rock"/>
    <n v="145.4"/>
    <n v="47.672131147540981"/>
    <x v="4"/>
    <s v="rock"/>
    <x v="838"/>
    <x v="838"/>
  </r>
  <r>
    <n v="839"/>
    <x v="839"/>
    <x v="838"/>
    <n v="5000"/>
    <n v="5830.83"/>
    <x v="0"/>
    <x v="0"/>
    <s v="USD"/>
    <n v="1348337956"/>
    <n v="1345745956"/>
    <b v="0"/>
    <x v="93"/>
    <b v="1"/>
    <s v="music/rock"/>
    <n v="116.61660000000001"/>
    <n v="60.737812499999997"/>
    <x v="4"/>
    <s v="rock"/>
    <x v="839"/>
    <x v="839"/>
  </r>
  <r>
    <n v="840"/>
    <x v="840"/>
    <x v="839"/>
    <n v="10000"/>
    <n v="12041.66"/>
    <x v="0"/>
    <x v="0"/>
    <s v="USD"/>
    <n v="1474694787"/>
    <n v="1472102787"/>
    <b v="0"/>
    <x v="245"/>
    <b v="1"/>
    <s v="music/metal"/>
    <n v="120.4166"/>
    <n v="63.37715789473684"/>
    <x v="4"/>
    <s v="metal"/>
    <x v="840"/>
    <x v="840"/>
  </r>
  <r>
    <n v="841"/>
    <x v="841"/>
    <x v="840"/>
    <n v="5000"/>
    <n v="5066"/>
    <x v="0"/>
    <x v="0"/>
    <s v="USD"/>
    <n v="1415653663"/>
    <n v="1413058063"/>
    <b v="1"/>
    <x v="225"/>
    <b v="1"/>
    <s v="music/metal"/>
    <n v="101.32000000000001"/>
    <n v="53.893617021276597"/>
    <x v="4"/>
    <s v="metal"/>
    <x v="841"/>
    <x v="841"/>
  </r>
  <r>
    <n v="842"/>
    <x v="842"/>
    <x v="841"/>
    <n v="2500"/>
    <n v="2608"/>
    <x v="0"/>
    <x v="5"/>
    <s v="CAD"/>
    <n v="1381723140"/>
    <n v="1378735983"/>
    <b v="1"/>
    <x v="70"/>
    <b v="1"/>
    <s v="music/metal"/>
    <n v="104.32"/>
    <n v="66.871794871794876"/>
    <x v="4"/>
    <s v="metal"/>
    <x v="842"/>
    <x v="842"/>
  </r>
  <r>
    <n v="843"/>
    <x v="843"/>
    <x v="842"/>
    <n v="3000"/>
    <n v="8014"/>
    <x v="0"/>
    <x v="0"/>
    <s v="USD"/>
    <n v="1481184000"/>
    <n v="1479708680"/>
    <b v="0"/>
    <x v="246"/>
    <b v="1"/>
    <s v="music/metal"/>
    <n v="267.13333333333333"/>
    <n v="63.102362204724407"/>
    <x v="4"/>
    <s v="metal"/>
    <x v="843"/>
    <x v="843"/>
  </r>
  <r>
    <n v="844"/>
    <x v="844"/>
    <x v="843"/>
    <n v="3000"/>
    <n v="5824"/>
    <x v="0"/>
    <x v="0"/>
    <s v="USD"/>
    <n v="1414817940"/>
    <n v="1411489552"/>
    <b v="1"/>
    <x v="180"/>
    <b v="1"/>
    <s v="music/metal"/>
    <n v="194.13333333333333"/>
    <n v="36.628930817610062"/>
    <x v="4"/>
    <s v="metal"/>
    <x v="844"/>
    <x v="844"/>
  </r>
  <r>
    <n v="845"/>
    <x v="845"/>
    <x v="844"/>
    <n v="5000"/>
    <n v="6019.01"/>
    <x v="0"/>
    <x v="0"/>
    <s v="USD"/>
    <n v="1473047940"/>
    <n v="1469595396"/>
    <b v="0"/>
    <x v="247"/>
    <b v="1"/>
    <s v="music/metal"/>
    <n v="120.3802"/>
    <n v="34.005706214689269"/>
    <x v="4"/>
    <s v="metal"/>
    <x v="845"/>
    <x v="845"/>
  </r>
  <r>
    <n v="846"/>
    <x v="846"/>
    <x v="845"/>
    <n v="1100"/>
    <n v="1342.01"/>
    <x v="0"/>
    <x v="1"/>
    <s v="GBP"/>
    <n v="1394460000"/>
    <n v="1393233855"/>
    <b v="0"/>
    <x v="5"/>
    <b v="1"/>
    <s v="music/metal"/>
    <n v="122.00090909090908"/>
    <n v="28.553404255319148"/>
    <x v="4"/>
    <s v="metal"/>
    <x v="846"/>
    <x v="846"/>
  </r>
  <r>
    <n v="847"/>
    <x v="847"/>
    <x v="846"/>
    <n v="10"/>
    <n v="10"/>
    <x v="0"/>
    <x v="0"/>
    <s v="USD"/>
    <n v="1436555376"/>
    <n v="1433963376"/>
    <b v="0"/>
    <x v="29"/>
    <b v="1"/>
    <s v="music/metal"/>
    <n v="100"/>
    <n v="10"/>
    <x v="4"/>
    <s v="metal"/>
    <x v="847"/>
    <x v="847"/>
  </r>
  <r>
    <n v="848"/>
    <x v="848"/>
    <x v="847"/>
    <n v="300"/>
    <n v="300"/>
    <x v="0"/>
    <x v="0"/>
    <s v="USD"/>
    <n v="1429038033"/>
    <n v="1426446033"/>
    <b v="0"/>
    <x v="38"/>
    <b v="1"/>
    <s v="music/metal"/>
    <n v="100"/>
    <n v="18.75"/>
    <x v="4"/>
    <s v="metal"/>
    <x v="848"/>
    <x v="848"/>
  </r>
  <r>
    <n v="849"/>
    <x v="849"/>
    <x v="848"/>
    <n v="4000"/>
    <n v="4796"/>
    <x v="0"/>
    <x v="0"/>
    <s v="USD"/>
    <n v="1426473264"/>
    <n v="1424057664"/>
    <b v="0"/>
    <x v="248"/>
    <b v="1"/>
    <s v="music/metal"/>
    <n v="119.9"/>
    <n v="41.704347826086959"/>
    <x v="4"/>
    <s v="metal"/>
    <x v="849"/>
    <x v="849"/>
  </r>
  <r>
    <n v="850"/>
    <x v="850"/>
    <x v="849"/>
    <n v="4000"/>
    <n v="6207"/>
    <x v="0"/>
    <x v="0"/>
    <s v="USD"/>
    <n v="1461560340"/>
    <n v="1458762717"/>
    <b v="0"/>
    <x v="182"/>
    <b v="1"/>
    <s v="music/metal"/>
    <n v="155.17499999999998"/>
    <n v="46.669172932330824"/>
    <x v="4"/>
    <s v="metal"/>
    <x v="850"/>
    <x v="850"/>
  </r>
  <r>
    <n v="851"/>
    <x v="851"/>
    <x v="850"/>
    <n v="2000"/>
    <n v="2609"/>
    <x v="0"/>
    <x v="6"/>
    <s v="EUR"/>
    <n v="1469994300"/>
    <n v="1464815253"/>
    <b v="0"/>
    <x v="16"/>
    <b v="1"/>
    <s v="music/metal"/>
    <n v="130.44999999999999"/>
    <n v="37.271428571428572"/>
    <x v="4"/>
    <s v="metal"/>
    <x v="851"/>
    <x v="851"/>
  </r>
  <r>
    <n v="852"/>
    <x v="852"/>
    <x v="851"/>
    <n v="3500"/>
    <n v="3674"/>
    <x v="0"/>
    <x v="0"/>
    <s v="USD"/>
    <n v="1477342800"/>
    <n v="1476386395"/>
    <b v="0"/>
    <x v="95"/>
    <b v="1"/>
    <s v="music/metal"/>
    <n v="104.97142857142859"/>
    <n v="59.258064516129032"/>
    <x v="4"/>
    <s v="metal"/>
    <x v="852"/>
    <x v="852"/>
  </r>
  <r>
    <n v="853"/>
    <x v="853"/>
    <x v="852"/>
    <n v="300"/>
    <n v="300"/>
    <x v="0"/>
    <x v="0"/>
    <s v="USD"/>
    <n v="1424116709"/>
    <n v="1421524709"/>
    <b v="0"/>
    <x v="73"/>
    <b v="1"/>
    <s v="music/metal"/>
    <n v="100"/>
    <n v="30"/>
    <x v="4"/>
    <s v="metal"/>
    <x v="853"/>
    <x v="853"/>
  </r>
  <r>
    <n v="854"/>
    <x v="854"/>
    <x v="853"/>
    <n v="27800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s v="metal"/>
    <x v="854"/>
    <x v="854"/>
  </r>
  <r>
    <n v="855"/>
    <x v="855"/>
    <x v="854"/>
    <n v="1450"/>
    <n v="1500"/>
    <x v="0"/>
    <x v="0"/>
    <s v="USD"/>
    <n v="1469329217"/>
    <n v="1466737217"/>
    <b v="0"/>
    <x v="5"/>
    <b v="1"/>
    <s v="music/metal"/>
    <n v="103.44827586206897"/>
    <n v="31.914893617021278"/>
    <x v="4"/>
    <s v="metal"/>
    <x v="855"/>
    <x v="855"/>
  </r>
  <r>
    <n v="856"/>
    <x v="856"/>
    <x v="855"/>
    <n v="250"/>
    <n v="545"/>
    <x v="0"/>
    <x v="12"/>
    <s v="EUR"/>
    <n v="1477422000"/>
    <n v="1472282956"/>
    <b v="0"/>
    <x v="33"/>
    <b v="1"/>
    <s v="music/metal"/>
    <n v="218.00000000000003"/>
    <n v="19.464285714285715"/>
    <x v="4"/>
    <s v="metal"/>
    <x v="856"/>
    <x v="856"/>
  </r>
  <r>
    <n v="857"/>
    <x v="857"/>
    <x v="856"/>
    <n v="1200"/>
    <n v="1200"/>
    <x v="0"/>
    <x v="3"/>
    <s v="EUR"/>
    <n v="1448463431"/>
    <n v="1444831031"/>
    <b v="0"/>
    <x v="54"/>
    <b v="1"/>
    <s v="music/metal"/>
    <n v="100"/>
    <n v="50"/>
    <x v="4"/>
    <s v="metal"/>
    <x v="857"/>
    <x v="857"/>
  </r>
  <r>
    <n v="858"/>
    <x v="858"/>
    <x v="857"/>
    <n v="1200"/>
    <n v="1728.07"/>
    <x v="0"/>
    <x v="1"/>
    <s v="GBP"/>
    <n v="1429138740"/>
    <n v="1426528418"/>
    <b v="0"/>
    <x v="88"/>
    <b v="1"/>
    <s v="music/metal"/>
    <n v="144.00583333333333"/>
    <n v="22.737763157894737"/>
    <x v="4"/>
    <s v="metal"/>
    <x v="858"/>
    <x v="858"/>
  </r>
  <r>
    <n v="859"/>
    <x v="859"/>
    <x v="858"/>
    <n v="4000"/>
    <n v="4187"/>
    <x v="0"/>
    <x v="0"/>
    <s v="USD"/>
    <n v="1433376000"/>
    <n v="1430768468"/>
    <b v="0"/>
    <x v="15"/>
    <b v="1"/>
    <s v="music/metal"/>
    <n v="104.67500000000001"/>
    <n v="42.724489795918366"/>
    <x v="4"/>
    <s v="metal"/>
    <x v="859"/>
    <x v="859"/>
  </r>
  <r>
    <n v="860"/>
    <x v="860"/>
    <x v="859"/>
    <n v="14000"/>
    <n v="2540"/>
    <x v="2"/>
    <x v="0"/>
    <s v="USD"/>
    <n v="1385123713"/>
    <n v="1382528113"/>
    <b v="0"/>
    <x v="53"/>
    <b v="0"/>
    <s v="music/jazz"/>
    <n v="18.142857142857142"/>
    <n v="52.916666666666664"/>
    <x v="4"/>
    <s v="jazz"/>
    <x v="860"/>
    <x v="860"/>
  </r>
  <r>
    <n v="861"/>
    <x v="861"/>
    <x v="860"/>
    <n v="4500"/>
    <n v="101"/>
    <x v="2"/>
    <x v="0"/>
    <s v="USD"/>
    <n v="1474067404"/>
    <n v="1471475404"/>
    <b v="0"/>
    <x v="84"/>
    <b v="0"/>
    <s v="music/jazz"/>
    <n v="2.2444444444444445"/>
    <n v="50.5"/>
    <x v="4"/>
    <s v="jazz"/>
    <x v="861"/>
    <x v="861"/>
  </r>
  <r>
    <n v="862"/>
    <x v="862"/>
    <x v="861"/>
    <n v="50000"/>
    <n v="170"/>
    <x v="2"/>
    <x v="1"/>
    <s v="GBP"/>
    <n v="1384179548"/>
    <n v="1381583948"/>
    <b v="0"/>
    <x v="80"/>
    <b v="0"/>
    <s v="music/jazz"/>
    <n v="0.33999999999999997"/>
    <n v="42.5"/>
    <x v="4"/>
    <s v="jazz"/>
    <x v="862"/>
    <x v="862"/>
  </r>
  <r>
    <n v="863"/>
    <x v="863"/>
    <x v="862"/>
    <n v="2000"/>
    <n v="90"/>
    <x v="2"/>
    <x v="0"/>
    <s v="USD"/>
    <n v="1329014966"/>
    <n v="1326422966"/>
    <b v="0"/>
    <x v="81"/>
    <b v="0"/>
    <s v="music/jazz"/>
    <n v="4.5"/>
    <n v="18"/>
    <x v="4"/>
    <s v="jazz"/>
    <x v="863"/>
    <x v="863"/>
  </r>
  <r>
    <n v="864"/>
    <x v="864"/>
    <x v="863"/>
    <n v="6500"/>
    <n v="2700"/>
    <x v="2"/>
    <x v="0"/>
    <s v="USD"/>
    <n v="1381917540"/>
    <n v="1379990038"/>
    <b v="0"/>
    <x v="1"/>
    <b v="0"/>
    <s v="music/jazz"/>
    <n v="41.53846153846154"/>
    <n v="34.177215189873415"/>
    <x v="4"/>
    <s v="jazz"/>
    <x v="864"/>
    <x v="864"/>
  </r>
  <r>
    <n v="865"/>
    <x v="865"/>
    <x v="864"/>
    <n v="2200"/>
    <n v="45"/>
    <x v="2"/>
    <x v="0"/>
    <s v="USD"/>
    <n v="1358361197"/>
    <n v="1353177197"/>
    <b v="0"/>
    <x v="84"/>
    <b v="0"/>
    <s v="music/jazz"/>
    <n v="2.0454545454545454"/>
    <n v="22.5"/>
    <x v="4"/>
    <s v="jazz"/>
    <x v="865"/>
    <x v="865"/>
  </r>
  <r>
    <n v="866"/>
    <x v="866"/>
    <x v="865"/>
    <n v="3500"/>
    <n v="640"/>
    <x v="2"/>
    <x v="0"/>
    <s v="USD"/>
    <n v="1425136200"/>
    <n v="1421853518"/>
    <b v="0"/>
    <x v="202"/>
    <b v="0"/>
    <s v="music/jazz"/>
    <n v="18.285714285714285"/>
    <n v="58.18181818181818"/>
    <x v="4"/>
    <s v="jazz"/>
    <x v="866"/>
    <x v="866"/>
  </r>
  <r>
    <n v="867"/>
    <x v="867"/>
    <x v="866"/>
    <n v="5000"/>
    <n v="1201"/>
    <x v="2"/>
    <x v="0"/>
    <s v="USD"/>
    <n v="1259643540"/>
    <n v="1254450706"/>
    <b v="0"/>
    <x v="202"/>
    <b v="0"/>
    <s v="music/jazz"/>
    <n v="24.02"/>
    <n v="109.18181818181819"/>
    <x v="4"/>
    <s v="jazz"/>
    <x v="867"/>
    <x v="867"/>
  </r>
  <r>
    <n v="868"/>
    <x v="868"/>
    <x v="867"/>
    <n v="45000"/>
    <n v="50"/>
    <x v="2"/>
    <x v="0"/>
    <s v="USD"/>
    <n v="1389055198"/>
    <n v="1386463198"/>
    <b v="0"/>
    <x v="29"/>
    <b v="0"/>
    <s v="music/jazz"/>
    <n v="0.1111111111111111"/>
    <n v="50"/>
    <x v="4"/>
    <s v="jazz"/>
    <x v="868"/>
    <x v="868"/>
  </r>
  <r>
    <n v="869"/>
    <x v="869"/>
    <x v="868"/>
    <n v="8800"/>
    <n v="1040"/>
    <x v="2"/>
    <x v="0"/>
    <s v="USD"/>
    <n v="1365448657"/>
    <n v="1362860257"/>
    <b v="0"/>
    <x v="83"/>
    <b v="0"/>
    <s v="music/jazz"/>
    <n v="11.818181818181818"/>
    <n v="346.66666666666669"/>
    <x v="4"/>
    <s v="jazz"/>
    <x v="869"/>
    <x v="869"/>
  </r>
  <r>
    <n v="870"/>
    <x v="870"/>
    <x v="869"/>
    <n v="20000"/>
    <n v="62"/>
    <x v="2"/>
    <x v="1"/>
    <s v="GBP"/>
    <n v="1377995523"/>
    <n v="1375403523"/>
    <b v="0"/>
    <x v="81"/>
    <b v="0"/>
    <s v="music/jazz"/>
    <n v="0.31"/>
    <n v="12.4"/>
    <x v="4"/>
    <s v="jazz"/>
    <x v="870"/>
    <x v="870"/>
  </r>
  <r>
    <n v="871"/>
    <x v="871"/>
    <x v="870"/>
    <n v="6000"/>
    <n v="325"/>
    <x v="2"/>
    <x v="0"/>
    <s v="USD"/>
    <n v="1385735295"/>
    <n v="1383139695"/>
    <b v="0"/>
    <x v="8"/>
    <b v="0"/>
    <s v="music/jazz"/>
    <n v="5.416666666666667"/>
    <n v="27.083333333333332"/>
    <x v="4"/>
    <s v="jazz"/>
    <x v="871"/>
    <x v="871"/>
  </r>
  <r>
    <n v="872"/>
    <x v="872"/>
    <x v="871"/>
    <n v="8000"/>
    <n v="65"/>
    <x v="2"/>
    <x v="0"/>
    <s v="USD"/>
    <n v="1299786527"/>
    <n v="1295898527"/>
    <b v="0"/>
    <x v="84"/>
    <b v="0"/>
    <s v="music/jazz"/>
    <n v="0.8125"/>
    <n v="32.5"/>
    <x v="4"/>
    <s v="jazz"/>
    <x v="872"/>
    <x v="872"/>
  </r>
  <r>
    <n v="873"/>
    <x v="873"/>
    <x v="872"/>
    <n v="3500"/>
    <n v="45"/>
    <x v="2"/>
    <x v="0"/>
    <s v="USD"/>
    <n v="1352610040"/>
    <n v="1349150440"/>
    <b v="0"/>
    <x v="81"/>
    <b v="0"/>
    <s v="music/jazz"/>
    <n v="1.2857142857142856"/>
    <n v="9"/>
    <x v="4"/>
    <s v="jazz"/>
    <x v="873"/>
    <x v="873"/>
  </r>
  <r>
    <n v="874"/>
    <x v="874"/>
    <x v="873"/>
    <n v="3000"/>
    <n v="730"/>
    <x v="2"/>
    <x v="0"/>
    <s v="USD"/>
    <n v="1367676034"/>
    <n v="1365084034"/>
    <b v="0"/>
    <x v="64"/>
    <b v="0"/>
    <s v="music/jazz"/>
    <n v="24.333333333333336"/>
    <n v="34.761904761904759"/>
    <x v="4"/>
    <s v="jazz"/>
    <x v="874"/>
    <x v="874"/>
  </r>
  <r>
    <n v="875"/>
    <x v="875"/>
    <x v="874"/>
    <n v="5000"/>
    <n v="0"/>
    <x v="2"/>
    <x v="0"/>
    <s v="USD"/>
    <n v="1442856131"/>
    <n v="1441128131"/>
    <b v="0"/>
    <x v="78"/>
    <b v="0"/>
    <s v="music/jazz"/>
    <n v="0"/>
    <e v="#DIV/0!"/>
    <x v="4"/>
    <s v="jazz"/>
    <x v="875"/>
    <x v="875"/>
  </r>
  <r>
    <n v="876"/>
    <x v="876"/>
    <x v="875"/>
    <n v="3152"/>
    <n v="1286"/>
    <x v="2"/>
    <x v="1"/>
    <s v="GBP"/>
    <n v="1359978927"/>
    <n v="1357127727"/>
    <b v="0"/>
    <x v="43"/>
    <b v="0"/>
    <s v="music/jazz"/>
    <n v="40.799492385786799"/>
    <n v="28.577777777777779"/>
    <x v="4"/>
    <s v="jazz"/>
    <x v="876"/>
    <x v="876"/>
  </r>
  <r>
    <n v="877"/>
    <x v="877"/>
    <x v="876"/>
    <n v="2000"/>
    <n v="1351"/>
    <x v="2"/>
    <x v="0"/>
    <s v="USD"/>
    <n v="1387479360"/>
    <n v="1384887360"/>
    <b v="0"/>
    <x v="60"/>
    <b v="0"/>
    <s v="music/jazz"/>
    <n v="67.55"/>
    <n v="46.586206896551722"/>
    <x v="4"/>
    <s v="jazz"/>
    <x v="877"/>
    <x v="877"/>
  </r>
  <r>
    <n v="878"/>
    <x v="878"/>
    <x v="877"/>
    <n v="5000"/>
    <n v="65"/>
    <x v="2"/>
    <x v="0"/>
    <s v="USD"/>
    <n v="1293082524"/>
    <n v="1290490524"/>
    <b v="0"/>
    <x v="84"/>
    <b v="0"/>
    <s v="music/jazz"/>
    <n v="1.3"/>
    <n v="32.5"/>
    <x v="4"/>
    <s v="jazz"/>
    <x v="878"/>
    <x v="878"/>
  </r>
  <r>
    <n v="879"/>
    <x v="879"/>
    <x v="878"/>
    <n v="2100"/>
    <n v="644"/>
    <x v="2"/>
    <x v="0"/>
    <s v="USD"/>
    <n v="1338321305"/>
    <n v="1336506905"/>
    <b v="0"/>
    <x v="209"/>
    <b v="0"/>
    <s v="music/jazz"/>
    <n v="30.666666666666664"/>
    <n v="21.466666666666665"/>
    <x v="4"/>
    <s v="jazz"/>
    <x v="879"/>
    <x v="879"/>
  </r>
  <r>
    <n v="880"/>
    <x v="880"/>
    <x v="879"/>
    <n v="3780"/>
    <n v="113"/>
    <x v="2"/>
    <x v="0"/>
    <s v="USD"/>
    <n v="1351582938"/>
    <n v="1348731738"/>
    <b v="0"/>
    <x v="22"/>
    <b v="0"/>
    <s v="music/indie rock"/>
    <n v="2.9894179894179893"/>
    <n v="14.125"/>
    <x v="4"/>
    <s v="indie rock"/>
    <x v="880"/>
    <x v="880"/>
  </r>
  <r>
    <n v="881"/>
    <x v="881"/>
    <x v="880"/>
    <n v="3750"/>
    <n v="30"/>
    <x v="2"/>
    <x v="0"/>
    <s v="USD"/>
    <n v="1326520886"/>
    <n v="1322632886"/>
    <b v="0"/>
    <x v="29"/>
    <b v="0"/>
    <s v="music/indie rock"/>
    <n v="0.8"/>
    <n v="30"/>
    <x v="4"/>
    <s v="indie rock"/>
    <x v="881"/>
    <x v="881"/>
  </r>
  <r>
    <n v="882"/>
    <x v="882"/>
    <x v="881"/>
    <n v="1500"/>
    <n v="302"/>
    <x v="2"/>
    <x v="0"/>
    <s v="USD"/>
    <n v="1315341550"/>
    <n v="1312490350"/>
    <b v="0"/>
    <x v="25"/>
    <b v="0"/>
    <s v="music/indie rock"/>
    <n v="20.133333333333333"/>
    <n v="21.571428571428573"/>
    <x v="4"/>
    <s v="indie rock"/>
    <x v="882"/>
    <x v="882"/>
  </r>
  <r>
    <n v="883"/>
    <x v="883"/>
    <x v="882"/>
    <n v="5000"/>
    <n v="2001"/>
    <x v="2"/>
    <x v="0"/>
    <s v="USD"/>
    <n v="1456957635"/>
    <n v="1451773635"/>
    <b v="0"/>
    <x v="54"/>
    <b v="0"/>
    <s v="music/indie rock"/>
    <n v="40.020000000000003"/>
    <n v="83.375"/>
    <x v="4"/>
    <s v="indie rock"/>
    <x v="883"/>
    <x v="883"/>
  </r>
  <r>
    <n v="884"/>
    <x v="884"/>
    <x v="883"/>
    <n v="2000"/>
    <n v="20"/>
    <x v="2"/>
    <x v="0"/>
    <s v="USD"/>
    <n v="1336789860"/>
    <n v="1331666146"/>
    <b v="0"/>
    <x v="84"/>
    <b v="0"/>
    <s v="music/indie rock"/>
    <n v="1"/>
    <n v="10"/>
    <x v="4"/>
    <s v="indie rock"/>
    <x v="884"/>
    <x v="884"/>
  </r>
  <r>
    <n v="885"/>
    <x v="885"/>
    <x v="884"/>
    <n v="1000"/>
    <n v="750"/>
    <x v="2"/>
    <x v="0"/>
    <s v="USD"/>
    <n v="1483137311"/>
    <n v="1481322911"/>
    <b v="0"/>
    <x v="64"/>
    <b v="0"/>
    <s v="music/indie rock"/>
    <n v="75"/>
    <n v="35.714285714285715"/>
    <x v="4"/>
    <s v="indie rock"/>
    <x v="885"/>
    <x v="885"/>
  </r>
  <r>
    <n v="886"/>
    <x v="886"/>
    <x v="885"/>
    <n v="500"/>
    <n v="205"/>
    <x v="2"/>
    <x v="0"/>
    <s v="USD"/>
    <n v="1473972813"/>
    <n v="1471812813"/>
    <b v="0"/>
    <x v="63"/>
    <b v="0"/>
    <s v="music/indie rock"/>
    <n v="41"/>
    <n v="29.285714285714285"/>
    <x v="4"/>
    <s v="indie rock"/>
    <x v="886"/>
    <x v="886"/>
  </r>
  <r>
    <n v="887"/>
    <x v="887"/>
    <x v="886"/>
    <n v="1000"/>
    <n v="0"/>
    <x v="2"/>
    <x v="0"/>
    <s v="USD"/>
    <n v="1338159655"/>
    <n v="1335567655"/>
    <b v="0"/>
    <x v="78"/>
    <b v="0"/>
    <s v="music/indie rock"/>
    <n v="0"/>
    <e v="#DIV/0!"/>
    <x v="4"/>
    <s v="indie rock"/>
    <x v="887"/>
    <x v="887"/>
  </r>
  <r>
    <n v="888"/>
    <x v="888"/>
    <x v="887"/>
    <n v="1000"/>
    <n v="72"/>
    <x v="2"/>
    <x v="0"/>
    <s v="USD"/>
    <n v="1314856800"/>
    <n v="1311789885"/>
    <b v="0"/>
    <x v="80"/>
    <b v="0"/>
    <s v="music/indie rock"/>
    <n v="7.1999999999999993"/>
    <n v="18"/>
    <x v="4"/>
    <s v="indie rock"/>
    <x v="888"/>
    <x v="888"/>
  </r>
  <r>
    <n v="889"/>
    <x v="889"/>
    <x v="888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s v="indie rock"/>
    <x v="889"/>
    <x v="889"/>
  </r>
  <r>
    <n v="890"/>
    <x v="890"/>
    <x v="889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s v="indie rock"/>
    <x v="890"/>
    <x v="890"/>
  </r>
  <r>
    <n v="891"/>
    <x v="891"/>
    <x v="890"/>
    <n v="8000"/>
    <n v="260"/>
    <x v="2"/>
    <x v="0"/>
    <s v="USD"/>
    <n v="1408581930"/>
    <n v="1405989930"/>
    <b v="0"/>
    <x v="82"/>
    <b v="0"/>
    <s v="music/indie rock"/>
    <n v="3.25"/>
    <n v="28.888888888888889"/>
    <x v="4"/>
    <s v="indie rock"/>
    <x v="891"/>
    <x v="891"/>
  </r>
  <r>
    <n v="892"/>
    <x v="892"/>
    <x v="891"/>
    <n v="6000"/>
    <n v="2445"/>
    <x v="2"/>
    <x v="0"/>
    <s v="USD"/>
    <n v="1280635200"/>
    <n v="1273121283"/>
    <b v="0"/>
    <x v="57"/>
    <b v="0"/>
    <s v="music/indie rock"/>
    <n v="40.75"/>
    <n v="143.8235294117647"/>
    <x v="4"/>
    <s v="indie rock"/>
    <x v="892"/>
    <x v="892"/>
  </r>
  <r>
    <n v="893"/>
    <x v="893"/>
    <x v="892"/>
    <n v="2000"/>
    <n v="200"/>
    <x v="2"/>
    <x v="0"/>
    <s v="USD"/>
    <n v="1427920363"/>
    <n v="1425331963"/>
    <b v="0"/>
    <x v="81"/>
    <b v="0"/>
    <s v="music/indie rock"/>
    <n v="10"/>
    <n v="40"/>
    <x v="4"/>
    <s v="indie rock"/>
    <x v="893"/>
    <x v="893"/>
  </r>
  <r>
    <n v="894"/>
    <x v="894"/>
    <x v="893"/>
    <n v="20000"/>
    <n v="7834"/>
    <x v="2"/>
    <x v="0"/>
    <s v="USD"/>
    <n v="1465169610"/>
    <n v="1462577610"/>
    <b v="0"/>
    <x v="28"/>
    <b v="0"/>
    <s v="music/indie rock"/>
    <n v="39.17"/>
    <n v="147.81132075471697"/>
    <x v="4"/>
    <s v="indie rock"/>
    <x v="894"/>
    <x v="894"/>
  </r>
  <r>
    <n v="895"/>
    <x v="895"/>
    <x v="894"/>
    <n v="8000"/>
    <n v="195"/>
    <x v="2"/>
    <x v="0"/>
    <s v="USD"/>
    <n v="1287975829"/>
    <n v="1284087829"/>
    <b v="0"/>
    <x v="63"/>
    <b v="0"/>
    <s v="music/indie rock"/>
    <n v="2.4375"/>
    <n v="27.857142857142858"/>
    <x v="4"/>
    <s v="indie rock"/>
    <x v="895"/>
    <x v="895"/>
  </r>
  <r>
    <n v="896"/>
    <x v="896"/>
    <x v="895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s v="indie rock"/>
    <x v="896"/>
    <x v="896"/>
  </r>
  <r>
    <n v="897"/>
    <x v="897"/>
    <x v="896"/>
    <n v="3000"/>
    <n v="0"/>
    <x v="2"/>
    <x v="0"/>
    <s v="USD"/>
    <n v="1354123908"/>
    <n v="1351528308"/>
    <b v="0"/>
    <x v="78"/>
    <b v="0"/>
    <s v="music/indie rock"/>
    <n v="0"/>
    <e v="#DIV/0!"/>
    <x v="4"/>
    <s v="indie rock"/>
    <x v="897"/>
    <x v="897"/>
  </r>
  <r>
    <n v="898"/>
    <x v="898"/>
    <x v="897"/>
    <n v="2500"/>
    <n v="70"/>
    <x v="2"/>
    <x v="0"/>
    <s v="USD"/>
    <n v="1326651110"/>
    <n v="1322763110"/>
    <b v="0"/>
    <x v="84"/>
    <b v="0"/>
    <s v="music/indie rock"/>
    <n v="2.8000000000000003"/>
    <n v="35"/>
    <x v="4"/>
    <s v="indie rock"/>
    <x v="898"/>
    <x v="898"/>
  </r>
  <r>
    <n v="899"/>
    <x v="899"/>
    <x v="898"/>
    <n v="750"/>
    <n v="280"/>
    <x v="2"/>
    <x v="0"/>
    <s v="USD"/>
    <n v="1306549362"/>
    <n v="1302661362"/>
    <b v="0"/>
    <x v="22"/>
    <b v="0"/>
    <s v="music/indie rock"/>
    <n v="37.333333333333336"/>
    <n v="35"/>
    <x v="4"/>
    <s v="indie rock"/>
    <x v="899"/>
    <x v="899"/>
  </r>
  <r>
    <n v="900"/>
    <x v="900"/>
    <x v="899"/>
    <n v="5000"/>
    <n v="21"/>
    <x v="2"/>
    <x v="0"/>
    <s v="USD"/>
    <n v="1459365802"/>
    <n v="1456777402"/>
    <b v="0"/>
    <x v="84"/>
    <b v="0"/>
    <s v="music/jazz"/>
    <n v="0.42"/>
    <n v="10.5"/>
    <x v="4"/>
    <s v="jazz"/>
    <x v="900"/>
    <x v="900"/>
  </r>
  <r>
    <n v="901"/>
    <x v="901"/>
    <x v="900"/>
    <n v="6500"/>
    <n v="0"/>
    <x v="2"/>
    <x v="0"/>
    <s v="USD"/>
    <n v="1276024260"/>
    <n v="1272050914"/>
    <b v="0"/>
    <x v="78"/>
    <b v="0"/>
    <s v="music/jazz"/>
    <n v="0"/>
    <e v="#DIV/0!"/>
    <x v="4"/>
    <s v="jazz"/>
    <x v="901"/>
    <x v="901"/>
  </r>
  <r>
    <n v="902"/>
    <x v="902"/>
    <x v="901"/>
    <n v="30000"/>
    <n v="90"/>
    <x v="2"/>
    <x v="0"/>
    <s v="USD"/>
    <n v="1409412600"/>
    <n v="1404947422"/>
    <b v="0"/>
    <x v="83"/>
    <b v="0"/>
    <s v="music/jazz"/>
    <n v="0.3"/>
    <n v="30"/>
    <x v="4"/>
    <s v="jazz"/>
    <x v="902"/>
    <x v="902"/>
  </r>
  <r>
    <n v="903"/>
    <x v="903"/>
    <x v="902"/>
    <n v="5000"/>
    <n v="160"/>
    <x v="2"/>
    <x v="0"/>
    <s v="USD"/>
    <n v="1348367100"/>
    <n v="1346180780"/>
    <b v="0"/>
    <x v="80"/>
    <b v="0"/>
    <s v="music/jazz"/>
    <n v="3.2"/>
    <n v="40"/>
    <x v="4"/>
    <s v="jazz"/>
    <x v="903"/>
    <x v="903"/>
  </r>
  <r>
    <n v="904"/>
    <x v="904"/>
    <x v="903"/>
    <n v="50000"/>
    <n v="151"/>
    <x v="2"/>
    <x v="0"/>
    <s v="USD"/>
    <n v="1451786137"/>
    <n v="1449194137"/>
    <b v="0"/>
    <x v="83"/>
    <b v="0"/>
    <s v="music/jazz"/>
    <n v="0.30199999999999999"/>
    <n v="50.333333333333336"/>
    <x v="4"/>
    <s v="jazz"/>
    <x v="904"/>
    <x v="904"/>
  </r>
  <r>
    <n v="905"/>
    <x v="905"/>
    <x v="904"/>
    <n v="6500"/>
    <n v="196"/>
    <x v="2"/>
    <x v="0"/>
    <s v="USD"/>
    <n v="1295847926"/>
    <n v="1290663926"/>
    <b v="0"/>
    <x v="79"/>
    <b v="0"/>
    <s v="music/jazz"/>
    <n v="3.0153846153846153"/>
    <n v="32.666666666666664"/>
    <x v="4"/>
    <s v="jazz"/>
    <x v="905"/>
    <x v="905"/>
  </r>
  <r>
    <n v="906"/>
    <x v="906"/>
    <x v="905"/>
    <n v="15000"/>
    <n v="0"/>
    <x v="2"/>
    <x v="0"/>
    <s v="USD"/>
    <n v="1394681590"/>
    <n v="1392093190"/>
    <b v="0"/>
    <x v="78"/>
    <b v="0"/>
    <s v="music/jazz"/>
    <n v="0"/>
    <e v="#DIV/0!"/>
    <x v="4"/>
    <s v="jazz"/>
    <x v="906"/>
    <x v="906"/>
  </r>
  <r>
    <n v="907"/>
    <x v="907"/>
    <x v="906"/>
    <n v="2900"/>
    <n v="0"/>
    <x v="2"/>
    <x v="0"/>
    <s v="USD"/>
    <n v="1315715823"/>
    <n v="1313123823"/>
    <b v="0"/>
    <x v="78"/>
    <b v="0"/>
    <s v="music/jazz"/>
    <n v="0"/>
    <e v="#DIV/0!"/>
    <x v="4"/>
    <s v="jazz"/>
    <x v="907"/>
    <x v="907"/>
  </r>
  <r>
    <n v="908"/>
    <x v="908"/>
    <x v="907"/>
    <n v="2500"/>
    <n v="0"/>
    <x v="2"/>
    <x v="0"/>
    <s v="USD"/>
    <n v="1280206740"/>
    <n v="1276283655"/>
    <b v="0"/>
    <x v="78"/>
    <b v="0"/>
    <s v="music/jazz"/>
    <n v="0"/>
    <e v="#DIV/0!"/>
    <x v="4"/>
    <s v="jazz"/>
    <x v="908"/>
    <x v="908"/>
  </r>
  <r>
    <n v="909"/>
    <x v="909"/>
    <x v="908"/>
    <n v="16000"/>
    <n v="520"/>
    <x v="2"/>
    <x v="0"/>
    <s v="USD"/>
    <n v="1343016000"/>
    <n v="1340296440"/>
    <b v="0"/>
    <x v="22"/>
    <b v="0"/>
    <s v="music/jazz"/>
    <n v="3.25"/>
    <n v="65"/>
    <x v="4"/>
    <s v="jazz"/>
    <x v="909"/>
    <x v="909"/>
  </r>
  <r>
    <n v="910"/>
    <x v="910"/>
    <x v="909"/>
    <n v="550"/>
    <n v="123"/>
    <x v="2"/>
    <x v="1"/>
    <s v="GBP"/>
    <n v="1488546319"/>
    <n v="1483362319"/>
    <b v="0"/>
    <x v="81"/>
    <b v="0"/>
    <s v="music/jazz"/>
    <n v="22.363636363636363"/>
    <n v="24.6"/>
    <x v="4"/>
    <s v="jazz"/>
    <x v="910"/>
    <x v="910"/>
  </r>
  <r>
    <n v="911"/>
    <x v="911"/>
    <x v="910"/>
    <n v="100000"/>
    <n v="0"/>
    <x v="2"/>
    <x v="0"/>
    <s v="USD"/>
    <n v="1390522045"/>
    <n v="1388707645"/>
    <b v="0"/>
    <x v="78"/>
    <b v="0"/>
    <s v="music/jazz"/>
    <n v="0"/>
    <e v="#DIV/0!"/>
    <x v="4"/>
    <s v="jazz"/>
    <x v="911"/>
    <x v="911"/>
  </r>
  <r>
    <n v="912"/>
    <x v="912"/>
    <x v="911"/>
    <n v="3500"/>
    <n v="30"/>
    <x v="2"/>
    <x v="0"/>
    <s v="USD"/>
    <n v="1355197047"/>
    <n v="1350009447"/>
    <b v="0"/>
    <x v="84"/>
    <b v="0"/>
    <s v="music/jazz"/>
    <n v="0.85714285714285721"/>
    <n v="15"/>
    <x v="4"/>
    <s v="jazz"/>
    <x v="912"/>
    <x v="912"/>
  </r>
  <r>
    <n v="913"/>
    <x v="913"/>
    <x v="912"/>
    <n v="30000"/>
    <n v="1982"/>
    <x v="2"/>
    <x v="0"/>
    <s v="USD"/>
    <n v="1336188019"/>
    <n v="1333596019"/>
    <b v="0"/>
    <x v="54"/>
    <b v="0"/>
    <s v="music/jazz"/>
    <n v="6.6066666666666665"/>
    <n v="82.583333333333329"/>
    <x v="4"/>
    <s v="jazz"/>
    <x v="913"/>
    <x v="913"/>
  </r>
  <r>
    <n v="914"/>
    <x v="914"/>
    <x v="913"/>
    <n v="1500"/>
    <n v="0"/>
    <x v="2"/>
    <x v="0"/>
    <s v="USD"/>
    <n v="1345918747"/>
    <n v="1343326747"/>
    <b v="0"/>
    <x v="78"/>
    <b v="0"/>
    <s v="music/jazz"/>
    <n v="0"/>
    <e v="#DIV/0!"/>
    <x v="4"/>
    <s v="jazz"/>
    <x v="914"/>
    <x v="914"/>
  </r>
  <r>
    <n v="915"/>
    <x v="915"/>
    <x v="914"/>
    <n v="6500"/>
    <n v="375"/>
    <x v="2"/>
    <x v="0"/>
    <s v="USD"/>
    <n v="1330577940"/>
    <n v="1327853914"/>
    <b v="0"/>
    <x v="82"/>
    <b v="0"/>
    <s v="music/jazz"/>
    <n v="5.7692307692307692"/>
    <n v="41.666666666666664"/>
    <x v="4"/>
    <s v="jazz"/>
    <x v="915"/>
    <x v="915"/>
  </r>
  <r>
    <n v="916"/>
    <x v="916"/>
    <x v="915"/>
    <n v="3300"/>
    <n v="0"/>
    <x v="2"/>
    <x v="0"/>
    <s v="USD"/>
    <n v="1287723600"/>
    <n v="1284409734"/>
    <b v="0"/>
    <x v="78"/>
    <b v="0"/>
    <s v="music/jazz"/>
    <n v="0"/>
    <e v="#DIV/0!"/>
    <x v="4"/>
    <s v="jazz"/>
    <x v="916"/>
    <x v="916"/>
  </r>
  <r>
    <n v="917"/>
    <x v="917"/>
    <x v="916"/>
    <n v="5000"/>
    <n v="30"/>
    <x v="2"/>
    <x v="0"/>
    <s v="USD"/>
    <n v="1405305000"/>
    <n v="1402612730"/>
    <b v="0"/>
    <x v="29"/>
    <b v="0"/>
    <s v="music/jazz"/>
    <n v="0.6"/>
    <n v="30"/>
    <x v="4"/>
    <s v="jazz"/>
    <x v="917"/>
    <x v="917"/>
  </r>
  <r>
    <n v="918"/>
    <x v="918"/>
    <x v="917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s v="jazz"/>
    <x v="918"/>
    <x v="918"/>
  </r>
  <r>
    <n v="919"/>
    <x v="919"/>
    <x v="918"/>
    <n v="20000"/>
    <n v="100"/>
    <x v="2"/>
    <x v="0"/>
    <s v="USD"/>
    <n v="1355930645"/>
    <n v="1352906645"/>
    <b v="0"/>
    <x v="29"/>
    <b v="0"/>
    <s v="music/jazz"/>
    <n v="0.5"/>
    <n v="100"/>
    <x v="4"/>
    <s v="jazz"/>
    <x v="919"/>
    <x v="919"/>
  </r>
  <r>
    <n v="920"/>
    <x v="920"/>
    <x v="919"/>
    <n v="5500"/>
    <n v="0"/>
    <x v="2"/>
    <x v="0"/>
    <s v="USD"/>
    <n v="1384448822"/>
    <n v="1381853222"/>
    <b v="0"/>
    <x v="78"/>
    <b v="0"/>
    <s v="music/jazz"/>
    <n v="0"/>
    <e v="#DIV/0!"/>
    <x v="4"/>
    <s v="jazz"/>
    <x v="920"/>
    <x v="920"/>
  </r>
  <r>
    <n v="921"/>
    <x v="921"/>
    <x v="920"/>
    <n v="15000"/>
    <n v="4635"/>
    <x v="2"/>
    <x v="0"/>
    <s v="USD"/>
    <n v="1323666376"/>
    <n v="1320033976"/>
    <b v="0"/>
    <x v="9"/>
    <b v="0"/>
    <s v="music/jazz"/>
    <n v="30.9"/>
    <n v="231.75"/>
    <x v="4"/>
    <s v="jazz"/>
    <x v="921"/>
    <x v="921"/>
  </r>
  <r>
    <n v="922"/>
    <x v="922"/>
    <x v="921"/>
    <n v="27000"/>
    <n v="5680"/>
    <x v="2"/>
    <x v="0"/>
    <s v="USD"/>
    <n v="1412167393"/>
    <n v="1409143393"/>
    <b v="0"/>
    <x v="209"/>
    <b v="0"/>
    <s v="music/jazz"/>
    <n v="21.037037037037038"/>
    <n v="189.33333333333334"/>
    <x v="4"/>
    <s v="jazz"/>
    <x v="922"/>
    <x v="922"/>
  </r>
  <r>
    <n v="923"/>
    <x v="923"/>
    <x v="922"/>
    <n v="15000"/>
    <n v="330"/>
    <x v="2"/>
    <x v="0"/>
    <s v="USD"/>
    <n v="1416614523"/>
    <n v="1414018923"/>
    <b v="0"/>
    <x v="79"/>
    <b v="0"/>
    <s v="music/jazz"/>
    <n v="2.1999999999999997"/>
    <n v="55"/>
    <x v="4"/>
    <s v="jazz"/>
    <x v="923"/>
    <x v="923"/>
  </r>
  <r>
    <n v="924"/>
    <x v="924"/>
    <x v="923"/>
    <n v="3000"/>
    <n v="327"/>
    <x v="2"/>
    <x v="0"/>
    <s v="USD"/>
    <n v="1360795069"/>
    <n v="1358203069"/>
    <b v="0"/>
    <x v="41"/>
    <b v="0"/>
    <s v="music/jazz"/>
    <n v="10.9"/>
    <n v="21.8"/>
    <x v="4"/>
    <s v="jazz"/>
    <x v="924"/>
    <x v="924"/>
  </r>
  <r>
    <n v="925"/>
    <x v="925"/>
    <x v="924"/>
    <n v="6000"/>
    <n v="160"/>
    <x v="2"/>
    <x v="0"/>
    <s v="USD"/>
    <n v="1385590111"/>
    <n v="1382994511"/>
    <b v="0"/>
    <x v="81"/>
    <b v="0"/>
    <s v="music/jazz"/>
    <n v="2.666666666666667"/>
    <n v="32"/>
    <x v="4"/>
    <s v="jazz"/>
    <x v="925"/>
    <x v="925"/>
  </r>
  <r>
    <n v="926"/>
    <x v="926"/>
    <x v="925"/>
    <n v="7000"/>
    <n v="0"/>
    <x v="2"/>
    <x v="0"/>
    <s v="USD"/>
    <n v="1278628800"/>
    <n v="1276043330"/>
    <b v="0"/>
    <x v="78"/>
    <b v="0"/>
    <s v="music/jazz"/>
    <n v="0"/>
    <e v="#DIV/0!"/>
    <x v="4"/>
    <s v="jazz"/>
    <x v="926"/>
    <x v="926"/>
  </r>
  <r>
    <n v="927"/>
    <x v="927"/>
    <x v="926"/>
    <n v="20000"/>
    <n v="0"/>
    <x v="2"/>
    <x v="0"/>
    <s v="USD"/>
    <n v="1337024695"/>
    <n v="1334432695"/>
    <b v="0"/>
    <x v="78"/>
    <b v="0"/>
    <s v="music/jazz"/>
    <n v="0"/>
    <e v="#DIV/0!"/>
    <x v="4"/>
    <s v="jazz"/>
    <x v="927"/>
    <x v="927"/>
  </r>
  <r>
    <n v="928"/>
    <x v="928"/>
    <x v="927"/>
    <n v="14500"/>
    <n v="1575"/>
    <x v="2"/>
    <x v="0"/>
    <s v="USD"/>
    <n v="1353196800"/>
    <n v="1348864913"/>
    <b v="0"/>
    <x v="33"/>
    <b v="0"/>
    <s v="music/jazz"/>
    <n v="10.86206896551724"/>
    <n v="56.25"/>
    <x v="4"/>
    <s v="jazz"/>
    <x v="928"/>
    <x v="928"/>
  </r>
  <r>
    <n v="929"/>
    <x v="929"/>
    <x v="928"/>
    <n v="500"/>
    <n v="0"/>
    <x v="2"/>
    <x v="0"/>
    <s v="USD"/>
    <n v="1333946569"/>
    <n v="1331358169"/>
    <b v="0"/>
    <x v="78"/>
    <b v="0"/>
    <s v="music/jazz"/>
    <n v="0"/>
    <e v="#DIV/0!"/>
    <x v="4"/>
    <s v="jazz"/>
    <x v="929"/>
    <x v="929"/>
  </r>
  <r>
    <n v="930"/>
    <x v="930"/>
    <x v="929"/>
    <n v="900"/>
    <n v="345"/>
    <x v="2"/>
    <x v="0"/>
    <s v="USD"/>
    <n v="1277501520"/>
    <n v="1273874306"/>
    <b v="0"/>
    <x v="81"/>
    <b v="0"/>
    <s v="music/jazz"/>
    <n v="38.333333333333336"/>
    <n v="69"/>
    <x v="4"/>
    <s v="jazz"/>
    <x v="930"/>
    <x v="930"/>
  </r>
  <r>
    <n v="931"/>
    <x v="931"/>
    <x v="930"/>
    <n v="2000"/>
    <n v="131"/>
    <x v="2"/>
    <x v="1"/>
    <s v="GBP"/>
    <n v="1395007200"/>
    <n v="1392021502"/>
    <b v="0"/>
    <x v="63"/>
    <b v="0"/>
    <s v="music/jazz"/>
    <n v="6.5500000000000007"/>
    <n v="18.714285714285715"/>
    <x v="4"/>
    <s v="jazz"/>
    <x v="931"/>
    <x v="931"/>
  </r>
  <r>
    <n v="932"/>
    <x v="932"/>
    <x v="931"/>
    <n v="9500"/>
    <n v="1381"/>
    <x v="2"/>
    <x v="0"/>
    <s v="USD"/>
    <n v="1363990545"/>
    <n v="1360106145"/>
    <b v="0"/>
    <x v="209"/>
    <b v="0"/>
    <s v="music/jazz"/>
    <n v="14.536842105263158"/>
    <n v="46.033333333333331"/>
    <x v="4"/>
    <s v="jazz"/>
    <x v="932"/>
    <x v="932"/>
  </r>
  <r>
    <n v="933"/>
    <x v="933"/>
    <x v="932"/>
    <n v="2000"/>
    <n v="120"/>
    <x v="2"/>
    <x v="0"/>
    <s v="USD"/>
    <n v="1399867409"/>
    <n v="1394683409"/>
    <b v="0"/>
    <x v="84"/>
    <b v="0"/>
    <s v="music/jazz"/>
    <n v="6"/>
    <n v="60"/>
    <x v="4"/>
    <s v="jazz"/>
    <x v="933"/>
    <x v="933"/>
  </r>
  <r>
    <n v="934"/>
    <x v="934"/>
    <x v="933"/>
    <n v="5000"/>
    <n v="1520"/>
    <x v="2"/>
    <x v="5"/>
    <s v="CAD"/>
    <n v="1399183200"/>
    <n v="1396633284"/>
    <b v="0"/>
    <x v="209"/>
    <b v="0"/>
    <s v="music/jazz"/>
    <n v="30.4"/>
    <n v="50.666666666666664"/>
    <x v="4"/>
    <s v="jazz"/>
    <x v="934"/>
    <x v="934"/>
  </r>
  <r>
    <n v="935"/>
    <x v="935"/>
    <x v="934"/>
    <n v="3500"/>
    <n v="50"/>
    <x v="2"/>
    <x v="0"/>
    <s v="USD"/>
    <n v="1454054429"/>
    <n v="1451462429"/>
    <b v="0"/>
    <x v="84"/>
    <b v="0"/>
    <s v="music/jazz"/>
    <n v="1.4285714285714286"/>
    <n v="25"/>
    <x v="4"/>
    <s v="jazz"/>
    <x v="935"/>
    <x v="935"/>
  </r>
  <r>
    <n v="936"/>
    <x v="936"/>
    <x v="935"/>
    <n v="1400"/>
    <n v="0"/>
    <x v="2"/>
    <x v="0"/>
    <s v="USD"/>
    <n v="1326916800"/>
    <n v="1323131689"/>
    <b v="0"/>
    <x v="78"/>
    <b v="0"/>
    <s v="music/jazz"/>
    <n v="0"/>
    <e v="#DIV/0!"/>
    <x v="4"/>
    <s v="jazz"/>
    <x v="936"/>
    <x v="936"/>
  </r>
  <r>
    <n v="937"/>
    <x v="937"/>
    <x v="936"/>
    <n v="3500"/>
    <n v="40"/>
    <x v="2"/>
    <x v="0"/>
    <s v="USD"/>
    <n v="1383509357"/>
    <n v="1380913757"/>
    <b v="0"/>
    <x v="84"/>
    <b v="0"/>
    <s v="music/jazz"/>
    <n v="1.1428571428571428"/>
    <n v="20"/>
    <x v="4"/>
    <s v="jazz"/>
    <x v="937"/>
    <x v="937"/>
  </r>
  <r>
    <n v="938"/>
    <x v="938"/>
    <x v="937"/>
    <n v="7000"/>
    <n v="25"/>
    <x v="2"/>
    <x v="0"/>
    <s v="USD"/>
    <n v="1346585448"/>
    <n v="1343993448"/>
    <b v="0"/>
    <x v="29"/>
    <b v="0"/>
    <s v="music/jazz"/>
    <n v="0.35714285714285715"/>
    <n v="25"/>
    <x v="4"/>
    <s v="jazz"/>
    <x v="938"/>
    <x v="938"/>
  </r>
  <r>
    <n v="939"/>
    <x v="939"/>
    <x v="938"/>
    <n v="2750"/>
    <n v="40"/>
    <x v="2"/>
    <x v="0"/>
    <s v="USD"/>
    <n v="1372622280"/>
    <n v="1369246738"/>
    <b v="0"/>
    <x v="84"/>
    <b v="0"/>
    <s v="music/jazz"/>
    <n v="1.4545454545454546"/>
    <n v="20"/>
    <x v="4"/>
    <s v="jazz"/>
    <x v="939"/>
    <x v="939"/>
  </r>
  <r>
    <n v="940"/>
    <x v="940"/>
    <x v="939"/>
    <n v="9000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s v="wearables"/>
    <x v="940"/>
    <x v="940"/>
  </r>
  <r>
    <n v="941"/>
    <x v="941"/>
    <x v="940"/>
    <n v="50000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s v="wearables"/>
    <x v="941"/>
    <x v="941"/>
  </r>
  <r>
    <n v="942"/>
    <x v="942"/>
    <x v="941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s v="wearables"/>
    <x v="942"/>
    <x v="942"/>
  </r>
  <r>
    <n v="943"/>
    <x v="943"/>
    <x v="942"/>
    <n v="3000"/>
    <n v="289"/>
    <x v="2"/>
    <x v="0"/>
    <s v="USD"/>
    <n v="1480438905"/>
    <n v="1477843305"/>
    <b v="0"/>
    <x v="8"/>
    <b v="0"/>
    <s v="technology/wearables"/>
    <n v="9.6333333333333346"/>
    <n v="24.083333333333332"/>
    <x v="2"/>
    <s v="wearables"/>
    <x v="943"/>
    <x v="943"/>
  </r>
  <r>
    <n v="944"/>
    <x v="944"/>
    <x v="943"/>
    <n v="50000"/>
    <n v="6663"/>
    <x v="2"/>
    <x v="0"/>
    <s v="USD"/>
    <n v="1460988000"/>
    <n v="1458050450"/>
    <b v="0"/>
    <x v="93"/>
    <b v="0"/>
    <s v="technology/wearables"/>
    <n v="13.325999999999999"/>
    <n v="69.40625"/>
    <x v="2"/>
    <s v="wearables"/>
    <x v="944"/>
    <x v="944"/>
  </r>
  <r>
    <n v="945"/>
    <x v="945"/>
    <x v="944"/>
    <n v="100000"/>
    <n v="2484"/>
    <x v="2"/>
    <x v="6"/>
    <s v="EUR"/>
    <n v="1487462340"/>
    <n v="1482958626"/>
    <b v="0"/>
    <x v="38"/>
    <b v="0"/>
    <s v="technology/wearables"/>
    <n v="2.484"/>
    <n v="155.25"/>
    <x v="2"/>
    <s v="wearables"/>
    <x v="945"/>
    <x v="945"/>
  </r>
  <r>
    <n v="946"/>
    <x v="946"/>
    <x v="945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s v="wearables"/>
    <x v="946"/>
    <x v="946"/>
  </r>
  <r>
    <n v="947"/>
    <x v="947"/>
    <x v="946"/>
    <n v="850"/>
    <n v="0"/>
    <x v="2"/>
    <x v="0"/>
    <s v="USD"/>
    <n v="1467312306"/>
    <n v="1462128306"/>
    <b v="0"/>
    <x v="78"/>
    <b v="0"/>
    <s v="technology/wearables"/>
    <n v="0"/>
    <e v="#DIV/0!"/>
    <x v="2"/>
    <s v="wearables"/>
    <x v="947"/>
    <x v="947"/>
  </r>
  <r>
    <n v="948"/>
    <x v="948"/>
    <x v="947"/>
    <n v="4000"/>
    <n v="480"/>
    <x v="2"/>
    <x v="9"/>
    <s v="EUR"/>
    <n v="1457812364"/>
    <n v="1455220364"/>
    <b v="0"/>
    <x v="22"/>
    <b v="0"/>
    <s v="technology/wearables"/>
    <n v="12"/>
    <n v="60"/>
    <x v="2"/>
    <s v="wearables"/>
    <x v="948"/>
    <x v="948"/>
  </r>
  <r>
    <n v="949"/>
    <x v="949"/>
    <x v="948"/>
    <n v="20000"/>
    <n v="273"/>
    <x v="2"/>
    <x v="12"/>
    <s v="EUR"/>
    <n v="1456016576"/>
    <n v="1450832576"/>
    <b v="0"/>
    <x v="63"/>
    <b v="0"/>
    <s v="technology/wearables"/>
    <n v="1.365"/>
    <n v="39"/>
    <x v="2"/>
    <s v="wearables"/>
    <x v="949"/>
    <x v="949"/>
  </r>
  <r>
    <n v="950"/>
    <x v="950"/>
    <x v="949"/>
    <n v="5000"/>
    <n v="1402"/>
    <x v="2"/>
    <x v="5"/>
    <s v="CAD"/>
    <n v="1453053661"/>
    <n v="1450461661"/>
    <b v="0"/>
    <x v="54"/>
    <b v="0"/>
    <s v="technology/wearables"/>
    <n v="28.04"/>
    <n v="58.416666666666664"/>
    <x v="2"/>
    <s v="wearables"/>
    <x v="950"/>
    <x v="950"/>
  </r>
  <r>
    <n v="951"/>
    <x v="951"/>
    <x v="950"/>
    <n v="50000"/>
    <n v="19195"/>
    <x v="2"/>
    <x v="0"/>
    <s v="USD"/>
    <n v="1465054872"/>
    <n v="1461166872"/>
    <b v="0"/>
    <x v="212"/>
    <b v="0"/>
    <s v="technology/wearables"/>
    <n v="38.39"/>
    <n v="158.63636363636363"/>
    <x v="2"/>
    <s v="wearables"/>
    <x v="951"/>
    <x v="951"/>
  </r>
  <r>
    <n v="952"/>
    <x v="952"/>
    <x v="951"/>
    <n v="49000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s v="wearables"/>
    <x v="952"/>
    <x v="952"/>
  </r>
  <r>
    <n v="953"/>
    <x v="953"/>
    <x v="952"/>
    <n v="15000"/>
    <n v="126"/>
    <x v="2"/>
    <x v="0"/>
    <s v="USD"/>
    <n v="1422158199"/>
    <n v="1419566199"/>
    <b v="0"/>
    <x v="81"/>
    <b v="0"/>
    <s v="technology/wearables"/>
    <n v="0.84"/>
    <n v="25.2"/>
    <x v="2"/>
    <s v="wearables"/>
    <x v="953"/>
    <x v="953"/>
  </r>
  <r>
    <n v="954"/>
    <x v="954"/>
    <x v="953"/>
    <n v="15000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s v="wearables"/>
    <x v="954"/>
    <x v="954"/>
  </r>
  <r>
    <n v="955"/>
    <x v="955"/>
    <x v="954"/>
    <n v="300000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s v="wearables"/>
    <x v="955"/>
    <x v="955"/>
  </r>
  <r>
    <n v="956"/>
    <x v="956"/>
    <x v="955"/>
    <n v="50000"/>
    <n v="861"/>
    <x v="2"/>
    <x v="0"/>
    <s v="USD"/>
    <n v="1430081759"/>
    <n v="1424901359"/>
    <b v="0"/>
    <x v="57"/>
    <b v="0"/>
    <s v="technology/wearables"/>
    <n v="1.722"/>
    <n v="50.647058823529413"/>
    <x v="2"/>
    <s v="wearables"/>
    <x v="956"/>
    <x v="956"/>
  </r>
  <r>
    <n v="957"/>
    <x v="957"/>
    <x v="956"/>
    <n v="12000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s v="wearables"/>
    <x v="957"/>
    <x v="957"/>
  </r>
  <r>
    <n v="958"/>
    <x v="958"/>
    <x v="957"/>
    <n v="7777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s v="wearables"/>
    <x v="958"/>
    <x v="958"/>
  </r>
  <r>
    <n v="959"/>
    <x v="959"/>
    <x v="958"/>
    <n v="50000"/>
    <n v="19430"/>
    <x v="2"/>
    <x v="0"/>
    <s v="USD"/>
    <n v="1421640665"/>
    <n v="1419048665"/>
    <b v="0"/>
    <x v="199"/>
    <b v="0"/>
    <s v="technology/wearables"/>
    <n v="38.86"/>
    <n v="113.62573099415205"/>
    <x v="2"/>
    <s v="wearables"/>
    <x v="959"/>
    <x v="959"/>
  </r>
  <r>
    <n v="960"/>
    <x v="960"/>
    <x v="959"/>
    <n v="55650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s v="wearables"/>
    <x v="960"/>
    <x v="960"/>
  </r>
  <r>
    <n v="961"/>
    <x v="961"/>
    <x v="960"/>
    <n v="95000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s v="wearables"/>
    <x v="961"/>
    <x v="961"/>
  </r>
  <r>
    <n v="962"/>
    <x v="962"/>
    <x v="961"/>
    <n v="2500"/>
    <n v="712"/>
    <x v="2"/>
    <x v="0"/>
    <s v="USD"/>
    <n v="1455210353"/>
    <n v="1451927153"/>
    <b v="0"/>
    <x v="77"/>
    <b v="0"/>
    <s v="technology/wearables"/>
    <n v="28.48"/>
    <n v="19.243243243243242"/>
    <x v="2"/>
    <s v="wearables"/>
    <x v="962"/>
    <x v="962"/>
  </r>
  <r>
    <n v="963"/>
    <x v="963"/>
    <x v="962"/>
    <n v="35000"/>
    <n v="377"/>
    <x v="2"/>
    <x v="0"/>
    <s v="USD"/>
    <n v="1476717319"/>
    <n v="1473693319"/>
    <b v="0"/>
    <x v="82"/>
    <b v="0"/>
    <s v="technology/wearables"/>
    <n v="1.077142857142857"/>
    <n v="41.888888888888886"/>
    <x v="2"/>
    <s v="wearables"/>
    <x v="963"/>
    <x v="963"/>
  </r>
  <r>
    <n v="964"/>
    <x v="964"/>
    <x v="963"/>
    <n v="110000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s v="wearables"/>
    <x v="964"/>
    <x v="964"/>
  </r>
  <r>
    <n v="965"/>
    <x v="965"/>
    <x v="964"/>
    <n v="25000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s v="wearables"/>
    <x v="965"/>
    <x v="965"/>
  </r>
  <r>
    <n v="966"/>
    <x v="966"/>
    <x v="965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s v="wearables"/>
    <x v="966"/>
    <x v="966"/>
  </r>
  <r>
    <n v="967"/>
    <x v="967"/>
    <x v="966"/>
    <n v="20000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s v="wearables"/>
    <x v="967"/>
    <x v="967"/>
  </r>
  <r>
    <n v="968"/>
    <x v="968"/>
    <x v="967"/>
    <n v="8000"/>
    <n v="106"/>
    <x v="2"/>
    <x v="0"/>
    <s v="USD"/>
    <n v="1408134034"/>
    <n v="1405542034"/>
    <b v="0"/>
    <x v="80"/>
    <b v="0"/>
    <s v="technology/wearables"/>
    <n v="1.325"/>
    <n v="26.5"/>
    <x v="2"/>
    <s v="wearables"/>
    <x v="968"/>
    <x v="968"/>
  </r>
  <r>
    <n v="969"/>
    <x v="969"/>
    <x v="968"/>
    <n v="30000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s v="wearables"/>
    <x v="969"/>
    <x v="969"/>
  </r>
  <r>
    <n v="970"/>
    <x v="970"/>
    <x v="969"/>
    <n v="5000"/>
    <n v="2296"/>
    <x v="2"/>
    <x v="5"/>
    <s v="CAD"/>
    <n v="1485147540"/>
    <n v="1481951853"/>
    <b v="0"/>
    <x v="25"/>
    <b v="0"/>
    <s v="technology/wearables"/>
    <n v="45.92"/>
    <n v="164"/>
    <x v="2"/>
    <s v="wearables"/>
    <x v="970"/>
    <x v="970"/>
  </r>
  <r>
    <n v="971"/>
    <x v="971"/>
    <x v="970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s v="wearables"/>
    <x v="971"/>
    <x v="971"/>
  </r>
  <r>
    <n v="972"/>
    <x v="972"/>
    <x v="971"/>
    <n v="20000"/>
    <n v="6925"/>
    <x v="2"/>
    <x v="0"/>
    <s v="USD"/>
    <n v="1409813940"/>
    <n v="1407271598"/>
    <b v="0"/>
    <x v="43"/>
    <b v="0"/>
    <s v="technology/wearables"/>
    <n v="34.625"/>
    <n v="153.88888888888889"/>
    <x v="2"/>
    <s v="wearables"/>
    <x v="972"/>
    <x v="972"/>
  </r>
  <r>
    <n v="973"/>
    <x v="973"/>
    <x v="972"/>
    <n v="20000"/>
    <n v="411"/>
    <x v="2"/>
    <x v="0"/>
    <s v="USD"/>
    <n v="1447032093"/>
    <n v="1441844493"/>
    <b v="0"/>
    <x v="22"/>
    <b v="0"/>
    <s v="technology/wearables"/>
    <n v="2.0549999999999997"/>
    <n v="51.375"/>
    <x v="2"/>
    <s v="wearables"/>
    <x v="973"/>
    <x v="973"/>
  </r>
  <r>
    <n v="974"/>
    <x v="974"/>
    <x v="973"/>
    <n v="50000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s v="wearables"/>
    <x v="974"/>
    <x v="974"/>
  </r>
  <r>
    <n v="975"/>
    <x v="975"/>
    <x v="974"/>
    <n v="100000"/>
    <n v="2607"/>
    <x v="2"/>
    <x v="0"/>
    <s v="USD"/>
    <n v="1467132185"/>
    <n v="1461948185"/>
    <b v="0"/>
    <x v="54"/>
    <b v="0"/>
    <s v="technology/wearables"/>
    <n v="2.6069999999999998"/>
    <n v="108.625"/>
    <x v="2"/>
    <s v="wearables"/>
    <x v="975"/>
    <x v="975"/>
  </r>
  <r>
    <n v="976"/>
    <x v="976"/>
    <x v="975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s v="wearables"/>
    <x v="976"/>
    <x v="976"/>
  </r>
  <r>
    <n v="977"/>
    <x v="977"/>
    <x v="976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s v="wearables"/>
    <x v="977"/>
    <x v="977"/>
  </r>
  <r>
    <n v="978"/>
    <x v="978"/>
    <x v="977"/>
    <n v="172889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s v="wearables"/>
    <x v="978"/>
    <x v="978"/>
  </r>
  <r>
    <n v="979"/>
    <x v="979"/>
    <x v="978"/>
    <n v="35000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s v="wearables"/>
    <x v="979"/>
    <x v="979"/>
  </r>
  <r>
    <n v="980"/>
    <x v="980"/>
    <x v="979"/>
    <n v="10000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s v="wearables"/>
    <x v="980"/>
    <x v="980"/>
  </r>
  <r>
    <n v="981"/>
    <x v="981"/>
    <x v="980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s v="wearables"/>
    <x v="981"/>
    <x v="981"/>
  </r>
  <r>
    <n v="982"/>
    <x v="982"/>
    <x v="981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s v="wearables"/>
    <x v="982"/>
    <x v="982"/>
  </r>
  <r>
    <n v="983"/>
    <x v="983"/>
    <x v="982"/>
    <n v="104219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s v="wearables"/>
    <x v="983"/>
    <x v="983"/>
  </r>
  <r>
    <n v="984"/>
    <x v="984"/>
    <x v="983"/>
    <n v="10000"/>
    <n v="106"/>
    <x v="2"/>
    <x v="0"/>
    <s v="USD"/>
    <n v="1427507208"/>
    <n v="1424918808"/>
    <b v="0"/>
    <x v="83"/>
    <b v="0"/>
    <s v="technology/wearables"/>
    <n v="1.06"/>
    <n v="35.333333333333336"/>
    <x v="2"/>
    <s v="wearables"/>
    <x v="984"/>
    <x v="984"/>
  </r>
  <r>
    <n v="985"/>
    <x v="985"/>
    <x v="984"/>
    <n v="30000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s v="wearables"/>
    <x v="985"/>
    <x v="985"/>
  </r>
  <r>
    <n v="986"/>
    <x v="986"/>
    <x v="985"/>
    <n v="20000"/>
    <n v="2550"/>
    <x v="2"/>
    <x v="1"/>
    <s v="GBP"/>
    <n v="1452384000"/>
    <n v="1447698300"/>
    <b v="0"/>
    <x v="23"/>
    <b v="0"/>
    <s v="technology/wearables"/>
    <n v="12.75"/>
    <n v="110.8695652173913"/>
    <x v="2"/>
    <s v="wearables"/>
    <x v="986"/>
    <x v="986"/>
  </r>
  <r>
    <n v="987"/>
    <x v="987"/>
    <x v="986"/>
    <n v="50000"/>
    <n v="6610"/>
    <x v="2"/>
    <x v="9"/>
    <s v="EUR"/>
    <n v="1403507050"/>
    <n v="1400051050"/>
    <b v="0"/>
    <x v="14"/>
    <b v="0"/>
    <s v="technology/wearables"/>
    <n v="13.22"/>
    <n v="161.21951219512195"/>
    <x v="2"/>
    <s v="wearables"/>
    <x v="987"/>
    <x v="987"/>
  </r>
  <r>
    <n v="988"/>
    <x v="988"/>
    <x v="987"/>
    <n v="5000"/>
    <n v="0"/>
    <x v="2"/>
    <x v="13"/>
    <s v="EUR"/>
    <n v="1475310825"/>
    <n v="1472718825"/>
    <b v="0"/>
    <x v="78"/>
    <b v="0"/>
    <s v="technology/wearables"/>
    <n v="0"/>
    <e v="#DIV/0!"/>
    <x v="2"/>
    <s v="wearables"/>
    <x v="988"/>
    <x v="988"/>
  </r>
  <r>
    <n v="989"/>
    <x v="989"/>
    <x v="988"/>
    <n v="10000"/>
    <n v="1677"/>
    <x v="2"/>
    <x v="0"/>
    <s v="USD"/>
    <n v="1475101495"/>
    <n v="1472509495"/>
    <b v="0"/>
    <x v="58"/>
    <b v="0"/>
    <s v="technology/wearables"/>
    <n v="16.77"/>
    <n v="52.40625"/>
    <x v="2"/>
    <s v="wearables"/>
    <x v="989"/>
    <x v="989"/>
  </r>
  <r>
    <n v="990"/>
    <x v="990"/>
    <x v="989"/>
    <n v="25000"/>
    <n v="26"/>
    <x v="2"/>
    <x v="0"/>
    <s v="USD"/>
    <n v="1409770164"/>
    <n v="1407178164"/>
    <b v="0"/>
    <x v="84"/>
    <b v="0"/>
    <s v="technology/wearables"/>
    <n v="0.104"/>
    <n v="13"/>
    <x v="2"/>
    <s v="wearables"/>
    <x v="990"/>
    <x v="990"/>
  </r>
  <r>
    <n v="991"/>
    <x v="991"/>
    <x v="990"/>
    <n v="5000"/>
    <n v="212"/>
    <x v="2"/>
    <x v="1"/>
    <s v="GBP"/>
    <n v="1468349460"/>
    <n v="1466186988"/>
    <b v="0"/>
    <x v="63"/>
    <b v="0"/>
    <s v="technology/wearables"/>
    <n v="4.24"/>
    <n v="30.285714285714285"/>
    <x v="2"/>
    <s v="wearables"/>
    <x v="991"/>
    <x v="991"/>
  </r>
  <r>
    <n v="992"/>
    <x v="992"/>
    <x v="991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s v="wearables"/>
    <x v="992"/>
    <x v="992"/>
  </r>
  <r>
    <n v="993"/>
    <x v="993"/>
    <x v="992"/>
    <n v="70000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s v="wearables"/>
    <x v="993"/>
    <x v="993"/>
  </r>
  <r>
    <n v="994"/>
    <x v="994"/>
    <x v="993"/>
    <n v="200000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s v="wearables"/>
    <x v="994"/>
    <x v="994"/>
  </r>
  <r>
    <n v="995"/>
    <x v="995"/>
    <x v="994"/>
    <n v="10000"/>
    <n v="726"/>
    <x v="2"/>
    <x v="0"/>
    <s v="USD"/>
    <n v="1417276800"/>
    <n v="1415140480"/>
    <b v="0"/>
    <x v="82"/>
    <b v="0"/>
    <s v="technology/wearables"/>
    <n v="7.26"/>
    <n v="80.666666666666671"/>
    <x v="2"/>
    <s v="wearables"/>
    <x v="995"/>
    <x v="995"/>
  </r>
  <r>
    <n v="996"/>
    <x v="996"/>
    <x v="995"/>
    <n v="4000"/>
    <n v="65"/>
    <x v="2"/>
    <x v="0"/>
    <s v="USD"/>
    <n v="1406474820"/>
    <n v="1403902060"/>
    <b v="0"/>
    <x v="81"/>
    <b v="0"/>
    <s v="technology/wearables"/>
    <n v="1.625"/>
    <n v="13"/>
    <x v="2"/>
    <s v="wearables"/>
    <x v="996"/>
    <x v="996"/>
  </r>
  <r>
    <n v="997"/>
    <x v="997"/>
    <x v="996"/>
    <n v="5000"/>
    <n v="65"/>
    <x v="2"/>
    <x v="0"/>
    <s v="USD"/>
    <n v="1417145297"/>
    <n v="1414549697"/>
    <b v="0"/>
    <x v="22"/>
    <b v="0"/>
    <s v="technology/wearables"/>
    <n v="1.3"/>
    <n v="8.125"/>
    <x v="2"/>
    <s v="wearables"/>
    <x v="997"/>
    <x v="997"/>
  </r>
  <r>
    <n v="998"/>
    <x v="998"/>
    <x v="997"/>
    <n v="60000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s v="wearables"/>
    <x v="998"/>
    <x v="998"/>
  </r>
  <r>
    <n v="999"/>
    <x v="999"/>
    <x v="998"/>
    <n v="15000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s v="wearables"/>
    <x v="999"/>
    <x v="999"/>
  </r>
  <r>
    <n v="1000"/>
    <x v="1000"/>
    <x v="999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s v="wearables"/>
    <x v="1000"/>
    <x v="1000"/>
  </r>
  <r>
    <n v="1001"/>
    <x v="1001"/>
    <x v="1000"/>
    <n v="5000"/>
    <n v="5200"/>
    <x v="1"/>
    <x v="1"/>
    <s v="GBP"/>
    <n v="1485796613"/>
    <n v="1481908613"/>
    <b v="0"/>
    <x v="80"/>
    <b v="0"/>
    <s v="technology/wearables"/>
    <n v="104"/>
    <n v="1300"/>
    <x v="2"/>
    <s v="wearables"/>
    <x v="1001"/>
    <x v="1001"/>
  </r>
  <r>
    <n v="1002"/>
    <x v="1002"/>
    <x v="1001"/>
    <n v="9999"/>
    <n v="2960"/>
    <x v="1"/>
    <x v="0"/>
    <s v="USD"/>
    <n v="1450331940"/>
    <n v="1447777514"/>
    <b v="0"/>
    <x v="19"/>
    <b v="0"/>
    <s v="technology/wearables"/>
    <n v="29.6029602960296"/>
    <n v="134.54545454545453"/>
    <x v="2"/>
    <s v="wearables"/>
    <x v="1002"/>
    <x v="1002"/>
  </r>
  <r>
    <n v="1003"/>
    <x v="1003"/>
    <x v="1002"/>
    <n v="20000"/>
    <n v="3211"/>
    <x v="1"/>
    <x v="6"/>
    <s v="EUR"/>
    <n v="1489680061"/>
    <n v="1487091661"/>
    <b v="0"/>
    <x v="41"/>
    <b v="0"/>
    <s v="technology/wearables"/>
    <n v="16.055"/>
    <n v="214.06666666666666"/>
    <x v="2"/>
    <s v="wearables"/>
    <x v="1003"/>
    <x v="1003"/>
  </r>
  <r>
    <n v="1004"/>
    <x v="1004"/>
    <x v="1003"/>
    <n v="25000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s v="wearables"/>
    <x v="1004"/>
    <x v="1004"/>
  </r>
  <r>
    <n v="1005"/>
    <x v="1005"/>
    <x v="1004"/>
    <n v="200000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s v="wearables"/>
    <x v="1005"/>
    <x v="1005"/>
  </r>
  <r>
    <n v="1006"/>
    <x v="1006"/>
    <x v="1005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s v="wearables"/>
    <x v="1006"/>
    <x v="1006"/>
  </r>
  <r>
    <n v="1007"/>
    <x v="1007"/>
    <x v="1006"/>
    <n v="30000"/>
    <n v="13296"/>
    <x v="1"/>
    <x v="0"/>
    <s v="USD"/>
    <n v="1481727623"/>
    <n v="1478095223"/>
    <b v="0"/>
    <x v="88"/>
    <b v="0"/>
    <s v="technology/wearables"/>
    <n v="44.32"/>
    <n v="174.94736842105263"/>
    <x v="2"/>
    <s v="wearables"/>
    <x v="1007"/>
    <x v="1007"/>
  </r>
  <r>
    <n v="1008"/>
    <x v="1008"/>
    <x v="1007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s v="wearables"/>
    <x v="1008"/>
    <x v="1008"/>
  </r>
  <r>
    <n v="1009"/>
    <x v="1009"/>
    <x v="1008"/>
    <n v="50000"/>
    <n v="6565"/>
    <x v="1"/>
    <x v="0"/>
    <s v="USD"/>
    <n v="1466346646"/>
    <n v="1463754646"/>
    <b v="0"/>
    <x v="21"/>
    <b v="0"/>
    <s v="technology/wearables"/>
    <n v="13.13"/>
    <n v="65"/>
    <x v="2"/>
    <s v="wearables"/>
    <x v="1009"/>
    <x v="1009"/>
  </r>
  <r>
    <n v="1010"/>
    <x v="1010"/>
    <x v="1009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s v="wearables"/>
    <x v="1010"/>
    <x v="1010"/>
  </r>
  <r>
    <n v="1011"/>
    <x v="1011"/>
    <x v="1010"/>
    <n v="20000"/>
    <n v="75"/>
    <x v="1"/>
    <x v="0"/>
    <s v="USD"/>
    <n v="1418938395"/>
    <n v="1415050395"/>
    <b v="0"/>
    <x v="29"/>
    <b v="0"/>
    <s v="technology/wearables"/>
    <n v="0.375"/>
    <n v="75"/>
    <x v="2"/>
    <s v="wearables"/>
    <x v="1011"/>
    <x v="1011"/>
  </r>
  <r>
    <n v="1012"/>
    <x v="1012"/>
    <x v="1011"/>
    <n v="500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s v="wearables"/>
    <x v="1012"/>
    <x v="1012"/>
  </r>
  <r>
    <n v="1013"/>
    <x v="1013"/>
    <x v="1012"/>
    <n v="25000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s v="wearables"/>
    <x v="1013"/>
    <x v="1013"/>
  </r>
  <r>
    <n v="1014"/>
    <x v="1014"/>
    <x v="1013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s v="wearables"/>
    <x v="1014"/>
    <x v="1014"/>
  </r>
  <r>
    <n v="1015"/>
    <x v="1015"/>
    <x v="1014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s v="wearables"/>
    <x v="1015"/>
    <x v="1015"/>
  </r>
  <r>
    <n v="1016"/>
    <x v="1016"/>
    <x v="1015"/>
    <n v="100000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s v="wearables"/>
    <x v="1016"/>
    <x v="1016"/>
  </r>
  <r>
    <n v="1017"/>
    <x v="1017"/>
    <x v="1016"/>
    <n v="250000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s v="wearables"/>
    <x v="1017"/>
    <x v="1017"/>
  </r>
  <r>
    <n v="1018"/>
    <x v="1018"/>
    <x v="1017"/>
    <n v="20000"/>
    <n v="621"/>
    <x v="1"/>
    <x v="0"/>
    <s v="USD"/>
    <n v="1468496933"/>
    <n v="1465904933"/>
    <b v="0"/>
    <x v="63"/>
    <b v="0"/>
    <s v="technology/wearables"/>
    <n v="3.105"/>
    <n v="88.714285714285708"/>
    <x v="2"/>
    <s v="wearables"/>
    <x v="1018"/>
    <x v="1018"/>
  </r>
  <r>
    <n v="1019"/>
    <x v="1019"/>
    <x v="1018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s v="wearables"/>
    <x v="1019"/>
    <x v="1019"/>
  </r>
  <r>
    <n v="1020"/>
    <x v="1020"/>
    <x v="1019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s v="electronic music"/>
    <x v="1020"/>
    <x v="1020"/>
  </r>
  <r>
    <n v="1021"/>
    <x v="1021"/>
    <x v="1020"/>
    <n v="3000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x v="1021"/>
  </r>
  <r>
    <n v="1022"/>
    <x v="1022"/>
    <x v="1021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s v="electronic music"/>
    <x v="1022"/>
    <x v="1022"/>
  </r>
  <r>
    <n v="1023"/>
    <x v="1023"/>
    <x v="1022"/>
    <n v="2000"/>
    <n v="4743"/>
    <x v="0"/>
    <x v="1"/>
    <s v="GBP"/>
    <n v="1434837861"/>
    <n v="1432245861"/>
    <b v="0"/>
    <x v="132"/>
    <b v="1"/>
    <s v="music/electronic music"/>
    <n v="237.15"/>
    <n v="36.206106870229007"/>
    <x v="4"/>
    <s v="electronic music"/>
    <x v="1023"/>
    <x v="1023"/>
  </r>
  <r>
    <n v="1024"/>
    <x v="1024"/>
    <x v="1023"/>
    <n v="20000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x v="1024"/>
  </r>
  <r>
    <n v="1025"/>
    <x v="1025"/>
    <x v="1024"/>
    <n v="70000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x v="1025"/>
  </r>
  <r>
    <n v="1026"/>
    <x v="1026"/>
    <x v="1025"/>
    <n v="7000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x v="1026"/>
  </r>
  <r>
    <n v="1027"/>
    <x v="1027"/>
    <x v="1026"/>
    <n v="7501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x v="1027"/>
  </r>
  <r>
    <n v="1028"/>
    <x v="1028"/>
    <x v="1027"/>
    <n v="10000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x v="1028"/>
  </r>
  <r>
    <n v="1029"/>
    <x v="1029"/>
    <x v="1028"/>
    <n v="10000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x v="1029"/>
  </r>
  <r>
    <n v="1030"/>
    <x v="1030"/>
    <x v="1029"/>
    <n v="2000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x v="1030"/>
  </r>
  <r>
    <n v="1031"/>
    <x v="1031"/>
    <x v="1030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s v="electronic music"/>
    <x v="1031"/>
    <x v="1031"/>
  </r>
  <r>
    <n v="1032"/>
    <x v="1032"/>
    <x v="1031"/>
    <n v="5400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x v="1032"/>
  </r>
  <r>
    <n v="1033"/>
    <x v="1033"/>
    <x v="1032"/>
    <n v="1328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x v="1033"/>
  </r>
  <r>
    <n v="1034"/>
    <x v="1034"/>
    <x v="1033"/>
    <n v="5000"/>
    <n v="6500.09"/>
    <x v="0"/>
    <x v="0"/>
    <s v="USD"/>
    <n v="1470369540"/>
    <n v="1467604804"/>
    <b v="0"/>
    <x v="262"/>
    <b v="1"/>
    <s v="music/electronic music"/>
    <n v="130.0018"/>
    <n v="39.157168674698795"/>
    <x v="4"/>
    <s v="electronic music"/>
    <x v="1034"/>
    <x v="1034"/>
  </r>
  <r>
    <n v="1035"/>
    <x v="1035"/>
    <x v="1034"/>
    <n v="460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x v="1035"/>
  </r>
  <r>
    <n v="1036"/>
    <x v="1036"/>
    <x v="1035"/>
    <n v="4500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x v="1036"/>
  </r>
  <r>
    <n v="1037"/>
    <x v="1037"/>
    <x v="1036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s v="electronic music"/>
    <x v="1037"/>
    <x v="1037"/>
  </r>
  <r>
    <n v="1038"/>
    <x v="1038"/>
    <x v="1037"/>
    <n v="1500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x v="1038"/>
  </r>
  <r>
    <n v="1039"/>
    <x v="1039"/>
    <x v="1038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x v="1039"/>
  </r>
  <r>
    <n v="1040"/>
    <x v="1040"/>
    <x v="1039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s v="audio"/>
    <x v="1040"/>
    <x v="1040"/>
  </r>
  <r>
    <n v="1041"/>
    <x v="1041"/>
    <x v="1040"/>
    <n v="50"/>
    <n v="0"/>
    <x v="1"/>
    <x v="0"/>
    <s v="USD"/>
    <n v="1406769992"/>
    <n v="1405041992"/>
    <b v="0"/>
    <x v="78"/>
    <b v="0"/>
    <s v="journalism/audio"/>
    <n v="0"/>
    <e v="#DIV/0!"/>
    <x v="5"/>
    <s v="audio"/>
    <x v="1041"/>
    <x v="1041"/>
  </r>
  <r>
    <n v="1042"/>
    <x v="1042"/>
    <x v="1041"/>
    <n v="650"/>
    <n v="10"/>
    <x v="1"/>
    <x v="0"/>
    <s v="USD"/>
    <n v="1410516000"/>
    <n v="1406824948"/>
    <b v="0"/>
    <x v="29"/>
    <b v="0"/>
    <s v="journalism/audio"/>
    <n v="1.5384615384615385"/>
    <n v="10"/>
    <x v="5"/>
    <s v="audio"/>
    <x v="1042"/>
    <x v="1042"/>
  </r>
  <r>
    <n v="1043"/>
    <x v="1043"/>
    <x v="1042"/>
    <n v="100000"/>
    <n v="8537"/>
    <x v="1"/>
    <x v="0"/>
    <s v="USD"/>
    <n v="1432101855"/>
    <n v="1429509855"/>
    <b v="0"/>
    <x v="264"/>
    <b v="0"/>
    <s v="journalism/audio"/>
    <n v="8.5370000000000008"/>
    <n v="29.236301369863014"/>
    <x v="5"/>
    <s v="audio"/>
    <x v="1043"/>
    <x v="1043"/>
  </r>
  <r>
    <n v="1044"/>
    <x v="1044"/>
    <x v="1043"/>
    <n v="7000"/>
    <n v="6"/>
    <x v="1"/>
    <x v="0"/>
    <s v="USD"/>
    <n v="1425587220"/>
    <n v="1420668801"/>
    <b v="0"/>
    <x v="84"/>
    <b v="0"/>
    <s v="journalism/audio"/>
    <n v="8.5714285714285715E-2"/>
    <n v="3"/>
    <x v="5"/>
    <s v="audio"/>
    <x v="1044"/>
    <x v="1044"/>
  </r>
  <r>
    <n v="1045"/>
    <x v="1045"/>
    <x v="1044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s v="audio"/>
    <x v="1045"/>
    <x v="1045"/>
  </r>
  <r>
    <n v="1046"/>
    <x v="1046"/>
    <x v="1045"/>
    <n v="3000"/>
    <n v="0"/>
    <x v="1"/>
    <x v="12"/>
    <s v="EUR"/>
    <n v="1451161560"/>
    <n v="1447273560"/>
    <b v="0"/>
    <x v="78"/>
    <b v="0"/>
    <s v="journalism/audio"/>
    <n v="0"/>
    <e v="#DIV/0!"/>
    <x v="5"/>
    <s v="audio"/>
    <x v="1046"/>
    <x v="1046"/>
  </r>
  <r>
    <n v="1047"/>
    <x v="1047"/>
    <x v="1046"/>
    <n v="2000"/>
    <n v="1"/>
    <x v="1"/>
    <x v="0"/>
    <s v="USD"/>
    <n v="1415219915"/>
    <n v="1412624315"/>
    <b v="0"/>
    <x v="29"/>
    <b v="0"/>
    <s v="journalism/audio"/>
    <n v="0.05"/>
    <n v="1"/>
    <x v="5"/>
    <s v="audio"/>
    <x v="1047"/>
    <x v="1047"/>
  </r>
  <r>
    <n v="1048"/>
    <x v="1048"/>
    <x v="1047"/>
    <n v="15000"/>
    <n v="212"/>
    <x v="1"/>
    <x v="0"/>
    <s v="USD"/>
    <n v="1474766189"/>
    <n v="1471310189"/>
    <b v="0"/>
    <x v="80"/>
    <b v="0"/>
    <s v="journalism/audio"/>
    <n v="1.4133333333333333"/>
    <n v="53"/>
    <x v="5"/>
    <s v="audio"/>
    <x v="1048"/>
    <x v="1048"/>
  </r>
  <r>
    <n v="1049"/>
    <x v="1049"/>
    <x v="1048"/>
    <n v="12000"/>
    <n v="0"/>
    <x v="1"/>
    <x v="0"/>
    <s v="USD"/>
    <n v="1455272445"/>
    <n v="1452680445"/>
    <b v="0"/>
    <x v="78"/>
    <b v="0"/>
    <s v="journalism/audio"/>
    <n v="0"/>
    <e v="#DIV/0!"/>
    <x v="5"/>
    <s v="audio"/>
    <x v="1049"/>
    <x v="1049"/>
  </r>
  <r>
    <n v="1050"/>
    <x v="1050"/>
    <x v="1049"/>
    <n v="2500"/>
    <n v="0"/>
    <x v="1"/>
    <x v="0"/>
    <s v="USD"/>
    <n v="1442257677"/>
    <n v="1439665677"/>
    <b v="0"/>
    <x v="78"/>
    <b v="0"/>
    <s v="journalism/audio"/>
    <n v="0"/>
    <e v="#DIV/0!"/>
    <x v="5"/>
    <s v="audio"/>
    <x v="1050"/>
    <x v="1050"/>
  </r>
  <r>
    <n v="1051"/>
    <x v="1051"/>
    <x v="1050"/>
    <n v="500"/>
    <n v="0"/>
    <x v="1"/>
    <x v="0"/>
    <s v="USD"/>
    <n v="1409098825"/>
    <n v="1406679625"/>
    <b v="0"/>
    <x v="78"/>
    <b v="0"/>
    <s v="journalism/audio"/>
    <n v="0"/>
    <e v="#DIV/0!"/>
    <x v="5"/>
    <s v="audio"/>
    <x v="1051"/>
    <x v="1051"/>
  </r>
  <r>
    <n v="1052"/>
    <x v="1052"/>
    <x v="1051"/>
    <n v="4336"/>
    <n v="0"/>
    <x v="1"/>
    <x v="0"/>
    <s v="USD"/>
    <n v="1465243740"/>
    <n v="1461438495"/>
    <b v="0"/>
    <x v="78"/>
    <b v="0"/>
    <s v="journalism/audio"/>
    <n v="0"/>
    <e v="#DIV/0!"/>
    <x v="5"/>
    <s v="audio"/>
    <x v="1052"/>
    <x v="1052"/>
  </r>
  <r>
    <n v="1053"/>
    <x v="1053"/>
    <x v="1052"/>
    <n v="1500"/>
    <n v="15"/>
    <x v="1"/>
    <x v="0"/>
    <s v="USD"/>
    <n v="1488773332"/>
    <n v="1486613332"/>
    <b v="0"/>
    <x v="29"/>
    <b v="0"/>
    <s v="journalism/audio"/>
    <n v="1"/>
    <n v="15"/>
    <x v="5"/>
    <s v="audio"/>
    <x v="1053"/>
    <x v="1053"/>
  </r>
  <r>
    <n v="1054"/>
    <x v="1054"/>
    <x v="1053"/>
    <n v="2500"/>
    <n v="0"/>
    <x v="1"/>
    <x v="0"/>
    <s v="USD"/>
    <n v="1407708000"/>
    <n v="1405110399"/>
    <b v="0"/>
    <x v="78"/>
    <b v="0"/>
    <s v="journalism/audio"/>
    <n v="0"/>
    <e v="#DIV/0!"/>
    <x v="5"/>
    <s v="audio"/>
    <x v="1054"/>
    <x v="1054"/>
  </r>
  <r>
    <n v="1055"/>
    <x v="1055"/>
    <x v="1054"/>
    <n v="3500"/>
    <n v="0"/>
    <x v="1"/>
    <x v="0"/>
    <s v="USD"/>
    <n v="1457394545"/>
    <n v="1454802545"/>
    <b v="0"/>
    <x v="78"/>
    <b v="0"/>
    <s v="journalism/audio"/>
    <n v="0"/>
    <e v="#DIV/0!"/>
    <x v="5"/>
    <s v="audio"/>
    <x v="1055"/>
    <x v="1055"/>
  </r>
  <r>
    <n v="1056"/>
    <x v="1056"/>
    <x v="1055"/>
    <n v="10000"/>
    <n v="0"/>
    <x v="1"/>
    <x v="0"/>
    <s v="USD"/>
    <n v="1429892177"/>
    <n v="1424711777"/>
    <b v="0"/>
    <x v="78"/>
    <b v="0"/>
    <s v="journalism/audio"/>
    <n v="0"/>
    <e v="#DIV/0!"/>
    <x v="5"/>
    <s v="audio"/>
    <x v="1056"/>
    <x v="1056"/>
  </r>
  <r>
    <n v="1057"/>
    <x v="1057"/>
    <x v="1056"/>
    <n v="10000"/>
    <n v="0"/>
    <x v="1"/>
    <x v="0"/>
    <s v="USD"/>
    <n v="1480888483"/>
    <n v="1478292883"/>
    <b v="0"/>
    <x v="78"/>
    <b v="0"/>
    <s v="journalism/audio"/>
    <n v="0"/>
    <e v="#DIV/0!"/>
    <x v="5"/>
    <s v="audio"/>
    <x v="1057"/>
    <x v="1057"/>
  </r>
  <r>
    <n v="1058"/>
    <x v="1058"/>
    <x v="1057"/>
    <n v="40000"/>
    <n v="0"/>
    <x v="1"/>
    <x v="0"/>
    <s v="USD"/>
    <n v="1427328000"/>
    <n v="1423777043"/>
    <b v="0"/>
    <x v="78"/>
    <b v="0"/>
    <s v="journalism/audio"/>
    <n v="0"/>
    <e v="#DIV/0!"/>
    <x v="5"/>
    <s v="audio"/>
    <x v="1058"/>
    <x v="1058"/>
  </r>
  <r>
    <n v="1059"/>
    <x v="1059"/>
    <x v="1058"/>
    <n v="1100"/>
    <n v="0"/>
    <x v="1"/>
    <x v="0"/>
    <s v="USD"/>
    <n v="1426269456"/>
    <n v="1423681056"/>
    <b v="0"/>
    <x v="78"/>
    <b v="0"/>
    <s v="journalism/audio"/>
    <n v="0"/>
    <e v="#DIV/0!"/>
    <x v="5"/>
    <s v="audio"/>
    <x v="1059"/>
    <x v="1059"/>
  </r>
  <r>
    <n v="1060"/>
    <x v="1060"/>
    <x v="1059"/>
    <n v="5000"/>
    <n v="50"/>
    <x v="1"/>
    <x v="0"/>
    <s v="USD"/>
    <n v="1429134893"/>
    <n v="1426542893"/>
    <b v="0"/>
    <x v="29"/>
    <b v="0"/>
    <s v="journalism/audio"/>
    <n v="1"/>
    <n v="50"/>
    <x v="5"/>
    <s v="audio"/>
    <x v="1060"/>
    <x v="1060"/>
  </r>
  <r>
    <n v="1061"/>
    <x v="1061"/>
    <x v="1060"/>
    <n v="4000"/>
    <n v="0"/>
    <x v="1"/>
    <x v="0"/>
    <s v="USD"/>
    <n v="1462150800"/>
    <n v="1456987108"/>
    <b v="0"/>
    <x v="78"/>
    <b v="0"/>
    <s v="journalism/audio"/>
    <n v="0"/>
    <e v="#DIV/0!"/>
    <x v="5"/>
    <s v="audio"/>
    <x v="1061"/>
    <x v="1061"/>
  </r>
  <r>
    <n v="1062"/>
    <x v="1062"/>
    <x v="1061"/>
    <n v="199"/>
    <n v="190"/>
    <x v="1"/>
    <x v="0"/>
    <s v="USD"/>
    <n v="1468351341"/>
    <n v="1467746541"/>
    <b v="0"/>
    <x v="80"/>
    <b v="0"/>
    <s v="journalism/audio"/>
    <n v="95.477386934673376"/>
    <n v="47.5"/>
    <x v="5"/>
    <s v="audio"/>
    <x v="1062"/>
    <x v="1062"/>
  </r>
  <r>
    <n v="1063"/>
    <x v="1063"/>
    <x v="1062"/>
    <n v="1000"/>
    <n v="0"/>
    <x v="1"/>
    <x v="0"/>
    <s v="USD"/>
    <n v="1472604262"/>
    <n v="1470012262"/>
    <b v="0"/>
    <x v="78"/>
    <b v="0"/>
    <s v="journalism/audio"/>
    <n v="0"/>
    <e v="#DIV/0!"/>
    <x v="5"/>
    <s v="audio"/>
    <x v="1063"/>
    <x v="1063"/>
  </r>
  <r>
    <n v="1064"/>
    <x v="1064"/>
    <x v="1063"/>
    <n v="90000"/>
    <n v="8077"/>
    <x v="2"/>
    <x v="0"/>
    <s v="USD"/>
    <n v="1373174903"/>
    <n v="1369286903"/>
    <b v="0"/>
    <x v="252"/>
    <b v="0"/>
    <s v="games/video games"/>
    <n v="8.974444444444444"/>
    <n v="65.666666666666671"/>
    <x v="6"/>
    <s v="video games"/>
    <x v="1064"/>
    <x v="1064"/>
  </r>
  <r>
    <n v="1065"/>
    <x v="1065"/>
    <x v="1064"/>
    <n v="3000"/>
    <n v="81"/>
    <x v="2"/>
    <x v="2"/>
    <s v="AUD"/>
    <n v="1392800922"/>
    <n v="1390381722"/>
    <b v="0"/>
    <x v="81"/>
    <b v="0"/>
    <s v="games/video games"/>
    <n v="2.7"/>
    <n v="16.2"/>
    <x v="6"/>
    <s v="video games"/>
    <x v="1065"/>
    <x v="1065"/>
  </r>
  <r>
    <n v="1066"/>
    <x v="1066"/>
    <x v="1065"/>
    <n v="15000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s v="video games"/>
    <x v="1066"/>
    <x v="1066"/>
  </r>
  <r>
    <n v="1067"/>
    <x v="1067"/>
    <x v="1066"/>
    <n v="500"/>
    <n v="130"/>
    <x v="2"/>
    <x v="0"/>
    <s v="USD"/>
    <n v="1387657931"/>
    <n v="1385065931"/>
    <b v="0"/>
    <x v="73"/>
    <b v="0"/>
    <s v="games/video games"/>
    <n v="26"/>
    <n v="13"/>
    <x v="6"/>
    <s v="video games"/>
    <x v="1067"/>
    <x v="1067"/>
  </r>
  <r>
    <n v="1068"/>
    <x v="1068"/>
    <x v="1067"/>
    <n v="30000"/>
    <n v="45"/>
    <x v="2"/>
    <x v="0"/>
    <s v="USD"/>
    <n v="1460274864"/>
    <n v="1457686464"/>
    <b v="0"/>
    <x v="80"/>
    <b v="0"/>
    <s v="games/video games"/>
    <n v="0.15"/>
    <n v="11.25"/>
    <x v="6"/>
    <s v="video games"/>
    <x v="1068"/>
    <x v="1068"/>
  </r>
  <r>
    <n v="1069"/>
    <x v="1069"/>
    <x v="1068"/>
    <n v="2200"/>
    <n v="850"/>
    <x v="2"/>
    <x v="0"/>
    <s v="USD"/>
    <n v="1385447459"/>
    <n v="1382679059"/>
    <b v="0"/>
    <x v="64"/>
    <b v="0"/>
    <s v="games/video games"/>
    <n v="38.636363636363633"/>
    <n v="40.476190476190474"/>
    <x v="6"/>
    <s v="video games"/>
    <x v="1069"/>
    <x v="1069"/>
  </r>
  <r>
    <n v="1070"/>
    <x v="1070"/>
    <x v="1069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s v="video games"/>
    <x v="1070"/>
    <x v="1070"/>
  </r>
  <r>
    <n v="1071"/>
    <x v="1071"/>
    <x v="1070"/>
    <n v="100"/>
    <n v="0"/>
    <x v="2"/>
    <x v="10"/>
    <s v="NOK"/>
    <n v="1447787093"/>
    <n v="1445191493"/>
    <b v="0"/>
    <x v="78"/>
    <b v="0"/>
    <s v="games/video games"/>
    <n v="0"/>
    <e v="#DIV/0!"/>
    <x v="6"/>
    <s v="video games"/>
    <x v="1071"/>
    <x v="1071"/>
  </r>
  <r>
    <n v="1072"/>
    <x v="1072"/>
    <x v="1071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s v="video games"/>
    <x v="1072"/>
    <x v="1072"/>
  </r>
  <r>
    <n v="1073"/>
    <x v="1073"/>
    <x v="1072"/>
    <n v="750"/>
    <n v="10"/>
    <x v="2"/>
    <x v="0"/>
    <s v="USD"/>
    <n v="1318806541"/>
    <n v="1316214541"/>
    <b v="0"/>
    <x v="29"/>
    <b v="0"/>
    <s v="games/video games"/>
    <n v="1.3333333333333335"/>
    <n v="10"/>
    <x v="6"/>
    <s v="video games"/>
    <x v="1073"/>
    <x v="1073"/>
  </r>
  <r>
    <n v="1074"/>
    <x v="1074"/>
    <x v="1073"/>
    <n v="54000"/>
    <n v="3407"/>
    <x v="2"/>
    <x v="0"/>
    <s v="USD"/>
    <n v="1388808545"/>
    <n v="1386216545"/>
    <b v="0"/>
    <x v="209"/>
    <b v="0"/>
    <s v="games/video games"/>
    <n v="6.3092592592592585"/>
    <n v="113.56666666666666"/>
    <x v="6"/>
    <s v="video games"/>
    <x v="1074"/>
    <x v="1074"/>
  </r>
  <r>
    <n v="1075"/>
    <x v="1075"/>
    <x v="1074"/>
    <n v="1000"/>
    <n v="45"/>
    <x v="2"/>
    <x v="0"/>
    <s v="USD"/>
    <n v="1336340516"/>
    <n v="1333748516"/>
    <b v="0"/>
    <x v="83"/>
    <b v="0"/>
    <s v="games/video games"/>
    <n v="4.5"/>
    <n v="15"/>
    <x v="6"/>
    <s v="video games"/>
    <x v="1075"/>
    <x v="1075"/>
  </r>
  <r>
    <n v="1076"/>
    <x v="1076"/>
    <x v="1075"/>
    <n v="75000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s v="video games"/>
    <x v="1076"/>
    <x v="1076"/>
  </r>
  <r>
    <n v="1077"/>
    <x v="1077"/>
    <x v="1076"/>
    <n v="25000"/>
    <n v="7344"/>
    <x v="2"/>
    <x v="0"/>
    <s v="USD"/>
    <n v="1452744011"/>
    <n v="1450152011"/>
    <b v="0"/>
    <x v="157"/>
    <b v="0"/>
    <s v="games/video games"/>
    <n v="29.376000000000001"/>
    <n v="43.976047904191617"/>
    <x v="6"/>
    <s v="video games"/>
    <x v="1077"/>
    <x v="1077"/>
  </r>
  <r>
    <n v="1078"/>
    <x v="1078"/>
    <x v="1077"/>
    <n v="600"/>
    <n v="45"/>
    <x v="2"/>
    <x v="0"/>
    <s v="USD"/>
    <n v="1311309721"/>
    <n v="1307421721"/>
    <b v="0"/>
    <x v="81"/>
    <b v="0"/>
    <s v="games/video games"/>
    <n v="7.5"/>
    <n v="9"/>
    <x v="6"/>
    <s v="video games"/>
    <x v="1078"/>
    <x v="1078"/>
  </r>
  <r>
    <n v="1079"/>
    <x v="1079"/>
    <x v="1078"/>
    <n v="26000"/>
    <n v="678"/>
    <x v="2"/>
    <x v="12"/>
    <s v="EUR"/>
    <n v="1463232936"/>
    <n v="1461072936"/>
    <b v="0"/>
    <x v="59"/>
    <b v="0"/>
    <s v="games/video games"/>
    <n v="2.6076923076923078"/>
    <n v="37.666666666666664"/>
    <x v="6"/>
    <s v="video games"/>
    <x v="1079"/>
    <x v="1079"/>
  </r>
  <r>
    <n v="1080"/>
    <x v="1080"/>
    <x v="1079"/>
    <n v="20000"/>
    <n v="1821"/>
    <x v="2"/>
    <x v="0"/>
    <s v="USD"/>
    <n v="1399778333"/>
    <n v="1397186333"/>
    <b v="0"/>
    <x v="15"/>
    <b v="0"/>
    <s v="games/video games"/>
    <n v="9.1050000000000004"/>
    <n v="18.581632653061224"/>
    <x v="6"/>
    <s v="video games"/>
    <x v="1080"/>
    <x v="1080"/>
  </r>
  <r>
    <n v="1081"/>
    <x v="1081"/>
    <x v="1080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s v="video games"/>
    <x v="1081"/>
    <x v="1081"/>
  </r>
  <r>
    <n v="1082"/>
    <x v="1082"/>
    <x v="1081"/>
    <n v="10000"/>
    <n v="56"/>
    <x v="2"/>
    <x v="0"/>
    <s v="USD"/>
    <n v="1344635088"/>
    <n v="1342043088"/>
    <b v="0"/>
    <x v="83"/>
    <b v="0"/>
    <s v="games/video games"/>
    <n v="0.55999999999999994"/>
    <n v="18.666666666666668"/>
    <x v="6"/>
    <s v="video games"/>
    <x v="1082"/>
    <x v="1082"/>
  </r>
  <r>
    <n v="1083"/>
    <x v="1083"/>
    <x v="1082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s v="video games"/>
    <x v="1083"/>
    <x v="1083"/>
  </r>
  <r>
    <n v="1084"/>
    <x v="1084"/>
    <x v="1083"/>
    <n v="550"/>
    <n v="0"/>
    <x v="2"/>
    <x v="0"/>
    <s v="USD"/>
    <n v="1407534804"/>
    <n v="1404942804"/>
    <b v="0"/>
    <x v="78"/>
    <b v="0"/>
    <s v="games/video games"/>
    <n v="0"/>
    <e v="#DIV/0!"/>
    <x v="6"/>
    <s v="video games"/>
    <x v="1084"/>
    <x v="1084"/>
  </r>
  <r>
    <n v="1085"/>
    <x v="1085"/>
    <x v="1084"/>
    <n v="30000"/>
    <n v="1026"/>
    <x v="2"/>
    <x v="5"/>
    <s v="CAD"/>
    <n v="1457967975"/>
    <n v="1455379575"/>
    <b v="0"/>
    <x v="82"/>
    <b v="0"/>
    <s v="games/video games"/>
    <n v="3.42"/>
    <n v="114"/>
    <x v="6"/>
    <s v="video games"/>
    <x v="1085"/>
    <x v="1085"/>
  </r>
  <r>
    <n v="1086"/>
    <x v="1086"/>
    <x v="1085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s v="video games"/>
    <x v="1086"/>
    <x v="1086"/>
  </r>
  <r>
    <n v="1087"/>
    <x v="1087"/>
    <x v="1086"/>
    <n v="1100"/>
    <n v="0"/>
    <x v="2"/>
    <x v="0"/>
    <s v="USD"/>
    <n v="1402852087"/>
    <n v="1400260087"/>
    <b v="0"/>
    <x v="78"/>
    <b v="0"/>
    <s v="games/video games"/>
    <n v="0"/>
    <e v="#DIV/0!"/>
    <x v="6"/>
    <s v="video games"/>
    <x v="1087"/>
    <x v="1087"/>
  </r>
  <r>
    <n v="1088"/>
    <x v="1088"/>
    <x v="1087"/>
    <n v="45000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s v="video games"/>
    <x v="1088"/>
    <x v="1088"/>
  </r>
  <r>
    <n v="1089"/>
    <x v="1089"/>
    <x v="1088"/>
    <n v="15000"/>
    <n v="1174"/>
    <x v="2"/>
    <x v="6"/>
    <s v="EUR"/>
    <n v="1435293175"/>
    <n v="1432701175"/>
    <b v="0"/>
    <x v="72"/>
    <b v="0"/>
    <s v="games/video games"/>
    <n v="7.8266666666666662"/>
    <n v="23.959183673469386"/>
    <x v="6"/>
    <s v="video games"/>
    <x v="1089"/>
    <x v="1089"/>
  </r>
  <r>
    <n v="1090"/>
    <x v="1090"/>
    <x v="1089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s v="video games"/>
    <x v="1090"/>
    <x v="1090"/>
  </r>
  <r>
    <n v="1091"/>
    <x v="1091"/>
    <x v="1090"/>
    <n v="200"/>
    <n v="25"/>
    <x v="2"/>
    <x v="1"/>
    <s v="GBP"/>
    <n v="1460313672"/>
    <n v="1457725272"/>
    <b v="0"/>
    <x v="84"/>
    <b v="0"/>
    <s v="games/video games"/>
    <n v="12.5"/>
    <n v="12.5"/>
    <x v="6"/>
    <s v="video games"/>
    <x v="1091"/>
    <x v="1091"/>
  </r>
  <r>
    <n v="1092"/>
    <x v="1092"/>
    <x v="1091"/>
    <n v="2000"/>
    <n v="21"/>
    <x v="2"/>
    <x v="0"/>
    <s v="USD"/>
    <n v="1357432638"/>
    <n v="1354840638"/>
    <b v="0"/>
    <x v="63"/>
    <b v="0"/>
    <s v="games/video games"/>
    <n v="1.05"/>
    <n v="3"/>
    <x v="6"/>
    <s v="video games"/>
    <x v="1092"/>
    <x v="1092"/>
  </r>
  <r>
    <n v="1093"/>
    <x v="1093"/>
    <x v="1092"/>
    <n v="300"/>
    <n v="42.25"/>
    <x v="2"/>
    <x v="5"/>
    <s v="CAD"/>
    <n v="1455232937"/>
    <n v="1453936937"/>
    <b v="0"/>
    <x v="80"/>
    <b v="0"/>
    <s v="games/video games"/>
    <n v="14.083333333333334"/>
    <n v="10.5625"/>
    <x v="6"/>
    <s v="video games"/>
    <x v="1093"/>
    <x v="1093"/>
  </r>
  <r>
    <n v="1094"/>
    <x v="1094"/>
    <x v="1093"/>
    <n v="18000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s v="video games"/>
    <x v="1094"/>
    <x v="1094"/>
  </r>
  <r>
    <n v="1095"/>
    <x v="1095"/>
    <x v="1094"/>
    <n v="500000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s v="video games"/>
    <x v="1095"/>
    <x v="1095"/>
  </r>
  <r>
    <n v="1096"/>
    <x v="1096"/>
    <x v="1095"/>
    <n v="12000"/>
    <n v="2152"/>
    <x v="2"/>
    <x v="0"/>
    <s v="USD"/>
    <n v="1412393400"/>
    <n v="1409747154"/>
    <b v="0"/>
    <x v="60"/>
    <b v="0"/>
    <s v="games/video games"/>
    <n v="17.933333333333334"/>
    <n v="74.206896551724142"/>
    <x v="6"/>
    <s v="video games"/>
    <x v="1096"/>
    <x v="1096"/>
  </r>
  <r>
    <n v="1097"/>
    <x v="1097"/>
    <x v="1096"/>
    <n v="100000"/>
    <n v="47"/>
    <x v="2"/>
    <x v="0"/>
    <s v="USD"/>
    <n v="1393786877"/>
    <n v="1390330877"/>
    <b v="0"/>
    <x v="63"/>
    <b v="0"/>
    <s v="games/video games"/>
    <n v="4.7E-2"/>
    <n v="6.7142857142857144"/>
    <x v="6"/>
    <s v="video games"/>
    <x v="1097"/>
    <x v="1097"/>
  </r>
  <r>
    <n v="1098"/>
    <x v="1098"/>
    <x v="1097"/>
    <n v="25000"/>
    <n v="1803"/>
    <x v="2"/>
    <x v="0"/>
    <s v="USD"/>
    <n v="1397413095"/>
    <n v="1394821095"/>
    <b v="0"/>
    <x v="19"/>
    <b v="0"/>
    <s v="games/video games"/>
    <n v="7.2120000000000006"/>
    <n v="81.954545454545453"/>
    <x v="6"/>
    <s v="video games"/>
    <x v="1098"/>
    <x v="1098"/>
  </r>
  <r>
    <n v="1099"/>
    <x v="1099"/>
    <x v="1098"/>
    <n v="5000"/>
    <n v="25"/>
    <x v="2"/>
    <x v="1"/>
    <s v="GBP"/>
    <n v="1431547468"/>
    <n v="1428955468"/>
    <b v="0"/>
    <x v="29"/>
    <b v="0"/>
    <s v="games/video games"/>
    <n v="0.5"/>
    <n v="25"/>
    <x v="6"/>
    <s v="video games"/>
    <x v="1099"/>
    <x v="1099"/>
  </r>
  <r>
    <n v="1100"/>
    <x v="1100"/>
    <x v="1099"/>
    <n v="4000"/>
    <n v="100"/>
    <x v="2"/>
    <x v="12"/>
    <s v="EUR"/>
    <n v="1455417571"/>
    <n v="1452825571"/>
    <b v="0"/>
    <x v="73"/>
    <b v="0"/>
    <s v="games/video games"/>
    <n v="2.5"/>
    <n v="10"/>
    <x v="6"/>
    <s v="video games"/>
    <x v="1100"/>
    <x v="1100"/>
  </r>
  <r>
    <n v="1101"/>
    <x v="1101"/>
    <x v="1100"/>
    <n v="100000"/>
    <n v="41"/>
    <x v="2"/>
    <x v="0"/>
    <s v="USD"/>
    <n v="1468519920"/>
    <n v="1466188338"/>
    <b v="0"/>
    <x v="79"/>
    <b v="0"/>
    <s v="games/video games"/>
    <n v="4.1000000000000002E-2"/>
    <n v="6.833333333333333"/>
    <x v="6"/>
    <s v="video games"/>
    <x v="1101"/>
    <x v="1101"/>
  </r>
  <r>
    <n v="1102"/>
    <x v="1102"/>
    <x v="1101"/>
    <n v="8000"/>
    <n v="425"/>
    <x v="2"/>
    <x v="0"/>
    <s v="USD"/>
    <n v="1386568740"/>
    <n v="1383095125"/>
    <b v="0"/>
    <x v="54"/>
    <b v="0"/>
    <s v="games/video games"/>
    <n v="5.3125"/>
    <n v="17.708333333333332"/>
    <x v="6"/>
    <s v="video games"/>
    <x v="1102"/>
    <x v="1102"/>
  </r>
  <r>
    <n v="1103"/>
    <x v="1103"/>
    <x v="1102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s v="video games"/>
    <x v="1103"/>
    <x v="1103"/>
  </r>
  <r>
    <n v="1104"/>
    <x v="1104"/>
    <x v="1103"/>
    <n v="60000"/>
    <n v="2971"/>
    <x v="2"/>
    <x v="1"/>
    <s v="GBP"/>
    <n v="1402480221"/>
    <n v="1399888221"/>
    <b v="0"/>
    <x v="77"/>
    <b v="0"/>
    <s v="games/video games"/>
    <n v="4.9516666666666671"/>
    <n v="80.297297297297291"/>
    <x v="6"/>
    <s v="video games"/>
    <x v="1104"/>
    <x v="1104"/>
  </r>
  <r>
    <n v="1105"/>
    <x v="1105"/>
    <x v="1104"/>
    <n v="900000"/>
    <n v="1431"/>
    <x v="2"/>
    <x v="0"/>
    <s v="USD"/>
    <n v="1395627327"/>
    <n v="1393038927"/>
    <b v="0"/>
    <x v="9"/>
    <b v="0"/>
    <s v="games/video games"/>
    <n v="0.159"/>
    <n v="71.55"/>
    <x v="6"/>
    <s v="video games"/>
    <x v="1105"/>
    <x v="1105"/>
  </r>
  <r>
    <n v="1106"/>
    <x v="1106"/>
    <x v="1105"/>
    <n v="400"/>
    <n v="165"/>
    <x v="2"/>
    <x v="0"/>
    <s v="USD"/>
    <n v="1333557975"/>
    <n v="1330969575"/>
    <b v="0"/>
    <x v="63"/>
    <b v="0"/>
    <s v="games/video games"/>
    <n v="41.25"/>
    <n v="23.571428571428573"/>
    <x v="6"/>
    <s v="video games"/>
    <x v="1106"/>
    <x v="1106"/>
  </r>
  <r>
    <n v="1107"/>
    <x v="1107"/>
    <x v="1106"/>
    <n v="10000"/>
    <n v="0"/>
    <x v="2"/>
    <x v="0"/>
    <s v="USD"/>
    <n v="1406148024"/>
    <n v="1403556024"/>
    <b v="0"/>
    <x v="78"/>
    <b v="0"/>
    <s v="games/video games"/>
    <n v="0"/>
    <e v="#DIV/0!"/>
    <x v="6"/>
    <s v="video games"/>
    <x v="1107"/>
    <x v="1107"/>
  </r>
  <r>
    <n v="1108"/>
    <x v="1108"/>
    <x v="1107"/>
    <n v="25000"/>
    <n v="732.5"/>
    <x v="2"/>
    <x v="0"/>
    <s v="USD"/>
    <n v="1334326635"/>
    <n v="1329146235"/>
    <b v="0"/>
    <x v="64"/>
    <b v="0"/>
    <s v="games/video games"/>
    <n v="2.93"/>
    <n v="34.88095238095238"/>
    <x v="6"/>
    <s v="video games"/>
    <x v="1108"/>
    <x v="1108"/>
  </r>
  <r>
    <n v="1109"/>
    <x v="1109"/>
    <x v="1108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s v="video games"/>
    <x v="1109"/>
    <x v="1109"/>
  </r>
  <r>
    <n v="1110"/>
    <x v="1110"/>
    <x v="1109"/>
    <n v="50000"/>
    <n v="255"/>
    <x v="2"/>
    <x v="0"/>
    <s v="USD"/>
    <n v="1354919022"/>
    <n v="1352327022"/>
    <b v="0"/>
    <x v="202"/>
    <b v="0"/>
    <s v="games/video games"/>
    <n v="0.51"/>
    <n v="23.181818181818183"/>
    <x v="6"/>
    <s v="video games"/>
    <x v="1110"/>
    <x v="1110"/>
  </r>
  <r>
    <n v="1111"/>
    <x v="1111"/>
    <x v="1110"/>
    <n v="2500"/>
    <n v="1"/>
    <x v="2"/>
    <x v="0"/>
    <s v="USD"/>
    <n v="1452228790"/>
    <n v="1449636790"/>
    <b v="0"/>
    <x v="29"/>
    <b v="0"/>
    <s v="games/video games"/>
    <n v="0.04"/>
    <n v="1"/>
    <x v="6"/>
    <s v="video games"/>
    <x v="1111"/>
    <x v="1111"/>
  </r>
  <r>
    <n v="1112"/>
    <x v="1112"/>
    <x v="1111"/>
    <n v="88000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s v="video games"/>
    <x v="1112"/>
    <x v="1112"/>
  </r>
  <r>
    <n v="1113"/>
    <x v="1113"/>
    <x v="1112"/>
    <n v="1000"/>
    <n v="5"/>
    <x v="2"/>
    <x v="1"/>
    <s v="GBP"/>
    <n v="1408058820"/>
    <n v="1405466820"/>
    <b v="0"/>
    <x v="29"/>
    <b v="0"/>
    <s v="games/video games"/>
    <n v="0.5"/>
    <n v="5"/>
    <x v="6"/>
    <s v="video games"/>
    <x v="1113"/>
    <x v="1113"/>
  </r>
  <r>
    <n v="1114"/>
    <x v="1114"/>
    <x v="1113"/>
    <n v="6000"/>
    <n v="10"/>
    <x v="2"/>
    <x v="1"/>
    <s v="GBP"/>
    <n v="1381306687"/>
    <n v="1378714687"/>
    <b v="0"/>
    <x v="83"/>
    <b v="0"/>
    <s v="games/video games"/>
    <n v="0.16666666666666669"/>
    <n v="3.3333333333333335"/>
    <x v="6"/>
    <s v="video games"/>
    <x v="1114"/>
    <x v="1114"/>
  </r>
  <r>
    <n v="1115"/>
    <x v="1115"/>
    <x v="1114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s v="video games"/>
    <x v="1115"/>
    <x v="1115"/>
  </r>
  <r>
    <n v="1116"/>
    <x v="1116"/>
    <x v="1115"/>
    <n v="500000"/>
    <n v="178.52"/>
    <x v="2"/>
    <x v="0"/>
    <s v="USD"/>
    <n v="1339273208"/>
    <n v="1334089208"/>
    <b v="0"/>
    <x v="73"/>
    <b v="0"/>
    <s v="games/video games"/>
    <n v="3.5704000000000007E-2"/>
    <n v="17.852"/>
    <x v="6"/>
    <s v="video games"/>
    <x v="1116"/>
    <x v="1116"/>
  </r>
  <r>
    <n v="1117"/>
    <x v="1117"/>
    <x v="1116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s v="video games"/>
    <x v="1117"/>
    <x v="1117"/>
  </r>
  <r>
    <n v="1118"/>
    <x v="1118"/>
    <x v="1117"/>
    <n v="4500"/>
    <n v="109"/>
    <x v="2"/>
    <x v="2"/>
    <s v="AUD"/>
    <n v="1396666779"/>
    <n v="1394078379"/>
    <b v="0"/>
    <x v="83"/>
    <b v="0"/>
    <s v="games/video games"/>
    <n v="2.4222222222222221"/>
    <n v="36.333333333333336"/>
    <x v="6"/>
    <s v="video games"/>
    <x v="1118"/>
    <x v="1118"/>
  </r>
  <r>
    <n v="1119"/>
    <x v="1119"/>
    <x v="1118"/>
    <n v="2100"/>
    <n v="5"/>
    <x v="2"/>
    <x v="0"/>
    <s v="USD"/>
    <n v="1396810864"/>
    <n v="1395687664"/>
    <b v="0"/>
    <x v="29"/>
    <b v="0"/>
    <s v="games/video games"/>
    <n v="0.23809523809523811"/>
    <n v="5"/>
    <x v="6"/>
    <s v="video games"/>
    <x v="1119"/>
    <x v="1119"/>
  </r>
  <r>
    <n v="1120"/>
    <x v="1120"/>
    <x v="1119"/>
    <n v="25000"/>
    <n v="0"/>
    <x v="2"/>
    <x v="0"/>
    <s v="USD"/>
    <n v="1319835400"/>
    <n v="1315947400"/>
    <b v="0"/>
    <x v="78"/>
    <b v="0"/>
    <s v="games/video games"/>
    <n v="0"/>
    <e v="#DIV/0!"/>
    <x v="6"/>
    <s v="video games"/>
    <x v="1120"/>
    <x v="1120"/>
  </r>
  <r>
    <n v="1121"/>
    <x v="1121"/>
    <x v="1120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s v="video games"/>
    <x v="1121"/>
    <x v="1121"/>
  </r>
  <r>
    <n v="1122"/>
    <x v="1122"/>
    <x v="1121"/>
    <n v="3200"/>
    <n v="0"/>
    <x v="2"/>
    <x v="1"/>
    <s v="GBP"/>
    <n v="1369932825"/>
    <n v="1368723225"/>
    <b v="0"/>
    <x v="78"/>
    <b v="0"/>
    <s v="games/video games"/>
    <n v="0"/>
    <e v="#DIV/0!"/>
    <x v="6"/>
    <s v="video games"/>
    <x v="1122"/>
    <x v="1122"/>
  </r>
  <r>
    <n v="1123"/>
    <x v="1123"/>
    <x v="1122"/>
    <n v="5000"/>
    <n v="11"/>
    <x v="2"/>
    <x v="0"/>
    <s v="USD"/>
    <n v="1397910848"/>
    <n v="1395318848"/>
    <b v="0"/>
    <x v="83"/>
    <b v="0"/>
    <s v="games/video games"/>
    <n v="0.22"/>
    <n v="3.6666666666666665"/>
    <x v="6"/>
    <s v="video games"/>
    <x v="1123"/>
    <x v="1123"/>
  </r>
  <r>
    <n v="1124"/>
    <x v="1124"/>
    <x v="1123"/>
    <n v="90000"/>
    <n v="425"/>
    <x v="2"/>
    <x v="0"/>
    <s v="USD"/>
    <n v="1430409651"/>
    <n v="1427817651"/>
    <b v="0"/>
    <x v="63"/>
    <b v="0"/>
    <s v="games/mobile games"/>
    <n v="0.47222222222222221"/>
    <n v="60.714285714285715"/>
    <x v="6"/>
    <s v="mobile games"/>
    <x v="1124"/>
    <x v="1124"/>
  </r>
  <r>
    <n v="1125"/>
    <x v="1125"/>
    <x v="1124"/>
    <n v="3000"/>
    <n v="0"/>
    <x v="2"/>
    <x v="1"/>
    <s v="GBP"/>
    <n v="1443193130"/>
    <n v="1438009130"/>
    <b v="0"/>
    <x v="78"/>
    <b v="0"/>
    <s v="games/mobile games"/>
    <n v="0"/>
    <e v="#DIV/0!"/>
    <x v="6"/>
    <s v="mobile games"/>
    <x v="1125"/>
    <x v="1125"/>
  </r>
  <r>
    <n v="1126"/>
    <x v="1126"/>
    <x v="1125"/>
    <n v="2000"/>
    <n v="10"/>
    <x v="2"/>
    <x v="0"/>
    <s v="USD"/>
    <n v="1468482694"/>
    <n v="1465890694"/>
    <b v="0"/>
    <x v="84"/>
    <b v="0"/>
    <s v="games/mobile games"/>
    <n v="0.5"/>
    <n v="5"/>
    <x v="6"/>
    <s v="mobile games"/>
    <x v="1126"/>
    <x v="1126"/>
  </r>
  <r>
    <n v="1127"/>
    <x v="1127"/>
    <x v="1126"/>
    <n v="35000"/>
    <n v="585"/>
    <x v="2"/>
    <x v="0"/>
    <s v="USD"/>
    <n v="1416000600"/>
    <n v="1413318600"/>
    <b v="0"/>
    <x v="23"/>
    <b v="0"/>
    <s v="games/mobile games"/>
    <n v="1.6714285714285713"/>
    <n v="25.434782608695652"/>
    <x v="6"/>
    <s v="mobile games"/>
    <x v="1127"/>
    <x v="1127"/>
  </r>
  <r>
    <n v="1128"/>
    <x v="1128"/>
    <x v="1127"/>
    <n v="1000"/>
    <n v="1"/>
    <x v="2"/>
    <x v="1"/>
    <s v="GBP"/>
    <n v="1407425717"/>
    <n v="1404833717"/>
    <b v="0"/>
    <x v="29"/>
    <b v="0"/>
    <s v="games/mobile games"/>
    <n v="0.1"/>
    <n v="1"/>
    <x v="6"/>
    <s v="mobile games"/>
    <x v="1128"/>
    <x v="1128"/>
  </r>
  <r>
    <n v="1129"/>
    <x v="1129"/>
    <x v="1128"/>
    <n v="20000"/>
    <n v="21"/>
    <x v="2"/>
    <x v="0"/>
    <s v="USD"/>
    <n v="1465107693"/>
    <n v="1462515693"/>
    <b v="0"/>
    <x v="84"/>
    <b v="0"/>
    <s v="games/mobile games"/>
    <n v="0.105"/>
    <n v="10.5"/>
    <x v="6"/>
    <s v="mobile games"/>
    <x v="1129"/>
    <x v="1129"/>
  </r>
  <r>
    <n v="1130"/>
    <x v="1130"/>
    <x v="1129"/>
    <n v="5000"/>
    <n v="11"/>
    <x v="2"/>
    <x v="0"/>
    <s v="USD"/>
    <n v="1416963300"/>
    <n v="1411775700"/>
    <b v="0"/>
    <x v="83"/>
    <b v="0"/>
    <s v="games/mobile games"/>
    <n v="0.22"/>
    <n v="3.6666666666666665"/>
    <x v="6"/>
    <s v="mobile games"/>
    <x v="1130"/>
    <x v="1130"/>
  </r>
  <r>
    <n v="1131"/>
    <x v="1131"/>
    <x v="1130"/>
    <n v="40000"/>
    <n v="0"/>
    <x v="2"/>
    <x v="2"/>
    <s v="AUD"/>
    <n v="1450993668"/>
    <n v="1448401668"/>
    <b v="0"/>
    <x v="78"/>
    <b v="0"/>
    <s v="games/mobile games"/>
    <n v="0"/>
    <e v="#DIV/0!"/>
    <x v="6"/>
    <s v="mobile games"/>
    <x v="1131"/>
    <x v="1131"/>
  </r>
  <r>
    <n v="1132"/>
    <x v="1132"/>
    <x v="1131"/>
    <n v="10000"/>
    <n v="1438"/>
    <x v="2"/>
    <x v="5"/>
    <s v="CAD"/>
    <n v="1483238771"/>
    <n v="1480646771"/>
    <b v="0"/>
    <x v="62"/>
    <b v="0"/>
    <s v="games/mobile games"/>
    <n v="14.38"/>
    <n v="110.61538461538461"/>
    <x v="6"/>
    <s v="mobile games"/>
    <x v="1132"/>
    <x v="1132"/>
  </r>
  <r>
    <n v="1133"/>
    <x v="1133"/>
    <x v="1132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s v="mobile games"/>
    <x v="1133"/>
    <x v="1133"/>
  </r>
  <r>
    <n v="1134"/>
    <x v="1134"/>
    <x v="1133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s v="mobile games"/>
    <x v="1134"/>
    <x v="1134"/>
  </r>
  <r>
    <n v="1135"/>
    <x v="1135"/>
    <x v="1134"/>
    <n v="1000"/>
    <n v="50"/>
    <x v="2"/>
    <x v="12"/>
    <s v="EUR"/>
    <n v="1470527094"/>
    <n v="1467935094"/>
    <b v="0"/>
    <x v="29"/>
    <b v="0"/>
    <s v="games/mobile games"/>
    <n v="5"/>
    <n v="50"/>
    <x v="6"/>
    <s v="mobile games"/>
    <x v="1135"/>
    <x v="1135"/>
  </r>
  <r>
    <n v="1136"/>
    <x v="1136"/>
    <x v="1135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s v="mobile games"/>
    <x v="1136"/>
    <x v="1136"/>
  </r>
  <r>
    <n v="1137"/>
    <x v="1137"/>
    <x v="1136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s v="mobile games"/>
    <x v="1137"/>
    <x v="1137"/>
  </r>
  <r>
    <n v="1138"/>
    <x v="1138"/>
    <x v="1137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s v="mobile games"/>
    <x v="1138"/>
    <x v="1138"/>
  </r>
  <r>
    <n v="1139"/>
    <x v="1139"/>
    <x v="1138"/>
    <n v="8000"/>
    <n v="5"/>
    <x v="2"/>
    <x v="0"/>
    <s v="USD"/>
    <n v="1420100426"/>
    <n v="1417508426"/>
    <b v="0"/>
    <x v="29"/>
    <b v="0"/>
    <s v="games/mobile games"/>
    <n v="6.25E-2"/>
    <n v="5"/>
    <x v="6"/>
    <s v="mobile games"/>
    <x v="1139"/>
    <x v="1139"/>
  </r>
  <r>
    <n v="1140"/>
    <x v="1140"/>
    <x v="1139"/>
    <n v="5000"/>
    <n v="0"/>
    <x v="2"/>
    <x v="1"/>
    <s v="GBP"/>
    <n v="1438859121"/>
    <n v="1436267121"/>
    <b v="0"/>
    <x v="78"/>
    <b v="0"/>
    <s v="games/mobile games"/>
    <n v="0"/>
    <e v="#DIV/0!"/>
    <x v="6"/>
    <s v="mobile games"/>
    <x v="1140"/>
    <x v="1140"/>
  </r>
  <r>
    <n v="1141"/>
    <x v="1141"/>
    <x v="1140"/>
    <n v="500"/>
    <n v="0"/>
    <x v="2"/>
    <x v="12"/>
    <s v="EUR"/>
    <n v="1436460450"/>
    <n v="1433868450"/>
    <b v="0"/>
    <x v="78"/>
    <b v="0"/>
    <s v="games/mobile games"/>
    <n v="0"/>
    <e v="#DIV/0!"/>
    <x v="6"/>
    <s v="mobile games"/>
    <x v="1141"/>
    <x v="1141"/>
  </r>
  <r>
    <n v="1142"/>
    <x v="1142"/>
    <x v="1141"/>
    <n v="4000"/>
    <n v="0"/>
    <x v="2"/>
    <x v="0"/>
    <s v="USD"/>
    <n v="1424131727"/>
    <n v="1421539727"/>
    <b v="0"/>
    <x v="78"/>
    <b v="0"/>
    <s v="games/mobile games"/>
    <n v="0"/>
    <e v="#DIV/0!"/>
    <x v="6"/>
    <s v="mobile games"/>
    <x v="1142"/>
    <x v="1142"/>
  </r>
  <r>
    <n v="1143"/>
    <x v="1143"/>
    <x v="1142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s v="mobile games"/>
    <x v="1143"/>
    <x v="1143"/>
  </r>
  <r>
    <n v="1144"/>
    <x v="1144"/>
    <x v="1143"/>
    <n v="9300"/>
    <n v="0"/>
    <x v="2"/>
    <x v="0"/>
    <s v="USD"/>
    <n v="1430281320"/>
    <n v="1427689320"/>
    <b v="0"/>
    <x v="78"/>
    <b v="0"/>
    <s v="food/food trucks"/>
    <n v="0"/>
    <e v="#DIV/0!"/>
    <x v="7"/>
    <s v="food trucks"/>
    <x v="1144"/>
    <x v="1144"/>
  </r>
  <r>
    <n v="1145"/>
    <x v="1145"/>
    <x v="1144"/>
    <n v="80000"/>
    <n v="100"/>
    <x v="2"/>
    <x v="0"/>
    <s v="USD"/>
    <n v="1412272592"/>
    <n v="1407088592"/>
    <b v="0"/>
    <x v="29"/>
    <b v="0"/>
    <s v="food/food trucks"/>
    <n v="0.125"/>
    <n v="100"/>
    <x v="7"/>
    <s v="food trucks"/>
    <x v="1145"/>
    <x v="1145"/>
  </r>
  <r>
    <n v="1146"/>
    <x v="1146"/>
    <x v="1145"/>
    <n v="6000"/>
    <n v="530"/>
    <x v="2"/>
    <x v="0"/>
    <s v="USD"/>
    <n v="1399071173"/>
    <n v="1395787973"/>
    <b v="0"/>
    <x v="8"/>
    <b v="0"/>
    <s v="food/food trucks"/>
    <n v="8.8333333333333339"/>
    <n v="44.166666666666664"/>
    <x v="7"/>
    <s v="food trucks"/>
    <x v="1146"/>
    <x v="1146"/>
  </r>
  <r>
    <n v="1147"/>
    <x v="1147"/>
    <x v="1146"/>
    <n v="25000"/>
    <n v="0"/>
    <x v="2"/>
    <x v="5"/>
    <s v="CAD"/>
    <n v="1413760783"/>
    <n v="1408576783"/>
    <b v="0"/>
    <x v="78"/>
    <b v="0"/>
    <s v="food/food trucks"/>
    <n v="0"/>
    <e v="#DIV/0!"/>
    <x v="7"/>
    <s v="food trucks"/>
    <x v="1147"/>
    <x v="1147"/>
  </r>
  <r>
    <n v="1148"/>
    <x v="1148"/>
    <x v="1147"/>
    <n v="15000"/>
    <n v="73"/>
    <x v="2"/>
    <x v="0"/>
    <s v="USD"/>
    <n v="1480568781"/>
    <n v="1477973181"/>
    <b v="0"/>
    <x v="83"/>
    <b v="0"/>
    <s v="food/food trucks"/>
    <n v="0.48666666666666669"/>
    <n v="24.333333333333332"/>
    <x v="7"/>
    <s v="food trucks"/>
    <x v="1148"/>
    <x v="1148"/>
  </r>
  <r>
    <n v="1149"/>
    <x v="1149"/>
    <x v="1148"/>
    <n v="50000"/>
    <n v="75"/>
    <x v="2"/>
    <x v="0"/>
    <s v="USD"/>
    <n v="1466096566"/>
    <n v="1463504566"/>
    <b v="0"/>
    <x v="84"/>
    <b v="0"/>
    <s v="food/food trucks"/>
    <n v="0.15"/>
    <n v="37.5"/>
    <x v="7"/>
    <s v="food trucks"/>
    <x v="1149"/>
    <x v="1149"/>
  </r>
  <r>
    <n v="1150"/>
    <x v="1150"/>
    <x v="1149"/>
    <n v="2500"/>
    <n v="252"/>
    <x v="2"/>
    <x v="0"/>
    <s v="USD"/>
    <n v="1452293675"/>
    <n v="1447109675"/>
    <b v="0"/>
    <x v="79"/>
    <b v="0"/>
    <s v="food/food trucks"/>
    <n v="10.08"/>
    <n v="42"/>
    <x v="7"/>
    <s v="food trucks"/>
    <x v="1150"/>
    <x v="1150"/>
  </r>
  <r>
    <n v="1151"/>
    <x v="1151"/>
    <x v="1150"/>
    <n v="25000"/>
    <n v="0"/>
    <x v="2"/>
    <x v="0"/>
    <s v="USD"/>
    <n v="1441592863"/>
    <n v="1439000863"/>
    <b v="0"/>
    <x v="78"/>
    <b v="0"/>
    <s v="food/food trucks"/>
    <n v="0"/>
    <e v="#DIV/0!"/>
    <x v="7"/>
    <s v="food trucks"/>
    <x v="1151"/>
    <x v="1151"/>
  </r>
  <r>
    <n v="1152"/>
    <x v="1152"/>
    <x v="1151"/>
    <n v="16000"/>
    <n v="911"/>
    <x v="2"/>
    <x v="0"/>
    <s v="USD"/>
    <n v="1431709312"/>
    <n v="1429117312"/>
    <b v="0"/>
    <x v="41"/>
    <b v="0"/>
    <s v="food/food trucks"/>
    <n v="5.6937500000000005"/>
    <n v="60.733333333333334"/>
    <x v="7"/>
    <s v="food trucks"/>
    <x v="1152"/>
    <x v="1152"/>
  </r>
  <r>
    <n v="1153"/>
    <x v="1153"/>
    <x v="1152"/>
    <n v="8000"/>
    <n v="50"/>
    <x v="2"/>
    <x v="0"/>
    <s v="USD"/>
    <n v="1434647305"/>
    <n v="1432055305"/>
    <b v="0"/>
    <x v="29"/>
    <b v="0"/>
    <s v="food/food trucks"/>
    <n v="0.625"/>
    <n v="50"/>
    <x v="7"/>
    <s v="food trucks"/>
    <x v="1153"/>
    <x v="1153"/>
  </r>
  <r>
    <n v="1154"/>
    <x v="1154"/>
    <x v="1153"/>
    <n v="5000"/>
    <n v="325"/>
    <x v="2"/>
    <x v="0"/>
    <s v="USD"/>
    <n v="1441507006"/>
    <n v="1438915006"/>
    <b v="0"/>
    <x v="83"/>
    <b v="0"/>
    <s v="food/food trucks"/>
    <n v="6.5"/>
    <n v="108.33333333333333"/>
    <x v="7"/>
    <s v="food trucks"/>
    <x v="1154"/>
    <x v="1154"/>
  </r>
  <r>
    <n v="1155"/>
    <x v="1155"/>
    <x v="1154"/>
    <n v="25000"/>
    <n v="188"/>
    <x v="2"/>
    <x v="0"/>
    <s v="USD"/>
    <n v="1408040408"/>
    <n v="1405448408"/>
    <b v="0"/>
    <x v="22"/>
    <b v="0"/>
    <s v="food/food trucks"/>
    <n v="0.752"/>
    <n v="23.5"/>
    <x v="7"/>
    <s v="food trucks"/>
    <x v="1155"/>
    <x v="1155"/>
  </r>
  <r>
    <n v="1156"/>
    <x v="1156"/>
    <x v="1155"/>
    <n v="6500"/>
    <n v="0"/>
    <x v="2"/>
    <x v="0"/>
    <s v="USD"/>
    <n v="1424742162"/>
    <n v="1422150162"/>
    <b v="0"/>
    <x v="78"/>
    <b v="0"/>
    <s v="food/food trucks"/>
    <n v="0"/>
    <e v="#DIV/0!"/>
    <x v="7"/>
    <s v="food trucks"/>
    <x v="1156"/>
    <x v="1156"/>
  </r>
  <r>
    <n v="1157"/>
    <x v="1157"/>
    <x v="1156"/>
    <n v="10000"/>
    <n v="151"/>
    <x v="2"/>
    <x v="0"/>
    <s v="USD"/>
    <n v="1417795480"/>
    <n v="1412607880"/>
    <b v="0"/>
    <x v="83"/>
    <b v="0"/>
    <s v="food/food trucks"/>
    <n v="1.51"/>
    <n v="50.333333333333336"/>
    <x v="7"/>
    <s v="food trucks"/>
    <x v="1157"/>
    <x v="1157"/>
  </r>
  <r>
    <n v="1158"/>
    <x v="1158"/>
    <x v="1157"/>
    <n v="7500"/>
    <n v="35"/>
    <x v="2"/>
    <x v="0"/>
    <s v="USD"/>
    <n v="1418091128"/>
    <n v="1415499128"/>
    <b v="0"/>
    <x v="83"/>
    <b v="0"/>
    <s v="food/food trucks"/>
    <n v="0.46666666666666673"/>
    <n v="11.666666666666666"/>
    <x v="7"/>
    <s v="food trucks"/>
    <x v="1158"/>
    <x v="1158"/>
  </r>
  <r>
    <n v="1159"/>
    <x v="1159"/>
    <x v="1158"/>
    <n v="6750"/>
    <n v="0"/>
    <x v="2"/>
    <x v="0"/>
    <s v="USD"/>
    <n v="1435679100"/>
    <n v="1433006765"/>
    <b v="0"/>
    <x v="78"/>
    <b v="0"/>
    <s v="food/food trucks"/>
    <n v="0"/>
    <e v="#DIV/0!"/>
    <x v="7"/>
    <s v="food trucks"/>
    <x v="1159"/>
    <x v="1159"/>
  </r>
  <r>
    <n v="1160"/>
    <x v="1160"/>
    <x v="1159"/>
    <n v="30000"/>
    <n v="1155"/>
    <x v="2"/>
    <x v="0"/>
    <s v="USD"/>
    <n v="1427510586"/>
    <n v="1424922186"/>
    <b v="0"/>
    <x v="10"/>
    <b v="0"/>
    <s v="food/food trucks"/>
    <n v="3.85"/>
    <n v="60.789473684210527"/>
    <x v="7"/>
    <s v="food trucks"/>
    <x v="1160"/>
    <x v="1160"/>
  </r>
  <r>
    <n v="1161"/>
    <x v="1161"/>
    <x v="1160"/>
    <n v="18000"/>
    <n v="0"/>
    <x v="2"/>
    <x v="0"/>
    <s v="USD"/>
    <n v="1432047989"/>
    <n v="1430233589"/>
    <b v="0"/>
    <x v="78"/>
    <b v="0"/>
    <s v="food/food trucks"/>
    <n v="0"/>
    <e v="#DIV/0!"/>
    <x v="7"/>
    <s v="food trucks"/>
    <x v="1161"/>
    <x v="1161"/>
  </r>
  <r>
    <n v="1162"/>
    <x v="1162"/>
    <x v="1161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s v="food trucks"/>
    <x v="1162"/>
    <x v="1162"/>
  </r>
  <r>
    <n v="1163"/>
    <x v="1163"/>
    <x v="1162"/>
    <n v="5200"/>
    <n v="0"/>
    <x v="2"/>
    <x v="0"/>
    <s v="USD"/>
    <n v="1407604920"/>
    <n v="1405012920"/>
    <b v="0"/>
    <x v="78"/>
    <b v="0"/>
    <s v="food/food trucks"/>
    <n v="0"/>
    <e v="#DIV/0!"/>
    <x v="7"/>
    <s v="food trucks"/>
    <x v="1163"/>
    <x v="1163"/>
  </r>
  <r>
    <n v="1164"/>
    <x v="1164"/>
    <x v="1163"/>
    <n v="10000"/>
    <n v="0"/>
    <x v="2"/>
    <x v="0"/>
    <s v="USD"/>
    <n v="1466270582"/>
    <n v="1463678582"/>
    <b v="0"/>
    <x v="78"/>
    <b v="0"/>
    <s v="food/food trucks"/>
    <n v="0"/>
    <e v="#DIV/0!"/>
    <x v="7"/>
    <s v="food trucks"/>
    <x v="1164"/>
    <x v="1164"/>
  </r>
  <r>
    <n v="1165"/>
    <x v="1165"/>
    <x v="1164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s v="food trucks"/>
    <x v="1165"/>
    <x v="1165"/>
  </r>
  <r>
    <n v="1166"/>
    <x v="1166"/>
    <x v="1165"/>
    <n v="15000"/>
    <n v="2871"/>
    <x v="2"/>
    <x v="0"/>
    <s v="USD"/>
    <n v="1435291200"/>
    <n v="1432640342"/>
    <b v="0"/>
    <x v="22"/>
    <b v="0"/>
    <s v="food/food trucks"/>
    <n v="19.139999999999997"/>
    <n v="358.875"/>
    <x v="7"/>
    <s v="food trucks"/>
    <x v="1166"/>
    <x v="1166"/>
  </r>
  <r>
    <n v="1167"/>
    <x v="1167"/>
    <x v="1166"/>
    <n v="60000"/>
    <n v="979"/>
    <x v="2"/>
    <x v="0"/>
    <s v="USD"/>
    <n v="1410543495"/>
    <n v="1407865095"/>
    <b v="0"/>
    <x v="38"/>
    <b v="0"/>
    <s v="food/food trucks"/>
    <n v="1.6316666666666666"/>
    <n v="61.1875"/>
    <x v="7"/>
    <s v="food trucks"/>
    <x v="1167"/>
    <x v="1167"/>
  </r>
  <r>
    <n v="1168"/>
    <x v="1168"/>
    <x v="1167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s v="food trucks"/>
    <x v="1168"/>
    <x v="1168"/>
  </r>
  <r>
    <n v="1169"/>
    <x v="1169"/>
    <x v="1168"/>
    <n v="10000"/>
    <n v="17"/>
    <x v="2"/>
    <x v="0"/>
    <s v="USD"/>
    <n v="1424593763"/>
    <n v="1422001763"/>
    <b v="0"/>
    <x v="83"/>
    <b v="0"/>
    <s v="food/food trucks"/>
    <n v="0.16999999999999998"/>
    <n v="5.666666666666667"/>
    <x v="7"/>
    <s v="food trucks"/>
    <x v="1169"/>
    <x v="1169"/>
  </r>
  <r>
    <n v="1170"/>
    <x v="1170"/>
    <x v="1169"/>
    <n v="25000"/>
    <n v="100"/>
    <x v="2"/>
    <x v="1"/>
    <s v="GBP"/>
    <n v="1433021171"/>
    <n v="1430429171"/>
    <b v="0"/>
    <x v="84"/>
    <b v="0"/>
    <s v="food/food trucks"/>
    <n v="0.4"/>
    <n v="50"/>
    <x v="7"/>
    <s v="food trucks"/>
    <x v="1170"/>
    <x v="1170"/>
  </r>
  <r>
    <n v="1171"/>
    <x v="1171"/>
    <x v="1170"/>
    <n v="25000"/>
    <n v="25"/>
    <x v="2"/>
    <x v="0"/>
    <s v="USD"/>
    <n v="1415909927"/>
    <n v="1414351127"/>
    <b v="0"/>
    <x v="29"/>
    <b v="0"/>
    <s v="food/food trucks"/>
    <n v="0.1"/>
    <n v="25"/>
    <x v="7"/>
    <s v="food trucks"/>
    <x v="1171"/>
    <x v="1171"/>
  </r>
  <r>
    <n v="1172"/>
    <x v="1172"/>
    <x v="1171"/>
    <n v="9000"/>
    <n v="0"/>
    <x v="2"/>
    <x v="0"/>
    <s v="USD"/>
    <n v="1408551752"/>
    <n v="1405959752"/>
    <b v="0"/>
    <x v="78"/>
    <b v="0"/>
    <s v="food/food trucks"/>
    <n v="0"/>
    <e v="#DIV/0!"/>
    <x v="7"/>
    <s v="food trucks"/>
    <x v="1172"/>
    <x v="1172"/>
  </r>
  <r>
    <n v="1173"/>
    <x v="1173"/>
    <x v="1172"/>
    <n v="125000"/>
    <n v="30"/>
    <x v="2"/>
    <x v="0"/>
    <s v="USD"/>
    <n v="1438576057"/>
    <n v="1435552057"/>
    <b v="0"/>
    <x v="29"/>
    <b v="0"/>
    <s v="food/food trucks"/>
    <n v="2.4E-2"/>
    <n v="30"/>
    <x v="7"/>
    <s v="food trucks"/>
    <x v="1173"/>
    <x v="1173"/>
  </r>
  <r>
    <n v="1174"/>
    <x v="1174"/>
    <x v="1173"/>
    <n v="15000"/>
    <n v="886"/>
    <x v="2"/>
    <x v="0"/>
    <s v="USD"/>
    <n v="1462738327"/>
    <n v="1460146327"/>
    <b v="0"/>
    <x v="10"/>
    <b v="0"/>
    <s v="food/food trucks"/>
    <n v="5.9066666666666672"/>
    <n v="46.631578947368418"/>
    <x v="7"/>
    <s v="food trucks"/>
    <x v="1174"/>
    <x v="1174"/>
  </r>
  <r>
    <n v="1175"/>
    <x v="1175"/>
    <x v="1174"/>
    <n v="20000"/>
    <n v="585"/>
    <x v="2"/>
    <x v="0"/>
    <s v="USD"/>
    <n v="1436981339"/>
    <n v="1434389339"/>
    <b v="0"/>
    <x v="82"/>
    <b v="0"/>
    <s v="food/food trucks"/>
    <n v="2.9250000000000003"/>
    <n v="65"/>
    <x v="7"/>
    <s v="food trucks"/>
    <x v="1175"/>
    <x v="1175"/>
  </r>
  <r>
    <n v="1176"/>
    <x v="1176"/>
    <x v="1175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s v="food trucks"/>
    <x v="1176"/>
    <x v="1176"/>
  </r>
  <r>
    <n v="1177"/>
    <x v="1177"/>
    <x v="1176"/>
    <n v="6000"/>
    <n v="0"/>
    <x v="2"/>
    <x v="1"/>
    <s v="GBP"/>
    <n v="1413388296"/>
    <n v="1410796296"/>
    <b v="0"/>
    <x v="78"/>
    <b v="0"/>
    <s v="food/food trucks"/>
    <n v="0"/>
    <e v="#DIV/0!"/>
    <x v="7"/>
    <s v="food trucks"/>
    <x v="1177"/>
    <x v="1177"/>
  </r>
  <r>
    <n v="1178"/>
    <x v="1178"/>
    <x v="1177"/>
    <n v="75000"/>
    <n v="5"/>
    <x v="2"/>
    <x v="0"/>
    <s v="USD"/>
    <n v="1408225452"/>
    <n v="1405633452"/>
    <b v="0"/>
    <x v="29"/>
    <b v="0"/>
    <s v="food/food trucks"/>
    <n v="6.6666666666666671E-3"/>
    <n v="5"/>
    <x v="7"/>
    <s v="food trucks"/>
    <x v="1178"/>
    <x v="1178"/>
  </r>
  <r>
    <n v="1179"/>
    <x v="1179"/>
    <x v="1178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s v="food trucks"/>
    <x v="1179"/>
    <x v="1179"/>
  </r>
  <r>
    <n v="1180"/>
    <x v="1180"/>
    <x v="1179"/>
    <n v="50000"/>
    <n v="5875"/>
    <x v="2"/>
    <x v="0"/>
    <s v="USD"/>
    <n v="1403983314"/>
    <n v="1400786514"/>
    <b v="0"/>
    <x v="268"/>
    <b v="0"/>
    <s v="food/food trucks"/>
    <n v="11.75"/>
    <n v="69.117647058823536"/>
    <x v="7"/>
    <s v="food trucks"/>
    <x v="1180"/>
    <x v="1180"/>
  </r>
  <r>
    <n v="1181"/>
    <x v="1181"/>
    <x v="1180"/>
    <n v="50000"/>
    <n v="4"/>
    <x v="2"/>
    <x v="0"/>
    <s v="USD"/>
    <n v="1425197321"/>
    <n v="1422605321"/>
    <b v="0"/>
    <x v="83"/>
    <b v="0"/>
    <s v="food/food trucks"/>
    <n v="8.0000000000000002E-3"/>
    <n v="1.3333333333333333"/>
    <x v="7"/>
    <s v="food trucks"/>
    <x v="1181"/>
    <x v="1181"/>
  </r>
  <r>
    <n v="1182"/>
    <x v="1182"/>
    <x v="1181"/>
    <n v="1000"/>
    <n v="42"/>
    <x v="2"/>
    <x v="0"/>
    <s v="USD"/>
    <n v="1484239320"/>
    <n v="1482609088"/>
    <b v="0"/>
    <x v="80"/>
    <b v="0"/>
    <s v="food/food trucks"/>
    <n v="4.2"/>
    <n v="10.5"/>
    <x v="7"/>
    <s v="food trucks"/>
    <x v="1182"/>
    <x v="1182"/>
  </r>
  <r>
    <n v="1183"/>
    <x v="1183"/>
    <x v="1182"/>
    <n v="2500"/>
    <n v="100"/>
    <x v="2"/>
    <x v="0"/>
    <s v="USD"/>
    <n v="1478059140"/>
    <n v="1476391223"/>
    <b v="0"/>
    <x v="83"/>
    <b v="0"/>
    <s v="food/food trucks"/>
    <n v="4"/>
    <n v="33.333333333333336"/>
    <x v="7"/>
    <s v="food trucks"/>
    <x v="1183"/>
    <x v="1183"/>
  </r>
  <r>
    <n v="1184"/>
    <x v="1184"/>
    <x v="1183"/>
    <n v="22000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s v="photobooks"/>
    <x v="1184"/>
    <x v="1184"/>
  </r>
  <r>
    <n v="1185"/>
    <x v="1185"/>
    <x v="1184"/>
    <n v="12500"/>
    <n v="13180"/>
    <x v="0"/>
    <x v="0"/>
    <s v="USD"/>
    <n v="1433736000"/>
    <n v="1430945149"/>
    <b v="0"/>
    <x v="112"/>
    <b v="1"/>
    <s v="photography/photobooks"/>
    <n v="105.44"/>
    <n v="118.73873873873873"/>
    <x v="8"/>
    <s v="photobooks"/>
    <x v="1185"/>
    <x v="1185"/>
  </r>
  <r>
    <n v="1186"/>
    <x v="1186"/>
    <x v="1185"/>
    <n v="7500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s v="photobooks"/>
    <x v="1186"/>
    <x v="1186"/>
  </r>
  <r>
    <n v="1187"/>
    <x v="1187"/>
    <x v="1186"/>
    <n v="8750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s v="photobooks"/>
    <x v="1187"/>
    <x v="1187"/>
  </r>
  <r>
    <n v="1188"/>
    <x v="1188"/>
    <x v="1187"/>
    <n v="2000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s v="photobooks"/>
    <x v="1188"/>
    <x v="1188"/>
  </r>
  <r>
    <n v="1189"/>
    <x v="1189"/>
    <x v="1188"/>
    <n v="9000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s v="photobooks"/>
    <x v="1189"/>
    <x v="1189"/>
  </r>
  <r>
    <n v="1190"/>
    <x v="1190"/>
    <x v="1189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s v="photobooks"/>
    <x v="1190"/>
    <x v="1190"/>
  </r>
  <r>
    <n v="1191"/>
    <x v="1191"/>
    <x v="1190"/>
    <n v="27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s v="photobooks"/>
    <x v="1191"/>
    <x v="1191"/>
  </r>
  <r>
    <n v="1192"/>
    <x v="1192"/>
    <x v="1191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s v="photobooks"/>
    <x v="1192"/>
    <x v="1192"/>
  </r>
  <r>
    <n v="1193"/>
    <x v="1193"/>
    <x v="1192"/>
    <n v="21000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s v="photobooks"/>
    <x v="1193"/>
    <x v="1193"/>
  </r>
  <r>
    <n v="1194"/>
    <x v="1194"/>
    <x v="1193"/>
    <n v="12500"/>
    <n v="40280"/>
    <x v="0"/>
    <x v="17"/>
    <s v="EUR"/>
    <n v="1428493379"/>
    <n v="1425901379"/>
    <b v="0"/>
    <x v="271"/>
    <b v="1"/>
    <s v="photography/photobooks"/>
    <n v="322.24"/>
    <n v="56.414565826330531"/>
    <x v="8"/>
    <s v="photobooks"/>
    <x v="1194"/>
    <x v="1194"/>
  </r>
  <r>
    <n v="1195"/>
    <x v="1195"/>
    <x v="1194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s v="photobooks"/>
    <x v="1195"/>
    <x v="1195"/>
  </r>
  <r>
    <n v="1196"/>
    <x v="1196"/>
    <x v="1195"/>
    <n v="14500"/>
    <n v="39137"/>
    <x v="0"/>
    <x v="1"/>
    <s v="GBP"/>
    <n v="1450467539"/>
    <n v="1447875539"/>
    <b v="0"/>
    <x v="272"/>
    <b v="1"/>
    <s v="photography/photobooks"/>
    <n v="269.91034482758624"/>
    <n v="76.439453125"/>
    <x v="8"/>
    <s v="photobooks"/>
    <x v="1196"/>
    <x v="1196"/>
  </r>
  <r>
    <n v="1197"/>
    <x v="1197"/>
    <x v="1196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s v="photobooks"/>
    <x v="1197"/>
    <x v="1197"/>
  </r>
  <r>
    <n v="1198"/>
    <x v="1198"/>
    <x v="1197"/>
    <n v="3500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s v="photobooks"/>
    <x v="1198"/>
    <x v="1198"/>
  </r>
  <r>
    <n v="1199"/>
    <x v="1199"/>
    <x v="1198"/>
    <n v="2658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s v="photobooks"/>
    <x v="1199"/>
    <x v="1199"/>
  </r>
  <r>
    <n v="1200"/>
    <x v="1200"/>
    <x v="1199"/>
    <n v="4800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s v="photobooks"/>
    <x v="1200"/>
    <x v="1200"/>
  </r>
  <r>
    <n v="1201"/>
    <x v="1201"/>
    <x v="1200"/>
    <n v="6000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s v="photobooks"/>
    <x v="1201"/>
    <x v="1201"/>
  </r>
  <r>
    <n v="1202"/>
    <x v="1202"/>
    <x v="1201"/>
    <n v="25000"/>
    <n v="49811"/>
    <x v="0"/>
    <x v="2"/>
    <s v="AUD"/>
    <n v="1435388154"/>
    <n v="1432796154"/>
    <b v="0"/>
    <x v="197"/>
    <b v="1"/>
    <s v="photography/photobooks"/>
    <n v="199.244"/>
    <n v="183.80442804428046"/>
    <x v="8"/>
    <s v="photobooks"/>
    <x v="1202"/>
    <x v="1202"/>
  </r>
  <r>
    <n v="1203"/>
    <x v="1203"/>
    <x v="1202"/>
    <n v="16300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s v="photobooks"/>
    <x v="1203"/>
    <x v="1203"/>
  </r>
  <r>
    <n v="1204"/>
    <x v="1204"/>
    <x v="1203"/>
    <n v="13000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s v="photobooks"/>
    <x v="1204"/>
    <x v="1204"/>
  </r>
  <r>
    <n v="1205"/>
    <x v="1205"/>
    <x v="1204"/>
    <n v="13000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s v="photobooks"/>
    <x v="1205"/>
    <x v="1205"/>
  </r>
  <r>
    <n v="1206"/>
    <x v="1206"/>
    <x v="1205"/>
    <n v="900"/>
    <n v="1035"/>
    <x v="0"/>
    <x v="15"/>
    <s v="EUR"/>
    <n v="1489238940"/>
    <n v="1486406253"/>
    <b v="0"/>
    <x v="58"/>
    <b v="1"/>
    <s v="photography/photobooks"/>
    <n v="114.99999999999999"/>
    <n v="32.34375"/>
    <x v="8"/>
    <s v="photobooks"/>
    <x v="1206"/>
    <x v="1206"/>
  </r>
  <r>
    <n v="1207"/>
    <x v="1207"/>
    <x v="1206"/>
    <n v="16700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s v="photobooks"/>
    <x v="1207"/>
    <x v="1207"/>
  </r>
  <r>
    <n v="1208"/>
    <x v="1208"/>
    <x v="1207"/>
    <n v="10000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s v="photobooks"/>
    <x v="1208"/>
    <x v="1208"/>
  </r>
  <r>
    <n v="1209"/>
    <x v="1209"/>
    <x v="1208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s v="photobooks"/>
    <x v="1209"/>
    <x v="1209"/>
  </r>
  <r>
    <n v="1210"/>
    <x v="1210"/>
    <x v="1209"/>
    <n v="20000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s v="photobooks"/>
    <x v="1210"/>
    <x v="1210"/>
  </r>
  <r>
    <n v="1211"/>
    <x v="1211"/>
    <x v="1210"/>
    <n v="1000"/>
    <n v="1011"/>
    <x v="0"/>
    <x v="5"/>
    <s v="CAD"/>
    <n v="1465505261"/>
    <n v="1464209261"/>
    <b v="0"/>
    <x v="79"/>
    <b v="1"/>
    <s v="photography/photobooks"/>
    <n v="101.1"/>
    <n v="168.5"/>
    <x v="8"/>
    <s v="photobooks"/>
    <x v="1211"/>
    <x v="1211"/>
  </r>
  <r>
    <n v="1212"/>
    <x v="1212"/>
    <x v="1211"/>
    <n v="2500"/>
    <n v="3226"/>
    <x v="0"/>
    <x v="0"/>
    <s v="USD"/>
    <n v="1448586000"/>
    <n v="1447195695"/>
    <b v="0"/>
    <x v="183"/>
    <b v="1"/>
    <s v="photography/photobooks"/>
    <n v="129.04"/>
    <n v="38.867469879518069"/>
    <x v="8"/>
    <s v="photobooks"/>
    <x v="1212"/>
    <x v="1212"/>
  </r>
  <r>
    <n v="1213"/>
    <x v="1213"/>
    <x v="1212"/>
    <n v="6500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s v="photobooks"/>
    <x v="1213"/>
    <x v="1213"/>
  </r>
  <r>
    <n v="1214"/>
    <x v="1214"/>
    <x v="1213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s v="photobooks"/>
    <x v="1214"/>
    <x v="1214"/>
  </r>
  <r>
    <n v="1215"/>
    <x v="1215"/>
    <x v="1214"/>
    <n v="500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s v="photobooks"/>
    <x v="1215"/>
    <x v="1215"/>
  </r>
  <r>
    <n v="1216"/>
    <x v="1216"/>
    <x v="1215"/>
    <n v="14000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s v="photobooks"/>
    <x v="1216"/>
    <x v="1216"/>
  </r>
  <r>
    <n v="1217"/>
    <x v="1217"/>
    <x v="1216"/>
    <n v="26500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s v="photobooks"/>
    <x v="1217"/>
    <x v="1217"/>
  </r>
  <r>
    <n v="1218"/>
    <x v="1218"/>
    <x v="1217"/>
    <n v="9000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s v="photobooks"/>
    <x v="1218"/>
    <x v="1218"/>
  </r>
  <r>
    <n v="1219"/>
    <x v="1219"/>
    <x v="1218"/>
    <n v="16350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s v="photobooks"/>
    <x v="1219"/>
    <x v="1219"/>
  </r>
  <r>
    <n v="1220"/>
    <x v="1220"/>
    <x v="1219"/>
    <n v="15000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s v="photobooks"/>
    <x v="1220"/>
    <x v="1220"/>
  </r>
  <r>
    <n v="1221"/>
    <x v="1221"/>
    <x v="1220"/>
    <n v="2200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s v="photobooks"/>
    <x v="1221"/>
    <x v="1221"/>
  </r>
  <r>
    <n v="1222"/>
    <x v="1222"/>
    <x v="1221"/>
    <n v="4000"/>
    <n v="11215"/>
    <x v="0"/>
    <x v="5"/>
    <s v="CAD"/>
    <n v="1459483200"/>
    <n v="1456852647"/>
    <b v="0"/>
    <x v="276"/>
    <b v="1"/>
    <s v="photography/photobooks"/>
    <n v="280.375"/>
    <n v="81.268115942028984"/>
    <x v="8"/>
    <s v="photobooks"/>
    <x v="1222"/>
    <x v="1222"/>
  </r>
  <r>
    <n v="1223"/>
    <x v="1223"/>
    <x v="1222"/>
    <n v="1980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s v="photobooks"/>
    <x v="1223"/>
    <x v="1223"/>
  </r>
  <r>
    <n v="1224"/>
    <x v="1224"/>
    <x v="1223"/>
    <n v="15000"/>
    <n v="1060"/>
    <x v="1"/>
    <x v="0"/>
    <s v="USD"/>
    <n v="1402060302"/>
    <n v="1396876302"/>
    <b v="0"/>
    <x v="59"/>
    <b v="0"/>
    <s v="music/world music"/>
    <n v="7.0666666666666673"/>
    <n v="58.888888888888886"/>
    <x v="4"/>
    <s v="world music"/>
    <x v="1224"/>
    <x v="1224"/>
  </r>
  <r>
    <n v="1225"/>
    <x v="1225"/>
    <x v="1224"/>
    <n v="3000"/>
    <n v="132"/>
    <x v="1"/>
    <x v="0"/>
    <s v="USD"/>
    <n v="1382478278"/>
    <n v="1377294278"/>
    <b v="0"/>
    <x v="83"/>
    <b v="0"/>
    <s v="music/world music"/>
    <n v="4.3999999999999995"/>
    <n v="44"/>
    <x v="4"/>
    <s v="world music"/>
    <x v="1225"/>
    <x v="1225"/>
  </r>
  <r>
    <n v="1226"/>
    <x v="1226"/>
    <x v="1225"/>
    <n v="50000"/>
    <n v="1937"/>
    <x v="1"/>
    <x v="0"/>
    <s v="USD"/>
    <n v="1398042000"/>
    <n v="1395089981"/>
    <b v="0"/>
    <x v="244"/>
    <b v="0"/>
    <s v="music/world music"/>
    <n v="3.8739999999999997"/>
    <n v="48.424999999999997"/>
    <x v="4"/>
    <s v="world music"/>
    <x v="1226"/>
    <x v="1226"/>
  </r>
  <r>
    <n v="1227"/>
    <x v="1227"/>
    <x v="1226"/>
    <n v="2000"/>
    <n v="0"/>
    <x v="1"/>
    <x v="0"/>
    <s v="USD"/>
    <n v="1407394800"/>
    <n v="1404770616"/>
    <b v="0"/>
    <x v="78"/>
    <b v="0"/>
    <s v="music/world music"/>
    <n v="0"/>
    <e v="#DIV/0!"/>
    <x v="4"/>
    <s v="world music"/>
    <x v="1227"/>
    <x v="1227"/>
  </r>
  <r>
    <n v="1228"/>
    <x v="1228"/>
    <x v="1227"/>
    <n v="5000"/>
    <n v="1465"/>
    <x v="1"/>
    <x v="0"/>
    <s v="USD"/>
    <n v="1317231008"/>
    <n v="1312047008"/>
    <b v="0"/>
    <x v="54"/>
    <b v="0"/>
    <s v="music/world music"/>
    <n v="29.299999999999997"/>
    <n v="61.041666666666664"/>
    <x v="4"/>
    <s v="world music"/>
    <x v="1228"/>
    <x v="1228"/>
  </r>
  <r>
    <n v="1229"/>
    <x v="1229"/>
    <x v="1228"/>
    <n v="2750"/>
    <n v="25"/>
    <x v="1"/>
    <x v="0"/>
    <s v="USD"/>
    <n v="1334592000"/>
    <n v="1331982127"/>
    <b v="0"/>
    <x v="29"/>
    <b v="0"/>
    <s v="music/world music"/>
    <n v="0.90909090909090906"/>
    <n v="25"/>
    <x v="4"/>
    <s v="world music"/>
    <x v="1229"/>
    <x v="1229"/>
  </r>
  <r>
    <n v="1230"/>
    <x v="1230"/>
    <x v="1229"/>
    <n v="500000"/>
    <n v="0"/>
    <x v="1"/>
    <x v="0"/>
    <s v="USD"/>
    <n v="1298589630"/>
    <n v="1295997630"/>
    <b v="0"/>
    <x v="78"/>
    <b v="0"/>
    <s v="music/world music"/>
    <n v="0"/>
    <e v="#DIV/0!"/>
    <x v="4"/>
    <s v="world music"/>
    <x v="1230"/>
    <x v="1230"/>
  </r>
  <r>
    <n v="1231"/>
    <x v="1231"/>
    <x v="1230"/>
    <n v="5000"/>
    <n v="0"/>
    <x v="1"/>
    <x v="0"/>
    <s v="USD"/>
    <n v="1440723600"/>
    <n v="1436394968"/>
    <b v="0"/>
    <x v="78"/>
    <b v="0"/>
    <s v="music/world music"/>
    <n v="0"/>
    <e v="#DIV/0!"/>
    <x v="4"/>
    <s v="world music"/>
    <x v="1231"/>
    <x v="1231"/>
  </r>
  <r>
    <n v="1232"/>
    <x v="1232"/>
    <x v="1231"/>
    <n v="5000"/>
    <n v="40"/>
    <x v="1"/>
    <x v="0"/>
    <s v="USD"/>
    <n v="1381090870"/>
    <n v="1377030070"/>
    <b v="0"/>
    <x v="29"/>
    <b v="0"/>
    <s v="music/world music"/>
    <n v="0.8"/>
    <n v="40"/>
    <x v="4"/>
    <s v="world music"/>
    <x v="1232"/>
    <x v="1232"/>
  </r>
  <r>
    <n v="1233"/>
    <x v="1233"/>
    <x v="1232"/>
    <n v="1000"/>
    <n v="116"/>
    <x v="1"/>
    <x v="0"/>
    <s v="USD"/>
    <n v="1329864374"/>
    <n v="1328049974"/>
    <b v="0"/>
    <x v="79"/>
    <b v="0"/>
    <s v="music/world music"/>
    <n v="11.600000000000001"/>
    <n v="19.333333333333332"/>
    <x v="4"/>
    <s v="world music"/>
    <x v="1233"/>
    <x v="1233"/>
  </r>
  <r>
    <n v="1234"/>
    <x v="1234"/>
    <x v="1233"/>
    <n v="50000"/>
    <n v="0"/>
    <x v="1"/>
    <x v="1"/>
    <s v="GBP"/>
    <n v="1422903342"/>
    <n v="1420311342"/>
    <b v="0"/>
    <x v="78"/>
    <b v="0"/>
    <s v="music/world music"/>
    <n v="0"/>
    <e v="#DIV/0!"/>
    <x v="4"/>
    <s v="world music"/>
    <x v="1234"/>
    <x v="1234"/>
  </r>
  <r>
    <n v="1235"/>
    <x v="1235"/>
    <x v="1234"/>
    <n v="7534"/>
    <n v="210"/>
    <x v="1"/>
    <x v="0"/>
    <s v="USD"/>
    <n v="1387077299"/>
    <n v="1383621299"/>
    <b v="0"/>
    <x v="79"/>
    <b v="0"/>
    <s v="music/world music"/>
    <n v="2.7873639500929119"/>
    <n v="35"/>
    <x v="4"/>
    <s v="world music"/>
    <x v="1235"/>
    <x v="1235"/>
  </r>
  <r>
    <n v="1236"/>
    <x v="1236"/>
    <x v="1235"/>
    <n v="2500"/>
    <n v="0"/>
    <x v="1"/>
    <x v="0"/>
    <s v="USD"/>
    <n v="1343491200"/>
    <n v="1342801164"/>
    <b v="0"/>
    <x v="78"/>
    <b v="0"/>
    <s v="music/world music"/>
    <n v="0"/>
    <e v="#DIV/0!"/>
    <x v="4"/>
    <s v="world music"/>
    <x v="1236"/>
    <x v="1236"/>
  </r>
  <r>
    <n v="1237"/>
    <x v="1237"/>
    <x v="1236"/>
    <n v="25000"/>
    <n v="0"/>
    <x v="1"/>
    <x v="0"/>
    <s v="USD"/>
    <n v="1345790865"/>
    <n v="1344062865"/>
    <b v="0"/>
    <x v="78"/>
    <b v="0"/>
    <s v="music/world music"/>
    <n v="0"/>
    <e v="#DIV/0!"/>
    <x v="4"/>
    <s v="world music"/>
    <x v="1237"/>
    <x v="1237"/>
  </r>
  <r>
    <n v="1238"/>
    <x v="1238"/>
    <x v="1237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s v="world music"/>
    <x v="1238"/>
    <x v="1238"/>
  </r>
  <r>
    <n v="1239"/>
    <x v="1239"/>
    <x v="1238"/>
    <n v="2500"/>
    <n v="0"/>
    <x v="1"/>
    <x v="0"/>
    <s v="USD"/>
    <n v="1325804767"/>
    <n v="1323212767"/>
    <b v="0"/>
    <x v="78"/>
    <b v="0"/>
    <s v="music/world music"/>
    <n v="0"/>
    <e v="#DIV/0!"/>
    <x v="4"/>
    <s v="world music"/>
    <x v="1239"/>
    <x v="1239"/>
  </r>
  <r>
    <n v="1240"/>
    <x v="1240"/>
    <x v="1239"/>
    <n v="8000"/>
    <n v="241"/>
    <x v="1"/>
    <x v="0"/>
    <s v="USD"/>
    <n v="1373665860"/>
    <n v="1368579457"/>
    <b v="0"/>
    <x v="22"/>
    <b v="0"/>
    <s v="music/world music"/>
    <n v="3.0124999999999997"/>
    <n v="30.125"/>
    <x v="4"/>
    <s v="world music"/>
    <x v="1240"/>
    <x v="1240"/>
  </r>
  <r>
    <n v="1241"/>
    <x v="1241"/>
    <x v="1240"/>
    <n v="5000"/>
    <n v="2537"/>
    <x v="1"/>
    <x v="0"/>
    <s v="USD"/>
    <n v="1414994340"/>
    <n v="1413057980"/>
    <b v="0"/>
    <x v="69"/>
    <b v="0"/>
    <s v="music/world music"/>
    <n v="50.739999999999995"/>
    <n v="74.617647058823536"/>
    <x v="4"/>
    <s v="world music"/>
    <x v="1241"/>
    <x v="1241"/>
  </r>
  <r>
    <n v="1242"/>
    <x v="1242"/>
    <x v="1241"/>
    <n v="911"/>
    <n v="5"/>
    <x v="1"/>
    <x v="0"/>
    <s v="USD"/>
    <n v="1315747080"/>
    <n v="1314417502"/>
    <b v="0"/>
    <x v="29"/>
    <b v="0"/>
    <s v="music/world music"/>
    <n v="0.54884742041712409"/>
    <n v="5"/>
    <x v="4"/>
    <s v="world music"/>
    <x v="1242"/>
    <x v="1242"/>
  </r>
  <r>
    <n v="1243"/>
    <x v="1243"/>
    <x v="1242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s v="world music"/>
    <x v="1243"/>
    <x v="1243"/>
  </r>
  <r>
    <n v="1244"/>
    <x v="1244"/>
    <x v="1243"/>
    <n v="2000"/>
    <n v="2076"/>
    <x v="0"/>
    <x v="0"/>
    <s v="USD"/>
    <n v="1366664400"/>
    <n v="1363981723"/>
    <b v="1"/>
    <x v="43"/>
    <b v="1"/>
    <s v="music/rock"/>
    <n v="103.8"/>
    <n v="46.133333333333333"/>
    <x v="4"/>
    <s v="rock"/>
    <x v="1244"/>
    <x v="1244"/>
  </r>
  <r>
    <n v="1245"/>
    <x v="1245"/>
    <x v="1244"/>
    <n v="2000"/>
    <n v="2405"/>
    <x v="0"/>
    <x v="0"/>
    <s v="USD"/>
    <n v="1402755834"/>
    <n v="1400163834"/>
    <b v="1"/>
    <x v="57"/>
    <b v="1"/>
    <s v="music/rock"/>
    <n v="120.24999999999999"/>
    <n v="141.47058823529412"/>
    <x v="4"/>
    <s v="rock"/>
    <x v="1245"/>
    <x v="1245"/>
  </r>
  <r>
    <n v="1246"/>
    <x v="1246"/>
    <x v="1245"/>
    <n v="2000"/>
    <n v="2340"/>
    <x v="0"/>
    <x v="0"/>
    <s v="USD"/>
    <n v="1323136949"/>
    <n v="1319245349"/>
    <b v="1"/>
    <x v="162"/>
    <b v="1"/>
    <s v="music/rock"/>
    <n v="117"/>
    <n v="75.483870967741936"/>
    <x v="4"/>
    <s v="rock"/>
    <x v="1246"/>
    <x v="1246"/>
  </r>
  <r>
    <n v="1247"/>
    <x v="1247"/>
    <x v="1246"/>
    <n v="3500"/>
    <n v="4275"/>
    <x v="0"/>
    <x v="0"/>
    <s v="USD"/>
    <n v="1367823655"/>
    <n v="1365231655"/>
    <b v="1"/>
    <x v="133"/>
    <b v="1"/>
    <s v="music/rock"/>
    <n v="122.14285714285715"/>
    <n v="85.5"/>
    <x v="4"/>
    <s v="rock"/>
    <x v="1247"/>
    <x v="1247"/>
  </r>
  <r>
    <n v="1248"/>
    <x v="1248"/>
    <x v="1247"/>
    <n v="2500"/>
    <n v="3791"/>
    <x v="0"/>
    <x v="0"/>
    <s v="USD"/>
    <n v="1402642740"/>
    <n v="1399563953"/>
    <b v="1"/>
    <x v="211"/>
    <b v="1"/>
    <s v="music/rock"/>
    <n v="151.63999999999999"/>
    <n v="64.254237288135599"/>
    <x v="4"/>
    <s v="rock"/>
    <x v="1248"/>
    <x v="1248"/>
  </r>
  <r>
    <n v="1249"/>
    <x v="1249"/>
    <x v="1248"/>
    <n v="5000"/>
    <n v="5222"/>
    <x v="0"/>
    <x v="0"/>
    <s v="USD"/>
    <n v="1341683211"/>
    <n v="1339091211"/>
    <b v="1"/>
    <x v="75"/>
    <b v="1"/>
    <s v="music/rock"/>
    <n v="104.44"/>
    <n v="64.46913580246914"/>
    <x v="4"/>
    <s v="rock"/>
    <x v="1249"/>
    <x v="1249"/>
  </r>
  <r>
    <n v="1250"/>
    <x v="1250"/>
    <x v="1249"/>
    <n v="30000"/>
    <n v="60046"/>
    <x v="0"/>
    <x v="0"/>
    <s v="USD"/>
    <n v="1410017131"/>
    <n v="1406129131"/>
    <b v="1"/>
    <x v="278"/>
    <b v="1"/>
    <s v="music/rock"/>
    <n v="200.15333333333331"/>
    <n v="118.2007874015748"/>
    <x v="4"/>
    <s v="rock"/>
    <x v="1250"/>
    <x v="1250"/>
  </r>
  <r>
    <n v="1251"/>
    <x v="1251"/>
    <x v="1250"/>
    <n v="6000"/>
    <n v="6108"/>
    <x v="0"/>
    <x v="0"/>
    <s v="USD"/>
    <n v="1316979167"/>
    <n v="1311795167"/>
    <b v="1"/>
    <x v="142"/>
    <b v="1"/>
    <s v="music/rock"/>
    <n v="101.8"/>
    <n v="82.540540540540547"/>
    <x v="4"/>
    <s v="rock"/>
    <x v="1251"/>
    <x v="1251"/>
  </r>
  <r>
    <n v="1252"/>
    <x v="1252"/>
    <x v="1251"/>
    <n v="3500"/>
    <n v="4818"/>
    <x v="0"/>
    <x v="0"/>
    <s v="USD"/>
    <n v="1382658169"/>
    <n v="1380238969"/>
    <b v="1"/>
    <x v="261"/>
    <b v="1"/>
    <s v="music/rock"/>
    <n v="137.65714285714284"/>
    <n v="34.170212765957444"/>
    <x v="4"/>
    <s v="rock"/>
    <x v="1252"/>
    <x v="1252"/>
  </r>
  <r>
    <n v="1253"/>
    <x v="1253"/>
    <x v="1252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s v="rock"/>
    <x v="1253"/>
    <x v="1253"/>
  </r>
  <r>
    <n v="1254"/>
    <x v="1254"/>
    <x v="1253"/>
    <n v="6700"/>
    <n v="13323"/>
    <x v="0"/>
    <x v="0"/>
    <s v="USD"/>
    <n v="1293857940"/>
    <n v="1288968886"/>
    <b v="1"/>
    <x v="261"/>
    <b v="1"/>
    <s v="music/rock"/>
    <n v="198.85074626865671"/>
    <n v="94.489361702127653"/>
    <x v="4"/>
    <s v="rock"/>
    <x v="1254"/>
    <x v="1254"/>
  </r>
  <r>
    <n v="1255"/>
    <x v="1255"/>
    <x v="1254"/>
    <n v="3000"/>
    <n v="6071"/>
    <x v="0"/>
    <x v="0"/>
    <s v="USD"/>
    <n v="1385932652"/>
    <n v="1383337052"/>
    <b v="1"/>
    <x v="280"/>
    <b v="1"/>
    <s v="music/rock"/>
    <n v="202.36666666666667"/>
    <n v="55.697247706422019"/>
    <x v="4"/>
    <s v="rock"/>
    <x v="1255"/>
    <x v="1255"/>
  </r>
  <r>
    <n v="1256"/>
    <x v="1256"/>
    <x v="1255"/>
    <n v="30000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s v="rock"/>
    <x v="1256"/>
    <x v="1256"/>
  </r>
  <r>
    <n v="1257"/>
    <x v="1257"/>
    <x v="1256"/>
    <n v="5500"/>
    <n v="16210"/>
    <x v="0"/>
    <x v="0"/>
    <s v="USD"/>
    <n v="1301792590"/>
    <n v="1297562590"/>
    <b v="1"/>
    <x v="282"/>
    <b v="1"/>
    <s v="music/rock"/>
    <n v="294.72727272727275"/>
    <n v="92.102272727272734"/>
    <x v="4"/>
    <s v="rock"/>
    <x v="1257"/>
    <x v="1257"/>
  </r>
  <r>
    <n v="1258"/>
    <x v="1258"/>
    <x v="1257"/>
    <n v="12000"/>
    <n v="25577.56"/>
    <x v="0"/>
    <x v="0"/>
    <s v="USD"/>
    <n v="1377960012"/>
    <n v="1375368012"/>
    <b v="1"/>
    <x v="283"/>
    <b v="1"/>
    <s v="music/rock"/>
    <n v="213.14633333333336"/>
    <n v="38.175462686567165"/>
    <x v="4"/>
    <s v="rock"/>
    <x v="1258"/>
    <x v="1258"/>
  </r>
  <r>
    <n v="1259"/>
    <x v="1259"/>
    <x v="1258"/>
    <n v="2500"/>
    <n v="2606"/>
    <x v="0"/>
    <x v="0"/>
    <s v="USD"/>
    <n v="1402286340"/>
    <n v="1399504664"/>
    <b v="1"/>
    <x v="93"/>
    <b v="1"/>
    <s v="music/rock"/>
    <n v="104.24"/>
    <n v="27.145833333333332"/>
    <x v="4"/>
    <s v="rock"/>
    <x v="1259"/>
    <x v="1259"/>
  </r>
  <r>
    <n v="1260"/>
    <x v="1260"/>
    <x v="1259"/>
    <n v="3300"/>
    <n v="3751"/>
    <x v="0"/>
    <x v="0"/>
    <s v="USD"/>
    <n v="1393445620"/>
    <n v="1390853620"/>
    <b v="1"/>
    <x v="142"/>
    <b v="1"/>
    <s v="music/rock"/>
    <n v="113.66666666666667"/>
    <n v="50.689189189189186"/>
    <x v="4"/>
    <s v="rock"/>
    <x v="1260"/>
    <x v="1260"/>
  </r>
  <r>
    <n v="1261"/>
    <x v="1261"/>
    <x v="1260"/>
    <n v="2000"/>
    <n v="2025"/>
    <x v="0"/>
    <x v="0"/>
    <s v="USD"/>
    <n v="1390983227"/>
    <n v="1388391227"/>
    <b v="1"/>
    <x v="47"/>
    <b v="1"/>
    <s v="music/rock"/>
    <n v="101.25"/>
    <n v="38.942307692307693"/>
    <x v="4"/>
    <s v="rock"/>
    <x v="1261"/>
    <x v="1261"/>
  </r>
  <r>
    <n v="1262"/>
    <x v="1262"/>
    <x v="1261"/>
    <n v="6500"/>
    <n v="8152"/>
    <x v="0"/>
    <x v="5"/>
    <s v="CAD"/>
    <n v="1392574692"/>
    <n v="1389982692"/>
    <b v="1"/>
    <x v="217"/>
    <b v="1"/>
    <s v="music/rock"/>
    <n v="125.41538461538462"/>
    <n v="77.638095238095232"/>
    <x v="4"/>
    <s v="rock"/>
    <x v="1262"/>
    <x v="1262"/>
  </r>
  <r>
    <n v="1263"/>
    <x v="1263"/>
    <x v="1262"/>
    <n v="1500"/>
    <n v="1785"/>
    <x v="0"/>
    <x v="0"/>
    <s v="USD"/>
    <n v="1396054800"/>
    <n v="1393034470"/>
    <b v="1"/>
    <x v="14"/>
    <b v="1"/>
    <s v="music/rock"/>
    <n v="119"/>
    <n v="43.536585365853661"/>
    <x v="4"/>
    <s v="rock"/>
    <x v="1263"/>
    <x v="1263"/>
  </r>
  <r>
    <n v="1264"/>
    <x v="1264"/>
    <x v="1263"/>
    <n v="650"/>
    <n v="1082"/>
    <x v="0"/>
    <x v="0"/>
    <s v="USD"/>
    <n v="1383062083"/>
    <n v="1380556483"/>
    <b v="1"/>
    <x v="69"/>
    <b v="1"/>
    <s v="music/rock"/>
    <n v="166.46153846153845"/>
    <n v="31.823529411764707"/>
    <x v="4"/>
    <s v="rock"/>
    <x v="1264"/>
    <x v="1264"/>
  </r>
  <r>
    <n v="1265"/>
    <x v="1265"/>
    <x v="1264"/>
    <n v="3500"/>
    <n v="4170.17"/>
    <x v="0"/>
    <x v="0"/>
    <s v="USD"/>
    <n v="1291131815"/>
    <n v="1287071015"/>
    <b v="1"/>
    <x v="36"/>
    <b v="1"/>
    <s v="music/rock"/>
    <n v="119.14771428571429"/>
    <n v="63.184393939393942"/>
    <x v="4"/>
    <s v="rock"/>
    <x v="1265"/>
    <x v="1265"/>
  </r>
  <r>
    <n v="1266"/>
    <x v="1266"/>
    <x v="1265"/>
    <n v="9500"/>
    <n v="9545"/>
    <x v="0"/>
    <x v="0"/>
    <s v="USD"/>
    <n v="1389474145"/>
    <n v="1386882145"/>
    <b v="1"/>
    <x v="133"/>
    <b v="1"/>
    <s v="music/rock"/>
    <n v="100.47368421052632"/>
    <n v="190.9"/>
    <x v="4"/>
    <s v="rock"/>
    <x v="1266"/>
    <x v="1266"/>
  </r>
  <r>
    <n v="1267"/>
    <x v="1267"/>
    <x v="1266"/>
    <n v="22000"/>
    <n v="22396"/>
    <x v="0"/>
    <x v="0"/>
    <s v="USD"/>
    <n v="1374674558"/>
    <n v="1372082558"/>
    <b v="1"/>
    <x v="180"/>
    <b v="1"/>
    <s v="music/rock"/>
    <n v="101.8"/>
    <n v="140.85534591194968"/>
    <x v="4"/>
    <s v="rock"/>
    <x v="1267"/>
    <x v="1267"/>
  </r>
  <r>
    <n v="1268"/>
    <x v="1268"/>
    <x v="1267"/>
    <n v="12000"/>
    <n v="14000"/>
    <x v="0"/>
    <x v="0"/>
    <s v="USD"/>
    <n v="1379708247"/>
    <n v="1377116247"/>
    <b v="1"/>
    <x v="0"/>
    <b v="1"/>
    <s v="music/rock"/>
    <n v="116.66666666666667"/>
    <n v="76.92307692307692"/>
    <x v="4"/>
    <s v="rock"/>
    <x v="1268"/>
    <x v="1268"/>
  </r>
  <r>
    <n v="1269"/>
    <x v="1269"/>
    <x v="1268"/>
    <n v="18800"/>
    <n v="20426"/>
    <x v="0"/>
    <x v="0"/>
    <s v="USD"/>
    <n v="1460764800"/>
    <n v="1458157512"/>
    <b v="1"/>
    <x v="190"/>
    <b v="1"/>
    <s v="music/rock"/>
    <n v="108.64893617021276"/>
    <n v="99.15533980582525"/>
    <x v="4"/>
    <s v="rock"/>
    <x v="1269"/>
    <x v="1269"/>
  </r>
  <r>
    <n v="1270"/>
    <x v="1270"/>
    <x v="1269"/>
    <n v="10000"/>
    <n v="11472"/>
    <x v="0"/>
    <x v="0"/>
    <s v="USD"/>
    <n v="1332704042"/>
    <n v="1327523642"/>
    <b v="1"/>
    <x v="39"/>
    <b v="1"/>
    <s v="music/rock"/>
    <n v="114.72"/>
    <n v="67.881656804733723"/>
    <x v="4"/>
    <s v="rock"/>
    <x v="1270"/>
    <x v="1270"/>
  </r>
  <r>
    <n v="1271"/>
    <x v="1271"/>
    <x v="1270"/>
    <n v="7500"/>
    <n v="7635"/>
    <x v="0"/>
    <x v="0"/>
    <s v="USD"/>
    <n v="1384363459"/>
    <n v="1381767859"/>
    <b v="1"/>
    <x v="162"/>
    <b v="1"/>
    <s v="music/rock"/>
    <n v="101.8"/>
    <n v="246.29032258064515"/>
    <x v="4"/>
    <s v="rock"/>
    <x v="1271"/>
    <x v="1271"/>
  </r>
  <r>
    <n v="1272"/>
    <x v="1272"/>
    <x v="1271"/>
    <n v="5000"/>
    <n v="5300"/>
    <x v="0"/>
    <x v="0"/>
    <s v="USD"/>
    <n v="1276574400"/>
    <n v="1270576379"/>
    <b v="1"/>
    <x v="33"/>
    <b v="1"/>
    <s v="music/rock"/>
    <n v="106"/>
    <n v="189.28571428571428"/>
    <x v="4"/>
    <s v="rock"/>
    <x v="1272"/>
    <x v="1272"/>
  </r>
  <r>
    <n v="1273"/>
    <x v="1273"/>
    <x v="1272"/>
    <n v="4000"/>
    <n v="4140"/>
    <x v="0"/>
    <x v="5"/>
    <s v="CAD"/>
    <n v="1409506291"/>
    <n v="1406914291"/>
    <b v="1"/>
    <x v="241"/>
    <b v="1"/>
    <s v="music/rock"/>
    <n v="103.49999999999999"/>
    <n v="76.666666666666671"/>
    <x v="4"/>
    <s v="rock"/>
    <x v="1273"/>
    <x v="1273"/>
  </r>
  <r>
    <n v="1274"/>
    <x v="1274"/>
    <x v="1273"/>
    <n v="25000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s v="rock"/>
    <x v="1274"/>
    <x v="1274"/>
  </r>
  <r>
    <n v="1275"/>
    <x v="1275"/>
    <x v="1274"/>
    <n v="15000"/>
    <n v="24321.1"/>
    <x v="0"/>
    <x v="0"/>
    <s v="USD"/>
    <n v="1375908587"/>
    <n v="1372884587"/>
    <b v="1"/>
    <x v="285"/>
    <b v="1"/>
    <s v="music/rock"/>
    <n v="162.14066666666668"/>
    <n v="62.522107969151669"/>
    <x v="4"/>
    <s v="rock"/>
    <x v="1275"/>
    <x v="1275"/>
  </r>
  <r>
    <n v="1276"/>
    <x v="1276"/>
    <x v="1275"/>
    <n v="3000"/>
    <n v="3132.63"/>
    <x v="0"/>
    <x v="0"/>
    <s v="USD"/>
    <n v="1251777600"/>
    <n v="1247504047"/>
    <b v="1"/>
    <x v="32"/>
    <b v="1"/>
    <s v="music/rock"/>
    <n v="104.42100000000001"/>
    <n v="46.06808823529412"/>
    <x v="4"/>
    <s v="rock"/>
    <x v="1276"/>
    <x v="1276"/>
  </r>
  <r>
    <n v="1277"/>
    <x v="1277"/>
    <x v="1276"/>
    <n v="15000"/>
    <n v="15918.65"/>
    <x v="0"/>
    <x v="0"/>
    <s v="USD"/>
    <n v="1346765347"/>
    <n v="1343741347"/>
    <b v="1"/>
    <x v="286"/>
    <b v="1"/>
    <s v="music/rock"/>
    <n v="106.12433333333333"/>
    <n v="38.543946731234868"/>
    <x v="4"/>
    <s v="rock"/>
    <x v="1277"/>
    <x v="1277"/>
  </r>
  <r>
    <n v="1278"/>
    <x v="1278"/>
    <x v="1277"/>
    <n v="6500"/>
    <n v="10071"/>
    <x v="0"/>
    <x v="0"/>
    <s v="USD"/>
    <n v="1403661600"/>
    <n v="1401196766"/>
    <b v="1"/>
    <x v="245"/>
    <b v="1"/>
    <s v="music/rock"/>
    <n v="154.93846153846152"/>
    <n v="53.005263157894738"/>
    <x v="4"/>
    <s v="rock"/>
    <x v="1278"/>
    <x v="1278"/>
  </r>
  <r>
    <n v="1279"/>
    <x v="1279"/>
    <x v="1278"/>
    <n v="12516"/>
    <n v="13864.17"/>
    <x v="0"/>
    <x v="0"/>
    <s v="USD"/>
    <n v="1395624170"/>
    <n v="1392171770"/>
    <b v="1"/>
    <x v="143"/>
    <b v="1"/>
    <s v="music/rock"/>
    <n v="110.77157238734421"/>
    <n v="73.355396825396824"/>
    <x v="4"/>
    <s v="rock"/>
    <x v="1279"/>
    <x v="1279"/>
  </r>
  <r>
    <n v="1280"/>
    <x v="1280"/>
    <x v="1279"/>
    <n v="15000"/>
    <n v="16636.78"/>
    <x v="0"/>
    <x v="0"/>
    <s v="USD"/>
    <n v="1299003054"/>
    <n v="1291227054"/>
    <b v="1"/>
    <x v="208"/>
    <b v="1"/>
    <s v="music/rock"/>
    <n v="110.91186666666665"/>
    <n v="127.97523076923076"/>
    <x v="4"/>
    <s v="rock"/>
    <x v="1280"/>
    <x v="1280"/>
  </r>
  <r>
    <n v="1281"/>
    <x v="1281"/>
    <x v="1280"/>
    <n v="7000"/>
    <n v="7750"/>
    <x v="0"/>
    <x v="0"/>
    <s v="USD"/>
    <n v="1375033836"/>
    <n v="1373305836"/>
    <b v="1"/>
    <x v="142"/>
    <b v="1"/>
    <s v="music/rock"/>
    <n v="110.71428571428572"/>
    <n v="104.72972972972973"/>
    <x v="4"/>
    <s v="rock"/>
    <x v="1281"/>
    <x v="1281"/>
  </r>
  <r>
    <n v="1282"/>
    <x v="1282"/>
    <x v="1281"/>
    <n v="15000"/>
    <n v="18542"/>
    <x v="0"/>
    <x v="0"/>
    <s v="USD"/>
    <n v="1386565140"/>
    <n v="1383909855"/>
    <b v="1"/>
    <x v="220"/>
    <b v="1"/>
    <s v="music/rock"/>
    <n v="123.61333333333333"/>
    <n v="67.671532846715323"/>
    <x v="4"/>
    <s v="rock"/>
    <x v="1282"/>
    <x v="1282"/>
  </r>
  <r>
    <n v="1283"/>
    <x v="1283"/>
    <x v="1282"/>
    <n v="1000"/>
    <n v="2110.5"/>
    <x v="0"/>
    <x v="0"/>
    <s v="USD"/>
    <n v="1362974400"/>
    <n v="1360948389"/>
    <b v="1"/>
    <x v="19"/>
    <b v="1"/>
    <s v="music/rock"/>
    <n v="211.05"/>
    <n v="95.931818181818187"/>
    <x v="4"/>
    <s v="rock"/>
    <x v="1283"/>
    <x v="1283"/>
  </r>
  <r>
    <n v="1284"/>
    <x v="1284"/>
    <x v="1283"/>
    <n v="2000"/>
    <n v="2020"/>
    <x v="0"/>
    <x v="0"/>
    <s v="USD"/>
    <n v="1483203540"/>
    <n v="1481175482"/>
    <b v="0"/>
    <x v="162"/>
    <b v="1"/>
    <s v="theater/plays"/>
    <n v="101"/>
    <n v="65.161290322580641"/>
    <x v="1"/>
    <s v="plays"/>
    <x v="1284"/>
    <x v="1284"/>
  </r>
  <r>
    <n v="1285"/>
    <x v="1285"/>
    <x v="1284"/>
    <n v="2000"/>
    <n v="2033"/>
    <x v="0"/>
    <x v="1"/>
    <s v="GBP"/>
    <n v="1434808775"/>
    <n v="1433512775"/>
    <b v="0"/>
    <x v="287"/>
    <b v="1"/>
    <s v="theater/plays"/>
    <n v="101.64999999999999"/>
    <n v="32.269841269841272"/>
    <x v="1"/>
    <s v="plays"/>
    <x v="1285"/>
    <x v="1285"/>
  </r>
  <r>
    <n v="1286"/>
    <x v="1286"/>
    <x v="1285"/>
    <n v="1500"/>
    <n v="1625"/>
    <x v="0"/>
    <x v="1"/>
    <s v="GBP"/>
    <n v="1424181600"/>
    <n v="1423041227"/>
    <b v="0"/>
    <x v="9"/>
    <b v="1"/>
    <s v="theater/plays"/>
    <n v="108.33333333333333"/>
    <n v="81.25"/>
    <x v="1"/>
    <s v="plays"/>
    <x v="1286"/>
    <x v="1286"/>
  </r>
  <r>
    <n v="1287"/>
    <x v="1287"/>
    <x v="1286"/>
    <n v="250"/>
    <n v="605"/>
    <x v="0"/>
    <x v="1"/>
    <s v="GBP"/>
    <n v="1434120856"/>
    <n v="1428936856"/>
    <b v="0"/>
    <x v="20"/>
    <b v="1"/>
    <s v="theater/plays"/>
    <n v="242"/>
    <n v="24.2"/>
    <x v="1"/>
    <s v="plays"/>
    <x v="1287"/>
    <x v="1287"/>
  </r>
  <r>
    <n v="1288"/>
    <x v="1288"/>
    <x v="1287"/>
    <n v="4000"/>
    <n v="4018"/>
    <x v="0"/>
    <x v="0"/>
    <s v="USD"/>
    <n v="1470801600"/>
    <n v="1468122163"/>
    <b v="0"/>
    <x v="42"/>
    <b v="1"/>
    <s v="theater/plays"/>
    <n v="100.44999999999999"/>
    <n v="65.868852459016395"/>
    <x v="1"/>
    <s v="plays"/>
    <x v="1288"/>
    <x v="1288"/>
  </r>
  <r>
    <n v="1289"/>
    <x v="1289"/>
    <x v="1288"/>
    <n v="1500"/>
    <n v="1876"/>
    <x v="0"/>
    <x v="0"/>
    <s v="USD"/>
    <n v="1483499645"/>
    <n v="1480907645"/>
    <b v="0"/>
    <x v="47"/>
    <b v="1"/>
    <s v="theater/plays"/>
    <n v="125.06666666666666"/>
    <n v="36.07692307692308"/>
    <x v="1"/>
    <s v="plays"/>
    <x v="1289"/>
    <x v="1289"/>
  </r>
  <r>
    <n v="1290"/>
    <x v="1290"/>
    <x v="1289"/>
    <n v="3500"/>
    <n v="3800"/>
    <x v="0"/>
    <x v="0"/>
    <s v="USD"/>
    <n v="1429772340"/>
    <n v="1427121931"/>
    <b v="0"/>
    <x v="48"/>
    <b v="1"/>
    <s v="theater/plays"/>
    <n v="108.57142857142857"/>
    <n v="44.186046511627907"/>
    <x v="1"/>
    <s v="plays"/>
    <x v="1290"/>
    <x v="1290"/>
  </r>
  <r>
    <n v="1291"/>
    <x v="1291"/>
    <x v="1290"/>
    <n v="3000"/>
    <n v="4371"/>
    <x v="0"/>
    <x v="0"/>
    <s v="USD"/>
    <n v="1428390000"/>
    <n v="1425224391"/>
    <b v="0"/>
    <x v="288"/>
    <b v="1"/>
    <s v="theater/plays"/>
    <n v="145.70000000000002"/>
    <n v="104.07142857142857"/>
    <x v="1"/>
    <s v="plays"/>
    <x v="1291"/>
    <x v="1291"/>
  </r>
  <r>
    <n v="1292"/>
    <x v="1292"/>
    <x v="1291"/>
    <n v="1700"/>
    <n v="1870"/>
    <x v="0"/>
    <x v="1"/>
    <s v="GBP"/>
    <n v="1444172340"/>
    <n v="1441822828"/>
    <b v="0"/>
    <x v="47"/>
    <b v="1"/>
    <s v="theater/plays"/>
    <n v="110.00000000000001"/>
    <n v="35.96153846153846"/>
    <x v="1"/>
    <s v="plays"/>
    <x v="1292"/>
    <x v="1292"/>
  </r>
  <r>
    <n v="1293"/>
    <x v="1293"/>
    <x v="1292"/>
    <n v="15000"/>
    <n v="15335"/>
    <x v="0"/>
    <x v="0"/>
    <s v="USD"/>
    <n v="1447523371"/>
    <n v="1444927771"/>
    <b v="0"/>
    <x v="148"/>
    <b v="1"/>
    <s v="theater/plays"/>
    <n v="102.23333333333333"/>
    <n v="127.79166666666667"/>
    <x v="1"/>
    <s v="plays"/>
    <x v="1293"/>
    <x v="1293"/>
  </r>
  <r>
    <n v="1294"/>
    <x v="1294"/>
    <x v="1293"/>
    <n v="500"/>
    <n v="610"/>
    <x v="0"/>
    <x v="1"/>
    <s v="GBP"/>
    <n v="1445252400"/>
    <n v="1443696797"/>
    <b v="0"/>
    <x v="19"/>
    <b v="1"/>
    <s v="theater/plays"/>
    <n v="122"/>
    <n v="27.727272727272727"/>
    <x v="1"/>
    <s v="plays"/>
    <x v="1294"/>
    <x v="1294"/>
  </r>
  <r>
    <n v="1295"/>
    <x v="1295"/>
    <x v="1294"/>
    <n v="2500"/>
    <n v="2549"/>
    <x v="0"/>
    <x v="1"/>
    <s v="GBP"/>
    <n v="1438189200"/>
    <n v="1435585497"/>
    <b v="0"/>
    <x v="31"/>
    <b v="1"/>
    <s v="theater/plays"/>
    <n v="101.96000000000001"/>
    <n v="39.828125"/>
    <x v="1"/>
    <s v="plays"/>
    <x v="1295"/>
    <x v="1295"/>
  </r>
  <r>
    <n v="1296"/>
    <x v="1296"/>
    <x v="1295"/>
    <n v="850"/>
    <n v="1200"/>
    <x v="0"/>
    <x v="1"/>
    <s v="GBP"/>
    <n v="1457914373"/>
    <n v="1456189973"/>
    <b v="0"/>
    <x v="23"/>
    <b v="1"/>
    <s v="theater/plays"/>
    <n v="141.1764705882353"/>
    <n v="52.173913043478258"/>
    <x v="1"/>
    <s v="plays"/>
    <x v="1296"/>
    <x v="1296"/>
  </r>
  <r>
    <n v="1297"/>
    <x v="1297"/>
    <x v="1296"/>
    <n v="20000"/>
    <n v="21905"/>
    <x v="0"/>
    <x v="0"/>
    <s v="USD"/>
    <n v="1462125358"/>
    <n v="1459533358"/>
    <b v="0"/>
    <x v="146"/>
    <b v="1"/>
    <s v="theater/plays"/>
    <n v="109.52500000000001"/>
    <n v="92.037815126050418"/>
    <x v="1"/>
    <s v="plays"/>
    <x v="1297"/>
    <x v="1297"/>
  </r>
  <r>
    <n v="1298"/>
    <x v="1298"/>
    <x v="1297"/>
    <n v="2000"/>
    <n v="2093"/>
    <x v="0"/>
    <x v="1"/>
    <s v="GBP"/>
    <n v="1461860432"/>
    <n v="1459268432"/>
    <b v="0"/>
    <x v="51"/>
    <b v="1"/>
    <s v="theater/plays"/>
    <n v="104.65"/>
    <n v="63.424242424242422"/>
    <x v="1"/>
    <s v="plays"/>
    <x v="1298"/>
    <x v="1298"/>
  </r>
  <r>
    <n v="1299"/>
    <x v="1299"/>
    <x v="1298"/>
    <n v="3500"/>
    <n v="4340"/>
    <x v="0"/>
    <x v="0"/>
    <s v="USD"/>
    <n v="1436902359"/>
    <n v="1434310359"/>
    <b v="0"/>
    <x v="58"/>
    <b v="1"/>
    <s v="theater/plays"/>
    <n v="124"/>
    <n v="135.625"/>
    <x v="1"/>
    <s v="plays"/>
    <x v="1299"/>
    <x v="1299"/>
  </r>
  <r>
    <n v="1300"/>
    <x v="1300"/>
    <x v="1299"/>
    <n v="3000"/>
    <n v="4050"/>
    <x v="0"/>
    <x v="0"/>
    <s v="USD"/>
    <n v="1464807420"/>
    <n v="1461427938"/>
    <b v="0"/>
    <x v="54"/>
    <b v="1"/>
    <s v="theater/plays"/>
    <n v="135"/>
    <n v="168.75"/>
    <x v="1"/>
    <s v="plays"/>
    <x v="1300"/>
    <x v="1300"/>
  </r>
  <r>
    <n v="1301"/>
    <x v="1301"/>
    <x v="1300"/>
    <n v="2000"/>
    <n v="2055"/>
    <x v="0"/>
    <x v="0"/>
    <s v="USD"/>
    <n v="1437447600"/>
    <n v="1436551178"/>
    <b v="0"/>
    <x v="60"/>
    <b v="1"/>
    <s v="theater/plays"/>
    <n v="102.75000000000001"/>
    <n v="70.862068965517238"/>
    <x v="1"/>
    <s v="plays"/>
    <x v="1301"/>
    <x v="1301"/>
  </r>
  <r>
    <n v="1302"/>
    <x v="1302"/>
    <x v="1301"/>
    <n v="2500"/>
    <n v="2500"/>
    <x v="0"/>
    <x v="0"/>
    <s v="USD"/>
    <n v="1480559011"/>
    <n v="1477963411"/>
    <b v="0"/>
    <x v="133"/>
    <b v="1"/>
    <s v="theater/plays"/>
    <n v="100"/>
    <n v="50"/>
    <x v="1"/>
    <s v="plays"/>
    <x v="1302"/>
    <x v="1302"/>
  </r>
  <r>
    <n v="1303"/>
    <x v="1303"/>
    <x v="1302"/>
    <n v="3500"/>
    <n v="4559.13"/>
    <x v="0"/>
    <x v="1"/>
    <s v="GBP"/>
    <n v="1469962800"/>
    <n v="1468578920"/>
    <b v="0"/>
    <x v="52"/>
    <b v="1"/>
    <s v="theater/plays"/>
    <n v="130.26085714285716"/>
    <n v="42.214166666666671"/>
    <x v="1"/>
    <s v="plays"/>
    <x v="1303"/>
    <x v="1303"/>
  </r>
  <r>
    <n v="1304"/>
    <x v="1304"/>
    <x v="1303"/>
    <n v="40000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s v="wearables"/>
    <x v="1304"/>
    <x v="1304"/>
  </r>
  <r>
    <n v="1305"/>
    <x v="1305"/>
    <x v="1304"/>
    <n v="30000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s v="wearables"/>
    <x v="1305"/>
    <x v="1305"/>
  </r>
  <r>
    <n v="1306"/>
    <x v="1306"/>
    <x v="1305"/>
    <n v="110000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s v="wearables"/>
    <x v="1306"/>
    <x v="1306"/>
  </r>
  <r>
    <n v="1307"/>
    <x v="1307"/>
    <x v="1306"/>
    <n v="50000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s v="wearables"/>
    <x v="1307"/>
    <x v="1307"/>
  </r>
  <r>
    <n v="1308"/>
    <x v="1308"/>
    <x v="1307"/>
    <n v="10000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s v="wearables"/>
    <x v="1308"/>
    <x v="1308"/>
  </r>
  <r>
    <n v="1309"/>
    <x v="1309"/>
    <x v="1308"/>
    <n v="11500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s v="wearables"/>
    <x v="1309"/>
    <x v="1309"/>
  </r>
  <r>
    <n v="1310"/>
    <x v="1310"/>
    <x v="1309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s v="wearables"/>
    <x v="1310"/>
    <x v="1310"/>
  </r>
  <r>
    <n v="1311"/>
    <x v="1311"/>
    <x v="1310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s v="wearables"/>
    <x v="1311"/>
    <x v="1311"/>
  </r>
  <r>
    <n v="1312"/>
    <x v="1312"/>
    <x v="1311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s v="wearables"/>
    <x v="1312"/>
    <x v="1312"/>
  </r>
  <r>
    <n v="1313"/>
    <x v="1313"/>
    <x v="1312"/>
    <n v="40000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s v="wearables"/>
    <x v="1313"/>
    <x v="1313"/>
  </r>
  <r>
    <n v="1314"/>
    <x v="1314"/>
    <x v="664"/>
    <n v="180000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s v="wearables"/>
    <x v="1314"/>
    <x v="1314"/>
  </r>
  <r>
    <n v="1315"/>
    <x v="1315"/>
    <x v="1313"/>
    <n v="100000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s v="wearables"/>
    <x v="1315"/>
    <x v="1315"/>
  </r>
  <r>
    <n v="1316"/>
    <x v="1316"/>
    <x v="1314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s v="wearables"/>
    <x v="1316"/>
    <x v="1316"/>
  </r>
  <r>
    <n v="1317"/>
    <x v="1317"/>
    <x v="1315"/>
    <n v="200000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s v="wearables"/>
    <x v="1317"/>
    <x v="1317"/>
  </r>
  <r>
    <n v="1318"/>
    <x v="1318"/>
    <x v="1316"/>
    <n v="40000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s v="wearables"/>
    <x v="1318"/>
    <x v="1318"/>
  </r>
  <r>
    <n v="1319"/>
    <x v="1319"/>
    <x v="1317"/>
    <n v="5800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s v="wearables"/>
    <x v="1319"/>
    <x v="1319"/>
  </r>
  <r>
    <n v="1320"/>
    <x v="1320"/>
    <x v="1318"/>
    <n v="100000"/>
    <n v="503"/>
    <x v="1"/>
    <x v="9"/>
    <s v="EUR"/>
    <n v="1483138800"/>
    <n v="1480610046"/>
    <b v="0"/>
    <x v="83"/>
    <b v="0"/>
    <s v="technology/wearables"/>
    <n v="0.503"/>
    <n v="167.66666666666666"/>
    <x v="2"/>
    <s v="wearables"/>
    <x v="1320"/>
    <x v="1320"/>
  </r>
  <r>
    <n v="1321"/>
    <x v="1321"/>
    <x v="1319"/>
    <n v="462000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s v="wearables"/>
    <x v="1321"/>
    <x v="1321"/>
  </r>
  <r>
    <n v="1322"/>
    <x v="1322"/>
    <x v="1320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s v="wearables"/>
    <x v="1322"/>
    <x v="1322"/>
  </r>
  <r>
    <n v="1323"/>
    <x v="1323"/>
    <x v="1321"/>
    <n v="15000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s v="wearables"/>
    <x v="1323"/>
    <x v="1323"/>
  </r>
  <r>
    <n v="1324"/>
    <x v="1324"/>
    <x v="1322"/>
    <n v="50000"/>
    <n v="4920"/>
    <x v="1"/>
    <x v="0"/>
    <s v="USD"/>
    <n v="1476371552"/>
    <n v="1473779552"/>
    <b v="0"/>
    <x v="240"/>
    <b v="0"/>
    <s v="technology/wearables"/>
    <n v="9.84"/>
    <n v="54.666666666666664"/>
    <x v="2"/>
    <s v="wearables"/>
    <x v="1324"/>
    <x v="1324"/>
  </r>
  <r>
    <n v="1325"/>
    <x v="1325"/>
    <x v="1323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s v="wearables"/>
    <x v="1325"/>
    <x v="1325"/>
  </r>
  <r>
    <n v="1326"/>
    <x v="1326"/>
    <x v="1324"/>
    <n v="100000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s v="wearables"/>
    <x v="1326"/>
    <x v="1326"/>
  </r>
  <r>
    <n v="1327"/>
    <x v="1327"/>
    <x v="1325"/>
    <n v="4800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s v="wearables"/>
    <x v="1327"/>
    <x v="1327"/>
  </r>
  <r>
    <n v="1328"/>
    <x v="1328"/>
    <x v="1326"/>
    <n v="75000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s v="wearables"/>
    <x v="1328"/>
    <x v="1328"/>
  </r>
  <r>
    <n v="1329"/>
    <x v="1329"/>
    <x v="1327"/>
    <n v="50000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s v="wearables"/>
    <x v="1329"/>
    <x v="1329"/>
  </r>
  <r>
    <n v="1330"/>
    <x v="1330"/>
    <x v="1328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s v="wearables"/>
    <x v="1330"/>
    <x v="1330"/>
  </r>
  <r>
    <n v="1331"/>
    <x v="1331"/>
    <x v="1329"/>
    <n v="250000"/>
    <n v="3417"/>
    <x v="1"/>
    <x v="0"/>
    <s v="USD"/>
    <n v="1471435554"/>
    <n v="1468843554"/>
    <b v="0"/>
    <x v="69"/>
    <b v="0"/>
    <s v="technology/wearables"/>
    <n v="1.3668"/>
    <n v="100.5"/>
    <x v="2"/>
    <s v="wearables"/>
    <x v="1331"/>
    <x v="1331"/>
  </r>
  <r>
    <n v="1332"/>
    <x v="1332"/>
    <x v="1330"/>
    <n v="10115"/>
    <n v="0"/>
    <x v="1"/>
    <x v="16"/>
    <s v="CHF"/>
    <n v="1485480408"/>
    <n v="1482888408"/>
    <b v="0"/>
    <x v="78"/>
    <b v="0"/>
    <s v="technology/wearables"/>
    <n v="0"/>
    <e v="#DIV/0!"/>
    <x v="2"/>
    <s v="wearables"/>
    <x v="1332"/>
    <x v="1332"/>
  </r>
  <r>
    <n v="1333"/>
    <x v="1333"/>
    <x v="1331"/>
    <n v="2500"/>
    <n v="0"/>
    <x v="1"/>
    <x v="2"/>
    <s v="AUD"/>
    <n v="1405478025"/>
    <n v="1402886025"/>
    <b v="0"/>
    <x v="78"/>
    <b v="0"/>
    <s v="technology/wearables"/>
    <n v="0"/>
    <e v="#DIV/0!"/>
    <x v="2"/>
    <s v="wearables"/>
    <x v="1333"/>
    <x v="1333"/>
  </r>
  <r>
    <n v="1334"/>
    <x v="1334"/>
    <x v="1332"/>
    <n v="133000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s v="wearables"/>
    <x v="1334"/>
    <x v="1334"/>
  </r>
  <r>
    <n v="1335"/>
    <x v="1335"/>
    <x v="1333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s v="wearables"/>
    <x v="1335"/>
    <x v="1335"/>
  </r>
  <r>
    <n v="1336"/>
    <x v="1336"/>
    <x v="1334"/>
    <n v="100000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s v="wearables"/>
    <x v="1336"/>
    <x v="1336"/>
  </r>
  <r>
    <n v="1337"/>
    <x v="1337"/>
    <x v="1335"/>
    <n v="50000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s v="wearables"/>
    <x v="1337"/>
    <x v="1337"/>
  </r>
  <r>
    <n v="1338"/>
    <x v="1338"/>
    <x v="1336"/>
    <n v="30000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s v="wearables"/>
    <x v="1338"/>
    <x v="1338"/>
  </r>
  <r>
    <n v="1339"/>
    <x v="1339"/>
    <x v="1337"/>
    <n v="50000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s v="wearables"/>
    <x v="1339"/>
    <x v="1339"/>
  </r>
  <r>
    <n v="1340"/>
    <x v="1340"/>
    <x v="1338"/>
    <n v="1680"/>
    <n v="0"/>
    <x v="1"/>
    <x v="0"/>
    <s v="USD"/>
    <n v="1408112253"/>
    <n v="1405520253"/>
    <b v="0"/>
    <x v="78"/>
    <b v="0"/>
    <s v="technology/wearables"/>
    <n v="0"/>
    <e v="#DIV/0!"/>
    <x v="2"/>
    <s v="wearables"/>
    <x v="1340"/>
    <x v="1340"/>
  </r>
  <r>
    <n v="1341"/>
    <x v="1341"/>
    <x v="1339"/>
    <n v="25000"/>
    <n v="17590"/>
    <x v="1"/>
    <x v="1"/>
    <s v="GBP"/>
    <n v="1475333917"/>
    <n v="1472569117"/>
    <b v="0"/>
    <x v="67"/>
    <b v="0"/>
    <s v="technology/wearables"/>
    <n v="70.36"/>
    <n v="382.39130434782606"/>
    <x v="2"/>
    <s v="wearables"/>
    <x v="1341"/>
    <x v="1341"/>
  </r>
  <r>
    <n v="1342"/>
    <x v="1342"/>
    <x v="1340"/>
    <n v="50000"/>
    <n v="100"/>
    <x v="1"/>
    <x v="0"/>
    <s v="USD"/>
    <n v="1437161739"/>
    <n v="1434569739"/>
    <b v="0"/>
    <x v="29"/>
    <b v="0"/>
    <s v="technology/wearables"/>
    <n v="0.2"/>
    <n v="100"/>
    <x v="2"/>
    <s v="wearables"/>
    <x v="1342"/>
    <x v="1342"/>
  </r>
  <r>
    <n v="1343"/>
    <x v="1343"/>
    <x v="1341"/>
    <n v="50000"/>
    <n v="51149"/>
    <x v="1"/>
    <x v="0"/>
    <s v="USD"/>
    <n v="1471579140"/>
    <n v="1466512683"/>
    <b v="0"/>
    <x v="292"/>
    <b v="0"/>
    <s v="technology/wearables"/>
    <n v="102.298"/>
    <n v="158.35603715170279"/>
    <x v="2"/>
    <s v="wearables"/>
    <x v="1343"/>
    <x v="1343"/>
  </r>
  <r>
    <n v="1344"/>
    <x v="1344"/>
    <x v="1342"/>
    <n v="1500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s v="nonfiction"/>
    <x v="1344"/>
    <x v="1344"/>
  </r>
  <r>
    <n v="1345"/>
    <x v="1345"/>
    <x v="1343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s v="nonfiction"/>
    <x v="1345"/>
    <x v="1345"/>
  </r>
  <r>
    <n v="1346"/>
    <x v="1346"/>
    <x v="1344"/>
    <n v="4900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s v="nonfiction"/>
    <x v="1346"/>
    <x v="1346"/>
  </r>
  <r>
    <n v="1347"/>
    <x v="1347"/>
    <x v="1345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s v="nonfiction"/>
    <x v="1347"/>
    <x v="1347"/>
  </r>
  <r>
    <n v="1348"/>
    <x v="1348"/>
    <x v="1346"/>
    <n v="587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s v="nonfiction"/>
    <x v="1348"/>
    <x v="1348"/>
  </r>
  <r>
    <n v="1349"/>
    <x v="1349"/>
    <x v="1347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s v="nonfiction"/>
    <x v="1349"/>
    <x v="1349"/>
  </r>
  <r>
    <n v="1350"/>
    <x v="1350"/>
    <x v="1348"/>
    <n v="5000"/>
    <n v="5202.5"/>
    <x v="0"/>
    <x v="0"/>
    <s v="USD"/>
    <n v="1451089134"/>
    <n v="1448497134"/>
    <b v="0"/>
    <x v="76"/>
    <b v="1"/>
    <s v="publishing/nonfiction"/>
    <n v="104.05"/>
    <n v="66.698717948717942"/>
    <x v="3"/>
    <s v="nonfiction"/>
    <x v="1350"/>
    <x v="1350"/>
  </r>
  <r>
    <n v="1351"/>
    <x v="1351"/>
    <x v="1349"/>
    <n v="20000"/>
    <n v="20253"/>
    <x v="0"/>
    <x v="0"/>
    <s v="USD"/>
    <n v="1455299144"/>
    <n v="1452707144"/>
    <b v="0"/>
    <x v="148"/>
    <b v="1"/>
    <s v="publishing/nonfiction"/>
    <n v="101.265"/>
    <n v="168.77500000000001"/>
    <x v="3"/>
    <s v="nonfiction"/>
    <x v="1351"/>
    <x v="1351"/>
  </r>
  <r>
    <n v="1352"/>
    <x v="1352"/>
    <x v="1350"/>
    <n v="10000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s v="nonfiction"/>
    <x v="1352"/>
    <x v="1352"/>
  </r>
  <r>
    <n v="1353"/>
    <x v="1353"/>
    <x v="1351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s v="nonfiction"/>
    <x v="1353"/>
    <x v="1353"/>
  </r>
  <r>
    <n v="1354"/>
    <x v="1354"/>
    <x v="1352"/>
    <n v="1200"/>
    <n v="1563"/>
    <x v="0"/>
    <x v="1"/>
    <s v="GBP"/>
    <n v="1465672979"/>
    <n v="1463080979"/>
    <b v="0"/>
    <x v="31"/>
    <b v="1"/>
    <s v="publishing/nonfiction"/>
    <n v="130.25"/>
    <n v="24.421875"/>
    <x v="3"/>
    <s v="nonfiction"/>
    <x v="1354"/>
    <x v="1354"/>
  </r>
  <r>
    <n v="1355"/>
    <x v="1355"/>
    <x v="1353"/>
    <n v="250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s v="nonfiction"/>
    <x v="1355"/>
    <x v="1355"/>
  </r>
  <r>
    <n v="1356"/>
    <x v="1356"/>
    <x v="1354"/>
    <n v="3400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s v="nonfiction"/>
    <x v="1356"/>
    <x v="1356"/>
  </r>
  <r>
    <n v="1357"/>
    <x v="1357"/>
    <x v="1355"/>
    <n v="2000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s v="nonfiction"/>
    <x v="1357"/>
    <x v="1357"/>
  </r>
  <r>
    <n v="1358"/>
    <x v="1358"/>
    <x v="1356"/>
    <n v="3000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s v="nonfiction"/>
    <x v="1358"/>
    <x v="1358"/>
  </r>
  <r>
    <n v="1359"/>
    <x v="1359"/>
    <x v="1357"/>
    <n v="660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s v="nonfiction"/>
    <x v="1359"/>
    <x v="1359"/>
  </r>
  <r>
    <n v="1360"/>
    <x v="1360"/>
    <x v="1358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s v="nonfiction"/>
    <x v="1360"/>
    <x v="1360"/>
  </r>
  <r>
    <n v="1361"/>
    <x v="1361"/>
    <x v="1359"/>
    <n v="6000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s v="nonfiction"/>
    <x v="1361"/>
    <x v="1361"/>
  </r>
  <r>
    <n v="1362"/>
    <x v="1362"/>
    <x v="1360"/>
    <n v="1000"/>
    <n v="1091"/>
    <x v="0"/>
    <x v="0"/>
    <s v="USD"/>
    <n v="1378592731"/>
    <n v="1373408731"/>
    <b v="0"/>
    <x v="20"/>
    <b v="1"/>
    <s v="publishing/nonfiction"/>
    <n v="109.1"/>
    <n v="43.64"/>
    <x v="3"/>
    <s v="nonfiction"/>
    <x v="1362"/>
    <x v="1362"/>
  </r>
  <r>
    <n v="1363"/>
    <x v="1363"/>
    <x v="1361"/>
    <n v="200"/>
    <n v="200"/>
    <x v="0"/>
    <x v="0"/>
    <s v="USD"/>
    <n v="1455523140"/>
    <n v="1453925727"/>
    <b v="0"/>
    <x v="81"/>
    <b v="1"/>
    <s v="publishing/nonfiction"/>
    <n v="100"/>
    <n v="40"/>
    <x v="3"/>
    <s v="nonfiction"/>
    <x v="1363"/>
    <x v="1363"/>
  </r>
  <r>
    <n v="1364"/>
    <x v="1364"/>
    <x v="1362"/>
    <n v="42000"/>
    <n v="49830"/>
    <x v="0"/>
    <x v="8"/>
    <s v="DKK"/>
    <n v="1420648906"/>
    <n v="1415464906"/>
    <b v="0"/>
    <x v="296"/>
    <b v="1"/>
    <s v="music/rock"/>
    <n v="118.64285714285714"/>
    <n v="346.04166666666669"/>
    <x v="4"/>
    <s v="rock"/>
    <x v="1364"/>
    <x v="1364"/>
  </r>
  <r>
    <n v="1365"/>
    <x v="1365"/>
    <x v="1363"/>
    <n v="7500"/>
    <n v="7520"/>
    <x v="0"/>
    <x v="0"/>
    <s v="USD"/>
    <n v="1426523752"/>
    <n v="1423935352"/>
    <b v="0"/>
    <x v="297"/>
    <b v="1"/>
    <s v="music/rock"/>
    <n v="100.26666666666667"/>
    <n v="81.739130434782609"/>
    <x v="4"/>
    <s v="rock"/>
    <x v="1365"/>
    <x v="1365"/>
  </r>
  <r>
    <n v="1366"/>
    <x v="1366"/>
    <x v="1364"/>
    <n v="7500"/>
    <n v="9486.69"/>
    <x v="0"/>
    <x v="0"/>
    <s v="USD"/>
    <n v="1417049663"/>
    <n v="1413158063"/>
    <b v="0"/>
    <x v="206"/>
    <b v="1"/>
    <s v="music/rock"/>
    <n v="126.48920000000001"/>
    <n v="64.535306122448986"/>
    <x v="4"/>
    <s v="rock"/>
    <x v="1366"/>
    <x v="1366"/>
  </r>
  <r>
    <n v="1367"/>
    <x v="1367"/>
    <x v="1365"/>
    <n v="5000"/>
    <n v="5713"/>
    <x v="0"/>
    <x v="0"/>
    <s v="USD"/>
    <n v="1447463050"/>
    <n v="1444867450"/>
    <b v="0"/>
    <x v="240"/>
    <b v="1"/>
    <s v="music/rock"/>
    <n v="114.26"/>
    <n v="63.477777777777774"/>
    <x v="4"/>
    <s v="rock"/>
    <x v="1367"/>
    <x v="1367"/>
  </r>
  <r>
    <n v="1368"/>
    <x v="1368"/>
    <x v="1366"/>
    <n v="5000"/>
    <n v="5535"/>
    <x v="0"/>
    <x v="0"/>
    <s v="USD"/>
    <n v="1434342894"/>
    <n v="1432269294"/>
    <b v="0"/>
    <x v="45"/>
    <b v="1"/>
    <s v="music/rock"/>
    <n v="110.7"/>
    <n v="63.620689655172413"/>
    <x v="4"/>
    <s v="rock"/>
    <x v="1368"/>
    <x v="1368"/>
  </r>
  <r>
    <n v="1369"/>
    <x v="1369"/>
    <x v="1367"/>
    <n v="32360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s v="rock"/>
    <x v="1369"/>
    <x v="1369"/>
  </r>
  <r>
    <n v="1370"/>
    <x v="1370"/>
    <x v="1368"/>
    <n v="1500"/>
    <n v="1555"/>
    <x v="0"/>
    <x v="0"/>
    <s v="USD"/>
    <n v="1381881890"/>
    <n v="1380585890"/>
    <b v="0"/>
    <x v="9"/>
    <b v="1"/>
    <s v="music/rock"/>
    <n v="103.66666666666666"/>
    <n v="77.75"/>
    <x v="4"/>
    <s v="rock"/>
    <x v="1370"/>
    <x v="1370"/>
  </r>
  <r>
    <n v="1371"/>
    <x v="1371"/>
    <x v="1369"/>
    <n v="6999"/>
    <n v="7495"/>
    <x v="0"/>
    <x v="0"/>
    <s v="USD"/>
    <n v="1431022342"/>
    <n v="1428430342"/>
    <b v="0"/>
    <x v="16"/>
    <b v="1"/>
    <s v="music/rock"/>
    <n v="107.08672667523933"/>
    <n v="107.07142857142857"/>
    <x v="4"/>
    <s v="rock"/>
    <x v="1371"/>
    <x v="1371"/>
  </r>
  <r>
    <n v="1372"/>
    <x v="1372"/>
    <x v="1370"/>
    <n v="500"/>
    <n v="620"/>
    <x v="0"/>
    <x v="0"/>
    <s v="USD"/>
    <n v="1342115132"/>
    <n v="1339523132"/>
    <b v="0"/>
    <x v="38"/>
    <b v="1"/>
    <s v="music/rock"/>
    <n v="124"/>
    <n v="38.75"/>
    <x v="4"/>
    <s v="rock"/>
    <x v="1372"/>
    <x v="1372"/>
  </r>
  <r>
    <n v="1373"/>
    <x v="1373"/>
    <x v="1371"/>
    <n v="10000"/>
    <n v="10501"/>
    <x v="0"/>
    <x v="0"/>
    <s v="USD"/>
    <n v="1483138233"/>
    <n v="1480546233"/>
    <b v="0"/>
    <x v="47"/>
    <b v="1"/>
    <s v="music/rock"/>
    <n v="105.01"/>
    <n v="201.94230769230768"/>
    <x v="4"/>
    <s v="rock"/>
    <x v="1373"/>
    <x v="1373"/>
  </r>
  <r>
    <n v="1374"/>
    <x v="1374"/>
    <x v="1372"/>
    <n v="1500"/>
    <n v="2842"/>
    <x v="0"/>
    <x v="0"/>
    <s v="USD"/>
    <n v="1458874388"/>
    <n v="1456285988"/>
    <b v="0"/>
    <x v="36"/>
    <b v="1"/>
    <s v="music/rock"/>
    <n v="189.46666666666667"/>
    <n v="43.060606060606062"/>
    <x v="4"/>
    <s v="rock"/>
    <x v="1374"/>
    <x v="1374"/>
  </r>
  <r>
    <n v="1375"/>
    <x v="1375"/>
    <x v="1373"/>
    <n v="4000"/>
    <n v="6853"/>
    <x v="0"/>
    <x v="6"/>
    <s v="EUR"/>
    <n v="1484444119"/>
    <n v="1481852119"/>
    <b v="0"/>
    <x v="280"/>
    <b v="1"/>
    <s v="music/rock"/>
    <n v="171.32499999999999"/>
    <n v="62.871559633027523"/>
    <x v="4"/>
    <s v="rock"/>
    <x v="1375"/>
    <x v="1375"/>
  </r>
  <r>
    <n v="1376"/>
    <x v="1376"/>
    <x v="1374"/>
    <n v="3700"/>
    <n v="9342"/>
    <x v="0"/>
    <x v="1"/>
    <s v="GBP"/>
    <n v="1480784606"/>
    <n v="1478189006"/>
    <b v="0"/>
    <x v="129"/>
    <b v="1"/>
    <s v="music/rock"/>
    <n v="252.48648648648651"/>
    <n v="55.607142857142854"/>
    <x v="4"/>
    <s v="rock"/>
    <x v="1376"/>
    <x v="1376"/>
  </r>
  <r>
    <n v="1377"/>
    <x v="1377"/>
    <x v="1375"/>
    <n v="1300"/>
    <n v="1510"/>
    <x v="0"/>
    <x v="0"/>
    <s v="USD"/>
    <n v="1486095060"/>
    <n v="1484198170"/>
    <b v="0"/>
    <x v="162"/>
    <b v="1"/>
    <s v="music/rock"/>
    <n v="116.15384615384616"/>
    <n v="48.70967741935484"/>
    <x v="4"/>
    <s v="rock"/>
    <x v="1377"/>
    <x v="1377"/>
  </r>
  <r>
    <n v="1378"/>
    <x v="1378"/>
    <x v="1376"/>
    <n v="2000"/>
    <n v="4067"/>
    <x v="0"/>
    <x v="1"/>
    <s v="GBP"/>
    <n v="1470075210"/>
    <n v="1468779210"/>
    <b v="0"/>
    <x v="182"/>
    <b v="1"/>
    <s v="music/rock"/>
    <n v="203.35000000000002"/>
    <n v="30.578947368421051"/>
    <x v="4"/>
    <s v="rock"/>
    <x v="1378"/>
    <x v="1378"/>
  </r>
  <r>
    <n v="1379"/>
    <x v="1379"/>
    <x v="1377"/>
    <n v="10000"/>
    <n v="11160"/>
    <x v="0"/>
    <x v="0"/>
    <s v="USD"/>
    <n v="1433504876"/>
    <n v="1430912876"/>
    <b v="0"/>
    <x v="299"/>
    <b v="1"/>
    <s v="music/rock"/>
    <n v="111.60000000000001"/>
    <n v="73.907284768211923"/>
    <x v="4"/>
    <s v="rock"/>
    <x v="1379"/>
    <x v="1379"/>
  </r>
  <r>
    <n v="1380"/>
    <x v="1380"/>
    <x v="1378"/>
    <n v="25"/>
    <n v="106"/>
    <x v="0"/>
    <x v="0"/>
    <s v="USD"/>
    <n v="1433815200"/>
    <n v="1431886706"/>
    <b v="0"/>
    <x v="81"/>
    <b v="1"/>
    <s v="music/rock"/>
    <n v="424"/>
    <n v="21.2"/>
    <x v="4"/>
    <s v="rock"/>
    <x v="1380"/>
    <x v="1380"/>
  </r>
  <r>
    <n v="1381"/>
    <x v="1381"/>
    <x v="1379"/>
    <n v="5000"/>
    <n v="5355"/>
    <x v="0"/>
    <x v="0"/>
    <s v="USD"/>
    <n v="1482988125"/>
    <n v="1480396125"/>
    <b v="0"/>
    <x v="196"/>
    <b v="1"/>
    <s v="music/rock"/>
    <n v="107.1"/>
    <n v="73.356164383561648"/>
    <x v="4"/>
    <s v="rock"/>
    <x v="1381"/>
    <x v="1381"/>
  </r>
  <r>
    <n v="1382"/>
    <x v="1382"/>
    <x v="1380"/>
    <n v="8000"/>
    <n v="8349"/>
    <x v="0"/>
    <x v="0"/>
    <s v="USD"/>
    <n v="1367867536"/>
    <n v="1365275536"/>
    <b v="0"/>
    <x v="265"/>
    <b v="1"/>
    <s v="music/rock"/>
    <n v="104.3625"/>
    <n v="56.412162162162161"/>
    <x v="4"/>
    <s v="rock"/>
    <x v="1382"/>
    <x v="1382"/>
  </r>
  <r>
    <n v="1383"/>
    <x v="1383"/>
    <x v="1381"/>
    <n v="2200"/>
    <n v="4673"/>
    <x v="0"/>
    <x v="5"/>
    <s v="CAD"/>
    <n v="1482457678"/>
    <n v="1480729678"/>
    <b v="0"/>
    <x v="251"/>
    <b v="1"/>
    <s v="music/rock"/>
    <n v="212.40909090909091"/>
    <n v="50.247311827956992"/>
    <x v="4"/>
    <s v="rock"/>
    <x v="1383"/>
    <x v="1383"/>
  </r>
  <r>
    <n v="1384"/>
    <x v="1384"/>
    <x v="1382"/>
    <n v="3500"/>
    <n v="4343"/>
    <x v="0"/>
    <x v="0"/>
    <s v="USD"/>
    <n v="1436117922"/>
    <n v="1433525922"/>
    <b v="0"/>
    <x v="287"/>
    <b v="1"/>
    <s v="music/rock"/>
    <n v="124.08571428571429"/>
    <n v="68.936507936507937"/>
    <x v="4"/>
    <s v="rock"/>
    <x v="1384"/>
    <x v="1384"/>
  </r>
  <r>
    <n v="1385"/>
    <x v="1385"/>
    <x v="1383"/>
    <n v="8000"/>
    <n v="8832.49"/>
    <x v="0"/>
    <x v="12"/>
    <s v="EUR"/>
    <n v="1461931860"/>
    <n v="1457109121"/>
    <b v="0"/>
    <x v="179"/>
    <b v="1"/>
    <s v="music/rock"/>
    <n v="110.406125"/>
    <n v="65.914104477611943"/>
    <x v="4"/>
    <s v="rock"/>
    <x v="1385"/>
    <x v="1385"/>
  </r>
  <r>
    <n v="1386"/>
    <x v="1386"/>
    <x v="1384"/>
    <n v="400"/>
    <n v="875"/>
    <x v="0"/>
    <x v="0"/>
    <s v="USD"/>
    <n v="1438183889"/>
    <n v="1435591889"/>
    <b v="0"/>
    <x v="25"/>
    <b v="1"/>
    <s v="music/rock"/>
    <n v="218.75"/>
    <n v="62.5"/>
    <x v="4"/>
    <s v="rock"/>
    <x v="1386"/>
    <x v="1386"/>
  </r>
  <r>
    <n v="1387"/>
    <x v="1387"/>
    <x v="1385"/>
    <n v="4000"/>
    <n v="5465"/>
    <x v="0"/>
    <x v="0"/>
    <s v="USD"/>
    <n v="1433305800"/>
    <n v="1430604395"/>
    <b v="0"/>
    <x v="76"/>
    <b v="1"/>
    <s v="music/rock"/>
    <n v="136.625"/>
    <n v="70.064102564102569"/>
    <x v="4"/>
    <s v="rock"/>
    <x v="1387"/>
    <x v="1387"/>
  </r>
  <r>
    <n v="1388"/>
    <x v="1388"/>
    <x v="1386"/>
    <n v="5000"/>
    <n v="6740.37"/>
    <x v="0"/>
    <x v="0"/>
    <s v="USD"/>
    <n v="1476720840"/>
    <n v="1474469117"/>
    <b v="0"/>
    <x v="300"/>
    <b v="1"/>
    <s v="music/rock"/>
    <n v="134.8074"/>
    <n v="60.181874999999998"/>
    <x v="4"/>
    <s v="rock"/>
    <x v="1388"/>
    <x v="1388"/>
  </r>
  <r>
    <n v="1389"/>
    <x v="1389"/>
    <x v="1387"/>
    <n v="500"/>
    <n v="727"/>
    <x v="0"/>
    <x v="1"/>
    <s v="GBP"/>
    <n v="1471087957"/>
    <n v="1468495957"/>
    <b v="0"/>
    <x v="69"/>
    <b v="1"/>
    <s v="music/rock"/>
    <n v="145.4"/>
    <n v="21.382352941176471"/>
    <x v="4"/>
    <s v="rock"/>
    <x v="1389"/>
    <x v="1389"/>
  </r>
  <r>
    <n v="1390"/>
    <x v="1390"/>
    <x v="1388"/>
    <n v="2800"/>
    <n v="3055"/>
    <x v="0"/>
    <x v="0"/>
    <s v="USD"/>
    <n v="1430154720"/>
    <n v="1427224606"/>
    <b v="0"/>
    <x v="10"/>
    <b v="1"/>
    <s v="music/rock"/>
    <n v="109.10714285714285"/>
    <n v="160.78947368421052"/>
    <x v="4"/>
    <s v="rock"/>
    <x v="1390"/>
    <x v="1390"/>
  </r>
  <r>
    <n v="1391"/>
    <x v="1391"/>
    <x v="1389"/>
    <n v="500"/>
    <n v="551"/>
    <x v="0"/>
    <x v="0"/>
    <s v="USD"/>
    <n v="1440219540"/>
    <n v="1436369818"/>
    <b v="0"/>
    <x v="62"/>
    <b v="1"/>
    <s v="music/rock"/>
    <n v="110.2"/>
    <n v="42.384615384615387"/>
    <x v="4"/>
    <s v="rock"/>
    <x v="1391"/>
    <x v="1391"/>
  </r>
  <r>
    <n v="1392"/>
    <x v="1392"/>
    <x v="1390"/>
    <n v="2500"/>
    <n v="2841"/>
    <x v="0"/>
    <x v="0"/>
    <s v="USD"/>
    <n v="1456976586"/>
    <n v="1454298186"/>
    <b v="0"/>
    <x v="201"/>
    <b v="1"/>
    <s v="music/rock"/>
    <n v="113.64000000000001"/>
    <n v="27.317307692307693"/>
    <x v="4"/>
    <s v="rock"/>
    <x v="1392"/>
    <x v="1392"/>
  </r>
  <r>
    <n v="1393"/>
    <x v="1393"/>
    <x v="1391"/>
    <n v="10000"/>
    <n v="10235"/>
    <x v="0"/>
    <x v="0"/>
    <s v="USD"/>
    <n v="1470068523"/>
    <n v="1467476523"/>
    <b v="0"/>
    <x v="47"/>
    <b v="1"/>
    <s v="music/rock"/>
    <n v="102.35000000000001"/>
    <n v="196.82692307692307"/>
    <x v="4"/>
    <s v="rock"/>
    <x v="1393"/>
    <x v="1393"/>
  </r>
  <r>
    <n v="1394"/>
    <x v="1394"/>
    <x v="1392"/>
    <n v="750"/>
    <n v="916"/>
    <x v="0"/>
    <x v="0"/>
    <s v="USD"/>
    <n v="1488337200"/>
    <n v="1484623726"/>
    <b v="0"/>
    <x v="57"/>
    <b v="1"/>
    <s v="music/rock"/>
    <n v="122.13333333333334"/>
    <n v="53.882352941176471"/>
    <x v="4"/>
    <s v="rock"/>
    <x v="1394"/>
    <x v="1394"/>
  </r>
  <r>
    <n v="1395"/>
    <x v="1395"/>
    <x v="1393"/>
    <n v="3500"/>
    <n v="3916"/>
    <x v="0"/>
    <x v="0"/>
    <s v="USD"/>
    <n v="1484430481"/>
    <n v="1481838481"/>
    <b v="0"/>
    <x v="141"/>
    <b v="1"/>
    <s v="music/rock"/>
    <n v="111.88571428571427"/>
    <n v="47.756097560975611"/>
    <x v="4"/>
    <s v="rock"/>
    <x v="1395"/>
    <x v="1395"/>
  </r>
  <r>
    <n v="1396"/>
    <x v="1396"/>
    <x v="1394"/>
    <n v="6000"/>
    <n v="6438"/>
    <x v="0"/>
    <x v="0"/>
    <s v="USD"/>
    <n v="1423871882"/>
    <n v="1421279882"/>
    <b v="0"/>
    <x v="196"/>
    <b v="1"/>
    <s v="music/rock"/>
    <n v="107.3"/>
    <n v="88.191780821917803"/>
    <x v="4"/>
    <s v="rock"/>
    <x v="1396"/>
    <x v="1396"/>
  </r>
  <r>
    <n v="1397"/>
    <x v="1397"/>
    <x v="1395"/>
    <n v="10000"/>
    <n v="11385"/>
    <x v="0"/>
    <x v="0"/>
    <s v="USD"/>
    <n v="1477603140"/>
    <n v="1475013710"/>
    <b v="0"/>
    <x v="150"/>
    <b v="1"/>
    <s v="music/rock"/>
    <n v="113.85000000000001"/>
    <n v="72.056962025316452"/>
    <x v="4"/>
    <s v="rock"/>
    <x v="1397"/>
    <x v="1397"/>
  </r>
  <r>
    <n v="1398"/>
    <x v="1398"/>
    <x v="1396"/>
    <n v="4400"/>
    <n v="4826"/>
    <x v="0"/>
    <x v="0"/>
    <s v="USD"/>
    <n v="1467752334"/>
    <n v="1465160334"/>
    <b v="0"/>
    <x v="71"/>
    <b v="1"/>
    <s v="music/rock"/>
    <n v="109.68181818181819"/>
    <n v="74.246153846153845"/>
    <x v="4"/>
    <s v="rock"/>
    <x v="1398"/>
    <x v="1398"/>
  </r>
  <r>
    <n v="1399"/>
    <x v="1399"/>
    <x v="1397"/>
    <n v="9000"/>
    <n v="11353"/>
    <x v="0"/>
    <x v="0"/>
    <s v="USD"/>
    <n v="1412640373"/>
    <n v="1410048373"/>
    <b v="0"/>
    <x v="192"/>
    <b v="1"/>
    <s v="music/rock"/>
    <n v="126.14444444444443"/>
    <n v="61.701086956521742"/>
    <x v="4"/>
    <s v="rock"/>
    <x v="1399"/>
    <x v="1399"/>
  </r>
  <r>
    <n v="1400"/>
    <x v="1400"/>
    <x v="1398"/>
    <n v="350"/>
    <n v="586"/>
    <x v="0"/>
    <x v="1"/>
    <s v="GBP"/>
    <n v="1465709400"/>
    <n v="1462695073"/>
    <b v="0"/>
    <x v="69"/>
    <b v="1"/>
    <s v="music/rock"/>
    <n v="167.42857142857144"/>
    <n v="17.235294117647058"/>
    <x v="4"/>
    <s v="rock"/>
    <x v="1400"/>
    <x v="1400"/>
  </r>
  <r>
    <n v="1401"/>
    <x v="1401"/>
    <x v="1399"/>
    <n v="2500"/>
    <n v="12413"/>
    <x v="0"/>
    <x v="0"/>
    <s v="USD"/>
    <n v="1369612474"/>
    <n v="1367798074"/>
    <b v="0"/>
    <x v="301"/>
    <b v="1"/>
    <s v="music/rock"/>
    <n v="496.52000000000004"/>
    <n v="51.720833333333331"/>
    <x v="4"/>
    <s v="rock"/>
    <x v="1401"/>
    <x v="1401"/>
  </r>
  <r>
    <n v="1402"/>
    <x v="1402"/>
    <x v="1400"/>
    <n v="2500"/>
    <n v="2729"/>
    <x v="0"/>
    <x v="1"/>
    <s v="GBP"/>
    <n v="1430439411"/>
    <n v="1425259011"/>
    <b v="0"/>
    <x v="116"/>
    <b v="1"/>
    <s v="music/rock"/>
    <n v="109.16"/>
    <n v="24.150442477876105"/>
    <x v="4"/>
    <s v="rock"/>
    <x v="1402"/>
    <x v="1402"/>
  </r>
  <r>
    <n v="1403"/>
    <x v="1403"/>
    <x v="1401"/>
    <n v="4000"/>
    <n v="4103"/>
    <x v="0"/>
    <x v="0"/>
    <s v="USD"/>
    <n v="1374802235"/>
    <n v="1372210235"/>
    <b v="0"/>
    <x v="36"/>
    <b v="1"/>
    <s v="music/rock"/>
    <n v="102.57499999999999"/>
    <n v="62.166666666666664"/>
    <x v="4"/>
    <s v="rock"/>
    <x v="1403"/>
    <x v="1403"/>
  </r>
  <r>
    <n v="1404"/>
    <x v="1404"/>
    <x v="1402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s v="translations"/>
    <x v="1404"/>
    <x v="1404"/>
  </r>
  <r>
    <n v="1405"/>
    <x v="1405"/>
    <x v="1403"/>
    <n v="25000"/>
    <n v="105"/>
    <x v="2"/>
    <x v="0"/>
    <s v="USD"/>
    <n v="1417195201"/>
    <n v="1414599601"/>
    <b v="1"/>
    <x v="57"/>
    <b v="0"/>
    <s v="publishing/translations"/>
    <n v="0.42"/>
    <n v="6.1764705882352944"/>
    <x v="3"/>
    <s v="translations"/>
    <x v="1405"/>
    <x v="1405"/>
  </r>
  <r>
    <n v="1406"/>
    <x v="1406"/>
    <x v="1404"/>
    <n v="12000"/>
    <n v="15"/>
    <x v="2"/>
    <x v="13"/>
    <s v="EUR"/>
    <n v="1449914400"/>
    <n v="1445336607"/>
    <b v="0"/>
    <x v="83"/>
    <b v="0"/>
    <s v="publishing/translations"/>
    <n v="0.125"/>
    <n v="5"/>
    <x v="3"/>
    <s v="translations"/>
    <x v="1406"/>
    <x v="1406"/>
  </r>
  <r>
    <n v="1407"/>
    <x v="1407"/>
    <x v="1405"/>
    <n v="3000"/>
    <n v="15"/>
    <x v="2"/>
    <x v="0"/>
    <s v="USD"/>
    <n v="1407847978"/>
    <n v="1405687978"/>
    <b v="0"/>
    <x v="84"/>
    <b v="0"/>
    <s v="publishing/translations"/>
    <n v="0.5"/>
    <n v="7.5"/>
    <x v="3"/>
    <s v="translations"/>
    <x v="1407"/>
    <x v="1407"/>
  </r>
  <r>
    <n v="1408"/>
    <x v="1408"/>
    <x v="1406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s v="translations"/>
    <x v="1408"/>
    <x v="1408"/>
  </r>
  <r>
    <n v="1409"/>
    <x v="1409"/>
    <x v="1407"/>
    <n v="4000"/>
    <n v="0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x v="1409"/>
  </r>
  <r>
    <n v="1410"/>
    <x v="1410"/>
    <x v="1408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s v="translations"/>
    <x v="1410"/>
    <x v="1410"/>
  </r>
  <r>
    <n v="1411"/>
    <x v="1411"/>
    <x v="1409"/>
    <n v="3000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x v="1411"/>
  </r>
  <r>
    <n v="1412"/>
    <x v="1412"/>
    <x v="1410"/>
    <n v="7000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x v="1412"/>
  </r>
  <r>
    <n v="1413"/>
    <x v="1413"/>
    <x v="1411"/>
    <n v="2000"/>
    <n v="100"/>
    <x v="2"/>
    <x v="13"/>
    <s v="EUR"/>
    <n v="1455964170"/>
    <n v="1450780170"/>
    <b v="0"/>
    <x v="29"/>
    <b v="0"/>
    <s v="publishing/translations"/>
    <n v="5"/>
    <n v="100"/>
    <x v="3"/>
    <s v="translations"/>
    <x v="1413"/>
    <x v="1413"/>
  </r>
  <r>
    <n v="1414"/>
    <x v="1414"/>
    <x v="1412"/>
    <n v="500"/>
    <n v="1"/>
    <x v="2"/>
    <x v="0"/>
    <s v="USD"/>
    <n v="1483423467"/>
    <n v="1480831467"/>
    <b v="0"/>
    <x v="29"/>
    <b v="0"/>
    <s v="publishing/translations"/>
    <n v="0.2"/>
    <n v="1"/>
    <x v="3"/>
    <s v="translations"/>
    <x v="1414"/>
    <x v="1414"/>
  </r>
  <r>
    <n v="1415"/>
    <x v="1415"/>
    <x v="1413"/>
    <n v="4400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x v="1415"/>
  </r>
  <r>
    <n v="1416"/>
    <x v="1416"/>
    <x v="1414"/>
    <n v="50000"/>
    <n v="0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x v="1416"/>
  </r>
  <r>
    <n v="1417"/>
    <x v="1417"/>
    <x v="1415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s v="translations"/>
    <x v="1417"/>
    <x v="1417"/>
  </r>
  <r>
    <n v="1418"/>
    <x v="1418"/>
    <x v="1416"/>
    <n v="3000"/>
    <n v="6"/>
    <x v="2"/>
    <x v="3"/>
    <s v="EUR"/>
    <n v="1456397834"/>
    <n v="1453805834"/>
    <b v="0"/>
    <x v="29"/>
    <b v="0"/>
    <s v="publishing/translations"/>
    <n v="0.2"/>
    <n v="6"/>
    <x v="3"/>
    <s v="translations"/>
    <x v="1418"/>
    <x v="1418"/>
  </r>
  <r>
    <n v="1419"/>
    <x v="1419"/>
    <x v="1417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s v="translations"/>
    <x v="1419"/>
    <x v="1419"/>
  </r>
  <r>
    <n v="1420"/>
    <x v="1420"/>
    <x v="1418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s v="translations"/>
    <x v="1420"/>
    <x v="1420"/>
  </r>
  <r>
    <n v="1421"/>
    <x v="1421"/>
    <x v="1419"/>
    <n v="200000"/>
    <n v="200"/>
    <x v="2"/>
    <x v="11"/>
    <s v="SEK"/>
    <n v="1423432709"/>
    <n v="1420840709"/>
    <b v="0"/>
    <x v="84"/>
    <b v="0"/>
    <s v="publishing/translations"/>
    <n v="0.1"/>
    <n v="100"/>
    <x v="3"/>
    <s v="translations"/>
    <x v="1421"/>
    <x v="1421"/>
  </r>
  <r>
    <n v="1422"/>
    <x v="1422"/>
    <x v="1420"/>
    <n v="25000"/>
    <n v="26"/>
    <x v="2"/>
    <x v="4"/>
    <s v="NZD"/>
    <n v="1474436704"/>
    <n v="1471844704"/>
    <b v="0"/>
    <x v="84"/>
    <b v="0"/>
    <s v="publishing/translations"/>
    <n v="0.104"/>
    <n v="13"/>
    <x v="3"/>
    <s v="translations"/>
    <x v="1422"/>
    <x v="1422"/>
  </r>
  <r>
    <n v="1423"/>
    <x v="1423"/>
    <x v="1421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s v="translations"/>
    <x v="1423"/>
    <x v="1423"/>
  </r>
  <r>
    <n v="1424"/>
    <x v="1424"/>
    <x v="1422"/>
    <n v="7500"/>
    <n v="1527"/>
    <x v="2"/>
    <x v="0"/>
    <s v="USD"/>
    <n v="1479233602"/>
    <n v="1478106802"/>
    <b v="0"/>
    <x v="25"/>
    <b v="0"/>
    <s v="publishing/translations"/>
    <n v="20.36"/>
    <n v="109.07142857142857"/>
    <x v="3"/>
    <s v="translations"/>
    <x v="1424"/>
    <x v="1424"/>
  </r>
  <r>
    <n v="1425"/>
    <x v="1425"/>
    <x v="1423"/>
    <n v="13000"/>
    <n v="0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x v="1425"/>
  </r>
  <r>
    <n v="1426"/>
    <x v="1426"/>
    <x v="1424"/>
    <n v="1000"/>
    <n v="0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x v="1426"/>
  </r>
  <r>
    <n v="1427"/>
    <x v="1427"/>
    <x v="1425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s v="translations"/>
    <x v="1427"/>
    <x v="1427"/>
  </r>
  <r>
    <n v="1428"/>
    <x v="1428"/>
    <x v="1426"/>
    <n v="1000"/>
    <n v="45"/>
    <x v="2"/>
    <x v="3"/>
    <s v="EUR"/>
    <n v="1459584417"/>
    <n v="1456996017"/>
    <b v="0"/>
    <x v="83"/>
    <b v="0"/>
    <s v="publishing/translations"/>
    <n v="4.5"/>
    <n v="15"/>
    <x v="3"/>
    <s v="translations"/>
    <x v="1428"/>
    <x v="1428"/>
  </r>
  <r>
    <n v="1429"/>
    <x v="1429"/>
    <x v="1427"/>
    <n v="10000"/>
    <n v="0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x v="1429"/>
  </r>
  <r>
    <n v="1430"/>
    <x v="1430"/>
    <x v="1428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s v="translations"/>
    <x v="1430"/>
    <x v="1430"/>
  </r>
  <r>
    <n v="1431"/>
    <x v="1431"/>
    <x v="1429"/>
    <n v="17000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s v="translations"/>
    <x v="1431"/>
    <x v="1431"/>
  </r>
  <r>
    <n v="1432"/>
    <x v="1432"/>
    <x v="1430"/>
    <n v="40000"/>
    <n v="0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x v="1432"/>
  </r>
  <r>
    <n v="1433"/>
    <x v="1433"/>
    <x v="1431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s v="translations"/>
    <x v="1433"/>
    <x v="1433"/>
  </r>
  <r>
    <n v="1434"/>
    <x v="1434"/>
    <x v="1432"/>
    <n v="82000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x v="1434"/>
  </r>
  <r>
    <n v="1435"/>
    <x v="1435"/>
    <x v="1433"/>
    <n v="15000"/>
    <n v="15"/>
    <x v="2"/>
    <x v="13"/>
    <s v="EUR"/>
    <n v="1444589020"/>
    <n v="1441997020"/>
    <b v="0"/>
    <x v="84"/>
    <b v="0"/>
    <s v="publishing/translations"/>
    <n v="0.1"/>
    <n v="7.5"/>
    <x v="3"/>
    <s v="translations"/>
    <x v="1435"/>
    <x v="1435"/>
  </r>
  <r>
    <n v="1436"/>
    <x v="1436"/>
    <x v="1434"/>
    <n v="10000"/>
    <n v="77"/>
    <x v="2"/>
    <x v="12"/>
    <s v="EUR"/>
    <n v="1456043057"/>
    <n v="1453451057"/>
    <b v="0"/>
    <x v="84"/>
    <b v="0"/>
    <s v="publishing/translations"/>
    <n v="0.77"/>
    <n v="38.5"/>
    <x v="3"/>
    <s v="translations"/>
    <x v="1436"/>
    <x v="1436"/>
  </r>
  <r>
    <n v="1437"/>
    <x v="1437"/>
    <x v="1435"/>
    <n v="3000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s v="translations"/>
    <x v="1437"/>
    <x v="1437"/>
  </r>
  <r>
    <n v="1438"/>
    <x v="1438"/>
    <x v="1436"/>
    <n v="20000"/>
    <n v="600"/>
    <x v="2"/>
    <x v="8"/>
    <s v="DKK"/>
    <n v="1461765300"/>
    <n v="1459198499"/>
    <b v="0"/>
    <x v="22"/>
    <b v="0"/>
    <s v="publishing/translations"/>
    <n v="3"/>
    <n v="75"/>
    <x v="3"/>
    <s v="translations"/>
    <x v="1438"/>
    <x v="1438"/>
  </r>
  <r>
    <n v="1439"/>
    <x v="1439"/>
    <x v="1437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s v="translations"/>
    <x v="1439"/>
    <x v="1439"/>
  </r>
  <r>
    <n v="1440"/>
    <x v="1440"/>
    <x v="1438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s v="translations"/>
    <x v="1440"/>
    <x v="1440"/>
  </r>
  <r>
    <n v="1441"/>
    <x v="1441"/>
    <x v="1439"/>
    <n v="180000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x v="1441"/>
  </r>
  <r>
    <n v="1442"/>
    <x v="1442"/>
    <x v="1440"/>
    <n v="1500"/>
    <n v="0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x v="1442"/>
  </r>
  <r>
    <n v="1443"/>
    <x v="1443"/>
    <x v="1441"/>
    <n v="13000"/>
    <n v="0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x v="1443"/>
  </r>
  <r>
    <n v="1444"/>
    <x v="1444"/>
    <x v="1442"/>
    <n v="4950"/>
    <n v="0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x v="1444"/>
  </r>
  <r>
    <n v="1445"/>
    <x v="1445"/>
    <x v="1443"/>
    <n v="130000"/>
    <n v="0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x v="1445"/>
  </r>
  <r>
    <n v="1446"/>
    <x v="1446"/>
    <x v="1444"/>
    <n v="900"/>
    <n v="0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x v="1446"/>
  </r>
  <r>
    <n v="1447"/>
    <x v="1447"/>
    <x v="1445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s v="translations"/>
    <x v="1447"/>
    <x v="1447"/>
  </r>
  <r>
    <n v="1448"/>
    <x v="1448"/>
    <x v="1446"/>
    <n v="200000"/>
    <n v="0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x v="1448"/>
  </r>
  <r>
    <n v="1449"/>
    <x v="1449"/>
    <x v="1447"/>
    <n v="8888"/>
    <n v="0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x v="1449"/>
  </r>
  <r>
    <n v="1450"/>
    <x v="1450"/>
    <x v="1448"/>
    <n v="100000"/>
    <n v="1"/>
    <x v="2"/>
    <x v="0"/>
    <s v="USD"/>
    <n v="1455941197"/>
    <n v="1453349197"/>
    <b v="0"/>
    <x v="29"/>
    <b v="0"/>
    <s v="publishing/translations"/>
    <n v="1E-3"/>
    <n v="1"/>
    <x v="3"/>
    <s v="translations"/>
    <x v="1450"/>
    <x v="1450"/>
  </r>
  <r>
    <n v="1451"/>
    <x v="1451"/>
    <x v="1449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s v="translations"/>
    <x v="1451"/>
    <x v="1451"/>
  </r>
  <r>
    <n v="1452"/>
    <x v="1452"/>
    <x v="1450"/>
    <n v="14000"/>
    <n v="0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x v="1452"/>
  </r>
  <r>
    <n v="1453"/>
    <x v="1453"/>
    <x v="1451"/>
    <n v="25000"/>
    <n v="0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x v="1453"/>
  </r>
  <r>
    <n v="1454"/>
    <x v="1454"/>
    <x v="1452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s v="translations"/>
    <x v="1454"/>
    <x v="1454"/>
  </r>
  <r>
    <n v="1455"/>
    <x v="1455"/>
    <x v="1453"/>
    <n v="15000"/>
    <n v="1575"/>
    <x v="1"/>
    <x v="0"/>
    <s v="USD"/>
    <n v="1409924340"/>
    <n v="1405181320"/>
    <b v="0"/>
    <x v="63"/>
    <b v="0"/>
    <s v="publishing/translations"/>
    <n v="10.5"/>
    <n v="225"/>
    <x v="3"/>
    <s v="translations"/>
    <x v="1455"/>
    <x v="1455"/>
  </r>
  <r>
    <n v="1456"/>
    <x v="1456"/>
    <x v="1454"/>
    <n v="500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x v="1456"/>
  </r>
  <r>
    <n v="1457"/>
    <x v="1457"/>
    <x v="1455"/>
    <n v="6000"/>
    <n v="0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x v="1457"/>
  </r>
  <r>
    <n v="1458"/>
    <x v="1458"/>
    <x v="1456"/>
    <n v="5000"/>
    <n v="0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x v="1458"/>
  </r>
  <r>
    <n v="1459"/>
    <x v="1459"/>
    <x v="1457"/>
    <n v="37000"/>
    <n v="0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x v="1459"/>
  </r>
  <r>
    <n v="1460"/>
    <x v="1460"/>
    <x v="1458"/>
    <n v="25000000"/>
    <n v="0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x v="1460"/>
  </r>
  <r>
    <n v="1461"/>
    <x v="1461"/>
    <x v="1459"/>
    <n v="15000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x v="1461"/>
  </r>
  <r>
    <n v="1462"/>
    <x v="1462"/>
    <x v="1460"/>
    <n v="4000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x v="1462"/>
  </r>
  <r>
    <n v="1463"/>
    <x v="1463"/>
    <x v="1461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x v="1463"/>
  </r>
  <r>
    <n v="1464"/>
    <x v="1464"/>
    <x v="1462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x v="1464"/>
  </r>
  <r>
    <n v="1465"/>
    <x v="1465"/>
    <x v="1463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x v="1465"/>
  </r>
  <r>
    <n v="1466"/>
    <x v="1466"/>
    <x v="1464"/>
    <n v="16000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x v="1466"/>
  </r>
  <r>
    <n v="1467"/>
    <x v="1467"/>
    <x v="1465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s v="radio &amp; podcasts"/>
    <x v="1467"/>
    <x v="1467"/>
  </r>
  <r>
    <n v="1468"/>
    <x v="1468"/>
    <x v="1466"/>
    <n v="9500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x v="1468"/>
  </r>
  <r>
    <n v="1469"/>
    <x v="1469"/>
    <x v="1467"/>
    <n v="4425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x v="1469"/>
  </r>
  <r>
    <n v="1470"/>
    <x v="1470"/>
    <x v="1468"/>
    <n v="1500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x v="1470"/>
  </r>
  <r>
    <n v="1471"/>
    <x v="1471"/>
    <x v="1469"/>
    <n v="32000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x v="1471"/>
  </r>
  <r>
    <n v="1472"/>
    <x v="1472"/>
    <x v="1470"/>
    <n v="25000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x v="1472"/>
  </r>
  <r>
    <n v="1473"/>
    <x v="1473"/>
    <x v="1471"/>
    <n v="1500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x v="1473"/>
  </r>
  <r>
    <n v="1474"/>
    <x v="1474"/>
    <x v="1472"/>
    <n v="3000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x v="1474"/>
  </r>
  <r>
    <n v="1475"/>
    <x v="1475"/>
    <x v="1473"/>
    <n v="15000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x v="1475"/>
  </r>
  <r>
    <n v="1476"/>
    <x v="1476"/>
    <x v="1474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x v="1476"/>
  </r>
  <r>
    <n v="1477"/>
    <x v="1477"/>
    <x v="1475"/>
    <n v="30000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x v="1477"/>
  </r>
  <r>
    <n v="1478"/>
    <x v="1478"/>
    <x v="1476"/>
    <n v="50000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x v="1478"/>
  </r>
  <r>
    <n v="1479"/>
    <x v="1479"/>
    <x v="1477"/>
    <n v="1600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x v="1479"/>
  </r>
  <r>
    <n v="1480"/>
    <x v="1480"/>
    <x v="1478"/>
    <n v="50000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x v="1480"/>
  </r>
  <r>
    <n v="1481"/>
    <x v="1481"/>
    <x v="1479"/>
    <n v="5000"/>
    <n v="105"/>
    <x v="2"/>
    <x v="5"/>
    <s v="CAD"/>
    <n v="1383430145"/>
    <n v="1380838145"/>
    <b v="0"/>
    <x v="79"/>
    <b v="0"/>
    <s v="publishing/fiction"/>
    <n v="2.1"/>
    <n v="17.5"/>
    <x v="3"/>
    <s v="fiction"/>
    <x v="1481"/>
    <x v="1481"/>
  </r>
  <r>
    <n v="1482"/>
    <x v="1482"/>
    <x v="1480"/>
    <n v="5000"/>
    <n v="5"/>
    <x v="2"/>
    <x v="0"/>
    <s v="USD"/>
    <n v="1347004260"/>
    <n v="1345062936"/>
    <b v="0"/>
    <x v="29"/>
    <b v="0"/>
    <s v="publishing/fiction"/>
    <n v="0.1"/>
    <n v="5"/>
    <x v="3"/>
    <s v="fiction"/>
    <x v="1482"/>
    <x v="1482"/>
  </r>
  <r>
    <n v="1483"/>
    <x v="1483"/>
    <x v="1481"/>
    <n v="7000"/>
    <n v="50"/>
    <x v="2"/>
    <x v="0"/>
    <s v="USD"/>
    <n v="1469162275"/>
    <n v="1467002275"/>
    <b v="0"/>
    <x v="84"/>
    <b v="0"/>
    <s v="publishing/fiction"/>
    <n v="0.7142857142857143"/>
    <n v="25"/>
    <x v="3"/>
    <s v="fiction"/>
    <x v="1483"/>
    <x v="1483"/>
  </r>
  <r>
    <n v="1484"/>
    <x v="1484"/>
    <x v="1482"/>
    <n v="2000"/>
    <n v="0"/>
    <x v="2"/>
    <x v="0"/>
    <s v="USD"/>
    <n v="1342882260"/>
    <n v="1337834963"/>
    <b v="0"/>
    <x v="78"/>
    <b v="0"/>
    <s v="publishing/fiction"/>
    <n v="0"/>
    <e v="#DIV/0!"/>
    <x v="3"/>
    <s v="fiction"/>
    <x v="1484"/>
    <x v="1484"/>
  </r>
  <r>
    <n v="1485"/>
    <x v="1485"/>
    <x v="1483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s v="fiction"/>
    <x v="1485"/>
    <x v="1485"/>
  </r>
  <r>
    <n v="1486"/>
    <x v="1486"/>
    <x v="1484"/>
    <n v="20000"/>
    <n v="48"/>
    <x v="2"/>
    <x v="0"/>
    <s v="USD"/>
    <n v="1425009761"/>
    <n v="1422417761"/>
    <b v="0"/>
    <x v="83"/>
    <b v="0"/>
    <s v="publishing/fiction"/>
    <n v="0.24"/>
    <n v="16"/>
    <x v="3"/>
    <s v="fiction"/>
    <x v="1486"/>
    <x v="1486"/>
  </r>
  <r>
    <n v="1487"/>
    <x v="1487"/>
    <x v="1485"/>
    <n v="10000"/>
    <n v="0"/>
    <x v="2"/>
    <x v="0"/>
    <s v="USD"/>
    <n v="1470175271"/>
    <n v="1467583271"/>
    <b v="0"/>
    <x v="78"/>
    <b v="0"/>
    <s v="publishing/fiction"/>
    <n v="0"/>
    <e v="#DIV/0!"/>
    <x v="3"/>
    <s v="fiction"/>
    <x v="1487"/>
    <x v="1487"/>
  </r>
  <r>
    <n v="1488"/>
    <x v="1488"/>
    <x v="1486"/>
    <n v="15000"/>
    <n v="360"/>
    <x v="2"/>
    <x v="2"/>
    <s v="AUD"/>
    <n v="1388928660"/>
    <n v="1386336660"/>
    <b v="0"/>
    <x v="79"/>
    <b v="0"/>
    <s v="publishing/fiction"/>
    <n v="2.4"/>
    <n v="60"/>
    <x v="3"/>
    <s v="fiction"/>
    <x v="1488"/>
    <x v="1488"/>
  </r>
  <r>
    <n v="1489"/>
    <x v="1489"/>
    <x v="1487"/>
    <n v="5000"/>
    <n v="0"/>
    <x v="2"/>
    <x v="0"/>
    <s v="USD"/>
    <n v="1352994052"/>
    <n v="1350398452"/>
    <b v="0"/>
    <x v="78"/>
    <b v="0"/>
    <s v="publishing/fiction"/>
    <n v="0"/>
    <e v="#DIV/0!"/>
    <x v="3"/>
    <s v="fiction"/>
    <x v="1489"/>
    <x v="1489"/>
  </r>
  <r>
    <n v="1490"/>
    <x v="1490"/>
    <x v="1488"/>
    <n v="2900"/>
    <n v="895"/>
    <x v="2"/>
    <x v="0"/>
    <s v="USD"/>
    <n v="1380720474"/>
    <n v="1378214874"/>
    <b v="0"/>
    <x v="10"/>
    <b v="0"/>
    <s v="publishing/fiction"/>
    <n v="30.862068965517242"/>
    <n v="47.10526315789474"/>
    <x v="3"/>
    <s v="fiction"/>
    <x v="1490"/>
    <x v="1490"/>
  </r>
  <r>
    <n v="1491"/>
    <x v="1491"/>
    <x v="1489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s v="fiction"/>
    <x v="1491"/>
    <x v="1491"/>
  </r>
  <r>
    <n v="1492"/>
    <x v="1492"/>
    <x v="1490"/>
    <n v="4000"/>
    <n v="30"/>
    <x v="2"/>
    <x v="0"/>
    <s v="USD"/>
    <n v="1308431646"/>
    <n v="1305839646"/>
    <b v="0"/>
    <x v="84"/>
    <b v="0"/>
    <s v="publishing/fiction"/>
    <n v="0.75"/>
    <n v="15"/>
    <x v="3"/>
    <s v="fiction"/>
    <x v="1492"/>
    <x v="1492"/>
  </r>
  <r>
    <n v="1493"/>
    <x v="1493"/>
    <x v="1491"/>
    <n v="2400"/>
    <n v="0"/>
    <x v="2"/>
    <x v="0"/>
    <s v="USD"/>
    <n v="1371415675"/>
    <n v="1368823675"/>
    <b v="0"/>
    <x v="78"/>
    <b v="0"/>
    <s v="publishing/fiction"/>
    <n v="0"/>
    <e v="#DIV/0!"/>
    <x v="3"/>
    <s v="fiction"/>
    <x v="1493"/>
    <x v="1493"/>
  </r>
  <r>
    <n v="1494"/>
    <x v="1494"/>
    <x v="1492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s v="fiction"/>
    <x v="1494"/>
    <x v="1494"/>
  </r>
  <r>
    <n v="1495"/>
    <x v="1495"/>
    <x v="1493"/>
    <n v="2000"/>
    <n v="0"/>
    <x v="2"/>
    <x v="0"/>
    <s v="USD"/>
    <n v="1314471431"/>
    <n v="1311879431"/>
    <b v="0"/>
    <x v="78"/>
    <b v="0"/>
    <s v="publishing/fiction"/>
    <n v="0"/>
    <e v="#DIV/0!"/>
    <x v="3"/>
    <s v="fiction"/>
    <x v="1495"/>
    <x v="1495"/>
  </r>
  <r>
    <n v="1496"/>
    <x v="1496"/>
    <x v="1494"/>
    <n v="1500"/>
    <n v="0"/>
    <x v="2"/>
    <x v="0"/>
    <s v="USD"/>
    <n v="1410866659"/>
    <n v="1405682659"/>
    <b v="0"/>
    <x v="78"/>
    <b v="0"/>
    <s v="publishing/fiction"/>
    <n v="0"/>
    <e v="#DIV/0!"/>
    <x v="3"/>
    <s v="fiction"/>
    <x v="1496"/>
    <x v="1496"/>
  </r>
  <r>
    <n v="1497"/>
    <x v="1497"/>
    <x v="1495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s v="fiction"/>
    <x v="1497"/>
    <x v="1497"/>
  </r>
  <r>
    <n v="1498"/>
    <x v="1498"/>
    <x v="1496"/>
    <n v="3000"/>
    <n v="57"/>
    <x v="2"/>
    <x v="0"/>
    <s v="USD"/>
    <n v="1409787378"/>
    <n v="1405899378"/>
    <b v="0"/>
    <x v="83"/>
    <b v="0"/>
    <s v="publishing/fiction"/>
    <n v="1.9"/>
    <n v="19"/>
    <x v="3"/>
    <s v="fiction"/>
    <x v="1498"/>
    <x v="1498"/>
  </r>
  <r>
    <n v="1499"/>
    <x v="1499"/>
    <x v="1497"/>
    <n v="2000"/>
    <n v="5"/>
    <x v="2"/>
    <x v="0"/>
    <s v="USD"/>
    <n v="1470355833"/>
    <n v="1465171833"/>
    <b v="0"/>
    <x v="29"/>
    <b v="0"/>
    <s v="publishing/fiction"/>
    <n v="0.25"/>
    <n v="5"/>
    <x v="3"/>
    <s v="fiction"/>
    <x v="1499"/>
    <x v="1499"/>
  </r>
  <r>
    <n v="1500"/>
    <x v="1500"/>
    <x v="1498"/>
    <n v="2800"/>
    <n v="701"/>
    <x v="2"/>
    <x v="0"/>
    <s v="USD"/>
    <n v="1367444557"/>
    <n v="1364852557"/>
    <b v="0"/>
    <x v="41"/>
    <b v="0"/>
    <s v="publishing/fiction"/>
    <n v="25.035714285714285"/>
    <n v="46.733333333333334"/>
    <x v="3"/>
    <s v="fiction"/>
    <x v="1500"/>
    <x v="1500"/>
  </r>
  <r>
    <n v="1501"/>
    <x v="1501"/>
    <x v="1499"/>
    <n v="52000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s v="photobooks"/>
    <x v="1501"/>
    <x v="1501"/>
  </r>
  <r>
    <n v="1502"/>
    <x v="1502"/>
    <x v="1500"/>
    <n v="22000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s v="photobooks"/>
    <x v="1502"/>
    <x v="1502"/>
  </r>
  <r>
    <n v="1503"/>
    <x v="1503"/>
    <x v="1501"/>
    <n v="3750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s v="photobooks"/>
    <x v="1503"/>
    <x v="1503"/>
  </r>
  <r>
    <n v="1504"/>
    <x v="1504"/>
    <x v="1502"/>
    <n v="6500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s v="photobooks"/>
    <x v="1504"/>
    <x v="1504"/>
  </r>
  <r>
    <n v="1505"/>
    <x v="1505"/>
    <x v="1503"/>
    <n v="16000"/>
    <n v="16573"/>
    <x v="0"/>
    <x v="12"/>
    <s v="EUR"/>
    <n v="1458676860"/>
    <n v="1455446303"/>
    <b v="1"/>
    <x v="315"/>
    <b v="1"/>
    <s v="photography/photobooks"/>
    <n v="103.58125"/>
    <n v="48.037681159420288"/>
    <x v="8"/>
    <s v="photobooks"/>
    <x v="1505"/>
    <x v="1505"/>
  </r>
  <r>
    <n v="1506"/>
    <x v="1506"/>
    <x v="1504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s v="photobooks"/>
    <x v="1506"/>
    <x v="1506"/>
  </r>
  <r>
    <n v="1507"/>
    <x v="1507"/>
    <x v="1505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s v="photobooks"/>
    <x v="1507"/>
    <x v="1507"/>
  </r>
  <r>
    <n v="1508"/>
    <x v="1508"/>
    <x v="1506"/>
    <n v="18500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s v="photobooks"/>
    <x v="1508"/>
    <x v="1508"/>
  </r>
  <r>
    <n v="1509"/>
    <x v="1509"/>
    <x v="1507"/>
    <n v="17500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s v="photobooks"/>
    <x v="1509"/>
    <x v="1509"/>
  </r>
  <r>
    <n v="1510"/>
    <x v="1510"/>
    <x v="1508"/>
    <n v="16000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s v="photobooks"/>
    <x v="1510"/>
    <x v="1510"/>
  </r>
  <r>
    <n v="1511"/>
    <x v="1511"/>
    <x v="1509"/>
    <n v="14000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s v="photobooks"/>
    <x v="1511"/>
    <x v="1511"/>
  </r>
  <r>
    <n v="1512"/>
    <x v="1512"/>
    <x v="1510"/>
    <n v="3500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s v="photobooks"/>
    <x v="1512"/>
    <x v="1512"/>
  </r>
  <r>
    <n v="1513"/>
    <x v="1513"/>
    <x v="1511"/>
    <n v="8000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s v="photobooks"/>
    <x v="1513"/>
    <x v="1513"/>
  </r>
  <r>
    <n v="1514"/>
    <x v="1514"/>
    <x v="1512"/>
    <n v="25000"/>
    <n v="26619"/>
    <x v="0"/>
    <x v="0"/>
    <s v="USD"/>
    <n v="1443363640"/>
    <n v="1439907640"/>
    <b v="1"/>
    <x v="282"/>
    <b v="1"/>
    <s v="photography/photobooks"/>
    <n v="106.476"/>
    <n v="151.24431818181819"/>
    <x v="8"/>
    <s v="photobooks"/>
    <x v="1514"/>
    <x v="1514"/>
  </r>
  <r>
    <n v="1515"/>
    <x v="1515"/>
    <x v="1513"/>
    <n v="300000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s v="photobooks"/>
    <x v="1515"/>
    <x v="1515"/>
  </r>
  <r>
    <n v="1516"/>
    <x v="1516"/>
    <x v="1514"/>
    <n v="17000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s v="photobooks"/>
    <x v="1516"/>
    <x v="1516"/>
  </r>
  <r>
    <n v="1517"/>
    <x v="1517"/>
    <x v="1515"/>
    <n v="15000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s v="photobooks"/>
    <x v="1517"/>
    <x v="1517"/>
  </r>
  <r>
    <n v="1518"/>
    <x v="1518"/>
    <x v="1516"/>
    <n v="15000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s v="photobooks"/>
    <x v="1518"/>
    <x v="1518"/>
  </r>
  <r>
    <n v="1519"/>
    <x v="1519"/>
    <x v="1517"/>
    <n v="9000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s v="photobooks"/>
    <x v="1519"/>
    <x v="1519"/>
  </r>
  <r>
    <n v="1520"/>
    <x v="1520"/>
    <x v="1518"/>
    <n v="18000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s v="photobooks"/>
    <x v="1520"/>
    <x v="1520"/>
  </r>
  <r>
    <n v="1521"/>
    <x v="1521"/>
    <x v="1519"/>
    <n v="37500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s v="photobooks"/>
    <x v="1521"/>
    <x v="1521"/>
  </r>
  <r>
    <n v="1522"/>
    <x v="1522"/>
    <x v="1520"/>
    <n v="43500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s v="photobooks"/>
    <x v="1522"/>
    <x v="1522"/>
  </r>
  <r>
    <n v="1523"/>
    <x v="1523"/>
    <x v="1521"/>
    <n v="18500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s v="photobooks"/>
    <x v="1523"/>
    <x v="1523"/>
  </r>
  <r>
    <n v="1524"/>
    <x v="1524"/>
    <x v="1522"/>
    <n v="3000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s v="photobooks"/>
    <x v="1524"/>
    <x v="1524"/>
  </r>
  <r>
    <n v="1525"/>
    <x v="1525"/>
    <x v="1523"/>
    <n v="2600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s v="photobooks"/>
    <x v="1525"/>
    <x v="1525"/>
  </r>
  <r>
    <n v="1526"/>
    <x v="1526"/>
    <x v="1524"/>
    <n v="23000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s v="photobooks"/>
    <x v="1526"/>
    <x v="1526"/>
  </r>
  <r>
    <n v="1527"/>
    <x v="1527"/>
    <x v="1525"/>
    <n v="3500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s v="photobooks"/>
    <x v="1527"/>
    <x v="1527"/>
  </r>
  <r>
    <n v="1528"/>
    <x v="1528"/>
    <x v="1526"/>
    <n v="3000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s v="photobooks"/>
    <x v="1528"/>
    <x v="1528"/>
  </r>
  <r>
    <n v="1529"/>
    <x v="1529"/>
    <x v="1527"/>
    <n v="19000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s v="photobooks"/>
    <x v="1529"/>
    <x v="1529"/>
  </r>
  <r>
    <n v="1530"/>
    <x v="1530"/>
    <x v="1528"/>
    <n v="35000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s v="photobooks"/>
    <x v="1530"/>
    <x v="1530"/>
  </r>
  <r>
    <n v="1531"/>
    <x v="1531"/>
    <x v="1529"/>
    <n v="2350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s v="photobooks"/>
    <x v="1531"/>
    <x v="1531"/>
  </r>
  <r>
    <n v="1532"/>
    <x v="1532"/>
    <x v="1530"/>
    <n v="500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s v="photobooks"/>
    <x v="1532"/>
    <x v="1532"/>
  </r>
  <r>
    <n v="1533"/>
    <x v="1533"/>
    <x v="1531"/>
    <n v="45000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s v="photobooks"/>
    <x v="1533"/>
    <x v="1533"/>
  </r>
  <r>
    <n v="1534"/>
    <x v="1534"/>
    <x v="1532"/>
    <n v="7500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s v="photobooks"/>
    <x v="1534"/>
    <x v="1534"/>
  </r>
  <r>
    <n v="1535"/>
    <x v="1535"/>
    <x v="1533"/>
    <n v="4000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s v="photobooks"/>
    <x v="1535"/>
    <x v="1535"/>
  </r>
  <r>
    <n v="1536"/>
    <x v="1536"/>
    <x v="1534"/>
    <n v="12000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s v="photobooks"/>
    <x v="1536"/>
    <x v="1536"/>
  </r>
  <r>
    <n v="1537"/>
    <x v="1537"/>
    <x v="1535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s v="photobooks"/>
    <x v="1537"/>
    <x v="1537"/>
  </r>
  <r>
    <n v="1538"/>
    <x v="1538"/>
    <x v="1536"/>
    <n v="7000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s v="photobooks"/>
    <x v="1538"/>
    <x v="1538"/>
  </r>
  <r>
    <n v="1539"/>
    <x v="1539"/>
    <x v="1537"/>
    <n v="20000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s v="photobooks"/>
    <x v="1539"/>
    <x v="1539"/>
  </r>
  <r>
    <n v="1540"/>
    <x v="1540"/>
    <x v="1538"/>
    <n v="15000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s v="photobooks"/>
    <x v="1540"/>
    <x v="1540"/>
  </r>
  <r>
    <n v="1541"/>
    <x v="1541"/>
    <x v="1539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s v="nature"/>
    <x v="1541"/>
    <x v="1541"/>
  </r>
  <r>
    <n v="1542"/>
    <x v="1542"/>
    <x v="1540"/>
    <n v="500"/>
    <n v="20"/>
    <x v="2"/>
    <x v="5"/>
    <s v="CAD"/>
    <n v="1435708500"/>
    <n v="1434412500"/>
    <b v="0"/>
    <x v="29"/>
    <b v="0"/>
    <s v="photography/nature"/>
    <n v="4"/>
    <n v="20"/>
    <x v="8"/>
    <s v="nature"/>
    <x v="1542"/>
    <x v="1542"/>
  </r>
  <r>
    <n v="1543"/>
    <x v="1543"/>
    <x v="1541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s v="nature"/>
    <x v="1543"/>
    <x v="1543"/>
  </r>
  <r>
    <n v="1544"/>
    <x v="1544"/>
    <x v="1542"/>
    <n v="1000"/>
    <n v="0"/>
    <x v="2"/>
    <x v="0"/>
    <s v="USD"/>
    <n v="1427847480"/>
    <n v="1424222024"/>
    <b v="0"/>
    <x v="78"/>
    <b v="0"/>
    <s v="photography/nature"/>
    <n v="0"/>
    <e v="#DIV/0!"/>
    <x v="8"/>
    <s v="nature"/>
    <x v="1544"/>
    <x v="1544"/>
  </r>
  <r>
    <n v="1545"/>
    <x v="1545"/>
    <x v="1543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s v="nature"/>
    <x v="1545"/>
    <x v="1545"/>
  </r>
  <r>
    <n v="1546"/>
    <x v="1546"/>
    <x v="1544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s v="nature"/>
    <x v="1546"/>
    <x v="1546"/>
  </r>
  <r>
    <n v="1547"/>
    <x v="1547"/>
    <x v="1545"/>
    <n v="20"/>
    <n v="0"/>
    <x v="2"/>
    <x v="0"/>
    <s v="USD"/>
    <n v="1487844882"/>
    <n v="1487240082"/>
    <b v="0"/>
    <x v="78"/>
    <b v="0"/>
    <s v="photography/nature"/>
    <n v="0"/>
    <e v="#DIV/0!"/>
    <x v="8"/>
    <s v="nature"/>
    <x v="1547"/>
    <x v="1547"/>
  </r>
  <r>
    <n v="1548"/>
    <x v="1548"/>
    <x v="1546"/>
    <n v="700"/>
    <n v="60"/>
    <x v="2"/>
    <x v="0"/>
    <s v="USD"/>
    <n v="1447020620"/>
    <n v="1444425020"/>
    <b v="0"/>
    <x v="29"/>
    <b v="0"/>
    <s v="photography/nature"/>
    <n v="8.5714285714285712"/>
    <n v="60"/>
    <x v="8"/>
    <s v="nature"/>
    <x v="1548"/>
    <x v="1548"/>
  </r>
  <r>
    <n v="1549"/>
    <x v="1549"/>
    <x v="1547"/>
    <n v="500"/>
    <n v="170"/>
    <x v="2"/>
    <x v="0"/>
    <s v="USD"/>
    <n v="1446524159"/>
    <n v="1443928559"/>
    <b v="0"/>
    <x v="79"/>
    <b v="0"/>
    <s v="photography/nature"/>
    <n v="34"/>
    <n v="28.333333333333332"/>
    <x v="8"/>
    <s v="nature"/>
    <x v="1549"/>
    <x v="1549"/>
  </r>
  <r>
    <n v="1550"/>
    <x v="1550"/>
    <x v="1548"/>
    <n v="750"/>
    <n v="101"/>
    <x v="2"/>
    <x v="1"/>
    <s v="GBP"/>
    <n v="1463050034"/>
    <n v="1460458034"/>
    <b v="0"/>
    <x v="63"/>
    <b v="0"/>
    <s v="photography/nature"/>
    <n v="13.466666666666665"/>
    <n v="14.428571428571429"/>
    <x v="8"/>
    <s v="nature"/>
    <x v="1550"/>
    <x v="1550"/>
  </r>
  <r>
    <n v="1551"/>
    <x v="1551"/>
    <x v="1549"/>
    <n v="3500"/>
    <n v="0"/>
    <x v="2"/>
    <x v="0"/>
    <s v="USD"/>
    <n v="1432756039"/>
    <n v="1430164039"/>
    <b v="0"/>
    <x v="78"/>
    <b v="0"/>
    <s v="photography/nature"/>
    <n v="0"/>
    <e v="#DIV/0!"/>
    <x v="8"/>
    <s v="nature"/>
    <x v="1551"/>
    <x v="1551"/>
  </r>
  <r>
    <n v="1552"/>
    <x v="1552"/>
    <x v="1550"/>
    <n v="4300"/>
    <n v="2115"/>
    <x v="2"/>
    <x v="0"/>
    <s v="USD"/>
    <n v="1412135940"/>
    <n v="1410366708"/>
    <b v="0"/>
    <x v="38"/>
    <b v="0"/>
    <s v="photography/nature"/>
    <n v="49.186046511627907"/>
    <n v="132.1875"/>
    <x v="8"/>
    <s v="nature"/>
    <x v="1552"/>
    <x v="341"/>
  </r>
  <r>
    <n v="1553"/>
    <x v="1553"/>
    <x v="1551"/>
    <n v="6000"/>
    <n v="0"/>
    <x v="2"/>
    <x v="0"/>
    <s v="USD"/>
    <n v="1441176447"/>
    <n v="1438584447"/>
    <b v="0"/>
    <x v="78"/>
    <b v="0"/>
    <s v="photography/nature"/>
    <n v="0"/>
    <e v="#DIV/0!"/>
    <x v="8"/>
    <s v="nature"/>
    <x v="1553"/>
    <x v="1552"/>
  </r>
  <r>
    <n v="1554"/>
    <x v="1554"/>
    <x v="1552"/>
    <n v="20000"/>
    <n v="0"/>
    <x v="2"/>
    <x v="2"/>
    <s v="AUD"/>
    <n v="1438495390"/>
    <n v="1435903390"/>
    <b v="0"/>
    <x v="78"/>
    <b v="0"/>
    <s v="photography/nature"/>
    <n v="0"/>
    <e v="#DIV/0!"/>
    <x v="8"/>
    <s v="nature"/>
    <x v="1554"/>
    <x v="1553"/>
  </r>
  <r>
    <n v="1555"/>
    <x v="1555"/>
    <x v="1553"/>
    <n v="750"/>
    <n v="0"/>
    <x v="2"/>
    <x v="0"/>
    <s v="USD"/>
    <n v="1442509200"/>
    <n v="1440513832"/>
    <b v="0"/>
    <x v="78"/>
    <b v="0"/>
    <s v="photography/nature"/>
    <n v="0"/>
    <e v="#DIV/0!"/>
    <x v="8"/>
    <s v="nature"/>
    <x v="1555"/>
    <x v="1554"/>
  </r>
  <r>
    <n v="1556"/>
    <x v="1556"/>
    <x v="1554"/>
    <n v="1500"/>
    <n v="677"/>
    <x v="2"/>
    <x v="5"/>
    <s v="CAD"/>
    <n v="1467603624"/>
    <n v="1465011624"/>
    <b v="0"/>
    <x v="8"/>
    <b v="0"/>
    <s v="photography/nature"/>
    <n v="45.133333333333333"/>
    <n v="56.416666666666664"/>
    <x v="8"/>
    <s v="nature"/>
    <x v="1556"/>
    <x v="1555"/>
  </r>
  <r>
    <n v="1557"/>
    <x v="1557"/>
    <x v="1555"/>
    <n v="2500"/>
    <n v="100"/>
    <x v="2"/>
    <x v="0"/>
    <s v="USD"/>
    <n v="1411227633"/>
    <n v="1408549233"/>
    <b v="0"/>
    <x v="29"/>
    <b v="0"/>
    <s v="photography/nature"/>
    <n v="4"/>
    <n v="100"/>
    <x v="8"/>
    <s v="nature"/>
    <x v="1557"/>
    <x v="1556"/>
  </r>
  <r>
    <n v="1558"/>
    <x v="1558"/>
    <x v="1556"/>
    <n v="750"/>
    <n v="35"/>
    <x v="2"/>
    <x v="1"/>
    <s v="GBP"/>
    <n v="1440763920"/>
    <n v="1435656759"/>
    <b v="0"/>
    <x v="83"/>
    <b v="0"/>
    <s v="photography/nature"/>
    <n v="4.666666666666667"/>
    <n v="11.666666666666666"/>
    <x v="8"/>
    <s v="nature"/>
    <x v="1558"/>
    <x v="1557"/>
  </r>
  <r>
    <n v="1559"/>
    <x v="1559"/>
    <x v="1557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s v="nature"/>
    <x v="1559"/>
    <x v="1558"/>
  </r>
  <r>
    <n v="1560"/>
    <x v="1560"/>
    <x v="1558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s v="nature"/>
    <x v="1560"/>
    <x v="1559"/>
  </r>
  <r>
    <n v="1561"/>
    <x v="1561"/>
    <x v="1559"/>
    <n v="10000"/>
    <n v="67"/>
    <x v="1"/>
    <x v="0"/>
    <s v="USD"/>
    <n v="1383789603"/>
    <n v="1381194003"/>
    <b v="0"/>
    <x v="29"/>
    <b v="0"/>
    <s v="publishing/art books"/>
    <n v="0.67"/>
    <n v="67"/>
    <x v="3"/>
    <s v="art books"/>
    <x v="1561"/>
    <x v="1560"/>
  </r>
  <r>
    <n v="1562"/>
    <x v="1562"/>
    <x v="1560"/>
    <n v="4000"/>
    <n v="0"/>
    <x v="1"/>
    <x v="0"/>
    <s v="USD"/>
    <n v="1259715000"/>
    <n v="1253712916"/>
    <b v="0"/>
    <x v="78"/>
    <b v="0"/>
    <s v="publishing/art books"/>
    <n v="0"/>
    <e v="#DIV/0!"/>
    <x v="3"/>
    <s v="art books"/>
    <x v="1562"/>
    <x v="1561"/>
  </r>
  <r>
    <n v="1563"/>
    <x v="1563"/>
    <x v="1561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s v="art books"/>
    <x v="1563"/>
    <x v="1562"/>
  </r>
  <r>
    <n v="1564"/>
    <x v="1564"/>
    <x v="1562"/>
    <n v="10000"/>
    <n v="10"/>
    <x v="1"/>
    <x v="0"/>
    <s v="USD"/>
    <n v="1432843500"/>
    <n v="1430124509"/>
    <b v="0"/>
    <x v="29"/>
    <b v="0"/>
    <s v="publishing/art books"/>
    <n v="0.1"/>
    <n v="10"/>
    <x v="3"/>
    <s v="art books"/>
    <x v="1564"/>
    <x v="1563"/>
  </r>
  <r>
    <n v="1565"/>
    <x v="1565"/>
    <x v="1563"/>
    <n v="4000"/>
    <n v="100"/>
    <x v="1"/>
    <x v="0"/>
    <s v="USD"/>
    <n v="1307554261"/>
    <n v="1304962261"/>
    <b v="0"/>
    <x v="29"/>
    <b v="0"/>
    <s v="publishing/art books"/>
    <n v="2.5"/>
    <n v="100"/>
    <x v="3"/>
    <s v="art books"/>
    <x v="1565"/>
    <x v="1564"/>
  </r>
  <r>
    <n v="1566"/>
    <x v="1566"/>
    <x v="1564"/>
    <n v="30000"/>
    <n v="6375"/>
    <x v="1"/>
    <x v="0"/>
    <s v="USD"/>
    <n v="1469656800"/>
    <n v="1467151204"/>
    <b v="0"/>
    <x v="211"/>
    <b v="0"/>
    <s v="publishing/art books"/>
    <n v="21.25"/>
    <n v="108.05084745762711"/>
    <x v="3"/>
    <s v="art books"/>
    <x v="1566"/>
    <x v="1565"/>
  </r>
  <r>
    <n v="1567"/>
    <x v="1567"/>
    <x v="1565"/>
    <n v="850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s v="art books"/>
    <x v="1567"/>
    <x v="1566"/>
  </r>
  <r>
    <n v="1568"/>
    <x v="1568"/>
    <x v="1566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s v="art books"/>
    <x v="1568"/>
    <x v="1567"/>
  </r>
  <r>
    <n v="1569"/>
    <x v="1569"/>
    <x v="1567"/>
    <n v="30000"/>
    <n v="0"/>
    <x v="1"/>
    <x v="0"/>
    <s v="USD"/>
    <n v="1369498714"/>
    <n v="1366906714"/>
    <b v="0"/>
    <x v="78"/>
    <b v="0"/>
    <s v="publishing/art books"/>
    <n v="0"/>
    <e v="#DIV/0!"/>
    <x v="3"/>
    <s v="art books"/>
    <x v="1569"/>
    <x v="1568"/>
  </r>
  <r>
    <n v="1570"/>
    <x v="1570"/>
    <x v="1568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s v="art books"/>
    <x v="1570"/>
    <x v="1569"/>
  </r>
  <r>
    <n v="1571"/>
    <x v="1571"/>
    <x v="1569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s v="art books"/>
    <x v="1571"/>
    <x v="1570"/>
  </r>
  <r>
    <n v="1572"/>
    <x v="1572"/>
    <x v="1570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s v="art books"/>
    <x v="1572"/>
    <x v="1571"/>
  </r>
  <r>
    <n v="1573"/>
    <x v="1573"/>
    <x v="1571"/>
    <n v="9000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s v="art books"/>
    <x v="1573"/>
    <x v="1572"/>
  </r>
  <r>
    <n v="1574"/>
    <x v="1574"/>
    <x v="1572"/>
    <n v="10000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s v="art books"/>
    <x v="1574"/>
    <x v="1573"/>
  </r>
  <r>
    <n v="1575"/>
    <x v="1575"/>
    <x v="1573"/>
    <n v="10000"/>
    <n v="2291"/>
    <x v="1"/>
    <x v="0"/>
    <s v="USD"/>
    <n v="1404909296"/>
    <n v="1402317296"/>
    <b v="0"/>
    <x v="2"/>
    <b v="0"/>
    <s v="publishing/art books"/>
    <n v="22.91"/>
    <n v="65.457142857142856"/>
    <x v="3"/>
    <s v="art books"/>
    <x v="1575"/>
    <x v="1574"/>
  </r>
  <r>
    <n v="1576"/>
    <x v="1576"/>
    <x v="1574"/>
    <n v="5000"/>
    <n v="650"/>
    <x v="1"/>
    <x v="0"/>
    <s v="USD"/>
    <n v="1435698368"/>
    <n v="1431810368"/>
    <b v="0"/>
    <x v="73"/>
    <b v="0"/>
    <s v="publishing/art books"/>
    <n v="13"/>
    <n v="65"/>
    <x v="3"/>
    <s v="art books"/>
    <x v="1576"/>
    <x v="1575"/>
  </r>
  <r>
    <n v="1577"/>
    <x v="1577"/>
    <x v="1575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s v="art books"/>
    <x v="1577"/>
    <x v="1576"/>
  </r>
  <r>
    <n v="1578"/>
    <x v="1578"/>
    <x v="1576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s v="art books"/>
    <x v="1578"/>
    <x v="1577"/>
  </r>
  <r>
    <n v="1579"/>
    <x v="1579"/>
    <x v="1577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s v="art books"/>
    <x v="1579"/>
    <x v="1578"/>
  </r>
  <r>
    <n v="1580"/>
    <x v="1580"/>
    <x v="1578"/>
    <n v="1750"/>
    <n v="0"/>
    <x v="1"/>
    <x v="0"/>
    <s v="USD"/>
    <n v="1337562726"/>
    <n v="1332378726"/>
    <b v="0"/>
    <x v="78"/>
    <b v="0"/>
    <s v="publishing/art books"/>
    <n v="0"/>
    <e v="#DIV/0!"/>
    <x v="3"/>
    <s v="art books"/>
    <x v="1580"/>
    <x v="1579"/>
  </r>
  <r>
    <n v="1581"/>
    <x v="1581"/>
    <x v="1579"/>
    <n v="1000"/>
    <n v="5"/>
    <x v="2"/>
    <x v="1"/>
    <s v="GBP"/>
    <n v="1450521990"/>
    <n v="1447757190"/>
    <b v="0"/>
    <x v="29"/>
    <b v="0"/>
    <s v="photography/places"/>
    <n v="0.5"/>
    <n v="5"/>
    <x v="8"/>
    <s v="places"/>
    <x v="1581"/>
    <x v="1580"/>
  </r>
  <r>
    <n v="1582"/>
    <x v="1582"/>
    <x v="1580"/>
    <n v="1000"/>
    <n v="93"/>
    <x v="2"/>
    <x v="0"/>
    <s v="USD"/>
    <n v="1445894400"/>
    <n v="1440961053"/>
    <b v="0"/>
    <x v="83"/>
    <b v="0"/>
    <s v="photography/places"/>
    <n v="9.3000000000000007"/>
    <n v="31"/>
    <x v="8"/>
    <s v="places"/>
    <x v="1582"/>
    <x v="1581"/>
  </r>
  <r>
    <n v="1583"/>
    <x v="1583"/>
    <x v="1581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s v="places"/>
    <x v="1583"/>
    <x v="1582"/>
  </r>
  <r>
    <n v="1584"/>
    <x v="1584"/>
    <x v="1582"/>
    <n v="1200"/>
    <n v="0"/>
    <x v="2"/>
    <x v="0"/>
    <s v="USD"/>
    <n v="1401464101"/>
    <n v="1400600101"/>
    <b v="0"/>
    <x v="78"/>
    <b v="0"/>
    <s v="photography/places"/>
    <n v="0"/>
    <e v="#DIV/0!"/>
    <x v="8"/>
    <s v="places"/>
    <x v="1584"/>
    <x v="1583"/>
  </r>
  <r>
    <n v="1585"/>
    <x v="1585"/>
    <x v="1583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s v="places"/>
    <x v="1585"/>
    <x v="1584"/>
  </r>
  <r>
    <n v="1586"/>
    <x v="1586"/>
    <x v="1584"/>
    <n v="1500"/>
    <n v="0"/>
    <x v="2"/>
    <x v="0"/>
    <s v="USD"/>
    <n v="1428197422"/>
    <n v="1425609022"/>
    <b v="0"/>
    <x v="78"/>
    <b v="0"/>
    <s v="photography/places"/>
    <n v="0"/>
    <e v="#DIV/0!"/>
    <x v="8"/>
    <s v="places"/>
    <x v="1586"/>
    <x v="1585"/>
  </r>
  <r>
    <n v="1587"/>
    <x v="1587"/>
    <x v="1585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s v="places"/>
    <x v="1587"/>
    <x v="1586"/>
  </r>
  <r>
    <n v="1588"/>
    <x v="1588"/>
    <x v="1586"/>
    <n v="516"/>
    <n v="0"/>
    <x v="2"/>
    <x v="0"/>
    <s v="USD"/>
    <n v="1422735120"/>
    <n v="1420091999"/>
    <b v="0"/>
    <x v="78"/>
    <b v="0"/>
    <s v="photography/places"/>
    <n v="0"/>
    <e v="#DIV/0!"/>
    <x v="8"/>
    <s v="places"/>
    <x v="1588"/>
    <x v="1587"/>
  </r>
  <r>
    <n v="1589"/>
    <x v="1589"/>
    <x v="1587"/>
    <n v="1200"/>
    <n v="0"/>
    <x v="2"/>
    <x v="0"/>
    <s v="USD"/>
    <n v="1444433886"/>
    <n v="1441841886"/>
    <b v="0"/>
    <x v="78"/>
    <b v="0"/>
    <s v="photography/places"/>
    <n v="0"/>
    <e v="#DIV/0!"/>
    <x v="8"/>
    <s v="places"/>
    <x v="1589"/>
    <x v="1588"/>
  </r>
  <r>
    <n v="1590"/>
    <x v="1590"/>
    <x v="1588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s v="places"/>
    <x v="1590"/>
    <x v="1589"/>
  </r>
  <r>
    <n v="1591"/>
    <x v="1591"/>
    <x v="1589"/>
    <n v="14000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s v="places"/>
    <x v="1591"/>
    <x v="1590"/>
  </r>
  <r>
    <n v="1592"/>
    <x v="1592"/>
    <x v="1590"/>
    <n v="25"/>
    <n v="0"/>
    <x v="2"/>
    <x v="0"/>
    <s v="USD"/>
    <n v="1427503485"/>
    <n v="1423619085"/>
    <b v="0"/>
    <x v="78"/>
    <b v="0"/>
    <s v="photography/places"/>
    <n v="0"/>
    <e v="#DIV/0!"/>
    <x v="8"/>
    <s v="places"/>
    <x v="1592"/>
    <x v="1591"/>
  </r>
  <r>
    <n v="1593"/>
    <x v="1593"/>
    <x v="1591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s v="places"/>
    <x v="1593"/>
    <x v="1592"/>
  </r>
  <r>
    <n v="1594"/>
    <x v="1594"/>
    <x v="1592"/>
    <n v="1000"/>
    <n v="205"/>
    <x v="2"/>
    <x v="0"/>
    <s v="USD"/>
    <n v="1463329260"/>
    <n v="1458147982"/>
    <b v="0"/>
    <x v="73"/>
    <b v="0"/>
    <s v="photography/places"/>
    <n v="20.5"/>
    <n v="20.5"/>
    <x v="8"/>
    <s v="places"/>
    <x v="1594"/>
    <x v="1593"/>
  </r>
  <r>
    <n v="1595"/>
    <x v="1595"/>
    <x v="1593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s v="places"/>
    <x v="1595"/>
    <x v="1594"/>
  </r>
  <r>
    <n v="1596"/>
    <x v="1596"/>
    <x v="1594"/>
    <n v="3250"/>
    <n v="75"/>
    <x v="2"/>
    <x v="1"/>
    <s v="GBP"/>
    <n v="1418469569"/>
    <n v="1414577969"/>
    <b v="0"/>
    <x v="83"/>
    <b v="0"/>
    <s v="photography/places"/>
    <n v="2.3076923076923079"/>
    <n v="25"/>
    <x v="8"/>
    <s v="places"/>
    <x v="1596"/>
    <x v="1595"/>
  </r>
  <r>
    <n v="1597"/>
    <x v="1597"/>
    <x v="1595"/>
    <n v="15000"/>
    <n v="0"/>
    <x v="2"/>
    <x v="0"/>
    <s v="USD"/>
    <n v="1474360197"/>
    <n v="1471768197"/>
    <b v="0"/>
    <x v="78"/>
    <b v="0"/>
    <s v="photography/places"/>
    <n v="0"/>
    <e v="#DIV/0!"/>
    <x v="8"/>
    <s v="places"/>
    <x v="1597"/>
    <x v="1596"/>
  </r>
  <r>
    <n v="1598"/>
    <x v="1598"/>
    <x v="1596"/>
    <n v="800"/>
    <n v="1"/>
    <x v="2"/>
    <x v="0"/>
    <s v="USD"/>
    <n v="1437926458"/>
    <n v="1432742458"/>
    <b v="0"/>
    <x v="29"/>
    <b v="0"/>
    <s v="photography/places"/>
    <n v="0.125"/>
    <n v="1"/>
    <x v="8"/>
    <s v="places"/>
    <x v="1598"/>
    <x v="1597"/>
  </r>
  <r>
    <n v="1599"/>
    <x v="1599"/>
    <x v="1597"/>
    <n v="500"/>
    <n v="0"/>
    <x v="2"/>
    <x v="1"/>
    <s v="GBP"/>
    <n v="1460116576"/>
    <n v="1457528176"/>
    <b v="0"/>
    <x v="78"/>
    <b v="0"/>
    <s v="photography/places"/>
    <n v="0"/>
    <e v="#DIV/0!"/>
    <x v="8"/>
    <s v="places"/>
    <x v="1599"/>
    <x v="1598"/>
  </r>
  <r>
    <n v="1600"/>
    <x v="1600"/>
    <x v="1598"/>
    <n v="5000"/>
    <n v="367"/>
    <x v="2"/>
    <x v="0"/>
    <s v="USD"/>
    <n v="1405401060"/>
    <n v="1401585752"/>
    <b v="0"/>
    <x v="82"/>
    <b v="0"/>
    <s v="photography/places"/>
    <n v="7.3400000000000007"/>
    <n v="40.777777777777779"/>
    <x v="8"/>
    <s v="places"/>
    <x v="1600"/>
    <x v="1599"/>
  </r>
  <r>
    <n v="1601"/>
    <x v="1601"/>
    <x v="1599"/>
    <n v="2500"/>
    <n v="2706.23"/>
    <x v="0"/>
    <x v="0"/>
    <s v="USD"/>
    <n v="1304561633"/>
    <n v="1301969633"/>
    <b v="0"/>
    <x v="66"/>
    <b v="1"/>
    <s v="music/rock"/>
    <n v="108.2492"/>
    <n v="48.325535714285714"/>
    <x v="4"/>
    <s v="rock"/>
    <x v="1601"/>
    <x v="1600"/>
  </r>
  <r>
    <n v="1602"/>
    <x v="1602"/>
    <x v="1600"/>
    <n v="1500"/>
    <n v="1502.5"/>
    <x v="0"/>
    <x v="0"/>
    <s v="USD"/>
    <n v="1318633200"/>
    <n v="1314947317"/>
    <b v="0"/>
    <x v="58"/>
    <b v="1"/>
    <s v="music/rock"/>
    <n v="100.16666666666667"/>
    <n v="46.953125"/>
    <x v="4"/>
    <s v="rock"/>
    <x v="1602"/>
    <x v="1601"/>
  </r>
  <r>
    <n v="1603"/>
    <x v="1603"/>
    <x v="1601"/>
    <n v="2000"/>
    <n v="2000.66"/>
    <x v="0"/>
    <x v="0"/>
    <s v="USD"/>
    <n v="1327723459"/>
    <n v="1322539459"/>
    <b v="0"/>
    <x v="209"/>
    <b v="1"/>
    <s v="music/rock"/>
    <n v="100.03299999999999"/>
    <n v="66.688666666666663"/>
    <x v="4"/>
    <s v="rock"/>
    <x v="1603"/>
    <x v="1602"/>
  </r>
  <r>
    <n v="1604"/>
    <x v="1604"/>
    <x v="1602"/>
    <n v="2800"/>
    <n v="3419"/>
    <x v="0"/>
    <x v="0"/>
    <s v="USD"/>
    <n v="1332011835"/>
    <n v="1328559435"/>
    <b v="0"/>
    <x v="16"/>
    <b v="1"/>
    <s v="music/rock"/>
    <n v="122.10714285714286"/>
    <n v="48.842857142857142"/>
    <x v="4"/>
    <s v="rock"/>
    <x v="1604"/>
    <x v="1603"/>
  </r>
  <r>
    <n v="1605"/>
    <x v="1605"/>
    <x v="1603"/>
    <n v="6000"/>
    <n v="6041.6"/>
    <x v="0"/>
    <x v="0"/>
    <s v="USD"/>
    <n v="1312182000"/>
    <n v="1311380313"/>
    <b v="0"/>
    <x v="34"/>
    <b v="1"/>
    <s v="music/rock"/>
    <n v="100.69333333333334"/>
    <n v="137.30909090909091"/>
    <x v="4"/>
    <s v="rock"/>
    <x v="1605"/>
    <x v="1604"/>
  </r>
  <r>
    <n v="1606"/>
    <x v="1606"/>
    <x v="1604"/>
    <n v="8000"/>
    <n v="8080.33"/>
    <x v="0"/>
    <x v="0"/>
    <s v="USD"/>
    <n v="1300930838"/>
    <n v="1293158438"/>
    <b v="0"/>
    <x v="297"/>
    <b v="1"/>
    <s v="music/rock"/>
    <n v="101.004125"/>
    <n v="87.829673913043479"/>
    <x v="4"/>
    <s v="rock"/>
    <x v="1606"/>
    <x v="1605"/>
  </r>
  <r>
    <n v="1607"/>
    <x v="1607"/>
    <x v="1605"/>
    <n v="10000"/>
    <n v="14511"/>
    <x v="0"/>
    <x v="0"/>
    <s v="USD"/>
    <n v="1339701851"/>
    <n v="1337887451"/>
    <b v="0"/>
    <x v="242"/>
    <b v="1"/>
    <s v="music/rock"/>
    <n v="145.11000000000001"/>
    <n v="70.785365853658533"/>
    <x v="4"/>
    <s v="rock"/>
    <x v="1607"/>
    <x v="1606"/>
  </r>
  <r>
    <n v="1608"/>
    <x v="1608"/>
    <x v="1606"/>
    <n v="1200"/>
    <n v="1215"/>
    <x v="0"/>
    <x v="0"/>
    <s v="USD"/>
    <n v="1388553960"/>
    <n v="1385754986"/>
    <b v="0"/>
    <x v="23"/>
    <b v="1"/>
    <s v="music/rock"/>
    <n v="101.25"/>
    <n v="52.826086956521742"/>
    <x v="4"/>
    <s v="rock"/>
    <x v="1608"/>
    <x v="1607"/>
  </r>
  <r>
    <n v="1609"/>
    <x v="1609"/>
    <x v="1607"/>
    <n v="1500"/>
    <n v="1775"/>
    <x v="0"/>
    <x v="0"/>
    <s v="USD"/>
    <n v="1320220800"/>
    <n v="1315612909"/>
    <b v="0"/>
    <x v="80"/>
    <b v="1"/>
    <s v="music/rock"/>
    <n v="118.33333333333333"/>
    <n v="443.75"/>
    <x v="4"/>
    <s v="rock"/>
    <x v="1609"/>
    <x v="1608"/>
  </r>
  <r>
    <n v="1610"/>
    <x v="1610"/>
    <x v="1608"/>
    <n v="2000"/>
    <n v="5437"/>
    <x v="0"/>
    <x v="0"/>
    <s v="USD"/>
    <n v="1355609510"/>
    <n v="1353017510"/>
    <b v="0"/>
    <x v="300"/>
    <b v="1"/>
    <s v="music/rock"/>
    <n v="271.85000000000002"/>
    <n v="48.544642857142854"/>
    <x v="4"/>
    <s v="rock"/>
    <x v="1610"/>
    <x v="1609"/>
  </r>
  <r>
    <n v="1611"/>
    <x v="1611"/>
    <x v="1609"/>
    <n v="800"/>
    <n v="1001"/>
    <x v="0"/>
    <x v="0"/>
    <s v="USD"/>
    <n v="1370390432"/>
    <n v="1368576032"/>
    <b v="0"/>
    <x v="74"/>
    <b v="1"/>
    <s v="music/rock"/>
    <n v="125.125"/>
    <n v="37.074074074074076"/>
    <x v="4"/>
    <s v="rock"/>
    <x v="1611"/>
    <x v="1610"/>
  </r>
  <r>
    <n v="1612"/>
    <x v="1612"/>
    <x v="1610"/>
    <n v="500"/>
    <n v="550"/>
    <x v="0"/>
    <x v="0"/>
    <s v="USD"/>
    <n v="1357160384"/>
    <n v="1354568384"/>
    <b v="0"/>
    <x v="202"/>
    <b v="1"/>
    <s v="music/rock"/>
    <n v="110.00000000000001"/>
    <n v="50"/>
    <x v="4"/>
    <s v="rock"/>
    <x v="1612"/>
    <x v="1611"/>
  </r>
  <r>
    <n v="1613"/>
    <x v="1613"/>
    <x v="1611"/>
    <n v="1000"/>
    <n v="1015"/>
    <x v="0"/>
    <x v="0"/>
    <s v="USD"/>
    <n v="1342921202"/>
    <n v="1340329202"/>
    <b v="0"/>
    <x v="55"/>
    <b v="1"/>
    <s v="music/rock"/>
    <n v="101.49999999999999"/>
    <n v="39.03846153846154"/>
    <x v="4"/>
    <s v="rock"/>
    <x v="1613"/>
    <x v="1612"/>
  </r>
  <r>
    <n v="1614"/>
    <x v="1614"/>
    <x v="1612"/>
    <n v="5000"/>
    <n v="5135"/>
    <x v="0"/>
    <x v="0"/>
    <s v="USD"/>
    <n v="1407085200"/>
    <n v="1401924769"/>
    <b v="0"/>
    <x v="99"/>
    <b v="1"/>
    <s v="music/rock"/>
    <n v="102.69999999999999"/>
    <n v="66.688311688311686"/>
    <x v="4"/>
    <s v="rock"/>
    <x v="1614"/>
    <x v="1613"/>
  </r>
  <r>
    <n v="1615"/>
    <x v="1615"/>
    <x v="1613"/>
    <n v="8000"/>
    <n v="9130"/>
    <x v="0"/>
    <x v="0"/>
    <s v="USD"/>
    <n v="1323742396"/>
    <n v="1319850796"/>
    <b v="0"/>
    <x v="327"/>
    <b v="1"/>
    <s v="music/rock"/>
    <n v="114.12500000000001"/>
    <n v="67.132352941176464"/>
    <x v="4"/>
    <s v="rock"/>
    <x v="1615"/>
    <x v="1614"/>
  </r>
  <r>
    <n v="1616"/>
    <x v="1616"/>
    <x v="1614"/>
    <n v="10000"/>
    <n v="10420"/>
    <x v="0"/>
    <x v="0"/>
    <s v="USD"/>
    <n v="1353621600"/>
    <n v="1350061821"/>
    <b v="0"/>
    <x v="328"/>
    <b v="1"/>
    <s v="music/rock"/>
    <n v="104.2"/>
    <n v="66.369426751592357"/>
    <x v="4"/>
    <s v="rock"/>
    <x v="1616"/>
    <x v="1615"/>
  </r>
  <r>
    <n v="1617"/>
    <x v="1617"/>
    <x v="1615"/>
    <n v="7000"/>
    <n v="10210"/>
    <x v="0"/>
    <x v="0"/>
    <s v="USD"/>
    <n v="1383332400"/>
    <n v="1380470188"/>
    <b v="0"/>
    <x v="150"/>
    <b v="1"/>
    <s v="music/rock"/>
    <n v="145.85714285714286"/>
    <n v="64.620253164556956"/>
    <x v="4"/>
    <s v="rock"/>
    <x v="1617"/>
    <x v="1616"/>
  </r>
  <r>
    <n v="1618"/>
    <x v="1618"/>
    <x v="1616"/>
    <n v="1500"/>
    <n v="1576"/>
    <x v="0"/>
    <x v="0"/>
    <s v="USD"/>
    <n v="1362757335"/>
    <n v="1359301335"/>
    <b v="0"/>
    <x v="74"/>
    <b v="1"/>
    <s v="music/rock"/>
    <n v="105.06666666666666"/>
    <n v="58.370370370370374"/>
    <x v="4"/>
    <s v="rock"/>
    <x v="1618"/>
    <x v="1617"/>
  </r>
  <r>
    <n v="1619"/>
    <x v="1619"/>
    <x v="1617"/>
    <n v="1500"/>
    <n v="2000"/>
    <x v="0"/>
    <x v="0"/>
    <s v="USD"/>
    <n v="1410755286"/>
    <n v="1408940886"/>
    <b v="0"/>
    <x v="23"/>
    <b v="1"/>
    <s v="music/rock"/>
    <n v="133.33333333333331"/>
    <n v="86.956521739130437"/>
    <x v="4"/>
    <s v="rock"/>
    <x v="1619"/>
    <x v="1618"/>
  </r>
  <r>
    <n v="1620"/>
    <x v="1620"/>
    <x v="1618"/>
    <n v="1000"/>
    <n v="1130"/>
    <x v="0"/>
    <x v="0"/>
    <s v="USD"/>
    <n v="1361606940"/>
    <n v="1361002140"/>
    <b v="0"/>
    <x v="57"/>
    <b v="1"/>
    <s v="music/rock"/>
    <n v="112.99999999999999"/>
    <n v="66.470588235294116"/>
    <x v="4"/>
    <s v="rock"/>
    <x v="1620"/>
    <x v="1619"/>
  </r>
  <r>
    <n v="1621"/>
    <x v="1621"/>
    <x v="1619"/>
    <n v="5000"/>
    <n v="6060"/>
    <x v="0"/>
    <x v="0"/>
    <s v="USD"/>
    <n v="1338177540"/>
    <n v="1333550015"/>
    <b v="0"/>
    <x v="77"/>
    <b v="1"/>
    <s v="music/rock"/>
    <n v="121.2"/>
    <n v="163.78378378378378"/>
    <x v="4"/>
    <s v="rock"/>
    <x v="1621"/>
    <x v="1620"/>
  </r>
  <r>
    <n v="1622"/>
    <x v="1622"/>
    <x v="1620"/>
    <n v="6900"/>
    <n v="7019"/>
    <x v="0"/>
    <x v="0"/>
    <s v="USD"/>
    <n v="1418803140"/>
    <n v="1415343874"/>
    <b v="0"/>
    <x v="71"/>
    <b v="1"/>
    <s v="music/rock"/>
    <n v="101.72463768115942"/>
    <n v="107.98461538461538"/>
    <x v="4"/>
    <s v="rock"/>
    <x v="1622"/>
    <x v="1621"/>
  </r>
  <r>
    <n v="1623"/>
    <x v="1623"/>
    <x v="1621"/>
    <n v="750"/>
    <n v="758"/>
    <x v="0"/>
    <x v="1"/>
    <s v="GBP"/>
    <n v="1377621089"/>
    <n v="1372437089"/>
    <b v="0"/>
    <x v="59"/>
    <b v="1"/>
    <s v="music/rock"/>
    <n v="101.06666666666666"/>
    <n v="42.111111111111114"/>
    <x v="4"/>
    <s v="rock"/>
    <x v="1623"/>
    <x v="1622"/>
  </r>
  <r>
    <n v="1624"/>
    <x v="1624"/>
    <x v="1622"/>
    <n v="1000"/>
    <n v="1180"/>
    <x v="0"/>
    <x v="0"/>
    <s v="USD"/>
    <n v="1357721335"/>
    <n v="1354265335"/>
    <b v="0"/>
    <x v="20"/>
    <b v="1"/>
    <s v="music/rock"/>
    <n v="118"/>
    <n v="47.2"/>
    <x v="4"/>
    <s v="rock"/>
    <x v="1624"/>
    <x v="1623"/>
  </r>
  <r>
    <n v="1625"/>
    <x v="1625"/>
    <x v="1623"/>
    <n v="7500"/>
    <n v="11650"/>
    <x v="0"/>
    <x v="0"/>
    <s v="USD"/>
    <n v="1347382053"/>
    <n v="1344962853"/>
    <b v="0"/>
    <x v="201"/>
    <b v="1"/>
    <s v="music/rock"/>
    <n v="155.33333333333331"/>
    <n v="112.01923076923077"/>
    <x v="4"/>
    <s v="rock"/>
    <x v="1625"/>
    <x v="1624"/>
  </r>
  <r>
    <n v="1626"/>
    <x v="1626"/>
    <x v="1624"/>
    <n v="8000"/>
    <n v="8095"/>
    <x v="0"/>
    <x v="0"/>
    <s v="USD"/>
    <n v="1385932867"/>
    <n v="1383337267"/>
    <b v="0"/>
    <x v="52"/>
    <b v="1"/>
    <s v="music/rock"/>
    <n v="101.18750000000001"/>
    <n v="74.953703703703709"/>
    <x v="4"/>
    <s v="rock"/>
    <x v="1626"/>
    <x v="1625"/>
  </r>
  <r>
    <n v="1627"/>
    <x v="1627"/>
    <x v="1625"/>
    <n v="2000"/>
    <n v="2340"/>
    <x v="0"/>
    <x v="0"/>
    <s v="USD"/>
    <n v="1353905940"/>
    <n v="1351011489"/>
    <b v="0"/>
    <x v="44"/>
    <b v="1"/>
    <s v="music/rock"/>
    <n v="117"/>
    <n v="61.578947368421055"/>
    <x v="4"/>
    <s v="rock"/>
    <x v="1627"/>
    <x v="1626"/>
  </r>
  <r>
    <n v="1628"/>
    <x v="1628"/>
    <x v="1626"/>
    <n v="4000"/>
    <n v="4037"/>
    <x v="0"/>
    <x v="0"/>
    <s v="USD"/>
    <n v="1403026882"/>
    <n v="1400175682"/>
    <b v="0"/>
    <x v="106"/>
    <b v="1"/>
    <s v="music/rock"/>
    <n v="100.925"/>
    <n v="45.875"/>
    <x v="4"/>
    <s v="rock"/>
    <x v="1628"/>
    <x v="1627"/>
  </r>
  <r>
    <n v="1629"/>
    <x v="1629"/>
    <x v="1627"/>
    <n v="6000"/>
    <n v="6220"/>
    <x v="0"/>
    <x v="0"/>
    <s v="USD"/>
    <n v="1392929333"/>
    <n v="1389041333"/>
    <b v="0"/>
    <x v="141"/>
    <b v="1"/>
    <s v="music/rock"/>
    <n v="103.66666666666666"/>
    <n v="75.853658536585371"/>
    <x v="4"/>
    <s v="rock"/>
    <x v="1629"/>
    <x v="1628"/>
  </r>
  <r>
    <n v="1630"/>
    <x v="1630"/>
    <x v="1628"/>
    <n v="4000"/>
    <n v="10610"/>
    <x v="0"/>
    <x v="0"/>
    <s v="USD"/>
    <n v="1330671540"/>
    <n v="1328040375"/>
    <b v="0"/>
    <x v="149"/>
    <b v="1"/>
    <s v="music/rock"/>
    <n v="265.25"/>
    <n v="84.206349206349202"/>
    <x v="4"/>
    <s v="rock"/>
    <x v="1630"/>
    <x v="1629"/>
  </r>
  <r>
    <n v="1631"/>
    <x v="1631"/>
    <x v="1629"/>
    <n v="10000"/>
    <n v="15591"/>
    <x v="0"/>
    <x v="0"/>
    <s v="USD"/>
    <n v="1350074261"/>
    <n v="1347482261"/>
    <b v="0"/>
    <x v="182"/>
    <b v="1"/>
    <s v="music/rock"/>
    <n v="155.91"/>
    <n v="117.22556390977444"/>
    <x v="4"/>
    <s v="rock"/>
    <x v="1631"/>
    <x v="1630"/>
  </r>
  <r>
    <n v="1632"/>
    <x v="1632"/>
    <x v="1630"/>
    <n v="4000"/>
    <n v="4065"/>
    <x v="0"/>
    <x v="0"/>
    <s v="USD"/>
    <n v="1316851854"/>
    <n v="1311667854"/>
    <b v="0"/>
    <x v="5"/>
    <b v="1"/>
    <s v="music/rock"/>
    <n v="101.62500000000001"/>
    <n v="86.489361702127653"/>
    <x v="4"/>
    <s v="rock"/>
    <x v="1632"/>
    <x v="1631"/>
  </r>
  <r>
    <n v="1633"/>
    <x v="1633"/>
    <x v="1631"/>
    <n v="10000"/>
    <n v="10000"/>
    <x v="0"/>
    <x v="0"/>
    <s v="USD"/>
    <n v="1326690000"/>
    <n v="1324329156"/>
    <b v="0"/>
    <x v="6"/>
    <b v="1"/>
    <s v="music/rock"/>
    <n v="100"/>
    <n v="172.41379310344828"/>
    <x v="4"/>
    <s v="rock"/>
    <x v="1633"/>
    <x v="1632"/>
  </r>
  <r>
    <n v="1634"/>
    <x v="1634"/>
    <x v="1632"/>
    <n v="2000"/>
    <n v="2010"/>
    <x v="0"/>
    <x v="0"/>
    <s v="USD"/>
    <n v="1306994340"/>
    <n v="1303706001"/>
    <b v="0"/>
    <x v="58"/>
    <b v="1"/>
    <s v="music/rock"/>
    <n v="100.49999999999999"/>
    <n v="62.8125"/>
    <x v="4"/>
    <s v="rock"/>
    <x v="1634"/>
    <x v="1633"/>
  </r>
  <r>
    <n v="1635"/>
    <x v="1635"/>
    <x v="1633"/>
    <n v="2000"/>
    <n v="2506"/>
    <x v="0"/>
    <x v="0"/>
    <s v="USD"/>
    <n v="1468270261"/>
    <n v="1463086261"/>
    <b v="0"/>
    <x v="77"/>
    <b v="1"/>
    <s v="music/rock"/>
    <n v="125.29999999999998"/>
    <n v="67.729729729729726"/>
    <x v="4"/>
    <s v="rock"/>
    <x v="1635"/>
    <x v="1634"/>
  </r>
  <r>
    <n v="1636"/>
    <x v="1636"/>
    <x v="1634"/>
    <n v="4500"/>
    <n v="4660"/>
    <x v="0"/>
    <x v="0"/>
    <s v="USD"/>
    <n v="1307851200"/>
    <n v="1304129088"/>
    <b v="0"/>
    <x v="45"/>
    <b v="1"/>
    <s v="music/rock"/>
    <n v="103.55555555555556"/>
    <n v="53.5632183908046"/>
    <x v="4"/>
    <s v="rock"/>
    <x v="1636"/>
    <x v="1635"/>
  </r>
  <r>
    <n v="1637"/>
    <x v="1637"/>
    <x v="1635"/>
    <n v="500"/>
    <n v="519"/>
    <x v="0"/>
    <x v="0"/>
    <s v="USD"/>
    <n v="1262302740"/>
    <n v="1257444140"/>
    <b v="0"/>
    <x v="41"/>
    <b v="1"/>
    <s v="music/rock"/>
    <n v="103.8"/>
    <n v="34.6"/>
    <x v="4"/>
    <s v="rock"/>
    <x v="1637"/>
    <x v="1636"/>
  </r>
  <r>
    <n v="1638"/>
    <x v="1638"/>
    <x v="1636"/>
    <n v="1000"/>
    <n v="1050"/>
    <x v="0"/>
    <x v="0"/>
    <s v="USD"/>
    <n v="1362086700"/>
    <n v="1358180968"/>
    <b v="0"/>
    <x v="74"/>
    <b v="1"/>
    <s v="music/rock"/>
    <n v="105"/>
    <n v="38.888888888888886"/>
    <x v="4"/>
    <s v="rock"/>
    <x v="1638"/>
    <x v="1637"/>
  </r>
  <r>
    <n v="1639"/>
    <x v="1639"/>
    <x v="1637"/>
    <n v="1800"/>
    <n v="1800"/>
    <x v="0"/>
    <x v="0"/>
    <s v="USD"/>
    <n v="1330789165"/>
    <n v="1328197165"/>
    <b v="0"/>
    <x v="10"/>
    <b v="1"/>
    <s v="music/rock"/>
    <n v="100"/>
    <n v="94.736842105263165"/>
    <x v="4"/>
    <s v="rock"/>
    <x v="1639"/>
    <x v="1638"/>
  </r>
  <r>
    <n v="1640"/>
    <x v="1640"/>
    <x v="1638"/>
    <n v="400"/>
    <n v="679.44"/>
    <x v="0"/>
    <x v="0"/>
    <s v="USD"/>
    <n v="1280800740"/>
    <n v="1279603955"/>
    <b v="0"/>
    <x v="57"/>
    <b v="1"/>
    <s v="music/rock"/>
    <n v="169.86"/>
    <n v="39.967058823529413"/>
    <x v="4"/>
    <s v="rock"/>
    <x v="1640"/>
    <x v="1639"/>
  </r>
  <r>
    <n v="1641"/>
    <x v="1641"/>
    <x v="1639"/>
    <n v="2500"/>
    <n v="2535"/>
    <x v="0"/>
    <x v="0"/>
    <s v="USD"/>
    <n v="1418998744"/>
    <n v="1416406744"/>
    <b v="0"/>
    <x v="55"/>
    <b v="1"/>
    <s v="music/pop"/>
    <n v="101.4"/>
    <n v="97.5"/>
    <x v="4"/>
    <s v="pop"/>
    <x v="1641"/>
    <x v="1640"/>
  </r>
  <r>
    <n v="1642"/>
    <x v="1642"/>
    <x v="1640"/>
    <n v="1200"/>
    <n v="1200"/>
    <x v="0"/>
    <x v="0"/>
    <s v="USD"/>
    <n v="1308011727"/>
    <n v="1306283727"/>
    <b v="0"/>
    <x v="33"/>
    <b v="1"/>
    <s v="music/pop"/>
    <n v="100"/>
    <n v="42.857142857142854"/>
    <x v="4"/>
    <s v="pop"/>
    <x v="1642"/>
    <x v="1641"/>
  </r>
  <r>
    <n v="1643"/>
    <x v="1643"/>
    <x v="1641"/>
    <n v="5000"/>
    <n v="6235"/>
    <x v="0"/>
    <x v="0"/>
    <s v="USD"/>
    <n v="1348516012"/>
    <n v="1345924012"/>
    <b v="0"/>
    <x v="77"/>
    <b v="1"/>
    <s v="music/pop"/>
    <n v="124.70000000000002"/>
    <n v="168.51351351351352"/>
    <x v="4"/>
    <s v="pop"/>
    <x v="1643"/>
    <x v="1642"/>
  </r>
  <r>
    <n v="1644"/>
    <x v="1644"/>
    <x v="1642"/>
    <n v="10000"/>
    <n v="10950"/>
    <x v="0"/>
    <x v="0"/>
    <s v="USD"/>
    <n v="1353551160"/>
    <n v="1348363560"/>
    <b v="0"/>
    <x v="130"/>
    <b v="1"/>
    <s v="music/pop"/>
    <n v="109.5"/>
    <n v="85.546875"/>
    <x v="4"/>
    <s v="pop"/>
    <x v="1644"/>
    <x v="1643"/>
  </r>
  <r>
    <n v="1645"/>
    <x v="1645"/>
    <x v="1643"/>
    <n v="5000"/>
    <n v="5540"/>
    <x v="0"/>
    <x v="0"/>
    <s v="USD"/>
    <n v="1379515740"/>
    <n v="1378306140"/>
    <b v="0"/>
    <x v="73"/>
    <b v="1"/>
    <s v="music/pop"/>
    <n v="110.80000000000001"/>
    <n v="554"/>
    <x v="4"/>
    <s v="pop"/>
    <x v="1645"/>
    <x v="1644"/>
  </r>
  <r>
    <n v="1646"/>
    <x v="1646"/>
    <x v="1644"/>
    <n v="2000"/>
    <n v="2204"/>
    <x v="0"/>
    <x v="1"/>
    <s v="GBP"/>
    <n v="1408039860"/>
    <n v="1405248503"/>
    <b v="0"/>
    <x v="183"/>
    <b v="1"/>
    <s v="music/pop"/>
    <n v="110.2"/>
    <n v="26.554216867469879"/>
    <x v="4"/>
    <s v="pop"/>
    <x v="1646"/>
    <x v="1645"/>
  </r>
  <r>
    <n v="1647"/>
    <x v="1647"/>
    <x v="1645"/>
    <n v="5000"/>
    <n v="5236"/>
    <x v="0"/>
    <x v="0"/>
    <s v="USD"/>
    <n v="1339235377"/>
    <n v="1336643377"/>
    <b v="0"/>
    <x v="67"/>
    <b v="1"/>
    <s v="music/pop"/>
    <n v="104.71999999999998"/>
    <n v="113.82608695652173"/>
    <x v="4"/>
    <s v="pop"/>
    <x v="1647"/>
    <x v="1646"/>
  </r>
  <r>
    <n v="1648"/>
    <x v="1648"/>
    <x v="1646"/>
    <n v="2300"/>
    <n v="2881"/>
    <x v="0"/>
    <x v="0"/>
    <s v="USD"/>
    <n v="1300636482"/>
    <n v="1298048082"/>
    <b v="0"/>
    <x v="240"/>
    <b v="1"/>
    <s v="music/pop"/>
    <n v="125.26086956521738"/>
    <n v="32.011111111111113"/>
    <x v="4"/>
    <s v="pop"/>
    <x v="1648"/>
    <x v="1647"/>
  </r>
  <r>
    <n v="1649"/>
    <x v="1649"/>
    <x v="1647"/>
    <n v="3800"/>
    <n v="3822.33"/>
    <x v="0"/>
    <x v="0"/>
    <s v="USD"/>
    <n v="1400862355"/>
    <n v="1396974355"/>
    <b v="0"/>
    <x v="75"/>
    <b v="1"/>
    <s v="music/pop"/>
    <n v="100.58763157894737"/>
    <n v="47.189259259259259"/>
    <x v="4"/>
    <s v="pop"/>
    <x v="1649"/>
    <x v="1648"/>
  </r>
  <r>
    <n v="1650"/>
    <x v="1650"/>
    <x v="1648"/>
    <n v="2000"/>
    <n v="2831"/>
    <x v="0"/>
    <x v="0"/>
    <s v="USD"/>
    <n v="1381314437"/>
    <n v="1378722437"/>
    <b v="0"/>
    <x v="58"/>
    <b v="1"/>
    <s v="music/pop"/>
    <n v="141.55000000000001"/>
    <n v="88.46875"/>
    <x v="4"/>
    <s v="pop"/>
    <x v="1650"/>
    <x v="1649"/>
  </r>
  <r>
    <n v="1651"/>
    <x v="1651"/>
    <x v="1649"/>
    <n v="2000"/>
    <n v="2015"/>
    <x v="0"/>
    <x v="0"/>
    <s v="USD"/>
    <n v="1303801140"/>
    <n v="1300916220"/>
    <b v="0"/>
    <x v="9"/>
    <b v="1"/>
    <s v="music/pop"/>
    <n v="100.75"/>
    <n v="100.75"/>
    <x v="4"/>
    <s v="pop"/>
    <x v="1651"/>
    <x v="1650"/>
  </r>
  <r>
    <n v="1652"/>
    <x v="1652"/>
    <x v="1650"/>
    <n v="4500"/>
    <n v="4530"/>
    <x v="0"/>
    <x v="0"/>
    <s v="USD"/>
    <n v="1385297393"/>
    <n v="1382701793"/>
    <b v="0"/>
    <x v="16"/>
    <b v="1"/>
    <s v="music/pop"/>
    <n v="100.66666666666666"/>
    <n v="64.714285714285708"/>
    <x v="4"/>
    <s v="pop"/>
    <x v="1652"/>
    <x v="1651"/>
  </r>
  <r>
    <n v="1653"/>
    <x v="1653"/>
    <x v="1651"/>
    <n v="5000"/>
    <n v="8711.52"/>
    <x v="0"/>
    <x v="0"/>
    <s v="USD"/>
    <n v="1303675296"/>
    <n v="1300996896"/>
    <b v="0"/>
    <x v="129"/>
    <b v="1"/>
    <s v="music/pop"/>
    <n v="174.2304"/>
    <n v="51.854285714285716"/>
    <x v="4"/>
    <s v="pop"/>
    <x v="1653"/>
    <x v="1652"/>
  </r>
  <r>
    <n v="1654"/>
    <x v="1654"/>
    <x v="1652"/>
    <n v="1100"/>
    <n v="1319"/>
    <x v="0"/>
    <x v="0"/>
    <s v="USD"/>
    <n v="1334784160"/>
    <n v="1332192160"/>
    <b v="0"/>
    <x v="69"/>
    <b v="1"/>
    <s v="music/pop"/>
    <n v="119.90909090909089"/>
    <n v="38.794117647058826"/>
    <x v="4"/>
    <s v="pop"/>
    <x v="1654"/>
    <x v="1653"/>
  </r>
  <r>
    <n v="1655"/>
    <x v="1655"/>
    <x v="1653"/>
    <n v="1500"/>
    <n v="2143"/>
    <x v="0"/>
    <x v="0"/>
    <s v="USD"/>
    <n v="1333648820"/>
    <n v="1331060420"/>
    <b v="0"/>
    <x v="53"/>
    <b v="1"/>
    <s v="music/pop"/>
    <n v="142.86666666666667"/>
    <n v="44.645833333333336"/>
    <x v="4"/>
    <s v="pop"/>
    <x v="1655"/>
    <x v="1654"/>
  </r>
  <r>
    <n v="1656"/>
    <x v="1656"/>
    <x v="1654"/>
    <n v="7500"/>
    <n v="7525.12"/>
    <x v="0"/>
    <x v="0"/>
    <s v="USD"/>
    <n v="1355437052"/>
    <n v="1352845052"/>
    <b v="0"/>
    <x v="53"/>
    <b v="1"/>
    <s v="music/pop"/>
    <n v="100.33493333333334"/>
    <n v="156.77333333333334"/>
    <x v="4"/>
    <s v="pop"/>
    <x v="1656"/>
    <x v="1655"/>
  </r>
  <r>
    <n v="1657"/>
    <x v="1657"/>
    <x v="1655"/>
    <n v="25000"/>
    <n v="26233.45"/>
    <x v="0"/>
    <x v="0"/>
    <s v="USD"/>
    <n v="1337885168"/>
    <n v="1335293168"/>
    <b v="0"/>
    <x v="170"/>
    <b v="1"/>
    <s v="music/pop"/>
    <n v="104.93380000000001"/>
    <n v="118.70339366515837"/>
    <x v="4"/>
    <s v="pop"/>
    <x v="1657"/>
    <x v="1656"/>
  </r>
  <r>
    <n v="1658"/>
    <x v="1658"/>
    <x v="1656"/>
    <n v="6000"/>
    <n v="7934"/>
    <x v="0"/>
    <x v="0"/>
    <s v="USD"/>
    <n v="1355840400"/>
    <n v="1352524767"/>
    <b v="0"/>
    <x v="329"/>
    <b v="1"/>
    <s v="music/pop"/>
    <n v="132.23333333333335"/>
    <n v="74.149532710280369"/>
    <x v="4"/>
    <s v="pop"/>
    <x v="1658"/>
    <x v="1657"/>
  </r>
  <r>
    <n v="1659"/>
    <x v="1659"/>
    <x v="1657"/>
    <n v="500"/>
    <n v="564"/>
    <x v="0"/>
    <x v="1"/>
    <s v="GBP"/>
    <n v="1387281600"/>
    <n v="1384811721"/>
    <b v="0"/>
    <x v="43"/>
    <b v="1"/>
    <s v="music/pop"/>
    <n v="112.79999999999998"/>
    <n v="12.533333333333333"/>
    <x v="4"/>
    <s v="pop"/>
    <x v="1659"/>
    <x v="1658"/>
  </r>
  <r>
    <n v="1660"/>
    <x v="1660"/>
    <x v="1658"/>
    <n v="80"/>
    <n v="1003"/>
    <x v="0"/>
    <x v="13"/>
    <s v="EUR"/>
    <n v="1462053540"/>
    <n v="1459355950"/>
    <b v="0"/>
    <x v="17"/>
    <b v="1"/>
    <s v="music/pop"/>
    <n v="1253.75"/>
    <n v="27.861111111111111"/>
    <x v="4"/>
    <s v="pop"/>
    <x v="1660"/>
    <x v="1659"/>
  </r>
  <r>
    <n v="1661"/>
    <x v="1661"/>
    <x v="1659"/>
    <n v="7900"/>
    <n v="8098"/>
    <x v="0"/>
    <x v="15"/>
    <s v="EUR"/>
    <n v="1453064400"/>
    <n v="1449359831"/>
    <b v="0"/>
    <x v="21"/>
    <b v="1"/>
    <s v="music/pop"/>
    <n v="102.50632911392405"/>
    <n v="80.178217821782184"/>
    <x v="4"/>
    <s v="pop"/>
    <x v="1661"/>
    <x v="1660"/>
  </r>
  <r>
    <n v="1662"/>
    <x v="1662"/>
    <x v="1660"/>
    <n v="8000"/>
    <n v="8211"/>
    <x v="0"/>
    <x v="0"/>
    <s v="USD"/>
    <n v="1325310336"/>
    <n v="1320122736"/>
    <b v="0"/>
    <x v="95"/>
    <b v="1"/>
    <s v="music/pop"/>
    <n v="102.6375"/>
    <n v="132.43548387096774"/>
    <x v="4"/>
    <s v="pop"/>
    <x v="1662"/>
    <x v="1661"/>
  </r>
  <r>
    <n v="1663"/>
    <x v="1663"/>
    <x v="1661"/>
    <n v="1000"/>
    <n v="1080"/>
    <x v="0"/>
    <x v="0"/>
    <s v="USD"/>
    <n v="1422750707"/>
    <n v="1420158707"/>
    <b v="0"/>
    <x v="58"/>
    <b v="1"/>
    <s v="music/pop"/>
    <n v="108"/>
    <n v="33.75"/>
    <x v="4"/>
    <s v="pop"/>
    <x v="1663"/>
    <x v="1662"/>
  </r>
  <r>
    <n v="1664"/>
    <x v="1664"/>
    <x v="1662"/>
    <n v="2500"/>
    <n v="3060.22"/>
    <x v="0"/>
    <x v="0"/>
    <s v="USD"/>
    <n v="1331870340"/>
    <n v="1328033818"/>
    <b v="0"/>
    <x v="30"/>
    <b v="1"/>
    <s v="music/pop"/>
    <n v="122.40879999999999"/>
    <n v="34.384494382022467"/>
    <x v="4"/>
    <s v="pop"/>
    <x v="1664"/>
    <x v="1663"/>
  </r>
  <r>
    <n v="1665"/>
    <x v="1665"/>
    <x v="1663"/>
    <n v="3500"/>
    <n v="4181"/>
    <x v="0"/>
    <x v="0"/>
    <s v="USD"/>
    <n v="1298343600"/>
    <n v="1295624113"/>
    <b v="0"/>
    <x v="251"/>
    <b v="1"/>
    <s v="music/pop"/>
    <n v="119.45714285714286"/>
    <n v="44.956989247311824"/>
    <x v="4"/>
    <s v="pop"/>
    <x v="1665"/>
    <x v="1664"/>
  </r>
  <r>
    <n v="1666"/>
    <x v="1666"/>
    <x v="1664"/>
    <n v="2500"/>
    <n v="4022"/>
    <x v="0"/>
    <x v="0"/>
    <s v="USD"/>
    <n v="1364447073"/>
    <n v="1361858673"/>
    <b v="0"/>
    <x v="15"/>
    <b v="1"/>
    <s v="music/pop"/>
    <n v="160.88"/>
    <n v="41.04081632653061"/>
    <x v="4"/>
    <s v="pop"/>
    <x v="1666"/>
    <x v="1665"/>
  </r>
  <r>
    <n v="1667"/>
    <x v="1667"/>
    <x v="1665"/>
    <n v="3400"/>
    <n v="4313"/>
    <x v="0"/>
    <x v="0"/>
    <s v="USD"/>
    <n v="1394521140"/>
    <n v="1392169298"/>
    <b v="0"/>
    <x v="141"/>
    <b v="1"/>
    <s v="music/pop"/>
    <n v="126.85294117647059"/>
    <n v="52.597560975609753"/>
    <x v="4"/>
    <s v="pop"/>
    <x v="1667"/>
    <x v="1666"/>
  </r>
  <r>
    <n v="1668"/>
    <x v="1668"/>
    <x v="1666"/>
    <n v="8000"/>
    <n v="8211"/>
    <x v="0"/>
    <x v="0"/>
    <s v="USD"/>
    <n v="1322454939"/>
    <n v="1319859339"/>
    <b v="0"/>
    <x v="318"/>
    <b v="1"/>
    <s v="music/pop"/>
    <n v="102.6375"/>
    <n v="70.784482758620683"/>
    <x v="4"/>
    <s v="pop"/>
    <x v="1668"/>
    <x v="1667"/>
  </r>
  <r>
    <n v="1669"/>
    <x v="1669"/>
    <x v="1667"/>
    <n v="2000"/>
    <n v="2795"/>
    <x v="0"/>
    <x v="0"/>
    <s v="USD"/>
    <n v="1464729276"/>
    <n v="1459545276"/>
    <b v="0"/>
    <x v="47"/>
    <b v="1"/>
    <s v="music/pop"/>
    <n v="139.75"/>
    <n v="53.75"/>
    <x v="4"/>
    <s v="pop"/>
    <x v="1669"/>
    <x v="1668"/>
  </r>
  <r>
    <n v="1670"/>
    <x v="1670"/>
    <x v="1668"/>
    <n v="1000"/>
    <n v="1026"/>
    <x v="0"/>
    <x v="0"/>
    <s v="USD"/>
    <n v="1278302400"/>
    <n v="1273961999"/>
    <b v="0"/>
    <x v="23"/>
    <b v="1"/>
    <s v="music/pop"/>
    <n v="102.60000000000001"/>
    <n v="44.608695652173914"/>
    <x v="4"/>
    <s v="pop"/>
    <x v="1670"/>
    <x v="1669"/>
  </r>
  <r>
    <n v="1671"/>
    <x v="1671"/>
    <x v="1669"/>
    <n v="2000"/>
    <n v="2013.47"/>
    <x v="0"/>
    <x v="0"/>
    <s v="USD"/>
    <n v="1470056614"/>
    <n v="1467464614"/>
    <b v="0"/>
    <x v="99"/>
    <b v="1"/>
    <s v="music/pop"/>
    <n v="100.67349999999999"/>
    <n v="26.148961038961041"/>
    <x v="4"/>
    <s v="pop"/>
    <x v="1671"/>
    <x v="1670"/>
  </r>
  <r>
    <n v="1672"/>
    <x v="1672"/>
    <x v="1670"/>
    <n v="1700"/>
    <n v="1920"/>
    <x v="0"/>
    <x v="0"/>
    <s v="USD"/>
    <n v="1338824730"/>
    <n v="1336232730"/>
    <b v="0"/>
    <x v="72"/>
    <b v="1"/>
    <s v="music/pop"/>
    <n v="112.94117647058823"/>
    <n v="39.183673469387756"/>
    <x v="4"/>
    <s v="pop"/>
    <x v="1672"/>
    <x v="1671"/>
  </r>
  <r>
    <n v="1673"/>
    <x v="1673"/>
    <x v="1671"/>
    <n v="2100"/>
    <n v="2690"/>
    <x v="0"/>
    <x v="0"/>
    <s v="USD"/>
    <n v="1425675892"/>
    <n v="1423083892"/>
    <b v="0"/>
    <x v="211"/>
    <b v="1"/>
    <s v="music/pop"/>
    <n v="128.09523809523807"/>
    <n v="45.593220338983052"/>
    <x v="4"/>
    <s v="pop"/>
    <x v="1673"/>
    <x v="1672"/>
  </r>
  <r>
    <n v="1674"/>
    <x v="1674"/>
    <x v="1672"/>
    <n v="5000"/>
    <n v="10085"/>
    <x v="0"/>
    <x v="0"/>
    <s v="USD"/>
    <n v="1471503540"/>
    <n v="1468852306"/>
    <b v="0"/>
    <x v="116"/>
    <b v="1"/>
    <s v="music/pop"/>
    <n v="201.7"/>
    <n v="89.247787610619469"/>
    <x v="4"/>
    <s v="pop"/>
    <x v="1674"/>
    <x v="1673"/>
  </r>
  <r>
    <n v="1675"/>
    <x v="1675"/>
    <x v="1673"/>
    <n v="1000"/>
    <n v="1374.16"/>
    <x v="0"/>
    <x v="0"/>
    <s v="USD"/>
    <n v="1318802580"/>
    <n v="1316194540"/>
    <b v="0"/>
    <x v="69"/>
    <b v="1"/>
    <s v="music/pop"/>
    <n v="137.416"/>
    <n v="40.416470588235299"/>
    <x v="4"/>
    <s v="pop"/>
    <x v="1675"/>
    <x v="1674"/>
  </r>
  <r>
    <n v="1676"/>
    <x v="1676"/>
    <x v="1674"/>
    <n v="3000"/>
    <n v="3460"/>
    <x v="0"/>
    <x v="0"/>
    <s v="USD"/>
    <n v="1334980740"/>
    <n v="1330968347"/>
    <b v="0"/>
    <x v="288"/>
    <b v="1"/>
    <s v="music/pop"/>
    <n v="115.33333333333333"/>
    <n v="82.38095238095238"/>
    <x v="4"/>
    <s v="pop"/>
    <x v="1676"/>
    <x v="1675"/>
  </r>
  <r>
    <n v="1677"/>
    <x v="1677"/>
    <x v="1675"/>
    <n v="6000"/>
    <n v="6700"/>
    <x v="0"/>
    <x v="3"/>
    <s v="EUR"/>
    <n v="1460786340"/>
    <n v="1455615976"/>
    <b v="0"/>
    <x v="288"/>
    <b v="1"/>
    <s v="music/pop"/>
    <n v="111.66666666666667"/>
    <n v="159.52380952380952"/>
    <x v="4"/>
    <s v="pop"/>
    <x v="1677"/>
    <x v="1676"/>
  </r>
  <r>
    <n v="1678"/>
    <x v="1678"/>
    <x v="1676"/>
    <n v="1500"/>
    <n v="1776"/>
    <x v="0"/>
    <x v="0"/>
    <s v="USD"/>
    <n v="1391718671"/>
    <n v="1390509071"/>
    <b v="0"/>
    <x v="72"/>
    <b v="1"/>
    <s v="music/pop"/>
    <n v="118.39999999999999"/>
    <n v="36.244897959183675"/>
    <x v="4"/>
    <s v="pop"/>
    <x v="1678"/>
    <x v="1677"/>
  </r>
  <r>
    <n v="1679"/>
    <x v="1679"/>
    <x v="1677"/>
    <n v="2000"/>
    <n v="3500"/>
    <x v="0"/>
    <x v="0"/>
    <s v="USD"/>
    <n v="1311298745"/>
    <n v="1309311545"/>
    <b v="0"/>
    <x v="66"/>
    <b v="1"/>
    <s v="music/pop"/>
    <n v="175"/>
    <n v="62.5"/>
    <x v="4"/>
    <s v="pop"/>
    <x v="1679"/>
    <x v="1678"/>
  </r>
  <r>
    <n v="1680"/>
    <x v="1680"/>
    <x v="1678"/>
    <n v="1000"/>
    <n v="1175"/>
    <x v="0"/>
    <x v="0"/>
    <s v="USD"/>
    <n v="1405188667"/>
    <n v="1402596667"/>
    <b v="0"/>
    <x v="20"/>
    <b v="1"/>
    <s v="music/pop"/>
    <n v="117.5"/>
    <n v="47"/>
    <x v="4"/>
    <s v="pop"/>
    <x v="1680"/>
    <x v="1679"/>
  </r>
  <r>
    <n v="1681"/>
    <x v="1681"/>
    <x v="1679"/>
    <n v="65000"/>
    <n v="65924.38"/>
    <x v="3"/>
    <x v="0"/>
    <s v="USD"/>
    <n v="1490752800"/>
    <n v="1486522484"/>
    <b v="0"/>
    <x v="330"/>
    <b v="0"/>
    <s v="music/faith"/>
    <n v="101.42212307692309"/>
    <n v="74.575090497737563"/>
    <x v="4"/>
    <s v="faith"/>
    <x v="1681"/>
    <x v="1680"/>
  </r>
  <r>
    <n v="1682"/>
    <x v="1682"/>
    <x v="1680"/>
    <n v="6000"/>
    <n v="0"/>
    <x v="3"/>
    <x v="0"/>
    <s v="USD"/>
    <n v="1492142860"/>
    <n v="1486962460"/>
    <b v="0"/>
    <x v="78"/>
    <b v="0"/>
    <s v="music/faith"/>
    <n v="0"/>
    <e v="#DIV/0!"/>
    <x v="4"/>
    <s v="faith"/>
    <x v="1682"/>
    <x v="1681"/>
  </r>
  <r>
    <n v="1683"/>
    <x v="1683"/>
    <x v="1681"/>
    <n v="3500"/>
    <n v="760"/>
    <x v="3"/>
    <x v="6"/>
    <s v="EUR"/>
    <n v="1491590738"/>
    <n v="1489517138"/>
    <b v="0"/>
    <x v="73"/>
    <b v="0"/>
    <s v="music/faith"/>
    <n v="21.714285714285715"/>
    <n v="76"/>
    <x v="4"/>
    <s v="faith"/>
    <x v="1683"/>
    <x v="1682"/>
  </r>
  <r>
    <n v="1684"/>
    <x v="1684"/>
    <x v="1682"/>
    <n v="8000"/>
    <n v="8730"/>
    <x v="3"/>
    <x v="0"/>
    <s v="USD"/>
    <n v="1489775641"/>
    <n v="1487360041"/>
    <b v="0"/>
    <x v="21"/>
    <b v="0"/>
    <s v="music/faith"/>
    <n v="109.125"/>
    <n v="86.43564356435644"/>
    <x v="4"/>
    <s v="faith"/>
    <x v="1684"/>
    <x v="1683"/>
  </r>
  <r>
    <n v="1685"/>
    <x v="1685"/>
    <x v="1683"/>
    <n v="350"/>
    <n v="360"/>
    <x v="3"/>
    <x v="0"/>
    <s v="USD"/>
    <n v="1490331623"/>
    <n v="1487743223"/>
    <b v="0"/>
    <x v="41"/>
    <b v="0"/>
    <s v="music/faith"/>
    <n v="102.85714285714285"/>
    <n v="24"/>
    <x v="4"/>
    <s v="faith"/>
    <x v="1685"/>
    <x v="1684"/>
  </r>
  <r>
    <n v="1686"/>
    <x v="1686"/>
    <x v="1684"/>
    <n v="5000"/>
    <n v="18"/>
    <x v="3"/>
    <x v="5"/>
    <s v="CAD"/>
    <n v="1493320519"/>
    <n v="1488140119"/>
    <b v="0"/>
    <x v="29"/>
    <b v="0"/>
    <s v="music/faith"/>
    <n v="0.36"/>
    <n v="18"/>
    <x v="4"/>
    <s v="faith"/>
    <x v="1686"/>
    <x v="1685"/>
  </r>
  <r>
    <n v="1687"/>
    <x v="1687"/>
    <x v="1685"/>
    <n v="10000"/>
    <n v="3125"/>
    <x v="3"/>
    <x v="0"/>
    <s v="USD"/>
    <n v="1491855300"/>
    <n v="1488935245"/>
    <b v="0"/>
    <x v="70"/>
    <b v="0"/>
    <s v="music/faith"/>
    <n v="31.25"/>
    <n v="80.128205128205124"/>
    <x v="4"/>
    <s v="faith"/>
    <x v="1687"/>
    <x v="1686"/>
  </r>
  <r>
    <n v="1688"/>
    <x v="1688"/>
    <x v="1686"/>
    <n v="4000"/>
    <n v="1772"/>
    <x v="3"/>
    <x v="0"/>
    <s v="USD"/>
    <n v="1491738594"/>
    <n v="1489150194"/>
    <b v="0"/>
    <x v="63"/>
    <b v="0"/>
    <s v="music/faith"/>
    <n v="44.3"/>
    <n v="253.14285714285714"/>
    <x v="4"/>
    <s v="faith"/>
    <x v="1688"/>
    <x v="1687"/>
  </r>
  <r>
    <n v="1689"/>
    <x v="1689"/>
    <x v="1687"/>
    <n v="2400"/>
    <n v="2400"/>
    <x v="3"/>
    <x v="0"/>
    <s v="USD"/>
    <n v="1489700230"/>
    <n v="1487111830"/>
    <b v="0"/>
    <x v="25"/>
    <b v="0"/>
    <s v="music/faith"/>
    <n v="100"/>
    <n v="171.42857142857142"/>
    <x v="4"/>
    <s v="faith"/>
    <x v="1689"/>
    <x v="1688"/>
  </r>
  <r>
    <n v="1690"/>
    <x v="1690"/>
    <x v="1688"/>
    <n v="2500"/>
    <n v="635"/>
    <x v="3"/>
    <x v="0"/>
    <s v="USD"/>
    <n v="1491470442"/>
    <n v="1488882042"/>
    <b v="0"/>
    <x v="202"/>
    <b v="0"/>
    <s v="music/faith"/>
    <n v="25.4"/>
    <n v="57.727272727272727"/>
    <x v="4"/>
    <s v="faith"/>
    <x v="1690"/>
    <x v="1689"/>
  </r>
  <r>
    <n v="1691"/>
    <x v="1691"/>
    <x v="1689"/>
    <n v="30000"/>
    <n v="10042"/>
    <x v="3"/>
    <x v="0"/>
    <s v="USD"/>
    <n v="1491181200"/>
    <n v="1488387008"/>
    <b v="0"/>
    <x v="44"/>
    <b v="0"/>
    <s v="music/faith"/>
    <n v="33.473333333333329"/>
    <n v="264.26315789473682"/>
    <x v="4"/>
    <s v="faith"/>
    <x v="1691"/>
    <x v="1690"/>
  </r>
  <r>
    <n v="1692"/>
    <x v="1692"/>
    <x v="1690"/>
    <n v="5000"/>
    <n v="2390"/>
    <x v="3"/>
    <x v="0"/>
    <s v="USD"/>
    <n v="1490572740"/>
    <n v="1487734667"/>
    <b v="0"/>
    <x v="41"/>
    <b v="0"/>
    <s v="music/faith"/>
    <n v="47.8"/>
    <n v="159.33333333333334"/>
    <x v="4"/>
    <s v="faith"/>
    <x v="1692"/>
    <x v="1691"/>
  </r>
  <r>
    <n v="1693"/>
    <x v="1693"/>
    <x v="1691"/>
    <n v="3000"/>
    <n v="280"/>
    <x v="3"/>
    <x v="1"/>
    <s v="GBP"/>
    <n v="1491768000"/>
    <n v="1489097112"/>
    <b v="0"/>
    <x v="22"/>
    <b v="0"/>
    <s v="music/faith"/>
    <n v="9.3333333333333339"/>
    <n v="35"/>
    <x v="4"/>
    <s v="faith"/>
    <x v="1693"/>
    <x v="1692"/>
  </r>
  <r>
    <n v="1694"/>
    <x v="1694"/>
    <x v="1692"/>
    <n v="10000"/>
    <n v="5"/>
    <x v="3"/>
    <x v="0"/>
    <s v="USD"/>
    <n v="1490589360"/>
    <n v="1488038674"/>
    <b v="0"/>
    <x v="29"/>
    <b v="0"/>
    <s v="music/faith"/>
    <n v="0.05"/>
    <n v="5"/>
    <x v="4"/>
    <s v="faith"/>
    <x v="1694"/>
    <x v="1693"/>
  </r>
  <r>
    <n v="1695"/>
    <x v="1695"/>
    <x v="1693"/>
    <n v="12000"/>
    <n v="1405"/>
    <x v="3"/>
    <x v="0"/>
    <s v="USD"/>
    <n v="1491786000"/>
    <n v="1488847514"/>
    <b v="0"/>
    <x v="23"/>
    <b v="0"/>
    <s v="music/faith"/>
    <n v="11.708333333333334"/>
    <n v="61.086956521739133"/>
    <x v="4"/>
    <s v="faith"/>
    <x v="1695"/>
    <x v="1694"/>
  </r>
  <r>
    <n v="1696"/>
    <x v="1696"/>
    <x v="1694"/>
    <n v="300000"/>
    <n v="0"/>
    <x v="3"/>
    <x v="0"/>
    <s v="USD"/>
    <n v="1491007211"/>
    <n v="1488418811"/>
    <b v="0"/>
    <x v="78"/>
    <b v="0"/>
    <s v="music/faith"/>
    <n v="0"/>
    <e v="#DIV/0!"/>
    <x v="4"/>
    <s v="faith"/>
    <x v="1696"/>
    <x v="1695"/>
  </r>
  <r>
    <n v="1697"/>
    <x v="1697"/>
    <x v="1695"/>
    <n v="12500"/>
    <n v="2526"/>
    <x v="3"/>
    <x v="0"/>
    <s v="USD"/>
    <n v="1491781648"/>
    <n v="1489193248"/>
    <b v="0"/>
    <x v="19"/>
    <b v="0"/>
    <s v="music/faith"/>
    <n v="20.208000000000002"/>
    <n v="114.81818181818181"/>
    <x v="4"/>
    <s v="faith"/>
    <x v="1697"/>
    <x v="1696"/>
  </r>
  <r>
    <n v="1698"/>
    <x v="1698"/>
    <x v="1696"/>
    <n v="125000"/>
    <n v="0"/>
    <x v="3"/>
    <x v="0"/>
    <s v="USD"/>
    <n v="1490499180"/>
    <n v="1488430760"/>
    <b v="0"/>
    <x v="78"/>
    <b v="0"/>
    <s v="music/faith"/>
    <n v="0"/>
    <e v="#DIV/0!"/>
    <x v="4"/>
    <s v="faith"/>
    <x v="1698"/>
    <x v="1697"/>
  </r>
  <r>
    <n v="1699"/>
    <x v="1699"/>
    <x v="1697"/>
    <n v="5105"/>
    <n v="216"/>
    <x v="3"/>
    <x v="0"/>
    <s v="USD"/>
    <n v="1491943445"/>
    <n v="1489351445"/>
    <b v="0"/>
    <x v="80"/>
    <b v="0"/>
    <s v="music/faith"/>
    <n v="4.2311459353574925"/>
    <n v="54"/>
    <x v="4"/>
    <s v="faith"/>
    <x v="1699"/>
    <x v="1698"/>
  </r>
  <r>
    <n v="1700"/>
    <x v="1700"/>
    <x v="1698"/>
    <n v="20000"/>
    <n v="5212"/>
    <x v="3"/>
    <x v="0"/>
    <s v="USD"/>
    <n v="1491019200"/>
    <n v="1488418990"/>
    <b v="0"/>
    <x v="1"/>
    <b v="0"/>
    <s v="music/faith"/>
    <n v="26.06"/>
    <n v="65.974683544303801"/>
    <x v="4"/>
    <s v="faith"/>
    <x v="1700"/>
    <x v="1699"/>
  </r>
  <r>
    <n v="1701"/>
    <x v="1701"/>
    <x v="1699"/>
    <n v="5050"/>
    <n v="10"/>
    <x v="2"/>
    <x v="0"/>
    <s v="USD"/>
    <n v="1421337405"/>
    <n v="1418745405"/>
    <b v="0"/>
    <x v="84"/>
    <b v="0"/>
    <s v="music/faith"/>
    <n v="0.19801980198019803"/>
    <n v="5"/>
    <x v="4"/>
    <s v="faith"/>
    <x v="1701"/>
    <x v="1700"/>
  </r>
  <r>
    <n v="1702"/>
    <x v="1702"/>
    <x v="1700"/>
    <n v="16500"/>
    <n v="1"/>
    <x v="2"/>
    <x v="0"/>
    <s v="USD"/>
    <n v="1427745150"/>
    <n v="1425156750"/>
    <b v="0"/>
    <x v="29"/>
    <b v="0"/>
    <s v="music/faith"/>
    <n v="6.0606060606060606E-3"/>
    <n v="1"/>
    <x v="4"/>
    <s v="faith"/>
    <x v="1702"/>
    <x v="1701"/>
  </r>
  <r>
    <n v="1703"/>
    <x v="1703"/>
    <x v="1701"/>
    <n v="5000"/>
    <n v="51"/>
    <x v="2"/>
    <x v="0"/>
    <s v="USD"/>
    <n v="1441003537"/>
    <n v="1435819537"/>
    <b v="0"/>
    <x v="84"/>
    <b v="0"/>
    <s v="music/faith"/>
    <n v="1.02"/>
    <n v="25.5"/>
    <x v="4"/>
    <s v="faith"/>
    <x v="1703"/>
    <x v="1702"/>
  </r>
  <r>
    <n v="1704"/>
    <x v="1704"/>
    <x v="1702"/>
    <n v="2000"/>
    <n v="1302"/>
    <x v="2"/>
    <x v="0"/>
    <s v="USD"/>
    <n v="1424056873"/>
    <n v="1421464873"/>
    <b v="0"/>
    <x v="202"/>
    <b v="0"/>
    <s v="music/faith"/>
    <n v="65.100000000000009"/>
    <n v="118.36363636363636"/>
    <x v="4"/>
    <s v="faith"/>
    <x v="1704"/>
    <x v="1703"/>
  </r>
  <r>
    <n v="1705"/>
    <x v="1705"/>
    <x v="1703"/>
    <n v="2000"/>
    <n v="0"/>
    <x v="2"/>
    <x v="0"/>
    <s v="USD"/>
    <n v="1441814400"/>
    <n v="1440807846"/>
    <b v="0"/>
    <x v="78"/>
    <b v="0"/>
    <s v="music/faith"/>
    <n v="0"/>
    <e v="#DIV/0!"/>
    <x v="4"/>
    <s v="faith"/>
    <x v="1705"/>
    <x v="1704"/>
  </r>
  <r>
    <n v="1706"/>
    <x v="1706"/>
    <x v="1704"/>
    <n v="5500"/>
    <n v="0"/>
    <x v="2"/>
    <x v="12"/>
    <s v="EUR"/>
    <n v="1440314472"/>
    <n v="1435130472"/>
    <b v="0"/>
    <x v="78"/>
    <b v="0"/>
    <s v="music/faith"/>
    <n v="0"/>
    <e v="#DIV/0!"/>
    <x v="4"/>
    <s v="faith"/>
    <x v="1706"/>
    <x v="1705"/>
  </r>
  <r>
    <n v="1707"/>
    <x v="1707"/>
    <x v="1705"/>
    <n v="5000"/>
    <n v="487"/>
    <x v="2"/>
    <x v="0"/>
    <s v="USD"/>
    <n v="1459181895"/>
    <n v="1456593495"/>
    <b v="0"/>
    <x v="82"/>
    <b v="0"/>
    <s v="music/faith"/>
    <n v="9.74"/>
    <n v="54.111111111111114"/>
    <x v="4"/>
    <s v="faith"/>
    <x v="1707"/>
    <x v="1706"/>
  </r>
  <r>
    <n v="1708"/>
    <x v="1708"/>
    <x v="1706"/>
    <n v="7000"/>
    <n v="0"/>
    <x v="2"/>
    <x v="0"/>
    <s v="USD"/>
    <n v="1462135706"/>
    <n v="1458679706"/>
    <b v="0"/>
    <x v="78"/>
    <b v="0"/>
    <s v="music/faith"/>
    <n v="0"/>
    <e v="#DIV/0!"/>
    <x v="4"/>
    <s v="faith"/>
    <x v="1708"/>
    <x v="1707"/>
  </r>
  <r>
    <n v="1709"/>
    <x v="1709"/>
    <x v="1707"/>
    <n v="1750"/>
    <n v="85"/>
    <x v="2"/>
    <x v="0"/>
    <s v="USD"/>
    <n v="1409513940"/>
    <n v="1405949514"/>
    <b v="0"/>
    <x v="80"/>
    <b v="0"/>
    <s v="music/faith"/>
    <n v="4.8571428571428568"/>
    <n v="21.25"/>
    <x v="4"/>
    <s v="faith"/>
    <x v="1709"/>
    <x v="1708"/>
  </r>
  <r>
    <n v="1710"/>
    <x v="1710"/>
    <x v="1708"/>
    <n v="5000"/>
    <n v="34"/>
    <x v="2"/>
    <x v="12"/>
    <s v="EUR"/>
    <n v="1453122000"/>
    <n v="1449151888"/>
    <b v="0"/>
    <x v="29"/>
    <b v="0"/>
    <s v="music/faith"/>
    <n v="0.67999999999999994"/>
    <n v="34"/>
    <x v="4"/>
    <s v="faith"/>
    <x v="1710"/>
    <x v="1709"/>
  </r>
  <r>
    <n v="1711"/>
    <x v="1711"/>
    <x v="1709"/>
    <n v="10000"/>
    <n v="1050"/>
    <x v="2"/>
    <x v="0"/>
    <s v="USD"/>
    <n v="1409585434"/>
    <n v="1406907034"/>
    <b v="0"/>
    <x v="84"/>
    <b v="0"/>
    <s v="music/faith"/>
    <n v="10.5"/>
    <n v="525"/>
    <x v="4"/>
    <s v="faith"/>
    <x v="1711"/>
    <x v="1710"/>
  </r>
  <r>
    <n v="1712"/>
    <x v="1712"/>
    <x v="1710"/>
    <n v="5000"/>
    <n v="0"/>
    <x v="2"/>
    <x v="0"/>
    <s v="USD"/>
    <n v="1435701353"/>
    <n v="1430517353"/>
    <b v="0"/>
    <x v="78"/>
    <b v="0"/>
    <s v="music/faith"/>
    <n v="0"/>
    <e v="#DIV/0!"/>
    <x v="4"/>
    <s v="faith"/>
    <x v="1712"/>
    <x v="1711"/>
  </r>
  <r>
    <n v="1713"/>
    <x v="1713"/>
    <x v="1711"/>
    <n v="3000"/>
    <n v="50"/>
    <x v="2"/>
    <x v="0"/>
    <s v="USD"/>
    <n v="1412536412"/>
    <n v="1409944412"/>
    <b v="0"/>
    <x v="29"/>
    <b v="0"/>
    <s v="music/faith"/>
    <n v="1.6666666666666667"/>
    <n v="50"/>
    <x v="4"/>
    <s v="faith"/>
    <x v="1713"/>
    <x v="1712"/>
  </r>
  <r>
    <n v="1714"/>
    <x v="1714"/>
    <x v="1712"/>
    <n v="25000"/>
    <n v="1967"/>
    <x v="2"/>
    <x v="0"/>
    <s v="USD"/>
    <n v="1430517761"/>
    <n v="1427925761"/>
    <b v="0"/>
    <x v="57"/>
    <b v="0"/>
    <s v="music/faith"/>
    <n v="7.8680000000000003"/>
    <n v="115.70588235294117"/>
    <x v="4"/>
    <s v="faith"/>
    <x v="1714"/>
    <x v="1713"/>
  </r>
  <r>
    <n v="1715"/>
    <x v="1715"/>
    <x v="1713"/>
    <n v="5000"/>
    <n v="11"/>
    <x v="2"/>
    <x v="0"/>
    <s v="USD"/>
    <n v="1427772120"/>
    <n v="1425186785"/>
    <b v="0"/>
    <x v="84"/>
    <b v="0"/>
    <s v="music/faith"/>
    <n v="0.22"/>
    <n v="5.5"/>
    <x v="4"/>
    <s v="faith"/>
    <x v="1715"/>
    <x v="1714"/>
  </r>
  <r>
    <n v="1716"/>
    <x v="1716"/>
    <x v="1714"/>
    <n v="2000"/>
    <n v="150"/>
    <x v="2"/>
    <x v="0"/>
    <s v="USD"/>
    <n v="1481295099"/>
    <n v="1477835499"/>
    <b v="0"/>
    <x v="83"/>
    <b v="0"/>
    <s v="music/faith"/>
    <n v="7.5"/>
    <n v="50"/>
    <x v="4"/>
    <s v="faith"/>
    <x v="1716"/>
    <x v="1715"/>
  </r>
  <r>
    <n v="1717"/>
    <x v="1717"/>
    <x v="1715"/>
    <n v="3265"/>
    <n v="1395"/>
    <x v="2"/>
    <x v="0"/>
    <s v="USD"/>
    <n v="1461211200"/>
    <n v="1459467238"/>
    <b v="0"/>
    <x v="14"/>
    <b v="0"/>
    <s v="music/faith"/>
    <n v="42.725880551301685"/>
    <n v="34.024390243902438"/>
    <x v="4"/>
    <s v="faith"/>
    <x v="1717"/>
    <x v="1716"/>
  </r>
  <r>
    <n v="1718"/>
    <x v="1718"/>
    <x v="1716"/>
    <n v="35000"/>
    <n v="75"/>
    <x v="2"/>
    <x v="0"/>
    <s v="USD"/>
    <n v="1463201940"/>
    <n v="1459435149"/>
    <b v="0"/>
    <x v="84"/>
    <b v="0"/>
    <s v="music/faith"/>
    <n v="0.2142857142857143"/>
    <n v="37.5"/>
    <x v="4"/>
    <s v="faith"/>
    <x v="1718"/>
    <x v="1717"/>
  </r>
  <r>
    <n v="1719"/>
    <x v="1719"/>
    <x v="1717"/>
    <n v="4000"/>
    <n v="35"/>
    <x v="2"/>
    <x v="0"/>
    <s v="USD"/>
    <n v="1410958191"/>
    <n v="1408366191"/>
    <b v="0"/>
    <x v="83"/>
    <b v="0"/>
    <s v="music/faith"/>
    <n v="0.87500000000000011"/>
    <n v="11.666666666666666"/>
    <x v="4"/>
    <s v="faith"/>
    <x v="1719"/>
    <x v="1718"/>
  </r>
  <r>
    <n v="1720"/>
    <x v="1720"/>
    <x v="1718"/>
    <n v="4000"/>
    <n v="225"/>
    <x v="2"/>
    <x v="0"/>
    <s v="USD"/>
    <n v="1415562471"/>
    <n v="1412966871"/>
    <b v="0"/>
    <x v="22"/>
    <b v="0"/>
    <s v="music/faith"/>
    <n v="5.625"/>
    <n v="28.125"/>
    <x v="4"/>
    <s v="faith"/>
    <x v="1720"/>
    <x v="1719"/>
  </r>
  <r>
    <n v="1721"/>
    <x v="1721"/>
    <x v="1719"/>
    <n v="5000"/>
    <n v="0"/>
    <x v="2"/>
    <x v="0"/>
    <s v="USD"/>
    <n v="1449831863"/>
    <n v="1447239863"/>
    <b v="0"/>
    <x v="78"/>
    <b v="0"/>
    <s v="music/faith"/>
    <n v="0"/>
    <e v="#DIV/0!"/>
    <x v="4"/>
    <s v="faith"/>
    <x v="1721"/>
    <x v="1720"/>
  </r>
  <r>
    <n v="1722"/>
    <x v="1722"/>
    <x v="1720"/>
    <n v="2880"/>
    <n v="1"/>
    <x v="2"/>
    <x v="0"/>
    <s v="USD"/>
    <n v="1459642200"/>
    <n v="1456441429"/>
    <b v="0"/>
    <x v="29"/>
    <b v="0"/>
    <s v="music/faith"/>
    <n v="3.4722222222222224E-2"/>
    <n v="1"/>
    <x v="4"/>
    <s v="faith"/>
    <x v="1722"/>
    <x v="1721"/>
  </r>
  <r>
    <n v="1723"/>
    <x v="1723"/>
    <x v="1721"/>
    <n v="10000"/>
    <n v="650"/>
    <x v="2"/>
    <x v="0"/>
    <s v="USD"/>
    <n v="1435730400"/>
    <n v="1430855315"/>
    <b v="0"/>
    <x v="83"/>
    <b v="0"/>
    <s v="music/faith"/>
    <n v="6.5"/>
    <n v="216.66666666666666"/>
    <x v="4"/>
    <s v="faith"/>
    <x v="1723"/>
    <x v="1722"/>
  </r>
  <r>
    <n v="1724"/>
    <x v="1724"/>
    <x v="1722"/>
    <n v="6000"/>
    <n v="35"/>
    <x v="2"/>
    <x v="0"/>
    <s v="USD"/>
    <n v="1414707762"/>
    <n v="1412115762"/>
    <b v="0"/>
    <x v="80"/>
    <b v="0"/>
    <s v="music/faith"/>
    <n v="0.58333333333333337"/>
    <n v="8.75"/>
    <x v="4"/>
    <s v="faith"/>
    <x v="1724"/>
    <x v="1723"/>
  </r>
  <r>
    <n v="1725"/>
    <x v="1725"/>
    <x v="1723"/>
    <n v="5500"/>
    <n v="560"/>
    <x v="2"/>
    <x v="0"/>
    <s v="USD"/>
    <n v="1408922049"/>
    <n v="1406330049"/>
    <b v="0"/>
    <x v="82"/>
    <b v="0"/>
    <s v="music/faith"/>
    <n v="10.181818181818182"/>
    <n v="62.222222222222221"/>
    <x v="4"/>
    <s v="faith"/>
    <x v="1725"/>
    <x v="1724"/>
  </r>
  <r>
    <n v="1726"/>
    <x v="1726"/>
    <x v="1724"/>
    <n v="6500"/>
    <n v="2196"/>
    <x v="2"/>
    <x v="0"/>
    <s v="USD"/>
    <n v="1403906664"/>
    <n v="1401401064"/>
    <b v="0"/>
    <x v="38"/>
    <b v="0"/>
    <s v="music/faith"/>
    <n v="33.784615384615385"/>
    <n v="137.25"/>
    <x v="4"/>
    <s v="faith"/>
    <x v="1726"/>
    <x v="1725"/>
  </r>
  <r>
    <n v="1727"/>
    <x v="1727"/>
    <x v="1725"/>
    <n v="3000"/>
    <n v="1"/>
    <x v="2"/>
    <x v="1"/>
    <s v="GBP"/>
    <n v="1428231600"/>
    <n v="1423520177"/>
    <b v="0"/>
    <x v="29"/>
    <b v="0"/>
    <s v="music/faith"/>
    <n v="3.3333333333333333E-2"/>
    <n v="1"/>
    <x v="4"/>
    <s v="faith"/>
    <x v="1727"/>
    <x v="1726"/>
  </r>
  <r>
    <n v="1728"/>
    <x v="1728"/>
    <x v="1726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s v="faith"/>
    <x v="1728"/>
    <x v="1727"/>
  </r>
  <r>
    <n v="1729"/>
    <x v="1729"/>
    <x v="1727"/>
    <n v="10000"/>
    <n v="0"/>
    <x v="2"/>
    <x v="0"/>
    <s v="USD"/>
    <n v="1465521306"/>
    <n v="1460337306"/>
    <b v="0"/>
    <x v="78"/>
    <b v="0"/>
    <s v="music/faith"/>
    <n v="0"/>
    <e v="#DIV/0!"/>
    <x v="4"/>
    <s v="faith"/>
    <x v="1729"/>
    <x v="1728"/>
  </r>
  <r>
    <n v="1730"/>
    <x v="1730"/>
    <x v="1728"/>
    <n v="3000"/>
    <n v="0"/>
    <x v="2"/>
    <x v="0"/>
    <s v="USD"/>
    <n v="1445738783"/>
    <n v="1443146783"/>
    <b v="0"/>
    <x v="78"/>
    <b v="0"/>
    <s v="music/faith"/>
    <n v="0"/>
    <e v="#DIV/0!"/>
    <x v="4"/>
    <s v="faith"/>
    <x v="1730"/>
    <x v="1729"/>
  </r>
  <r>
    <n v="1731"/>
    <x v="1731"/>
    <x v="1729"/>
    <n v="1000"/>
    <n v="0"/>
    <x v="2"/>
    <x v="0"/>
    <s v="USD"/>
    <n v="1434034800"/>
    <n v="1432849552"/>
    <b v="0"/>
    <x v="78"/>
    <b v="0"/>
    <s v="music/faith"/>
    <n v="0"/>
    <e v="#DIV/0!"/>
    <x v="4"/>
    <s v="faith"/>
    <x v="1731"/>
    <x v="1730"/>
  </r>
  <r>
    <n v="1732"/>
    <x v="1732"/>
    <x v="1730"/>
    <n v="4000"/>
    <n v="0"/>
    <x v="2"/>
    <x v="0"/>
    <s v="USD"/>
    <n v="1452920400"/>
    <n v="1447777481"/>
    <b v="0"/>
    <x v="78"/>
    <b v="0"/>
    <s v="music/faith"/>
    <n v="0"/>
    <e v="#DIV/0!"/>
    <x v="4"/>
    <s v="faith"/>
    <x v="1732"/>
    <x v="1731"/>
  </r>
  <r>
    <n v="1733"/>
    <x v="1733"/>
    <x v="1731"/>
    <n v="10000"/>
    <n v="0"/>
    <x v="2"/>
    <x v="0"/>
    <s v="USD"/>
    <n v="1473802200"/>
    <n v="1472746374"/>
    <b v="0"/>
    <x v="78"/>
    <b v="0"/>
    <s v="music/faith"/>
    <n v="0"/>
    <e v="#DIV/0!"/>
    <x v="4"/>
    <s v="faith"/>
    <x v="1733"/>
    <x v="1732"/>
  </r>
  <r>
    <n v="1734"/>
    <x v="1734"/>
    <x v="1732"/>
    <n v="4500"/>
    <n v="1"/>
    <x v="2"/>
    <x v="0"/>
    <s v="USD"/>
    <n v="1431046356"/>
    <n v="1428454356"/>
    <b v="0"/>
    <x v="29"/>
    <b v="0"/>
    <s v="music/faith"/>
    <n v="2.2222222222222223E-2"/>
    <n v="1"/>
    <x v="4"/>
    <s v="faith"/>
    <x v="1734"/>
    <x v="1733"/>
  </r>
  <r>
    <n v="1735"/>
    <x v="1735"/>
    <x v="1733"/>
    <n v="1000"/>
    <n v="110"/>
    <x v="2"/>
    <x v="0"/>
    <s v="USD"/>
    <n v="1470598345"/>
    <n v="1468006345"/>
    <b v="0"/>
    <x v="84"/>
    <b v="0"/>
    <s v="music/faith"/>
    <n v="11"/>
    <n v="55"/>
    <x v="4"/>
    <s v="faith"/>
    <x v="1735"/>
    <x v="1734"/>
  </r>
  <r>
    <n v="1736"/>
    <x v="1736"/>
    <x v="1734"/>
    <n v="3000"/>
    <n v="22"/>
    <x v="2"/>
    <x v="0"/>
    <s v="USD"/>
    <n v="1447018833"/>
    <n v="1444423233"/>
    <b v="0"/>
    <x v="29"/>
    <b v="0"/>
    <s v="music/faith"/>
    <n v="0.73333333333333328"/>
    <n v="22"/>
    <x v="4"/>
    <s v="faith"/>
    <x v="1736"/>
    <x v="1735"/>
  </r>
  <r>
    <n v="1737"/>
    <x v="1737"/>
    <x v="1735"/>
    <n v="4000"/>
    <n v="850"/>
    <x v="2"/>
    <x v="0"/>
    <s v="USD"/>
    <n v="1437432392"/>
    <n v="1434840392"/>
    <b v="0"/>
    <x v="41"/>
    <b v="0"/>
    <s v="music/faith"/>
    <n v="21.25"/>
    <n v="56.666666666666664"/>
    <x v="4"/>
    <s v="faith"/>
    <x v="1737"/>
    <x v="1736"/>
  </r>
  <r>
    <n v="1738"/>
    <x v="1738"/>
    <x v="1736"/>
    <n v="5000"/>
    <n v="20"/>
    <x v="2"/>
    <x v="0"/>
    <s v="USD"/>
    <n v="1412283542"/>
    <n v="1409691542"/>
    <b v="0"/>
    <x v="29"/>
    <b v="0"/>
    <s v="music/faith"/>
    <n v="0.4"/>
    <n v="20"/>
    <x v="4"/>
    <s v="faith"/>
    <x v="1738"/>
    <x v="1737"/>
  </r>
  <r>
    <n v="1739"/>
    <x v="1739"/>
    <x v="1737"/>
    <n v="1000"/>
    <n v="1"/>
    <x v="2"/>
    <x v="0"/>
    <s v="USD"/>
    <n v="1462391932"/>
    <n v="1457297932"/>
    <b v="0"/>
    <x v="29"/>
    <b v="0"/>
    <s v="music/faith"/>
    <n v="0.1"/>
    <n v="1"/>
    <x v="4"/>
    <s v="faith"/>
    <x v="1739"/>
    <x v="1738"/>
  </r>
  <r>
    <n v="1740"/>
    <x v="1740"/>
    <x v="1738"/>
    <n v="3000"/>
    <n v="0"/>
    <x v="2"/>
    <x v="0"/>
    <s v="USD"/>
    <n v="1437075422"/>
    <n v="1434483422"/>
    <b v="0"/>
    <x v="78"/>
    <b v="0"/>
    <s v="music/faith"/>
    <n v="0"/>
    <e v="#DIV/0!"/>
    <x v="4"/>
    <s v="faith"/>
    <x v="1740"/>
    <x v="1739"/>
  </r>
  <r>
    <n v="1741"/>
    <x v="1741"/>
    <x v="1739"/>
    <n v="1200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s v="photobooks"/>
    <x v="1741"/>
    <x v="1740"/>
  </r>
  <r>
    <n v="1742"/>
    <x v="1742"/>
    <x v="1740"/>
    <n v="2000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s v="photobooks"/>
    <x v="1742"/>
    <x v="1741"/>
  </r>
  <r>
    <n v="1743"/>
    <x v="1743"/>
    <x v="1741"/>
    <n v="6000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s v="photobooks"/>
    <x v="1743"/>
    <x v="1742"/>
  </r>
  <r>
    <n v="1744"/>
    <x v="1744"/>
    <x v="1742"/>
    <n v="5500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s v="photobooks"/>
    <x v="1744"/>
    <x v="1743"/>
  </r>
  <r>
    <n v="1745"/>
    <x v="1745"/>
    <x v="1743"/>
    <n v="7000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s v="photobooks"/>
    <x v="1745"/>
    <x v="1744"/>
  </r>
  <r>
    <n v="1746"/>
    <x v="1746"/>
    <x v="1744"/>
    <n v="15000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s v="photobooks"/>
    <x v="1746"/>
    <x v="1745"/>
  </r>
  <r>
    <n v="1747"/>
    <x v="1747"/>
    <x v="1745"/>
    <n v="9000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s v="photobooks"/>
    <x v="1747"/>
    <x v="1746"/>
  </r>
  <r>
    <n v="1748"/>
    <x v="1748"/>
    <x v="1746"/>
    <n v="50000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s v="photobooks"/>
    <x v="1748"/>
    <x v="1747"/>
  </r>
  <r>
    <n v="1749"/>
    <x v="1749"/>
    <x v="1747"/>
    <n v="10050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s v="photobooks"/>
    <x v="1749"/>
    <x v="1748"/>
  </r>
  <r>
    <n v="1750"/>
    <x v="1750"/>
    <x v="1748"/>
    <n v="5000"/>
    <n v="10081"/>
    <x v="0"/>
    <x v="0"/>
    <s v="USD"/>
    <n v="1461096304"/>
    <n v="1458936304"/>
    <b v="0"/>
    <x v="207"/>
    <b v="1"/>
    <s v="photography/photobooks"/>
    <n v="201.62"/>
    <n v="80.647999999999996"/>
    <x v="8"/>
    <s v="photobooks"/>
    <x v="1750"/>
    <x v="1749"/>
  </r>
  <r>
    <n v="1751"/>
    <x v="1751"/>
    <x v="1749"/>
    <n v="10000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s v="photobooks"/>
    <x v="1751"/>
    <x v="1750"/>
  </r>
  <r>
    <n v="1752"/>
    <x v="1752"/>
    <x v="1750"/>
    <n v="1200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s v="photobooks"/>
    <x v="1752"/>
    <x v="1751"/>
  </r>
  <r>
    <n v="1753"/>
    <x v="1753"/>
    <x v="1751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s v="photobooks"/>
    <x v="1753"/>
    <x v="1752"/>
  </r>
  <r>
    <n v="1754"/>
    <x v="1754"/>
    <x v="1752"/>
    <n v="850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s v="photobooks"/>
    <x v="1754"/>
    <x v="1753"/>
  </r>
  <r>
    <n v="1755"/>
    <x v="1755"/>
    <x v="1753"/>
    <n v="25"/>
    <n v="30"/>
    <x v="0"/>
    <x v="0"/>
    <s v="USD"/>
    <n v="1444071361"/>
    <n v="1441479361"/>
    <b v="0"/>
    <x v="80"/>
    <b v="1"/>
    <s v="photography/photobooks"/>
    <n v="120"/>
    <n v="7.5"/>
    <x v="8"/>
    <s v="photobooks"/>
    <x v="1755"/>
    <x v="1754"/>
  </r>
  <r>
    <n v="1756"/>
    <x v="1756"/>
    <x v="1754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s v="photobooks"/>
    <x v="1756"/>
    <x v="1755"/>
  </r>
  <r>
    <n v="1757"/>
    <x v="1757"/>
    <x v="1755"/>
    <n v="500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s v="photobooks"/>
    <x v="1757"/>
    <x v="1756"/>
  </r>
  <r>
    <n v="1758"/>
    <x v="1758"/>
    <x v="1756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s v="photobooks"/>
    <x v="1758"/>
    <x v="1757"/>
  </r>
  <r>
    <n v="1759"/>
    <x v="1759"/>
    <x v="1757"/>
    <n v="500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s v="photobooks"/>
    <x v="1759"/>
    <x v="1758"/>
  </r>
  <r>
    <n v="1760"/>
    <x v="1760"/>
    <x v="1758"/>
    <n v="5000"/>
    <n v="8272"/>
    <x v="0"/>
    <x v="0"/>
    <s v="USD"/>
    <n v="1456416513"/>
    <n v="1454688513"/>
    <b v="0"/>
    <x v="332"/>
    <b v="1"/>
    <s v="photography/photobooks"/>
    <n v="165.44"/>
    <n v="81.098039215686271"/>
    <x v="8"/>
    <s v="photobooks"/>
    <x v="1760"/>
    <x v="1759"/>
  </r>
  <r>
    <n v="1761"/>
    <x v="1761"/>
    <x v="1759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s v="photobooks"/>
    <x v="1761"/>
    <x v="1760"/>
  </r>
  <r>
    <n v="1762"/>
    <x v="1762"/>
    <x v="1760"/>
    <n v="100"/>
    <n v="885"/>
    <x v="0"/>
    <x v="0"/>
    <s v="USD"/>
    <n v="1457739245"/>
    <n v="1455147245"/>
    <b v="0"/>
    <x v="20"/>
    <b v="1"/>
    <s v="photography/photobooks"/>
    <n v="885"/>
    <n v="35.4"/>
    <x v="8"/>
    <s v="photobooks"/>
    <x v="1762"/>
    <x v="1761"/>
  </r>
  <r>
    <n v="1763"/>
    <x v="1763"/>
    <x v="1761"/>
    <n v="12000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s v="photobooks"/>
    <x v="1763"/>
    <x v="1762"/>
  </r>
  <r>
    <n v="1764"/>
    <x v="1764"/>
    <x v="1762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s v="photobooks"/>
    <x v="1764"/>
    <x v="1763"/>
  </r>
  <r>
    <n v="1765"/>
    <x v="1765"/>
    <x v="1763"/>
    <n v="12500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s v="photobooks"/>
    <x v="1765"/>
    <x v="1764"/>
  </r>
  <r>
    <n v="1766"/>
    <x v="1766"/>
    <x v="1764"/>
    <n v="1500"/>
    <n v="0"/>
    <x v="2"/>
    <x v="2"/>
    <s v="AUD"/>
    <n v="1408999088"/>
    <n v="1407184688"/>
    <b v="1"/>
    <x v="78"/>
    <b v="0"/>
    <s v="photography/photobooks"/>
    <n v="0"/>
    <e v="#DIV/0!"/>
    <x v="8"/>
    <s v="photobooks"/>
    <x v="1766"/>
    <x v="1765"/>
  </r>
  <r>
    <n v="1767"/>
    <x v="1767"/>
    <x v="1765"/>
    <n v="5000"/>
    <n v="2286"/>
    <x v="2"/>
    <x v="0"/>
    <s v="USD"/>
    <n v="1407080884"/>
    <n v="1404488884"/>
    <b v="1"/>
    <x v="70"/>
    <b v="0"/>
    <s v="photography/photobooks"/>
    <n v="45.72"/>
    <n v="58.615384615384613"/>
    <x v="8"/>
    <s v="photobooks"/>
    <x v="1767"/>
    <x v="1766"/>
  </r>
  <r>
    <n v="1768"/>
    <x v="1768"/>
    <x v="1766"/>
    <n v="5000"/>
    <n v="187"/>
    <x v="2"/>
    <x v="0"/>
    <s v="USD"/>
    <n v="1411824444"/>
    <n v="1406640444"/>
    <b v="1"/>
    <x v="41"/>
    <b v="0"/>
    <s v="photography/photobooks"/>
    <n v="3.74"/>
    <n v="12.466666666666667"/>
    <x v="8"/>
    <s v="photobooks"/>
    <x v="1768"/>
    <x v="1767"/>
  </r>
  <r>
    <n v="1769"/>
    <x v="1769"/>
    <x v="1767"/>
    <n v="40000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s v="photobooks"/>
    <x v="1769"/>
    <x v="1768"/>
  </r>
  <r>
    <n v="1770"/>
    <x v="1770"/>
    <x v="1768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s v="photobooks"/>
    <x v="1770"/>
    <x v="1769"/>
  </r>
  <r>
    <n v="1771"/>
    <x v="1771"/>
    <x v="1769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s v="photobooks"/>
    <x v="1771"/>
    <x v="1770"/>
  </r>
  <r>
    <n v="1772"/>
    <x v="1772"/>
    <x v="1770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s v="photobooks"/>
    <x v="1772"/>
    <x v="1771"/>
  </r>
  <r>
    <n v="1773"/>
    <x v="1773"/>
    <x v="1771"/>
    <n v="30000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s v="photobooks"/>
    <x v="1773"/>
    <x v="1772"/>
  </r>
  <r>
    <n v="1774"/>
    <x v="1774"/>
    <x v="1772"/>
    <n v="2500"/>
    <n v="1148"/>
    <x v="2"/>
    <x v="0"/>
    <s v="USD"/>
    <n v="1417273140"/>
    <n v="1413609292"/>
    <b v="1"/>
    <x v="62"/>
    <b v="0"/>
    <s v="photography/photobooks"/>
    <n v="45.92"/>
    <n v="88.307692307692307"/>
    <x v="8"/>
    <s v="photobooks"/>
    <x v="1774"/>
    <x v="1773"/>
  </r>
  <r>
    <n v="1775"/>
    <x v="1775"/>
    <x v="1773"/>
    <n v="32500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s v="photobooks"/>
    <x v="1775"/>
    <x v="1774"/>
  </r>
  <r>
    <n v="1776"/>
    <x v="1776"/>
    <x v="1774"/>
    <n v="5000"/>
    <n v="335"/>
    <x v="2"/>
    <x v="1"/>
    <s v="GBP"/>
    <n v="1414623471"/>
    <n v="1411513071"/>
    <b v="1"/>
    <x v="80"/>
    <b v="0"/>
    <s v="photography/photobooks"/>
    <n v="6.7"/>
    <n v="83.75"/>
    <x v="8"/>
    <s v="photobooks"/>
    <x v="1776"/>
    <x v="1775"/>
  </r>
  <r>
    <n v="1777"/>
    <x v="1777"/>
    <x v="1775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s v="photobooks"/>
    <x v="1777"/>
    <x v="1776"/>
  </r>
  <r>
    <n v="1778"/>
    <x v="1778"/>
    <x v="1776"/>
    <n v="50000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s v="photobooks"/>
    <x v="1778"/>
    <x v="1777"/>
  </r>
  <r>
    <n v="1779"/>
    <x v="1779"/>
    <x v="1777"/>
    <n v="11000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s v="photobooks"/>
    <x v="1779"/>
    <x v="1778"/>
  </r>
  <r>
    <n v="1780"/>
    <x v="1780"/>
    <x v="1778"/>
    <n v="30000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s v="photobooks"/>
    <x v="1780"/>
    <x v="1779"/>
  </r>
  <r>
    <n v="1781"/>
    <x v="1781"/>
    <x v="1779"/>
    <n v="5500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s v="photobooks"/>
    <x v="1781"/>
    <x v="1780"/>
  </r>
  <r>
    <n v="1782"/>
    <x v="1782"/>
    <x v="1780"/>
    <n v="35000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s v="photobooks"/>
    <x v="1782"/>
    <x v="1781"/>
  </r>
  <r>
    <n v="1783"/>
    <x v="1783"/>
    <x v="1781"/>
    <n v="40000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s v="photobooks"/>
    <x v="1783"/>
    <x v="1782"/>
  </r>
  <r>
    <n v="1784"/>
    <x v="1784"/>
    <x v="1782"/>
    <n v="5000"/>
    <n v="1988"/>
    <x v="2"/>
    <x v="0"/>
    <s v="USD"/>
    <n v="1422674700"/>
    <n v="1419954240"/>
    <b v="1"/>
    <x v="51"/>
    <b v="0"/>
    <s v="photography/photobooks"/>
    <n v="39.76"/>
    <n v="60.242424242424242"/>
    <x v="8"/>
    <s v="photobooks"/>
    <x v="1784"/>
    <x v="1783"/>
  </r>
  <r>
    <n v="1785"/>
    <x v="1785"/>
    <x v="1783"/>
    <n v="24000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s v="photobooks"/>
    <x v="1785"/>
    <x v="1784"/>
  </r>
  <r>
    <n v="1786"/>
    <x v="1786"/>
    <x v="1784"/>
    <n v="1900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s v="photobooks"/>
    <x v="1786"/>
    <x v="1785"/>
  </r>
  <r>
    <n v="1787"/>
    <x v="1787"/>
    <x v="1785"/>
    <n v="10000"/>
    <n v="1533"/>
    <x v="2"/>
    <x v="0"/>
    <s v="USD"/>
    <n v="1428158637"/>
    <n v="1425570237"/>
    <b v="1"/>
    <x v="54"/>
    <b v="0"/>
    <s v="photography/photobooks"/>
    <n v="15.329999999999998"/>
    <n v="63.875"/>
    <x v="8"/>
    <s v="photobooks"/>
    <x v="1787"/>
    <x v="1786"/>
  </r>
  <r>
    <n v="1788"/>
    <x v="1788"/>
    <x v="1786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s v="photobooks"/>
    <x v="1788"/>
    <x v="1787"/>
  </r>
  <r>
    <n v="1789"/>
    <x v="1789"/>
    <x v="1787"/>
    <n v="8000"/>
    <n v="40"/>
    <x v="2"/>
    <x v="0"/>
    <s v="USD"/>
    <n v="1421042403"/>
    <n v="1415858403"/>
    <b v="1"/>
    <x v="80"/>
    <b v="0"/>
    <s v="photography/photobooks"/>
    <n v="0.5"/>
    <n v="10"/>
    <x v="8"/>
    <s v="photobooks"/>
    <x v="1789"/>
    <x v="1788"/>
  </r>
  <r>
    <n v="1790"/>
    <x v="1790"/>
    <x v="1788"/>
    <n v="33000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s v="photobooks"/>
    <x v="1790"/>
    <x v="1789"/>
  </r>
  <r>
    <n v="1791"/>
    <x v="1791"/>
    <x v="1789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s v="photobooks"/>
    <x v="1791"/>
    <x v="1790"/>
  </r>
  <r>
    <n v="1792"/>
    <x v="1792"/>
    <x v="1790"/>
    <n v="25000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s v="photobooks"/>
    <x v="1792"/>
    <x v="1791"/>
  </r>
  <r>
    <n v="1793"/>
    <x v="1793"/>
    <x v="1791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s v="photobooks"/>
    <x v="1793"/>
    <x v="1792"/>
  </r>
  <r>
    <n v="1794"/>
    <x v="1794"/>
    <x v="1792"/>
    <n v="9000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s v="photobooks"/>
    <x v="1794"/>
    <x v="1793"/>
  </r>
  <r>
    <n v="1795"/>
    <x v="1795"/>
    <x v="1793"/>
    <n v="28000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s v="photobooks"/>
    <x v="1795"/>
    <x v="1794"/>
  </r>
  <r>
    <n v="1796"/>
    <x v="1796"/>
    <x v="1794"/>
    <n v="19000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s v="photobooks"/>
    <x v="1796"/>
    <x v="1795"/>
  </r>
  <r>
    <n v="1797"/>
    <x v="1797"/>
    <x v="1795"/>
    <n v="10000"/>
    <n v="6755"/>
    <x v="2"/>
    <x v="0"/>
    <s v="USD"/>
    <n v="1481809189"/>
    <n v="1479217189"/>
    <b v="1"/>
    <x v="205"/>
    <b v="0"/>
    <s v="photography/photobooks"/>
    <n v="67.55"/>
    <n v="48.25"/>
    <x v="8"/>
    <s v="photobooks"/>
    <x v="1797"/>
    <x v="1796"/>
  </r>
  <r>
    <n v="1798"/>
    <x v="1798"/>
    <x v="1796"/>
    <n v="16000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s v="photobooks"/>
    <x v="1798"/>
    <x v="1797"/>
  </r>
  <r>
    <n v="1799"/>
    <x v="1799"/>
    <x v="1797"/>
    <n v="4000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s v="photobooks"/>
    <x v="1799"/>
    <x v="1798"/>
  </r>
  <r>
    <n v="1800"/>
    <x v="1800"/>
    <x v="1798"/>
    <n v="46260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s v="photobooks"/>
    <x v="1800"/>
    <x v="1799"/>
  </r>
  <r>
    <n v="1801"/>
    <x v="1801"/>
    <x v="1799"/>
    <n v="17000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s v="photobooks"/>
    <x v="1801"/>
    <x v="1800"/>
  </r>
  <r>
    <n v="1802"/>
    <x v="1802"/>
    <x v="1800"/>
    <n v="3500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s v="photobooks"/>
    <x v="1802"/>
    <x v="1801"/>
  </r>
  <r>
    <n v="1803"/>
    <x v="1803"/>
    <x v="1801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s v="photobooks"/>
    <x v="1803"/>
    <x v="1802"/>
  </r>
  <r>
    <n v="1804"/>
    <x v="1804"/>
    <x v="1802"/>
    <n v="15500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s v="photobooks"/>
    <x v="1804"/>
    <x v="1803"/>
  </r>
  <r>
    <n v="1805"/>
    <x v="1805"/>
    <x v="1803"/>
    <n v="2250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s v="photobooks"/>
    <x v="1805"/>
    <x v="1804"/>
  </r>
  <r>
    <n v="1806"/>
    <x v="1806"/>
    <x v="1804"/>
    <n v="20000"/>
    <n v="591"/>
    <x v="2"/>
    <x v="1"/>
    <s v="GBP"/>
    <n v="1412090349"/>
    <n v="1409066349"/>
    <b v="1"/>
    <x v="22"/>
    <b v="0"/>
    <s v="photography/photobooks"/>
    <n v="2.9550000000000001"/>
    <n v="73.875"/>
    <x v="8"/>
    <s v="photobooks"/>
    <x v="1806"/>
    <x v="1805"/>
  </r>
  <r>
    <n v="1807"/>
    <x v="1807"/>
    <x v="1805"/>
    <n v="5000"/>
    <n v="553"/>
    <x v="2"/>
    <x v="0"/>
    <s v="USD"/>
    <n v="1411868313"/>
    <n v="1409276313"/>
    <b v="1"/>
    <x v="22"/>
    <b v="0"/>
    <s v="photography/photobooks"/>
    <n v="11.06"/>
    <n v="69.125"/>
    <x v="8"/>
    <s v="photobooks"/>
    <x v="1807"/>
    <x v="1806"/>
  </r>
  <r>
    <n v="1808"/>
    <x v="1808"/>
    <x v="1806"/>
    <n v="28000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s v="photobooks"/>
    <x v="1808"/>
    <x v="1807"/>
  </r>
  <r>
    <n v="1809"/>
    <x v="1809"/>
    <x v="1807"/>
    <n v="3500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s v="photobooks"/>
    <x v="1809"/>
    <x v="1808"/>
  </r>
  <r>
    <n v="1810"/>
    <x v="1810"/>
    <x v="1808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s v="photobooks"/>
    <x v="1810"/>
    <x v="1809"/>
  </r>
  <r>
    <n v="1811"/>
    <x v="1811"/>
    <x v="1809"/>
    <n v="54000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s v="photobooks"/>
    <x v="1811"/>
    <x v="1810"/>
  </r>
  <r>
    <n v="1812"/>
    <x v="1812"/>
    <x v="1810"/>
    <n v="6500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s v="photobooks"/>
    <x v="1812"/>
    <x v="1811"/>
  </r>
  <r>
    <n v="1813"/>
    <x v="1813"/>
    <x v="1811"/>
    <n v="8750"/>
    <n v="0"/>
    <x v="2"/>
    <x v="1"/>
    <s v="GBP"/>
    <n v="1407532812"/>
    <n v="1404940812"/>
    <b v="0"/>
    <x v="78"/>
    <b v="0"/>
    <s v="photography/photobooks"/>
    <n v="0"/>
    <e v="#DIV/0!"/>
    <x v="8"/>
    <s v="photobooks"/>
    <x v="1813"/>
    <x v="1812"/>
  </r>
  <r>
    <n v="1814"/>
    <x v="1814"/>
    <x v="1812"/>
    <n v="12000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s v="photobooks"/>
    <x v="1814"/>
    <x v="1813"/>
  </r>
  <r>
    <n v="1815"/>
    <x v="1815"/>
    <x v="1813"/>
    <n v="3000"/>
    <n v="0"/>
    <x v="2"/>
    <x v="0"/>
    <s v="USD"/>
    <n v="1435787137"/>
    <n v="1434577537"/>
    <b v="0"/>
    <x v="78"/>
    <b v="0"/>
    <s v="photography/photobooks"/>
    <n v="0"/>
    <e v="#DIV/0!"/>
    <x v="8"/>
    <s v="photobooks"/>
    <x v="1815"/>
    <x v="1814"/>
  </r>
  <r>
    <n v="1816"/>
    <x v="1816"/>
    <x v="1814"/>
    <n v="25000"/>
    <n v="509"/>
    <x v="2"/>
    <x v="16"/>
    <s v="CHF"/>
    <n v="1469473200"/>
    <n v="1467061303"/>
    <b v="0"/>
    <x v="79"/>
    <b v="0"/>
    <s v="photography/photobooks"/>
    <n v="2.036"/>
    <n v="84.833333333333329"/>
    <x v="8"/>
    <s v="photobooks"/>
    <x v="1816"/>
    <x v="1815"/>
  </r>
  <r>
    <n v="1817"/>
    <x v="1817"/>
    <x v="1815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s v="photobooks"/>
    <x v="1817"/>
    <x v="1816"/>
  </r>
  <r>
    <n v="1818"/>
    <x v="1818"/>
    <x v="1816"/>
    <n v="15000"/>
    <n v="0"/>
    <x v="2"/>
    <x v="0"/>
    <s v="USD"/>
    <n v="1428035850"/>
    <n v="1425447450"/>
    <b v="0"/>
    <x v="78"/>
    <b v="0"/>
    <s v="photography/photobooks"/>
    <n v="0"/>
    <e v="#DIV/0!"/>
    <x v="8"/>
    <s v="photobooks"/>
    <x v="1818"/>
    <x v="1817"/>
  </r>
  <r>
    <n v="1819"/>
    <x v="1819"/>
    <x v="1817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s v="photobooks"/>
    <x v="1819"/>
    <x v="1818"/>
  </r>
  <r>
    <n v="1820"/>
    <x v="1820"/>
    <x v="1818"/>
    <n v="26000"/>
    <n v="1707"/>
    <x v="2"/>
    <x v="0"/>
    <s v="USD"/>
    <n v="1427850090"/>
    <n v="1425261690"/>
    <b v="0"/>
    <x v="22"/>
    <b v="0"/>
    <s v="photography/photobooks"/>
    <n v="6.565384615384616"/>
    <n v="213.375"/>
    <x v="8"/>
    <s v="photobooks"/>
    <x v="1820"/>
    <x v="1819"/>
  </r>
  <r>
    <n v="1821"/>
    <x v="1821"/>
    <x v="1819"/>
    <n v="2500"/>
    <n v="3372.25"/>
    <x v="0"/>
    <x v="0"/>
    <s v="USD"/>
    <n v="1330760367"/>
    <n v="1326872367"/>
    <b v="0"/>
    <x v="7"/>
    <b v="1"/>
    <s v="music/rock"/>
    <n v="134.88999999999999"/>
    <n v="59.162280701754383"/>
    <x v="4"/>
    <s v="rock"/>
    <x v="1821"/>
    <x v="1820"/>
  </r>
  <r>
    <n v="1822"/>
    <x v="1822"/>
    <x v="1820"/>
    <n v="300"/>
    <n v="300"/>
    <x v="0"/>
    <x v="5"/>
    <s v="CAD"/>
    <n v="1391194860"/>
    <n v="1388084862"/>
    <b v="0"/>
    <x v="202"/>
    <b v="1"/>
    <s v="music/rock"/>
    <n v="100"/>
    <n v="27.272727272727273"/>
    <x v="4"/>
    <s v="rock"/>
    <x v="1822"/>
    <x v="1821"/>
  </r>
  <r>
    <n v="1823"/>
    <x v="1823"/>
    <x v="1821"/>
    <n v="700"/>
    <n v="811"/>
    <x v="0"/>
    <x v="0"/>
    <s v="USD"/>
    <n v="1351095976"/>
    <n v="1348503976"/>
    <b v="0"/>
    <x v="51"/>
    <b v="1"/>
    <s v="music/rock"/>
    <n v="115.85714285714286"/>
    <n v="24.575757575757574"/>
    <x v="4"/>
    <s v="rock"/>
    <x v="1823"/>
    <x v="1822"/>
  </r>
  <r>
    <n v="1824"/>
    <x v="1824"/>
    <x v="1822"/>
    <n v="3000"/>
    <n v="3002"/>
    <x v="0"/>
    <x v="0"/>
    <s v="USD"/>
    <n v="1389146880"/>
    <n v="1387403967"/>
    <b v="0"/>
    <x v="244"/>
    <b v="1"/>
    <s v="music/rock"/>
    <n v="100.06666666666666"/>
    <n v="75.05"/>
    <x v="4"/>
    <s v="rock"/>
    <x v="1824"/>
    <x v="1823"/>
  </r>
  <r>
    <n v="1825"/>
    <x v="1825"/>
    <x v="1823"/>
    <n v="2000"/>
    <n v="2101"/>
    <x v="0"/>
    <x v="0"/>
    <s v="USD"/>
    <n v="1373572903"/>
    <n v="1371585703"/>
    <b v="0"/>
    <x v="133"/>
    <b v="1"/>
    <s v="music/rock"/>
    <n v="105.05"/>
    <n v="42.02"/>
    <x v="4"/>
    <s v="rock"/>
    <x v="1825"/>
    <x v="1824"/>
  </r>
  <r>
    <n v="1826"/>
    <x v="1826"/>
    <x v="1824"/>
    <n v="2000"/>
    <n v="2020"/>
    <x v="0"/>
    <x v="0"/>
    <s v="USD"/>
    <n v="1392675017"/>
    <n v="1390083017"/>
    <b v="0"/>
    <x v="44"/>
    <b v="1"/>
    <s v="music/rock"/>
    <n v="101"/>
    <n v="53.157894736842103"/>
    <x v="4"/>
    <s v="rock"/>
    <x v="1826"/>
    <x v="1825"/>
  </r>
  <r>
    <n v="1827"/>
    <x v="1827"/>
    <x v="1825"/>
    <n v="8000"/>
    <n v="8053"/>
    <x v="0"/>
    <x v="0"/>
    <s v="USD"/>
    <n v="1299138561"/>
    <n v="1294818561"/>
    <b v="0"/>
    <x v="93"/>
    <b v="1"/>
    <s v="music/rock"/>
    <n v="100.66250000000001"/>
    <n v="83.885416666666671"/>
    <x v="4"/>
    <s v="rock"/>
    <x v="1827"/>
    <x v="1826"/>
  </r>
  <r>
    <n v="1828"/>
    <x v="1828"/>
    <x v="1826"/>
    <n v="20000"/>
    <n v="20032"/>
    <x v="0"/>
    <x v="0"/>
    <s v="USD"/>
    <n v="1399672800"/>
    <n v="1396906530"/>
    <b v="0"/>
    <x v="53"/>
    <b v="1"/>
    <s v="music/rock"/>
    <n v="100.16000000000001"/>
    <n v="417.33333333333331"/>
    <x v="4"/>
    <s v="rock"/>
    <x v="1828"/>
    <x v="1827"/>
  </r>
  <r>
    <n v="1829"/>
    <x v="1829"/>
    <x v="1827"/>
    <n v="1500"/>
    <n v="2500.25"/>
    <x v="0"/>
    <x v="0"/>
    <s v="USD"/>
    <n v="1295647200"/>
    <n v="1291428371"/>
    <b v="0"/>
    <x v="51"/>
    <b v="1"/>
    <s v="music/rock"/>
    <n v="166.68333333333334"/>
    <n v="75.765151515151516"/>
    <x v="4"/>
    <s v="rock"/>
    <x v="1829"/>
    <x v="1828"/>
  </r>
  <r>
    <n v="1830"/>
    <x v="1830"/>
    <x v="1828"/>
    <n v="15000"/>
    <n v="15230"/>
    <x v="0"/>
    <x v="0"/>
    <s v="USD"/>
    <n v="1393259107"/>
    <n v="1390667107"/>
    <b v="0"/>
    <x v="334"/>
    <b v="1"/>
    <s v="music/rock"/>
    <n v="101.53333333333335"/>
    <n v="67.389380530973455"/>
    <x v="4"/>
    <s v="rock"/>
    <x v="1830"/>
    <x v="1829"/>
  </r>
  <r>
    <n v="1831"/>
    <x v="1831"/>
    <x v="1829"/>
    <n v="1000"/>
    <n v="1030"/>
    <x v="0"/>
    <x v="0"/>
    <s v="USD"/>
    <n v="1336866863"/>
    <n v="1335570863"/>
    <b v="0"/>
    <x v="25"/>
    <b v="1"/>
    <s v="music/rock"/>
    <n v="103"/>
    <n v="73.571428571428569"/>
    <x v="4"/>
    <s v="rock"/>
    <x v="1831"/>
    <x v="1830"/>
  </r>
  <r>
    <n v="1832"/>
    <x v="1832"/>
    <x v="1830"/>
    <n v="350"/>
    <n v="500"/>
    <x v="0"/>
    <x v="0"/>
    <s v="USD"/>
    <n v="1299243427"/>
    <n v="1296651427"/>
    <b v="0"/>
    <x v="9"/>
    <b v="1"/>
    <s v="music/rock"/>
    <n v="142.85714285714286"/>
    <n v="25"/>
    <x v="4"/>
    <s v="rock"/>
    <x v="1832"/>
    <x v="1831"/>
  </r>
  <r>
    <n v="1833"/>
    <x v="1833"/>
    <x v="1831"/>
    <n v="400"/>
    <n v="1050"/>
    <x v="0"/>
    <x v="0"/>
    <s v="USD"/>
    <n v="1362211140"/>
    <n v="1359421403"/>
    <b v="0"/>
    <x v="20"/>
    <b v="1"/>
    <s v="music/rock"/>
    <n v="262.5"/>
    <n v="42"/>
    <x v="4"/>
    <s v="rock"/>
    <x v="1833"/>
    <x v="1832"/>
  </r>
  <r>
    <n v="1834"/>
    <x v="1834"/>
    <x v="1832"/>
    <n v="10000"/>
    <n v="11805"/>
    <x v="0"/>
    <x v="0"/>
    <s v="USD"/>
    <n v="1422140895"/>
    <n v="1418684895"/>
    <b v="0"/>
    <x v="240"/>
    <b v="1"/>
    <s v="music/rock"/>
    <n v="118.05000000000001"/>
    <n v="131.16666666666666"/>
    <x v="4"/>
    <s v="rock"/>
    <x v="1834"/>
    <x v="1833"/>
  </r>
  <r>
    <n v="1835"/>
    <x v="1835"/>
    <x v="1833"/>
    <n v="500"/>
    <n v="520"/>
    <x v="0"/>
    <x v="1"/>
    <s v="GBP"/>
    <n v="1459439471"/>
    <n v="1456851071"/>
    <b v="0"/>
    <x v="202"/>
    <b v="1"/>
    <s v="music/rock"/>
    <n v="104"/>
    <n v="47.272727272727273"/>
    <x v="4"/>
    <s v="rock"/>
    <x v="1835"/>
    <x v="1834"/>
  </r>
  <r>
    <n v="1836"/>
    <x v="1836"/>
    <x v="1834"/>
    <n v="5000"/>
    <n v="10017"/>
    <x v="0"/>
    <x v="0"/>
    <s v="USD"/>
    <n v="1361129129"/>
    <n v="1359660329"/>
    <b v="0"/>
    <x v="165"/>
    <b v="1"/>
    <s v="music/rock"/>
    <n v="200.34"/>
    <n v="182.12727272727273"/>
    <x v="4"/>
    <s v="rock"/>
    <x v="1836"/>
    <x v="1835"/>
  </r>
  <r>
    <n v="1837"/>
    <x v="1837"/>
    <x v="1835"/>
    <n v="600"/>
    <n v="1841"/>
    <x v="0"/>
    <x v="0"/>
    <s v="USD"/>
    <n v="1332029335"/>
    <n v="1326848935"/>
    <b v="0"/>
    <x v="209"/>
    <b v="1"/>
    <s v="music/rock"/>
    <n v="306.83333333333331"/>
    <n v="61.366666666666667"/>
    <x v="4"/>
    <s v="rock"/>
    <x v="1837"/>
    <x v="1836"/>
  </r>
  <r>
    <n v="1838"/>
    <x v="1838"/>
    <x v="1836"/>
    <n v="1000"/>
    <n v="1001.49"/>
    <x v="0"/>
    <x v="0"/>
    <s v="USD"/>
    <n v="1317438000"/>
    <n v="1314989557"/>
    <b v="0"/>
    <x v="33"/>
    <b v="1"/>
    <s v="music/rock"/>
    <n v="100.149"/>
    <n v="35.767499999999998"/>
    <x v="4"/>
    <s v="rock"/>
    <x v="1838"/>
    <x v="1837"/>
  </r>
  <r>
    <n v="1839"/>
    <x v="1839"/>
    <x v="1837"/>
    <n v="1000"/>
    <n v="2053"/>
    <x v="0"/>
    <x v="0"/>
    <s v="USD"/>
    <n v="1475342382"/>
    <n v="1472750382"/>
    <b v="0"/>
    <x v="43"/>
    <b v="1"/>
    <s v="music/rock"/>
    <n v="205.29999999999998"/>
    <n v="45.62222222222222"/>
    <x v="4"/>
    <s v="rock"/>
    <x v="1839"/>
    <x v="1838"/>
  </r>
  <r>
    <n v="1840"/>
    <x v="1840"/>
    <x v="1838"/>
    <n v="900"/>
    <n v="980"/>
    <x v="0"/>
    <x v="0"/>
    <s v="USD"/>
    <n v="1367902740"/>
    <n v="1366251510"/>
    <b v="0"/>
    <x v="62"/>
    <b v="1"/>
    <s v="music/rock"/>
    <n v="108.88888888888889"/>
    <n v="75.384615384615387"/>
    <x v="4"/>
    <s v="rock"/>
    <x v="1840"/>
    <x v="1839"/>
  </r>
  <r>
    <n v="1841"/>
    <x v="1841"/>
    <x v="1839"/>
    <n v="2000"/>
    <n v="2035"/>
    <x v="0"/>
    <x v="0"/>
    <s v="USD"/>
    <n v="1400561940"/>
    <n v="1397679445"/>
    <b v="0"/>
    <x v="244"/>
    <b v="1"/>
    <s v="music/rock"/>
    <n v="101.75"/>
    <n v="50.875"/>
    <x v="4"/>
    <s v="rock"/>
    <x v="1841"/>
    <x v="1840"/>
  </r>
  <r>
    <n v="1842"/>
    <x v="1842"/>
    <x v="1840"/>
    <n v="2000"/>
    <n v="2505"/>
    <x v="0"/>
    <x v="0"/>
    <s v="USD"/>
    <n v="1425275940"/>
    <n v="1422371381"/>
    <b v="0"/>
    <x v="64"/>
    <b v="1"/>
    <s v="music/rock"/>
    <n v="125.25"/>
    <n v="119.28571428571429"/>
    <x v="4"/>
    <s v="rock"/>
    <x v="1842"/>
    <x v="1841"/>
  </r>
  <r>
    <n v="1843"/>
    <x v="1843"/>
    <x v="1841"/>
    <n v="10000"/>
    <n v="12400.61"/>
    <x v="0"/>
    <x v="0"/>
    <s v="USD"/>
    <n v="1298245954"/>
    <n v="1295653954"/>
    <b v="0"/>
    <x v="179"/>
    <b v="1"/>
    <s v="music/rock"/>
    <n v="124.0061"/>
    <n v="92.541865671641801"/>
    <x v="4"/>
    <s v="rock"/>
    <x v="1843"/>
    <x v="1842"/>
  </r>
  <r>
    <n v="1844"/>
    <x v="1844"/>
    <x v="1842"/>
    <n v="1500"/>
    <n v="1521"/>
    <x v="0"/>
    <x v="0"/>
    <s v="USD"/>
    <n v="1307761200"/>
    <n v="1304464914"/>
    <b v="0"/>
    <x v="9"/>
    <b v="1"/>
    <s v="music/rock"/>
    <n v="101.4"/>
    <n v="76.05"/>
    <x v="4"/>
    <s v="rock"/>
    <x v="1844"/>
    <x v="1843"/>
  </r>
  <r>
    <n v="1845"/>
    <x v="1845"/>
    <x v="1843"/>
    <n v="1000"/>
    <n v="1000"/>
    <x v="0"/>
    <x v="0"/>
    <s v="USD"/>
    <n v="1466139300"/>
    <n v="1464854398"/>
    <b v="0"/>
    <x v="10"/>
    <b v="1"/>
    <s v="music/rock"/>
    <n v="100"/>
    <n v="52.631578947368418"/>
    <x v="4"/>
    <s v="rock"/>
    <x v="1845"/>
    <x v="1844"/>
  </r>
  <r>
    <n v="1846"/>
    <x v="1846"/>
    <x v="1844"/>
    <n v="15000"/>
    <n v="20689"/>
    <x v="0"/>
    <x v="0"/>
    <s v="USD"/>
    <n v="1355585777"/>
    <n v="1352993777"/>
    <b v="0"/>
    <x v="335"/>
    <b v="1"/>
    <s v="music/rock"/>
    <n v="137.92666666666668"/>
    <n v="98.990430622009569"/>
    <x v="4"/>
    <s v="rock"/>
    <x v="1846"/>
    <x v="1845"/>
  </r>
  <r>
    <n v="1847"/>
    <x v="1847"/>
    <x v="1845"/>
    <n v="2500"/>
    <n v="3022"/>
    <x v="0"/>
    <x v="0"/>
    <s v="USD"/>
    <n v="1429594832"/>
    <n v="1427780432"/>
    <b v="0"/>
    <x v="44"/>
    <b v="1"/>
    <s v="music/rock"/>
    <n v="120.88000000000001"/>
    <n v="79.526315789473685"/>
    <x v="4"/>
    <s v="rock"/>
    <x v="1847"/>
    <x v="1846"/>
  </r>
  <r>
    <n v="1848"/>
    <x v="1848"/>
    <x v="1846"/>
    <n v="3000"/>
    <n v="3221"/>
    <x v="0"/>
    <x v="0"/>
    <s v="USD"/>
    <n v="1312095540"/>
    <n v="1306608888"/>
    <b v="0"/>
    <x v="54"/>
    <b v="1"/>
    <s v="music/rock"/>
    <n v="107.36666666666667"/>
    <n v="134.20833333333334"/>
    <x v="4"/>
    <s v="rock"/>
    <x v="1848"/>
    <x v="1847"/>
  </r>
  <r>
    <n v="1849"/>
    <x v="1849"/>
    <x v="1847"/>
    <n v="300"/>
    <n v="301"/>
    <x v="0"/>
    <x v="0"/>
    <s v="USD"/>
    <n v="1350505059"/>
    <n v="1347913059"/>
    <b v="0"/>
    <x v="22"/>
    <b v="1"/>
    <s v="music/rock"/>
    <n v="100.33333333333334"/>
    <n v="37.625"/>
    <x v="4"/>
    <s v="rock"/>
    <x v="1849"/>
    <x v="1848"/>
  </r>
  <r>
    <n v="1850"/>
    <x v="1850"/>
    <x v="1848"/>
    <n v="9000"/>
    <n v="9137"/>
    <x v="0"/>
    <x v="0"/>
    <s v="USD"/>
    <n v="1405033300"/>
    <n v="1402441300"/>
    <b v="0"/>
    <x v="122"/>
    <b v="1"/>
    <s v="music/rock"/>
    <n v="101.52222222222223"/>
    <n v="51.044692737430168"/>
    <x v="4"/>
    <s v="rock"/>
    <x v="1850"/>
    <x v="1849"/>
  </r>
  <r>
    <n v="1851"/>
    <x v="1851"/>
    <x v="1849"/>
    <n v="1300"/>
    <n v="1301"/>
    <x v="0"/>
    <x v="0"/>
    <s v="USD"/>
    <n v="1406509200"/>
    <n v="1404769538"/>
    <b v="0"/>
    <x v="55"/>
    <b v="1"/>
    <s v="music/rock"/>
    <n v="100.07692307692308"/>
    <n v="50.03846153846154"/>
    <x v="4"/>
    <s v="rock"/>
    <x v="1851"/>
    <x v="1850"/>
  </r>
  <r>
    <n v="1852"/>
    <x v="1852"/>
    <x v="1850"/>
    <n v="15000"/>
    <n v="17545"/>
    <x v="0"/>
    <x v="0"/>
    <s v="USD"/>
    <n v="1429920000"/>
    <n v="1426703452"/>
    <b v="0"/>
    <x v="132"/>
    <b v="1"/>
    <s v="music/rock"/>
    <n v="116.96666666666667"/>
    <n v="133.93129770992365"/>
    <x v="4"/>
    <s v="rock"/>
    <x v="1852"/>
    <x v="1851"/>
  </r>
  <r>
    <n v="1853"/>
    <x v="1853"/>
    <x v="1851"/>
    <n v="800"/>
    <n v="815"/>
    <x v="0"/>
    <x v="0"/>
    <s v="USD"/>
    <n v="1352860017"/>
    <n v="1348536417"/>
    <b v="0"/>
    <x v="25"/>
    <b v="1"/>
    <s v="music/rock"/>
    <n v="101.875"/>
    <n v="58.214285714285715"/>
    <x v="4"/>
    <s v="rock"/>
    <x v="1853"/>
    <x v="1852"/>
  </r>
  <r>
    <n v="1854"/>
    <x v="1854"/>
    <x v="1852"/>
    <n v="15000"/>
    <n v="15318.55"/>
    <x v="0"/>
    <x v="0"/>
    <s v="USD"/>
    <n v="1369355437"/>
    <n v="1366763437"/>
    <b v="0"/>
    <x v="49"/>
    <b v="1"/>
    <s v="music/rock"/>
    <n v="102.12366666666665"/>
    <n v="88.037643678160919"/>
    <x v="4"/>
    <s v="rock"/>
    <x v="1854"/>
    <x v="1853"/>
  </r>
  <r>
    <n v="1855"/>
    <x v="1855"/>
    <x v="1853"/>
    <n v="8750"/>
    <n v="13480.16"/>
    <x v="0"/>
    <x v="5"/>
    <s v="CAD"/>
    <n v="1389012940"/>
    <n v="1385124940"/>
    <b v="0"/>
    <x v="277"/>
    <b v="1"/>
    <s v="music/rock"/>
    <n v="154.05897142857143"/>
    <n v="70.576753926701571"/>
    <x v="4"/>
    <s v="rock"/>
    <x v="1855"/>
    <x v="1854"/>
  </r>
  <r>
    <n v="1856"/>
    <x v="1856"/>
    <x v="1854"/>
    <n v="2000"/>
    <n v="2025"/>
    <x v="0"/>
    <x v="0"/>
    <s v="USD"/>
    <n v="1405715472"/>
    <n v="1403901072"/>
    <b v="0"/>
    <x v="44"/>
    <b v="1"/>
    <s v="music/rock"/>
    <n v="101.25"/>
    <n v="53.289473684210527"/>
    <x v="4"/>
    <s v="rock"/>
    <x v="1856"/>
    <x v="1855"/>
  </r>
  <r>
    <n v="1857"/>
    <x v="1857"/>
    <x v="1855"/>
    <n v="3000"/>
    <n v="3000"/>
    <x v="0"/>
    <x v="0"/>
    <s v="USD"/>
    <n v="1410546413"/>
    <n v="1407954413"/>
    <b v="0"/>
    <x v="19"/>
    <b v="1"/>
    <s v="music/rock"/>
    <n v="100"/>
    <n v="136.36363636363637"/>
    <x v="4"/>
    <s v="rock"/>
    <x v="1857"/>
    <x v="1856"/>
  </r>
  <r>
    <n v="1858"/>
    <x v="1858"/>
    <x v="1856"/>
    <n v="5555.55"/>
    <n v="6041.55"/>
    <x v="0"/>
    <x v="0"/>
    <s v="USD"/>
    <n v="1324014521"/>
    <n v="1318826921"/>
    <b v="0"/>
    <x v="184"/>
    <b v="1"/>
    <s v="music/rock"/>
    <n v="108.74800874800874"/>
    <n v="40.547315436241611"/>
    <x v="4"/>
    <s v="rock"/>
    <x v="1858"/>
    <x v="1857"/>
  </r>
  <r>
    <n v="1859"/>
    <x v="1859"/>
    <x v="1857"/>
    <n v="3000"/>
    <n v="3955"/>
    <x v="0"/>
    <x v="0"/>
    <s v="USD"/>
    <n v="1316716129"/>
    <n v="1314124129"/>
    <b v="0"/>
    <x v="66"/>
    <b v="1"/>
    <s v="music/rock"/>
    <n v="131.83333333333334"/>
    <n v="70.625"/>
    <x v="4"/>
    <s v="rock"/>
    <x v="1859"/>
    <x v="1858"/>
  </r>
  <r>
    <n v="1860"/>
    <x v="1860"/>
    <x v="1858"/>
    <n v="750"/>
    <n v="1001"/>
    <x v="0"/>
    <x v="0"/>
    <s v="USD"/>
    <n v="1391706084"/>
    <n v="1389891684"/>
    <b v="0"/>
    <x v="10"/>
    <b v="1"/>
    <s v="music/rock"/>
    <n v="133.46666666666667"/>
    <n v="52.684210526315788"/>
    <x v="4"/>
    <s v="rock"/>
    <x v="1860"/>
    <x v="1859"/>
  </r>
  <r>
    <n v="1861"/>
    <x v="1861"/>
    <x v="1859"/>
    <n v="250000"/>
    <n v="0"/>
    <x v="2"/>
    <x v="1"/>
    <s v="GBP"/>
    <n v="1422256341"/>
    <n v="1419664341"/>
    <b v="0"/>
    <x v="78"/>
    <b v="0"/>
    <s v="games/mobile games"/>
    <n v="0"/>
    <e v="#DIV/0!"/>
    <x v="6"/>
    <s v="mobile games"/>
    <x v="1861"/>
    <x v="1860"/>
  </r>
  <r>
    <n v="1862"/>
    <x v="1862"/>
    <x v="1860"/>
    <n v="18000"/>
    <n v="1455"/>
    <x v="2"/>
    <x v="0"/>
    <s v="USD"/>
    <n v="1488958200"/>
    <n v="1484912974"/>
    <b v="0"/>
    <x v="38"/>
    <b v="0"/>
    <s v="games/mobile games"/>
    <n v="8.0833333333333321"/>
    <n v="90.9375"/>
    <x v="6"/>
    <s v="mobile games"/>
    <x v="1862"/>
    <x v="1861"/>
  </r>
  <r>
    <n v="1863"/>
    <x v="1863"/>
    <x v="1861"/>
    <n v="2500"/>
    <n v="10"/>
    <x v="2"/>
    <x v="0"/>
    <s v="USD"/>
    <n v="1402600085"/>
    <n v="1400008085"/>
    <b v="0"/>
    <x v="84"/>
    <b v="0"/>
    <s v="games/mobile games"/>
    <n v="0.4"/>
    <n v="5"/>
    <x v="6"/>
    <s v="mobile games"/>
    <x v="1863"/>
    <x v="1862"/>
  </r>
  <r>
    <n v="1864"/>
    <x v="1864"/>
    <x v="1862"/>
    <n v="6500"/>
    <n v="2788"/>
    <x v="2"/>
    <x v="0"/>
    <s v="USD"/>
    <n v="1399223500"/>
    <n v="1396631500"/>
    <b v="0"/>
    <x v="53"/>
    <b v="0"/>
    <s v="games/mobile games"/>
    <n v="42.892307692307689"/>
    <n v="58.083333333333336"/>
    <x v="6"/>
    <s v="mobile games"/>
    <x v="1864"/>
    <x v="1863"/>
  </r>
  <r>
    <n v="1865"/>
    <x v="1865"/>
    <x v="1863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s v="mobile games"/>
    <x v="1865"/>
    <x v="1864"/>
  </r>
  <r>
    <n v="1866"/>
    <x v="1866"/>
    <x v="1864"/>
    <n v="25000"/>
    <n v="125"/>
    <x v="2"/>
    <x v="0"/>
    <s v="USD"/>
    <n v="1488340800"/>
    <n v="1483768497"/>
    <b v="0"/>
    <x v="84"/>
    <b v="0"/>
    <s v="games/mobile games"/>
    <n v="0.5"/>
    <n v="62.5"/>
    <x v="6"/>
    <s v="mobile games"/>
    <x v="1866"/>
    <x v="1865"/>
  </r>
  <r>
    <n v="1867"/>
    <x v="1867"/>
    <x v="1865"/>
    <n v="20000"/>
    <n v="10"/>
    <x v="2"/>
    <x v="0"/>
    <s v="USD"/>
    <n v="1478383912"/>
    <n v="1475791912"/>
    <b v="0"/>
    <x v="29"/>
    <b v="0"/>
    <s v="games/mobile games"/>
    <n v="0.05"/>
    <n v="10"/>
    <x v="6"/>
    <s v="mobile games"/>
    <x v="1867"/>
    <x v="1866"/>
  </r>
  <r>
    <n v="1868"/>
    <x v="1868"/>
    <x v="1866"/>
    <n v="25000"/>
    <n v="1217"/>
    <x v="2"/>
    <x v="0"/>
    <s v="USD"/>
    <n v="1450166340"/>
    <n v="1448044925"/>
    <b v="0"/>
    <x v="57"/>
    <b v="0"/>
    <s v="games/mobile games"/>
    <n v="4.8680000000000003"/>
    <n v="71.588235294117652"/>
    <x v="6"/>
    <s v="mobile games"/>
    <x v="1868"/>
    <x v="1867"/>
  </r>
  <r>
    <n v="1869"/>
    <x v="1869"/>
    <x v="1867"/>
    <n v="10000"/>
    <n v="0"/>
    <x v="2"/>
    <x v="0"/>
    <s v="USD"/>
    <n v="1483488249"/>
    <n v="1480896249"/>
    <b v="0"/>
    <x v="78"/>
    <b v="0"/>
    <s v="games/mobile games"/>
    <n v="0"/>
    <e v="#DIV/0!"/>
    <x v="6"/>
    <s v="mobile games"/>
    <x v="1869"/>
    <x v="1868"/>
  </r>
  <r>
    <n v="1870"/>
    <x v="1870"/>
    <x v="1868"/>
    <n v="3500"/>
    <n v="361"/>
    <x v="2"/>
    <x v="0"/>
    <s v="USD"/>
    <n v="1454213820"/>
    <n v="1451723535"/>
    <b v="0"/>
    <x v="202"/>
    <b v="0"/>
    <s v="games/mobile games"/>
    <n v="10.314285714285715"/>
    <n v="32.81818181818182"/>
    <x v="6"/>
    <s v="mobile games"/>
    <x v="1870"/>
    <x v="1869"/>
  </r>
  <r>
    <n v="1871"/>
    <x v="1871"/>
    <x v="1869"/>
    <n v="6500"/>
    <n v="4666"/>
    <x v="2"/>
    <x v="0"/>
    <s v="USD"/>
    <n v="1416512901"/>
    <n v="1413053301"/>
    <b v="0"/>
    <x v="195"/>
    <b v="0"/>
    <s v="games/mobile games"/>
    <n v="71.784615384615378"/>
    <n v="49.11578947368421"/>
    <x v="6"/>
    <s v="mobile games"/>
    <x v="1871"/>
    <x v="1870"/>
  </r>
  <r>
    <n v="1872"/>
    <x v="1872"/>
    <x v="1870"/>
    <n v="20000"/>
    <n v="212"/>
    <x v="2"/>
    <x v="0"/>
    <s v="USD"/>
    <n v="1435633602"/>
    <n v="1433041602"/>
    <b v="0"/>
    <x v="62"/>
    <b v="0"/>
    <s v="games/mobile games"/>
    <n v="1.06"/>
    <n v="16.307692307692307"/>
    <x v="6"/>
    <s v="mobile games"/>
    <x v="1872"/>
    <x v="1871"/>
  </r>
  <r>
    <n v="1873"/>
    <x v="1873"/>
    <x v="1871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s v="mobile games"/>
    <x v="1873"/>
    <x v="1872"/>
  </r>
  <r>
    <n v="1874"/>
    <x v="1874"/>
    <x v="1872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s v="mobile games"/>
    <x v="1874"/>
    <x v="1873"/>
  </r>
  <r>
    <n v="1875"/>
    <x v="1875"/>
    <x v="1873"/>
    <n v="10000"/>
    <n v="51"/>
    <x v="2"/>
    <x v="0"/>
    <s v="USD"/>
    <n v="1470519308"/>
    <n v="1465335308"/>
    <b v="0"/>
    <x v="83"/>
    <b v="0"/>
    <s v="games/mobile games"/>
    <n v="0.51"/>
    <n v="17"/>
    <x v="6"/>
    <s v="mobile games"/>
    <x v="1875"/>
    <x v="1874"/>
  </r>
  <r>
    <n v="1876"/>
    <x v="1876"/>
    <x v="1874"/>
    <n v="280"/>
    <n v="0"/>
    <x v="2"/>
    <x v="2"/>
    <s v="AUD"/>
    <n v="1402901405"/>
    <n v="1400309405"/>
    <b v="0"/>
    <x v="78"/>
    <b v="0"/>
    <s v="games/mobile games"/>
    <n v="0"/>
    <e v="#DIV/0!"/>
    <x v="6"/>
    <s v="mobile games"/>
    <x v="1876"/>
    <x v="1875"/>
  </r>
  <r>
    <n v="1877"/>
    <x v="1877"/>
    <x v="1875"/>
    <n v="60"/>
    <n v="0"/>
    <x v="2"/>
    <x v="0"/>
    <s v="USD"/>
    <n v="1425170525"/>
    <n v="1422664925"/>
    <b v="0"/>
    <x v="78"/>
    <b v="0"/>
    <s v="games/mobile games"/>
    <n v="0"/>
    <e v="#DIV/0!"/>
    <x v="6"/>
    <s v="mobile games"/>
    <x v="1877"/>
    <x v="1876"/>
  </r>
  <r>
    <n v="1878"/>
    <x v="1878"/>
    <x v="1876"/>
    <n v="8000"/>
    <n v="0"/>
    <x v="2"/>
    <x v="2"/>
    <s v="AUD"/>
    <n v="1402618355"/>
    <n v="1400026355"/>
    <b v="0"/>
    <x v="78"/>
    <b v="0"/>
    <s v="games/mobile games"/>
    <n v="0"/>
    <e v="#DIV/0!"/>
    <x v="6"/>
    <s v="mobile games"/>
    <x v="1878"/>
    <x v="1877"/>
  </r>
  <r>
    <n v="1879"/>
    <x v="1879"/>
    <x v="1877"/>
    <n v="5000"/>
    <n v="6"/>
    <x v="2"/>
    <x v="3"/>
    <s v="EUR"/>
    <n v="1457966129"/>
    <n v="1455377729"/>
    <b v="0"/>
    <x v="84"/>
    <b v="0"/>
    <s v="games/mobile games"/>
    <n v="0.12"/>
    <n v="3"/>
    <x v="6"/>
    <s v="mobile games"/>
    <x v="1879"/>
    <x v="1878"/>
  </r>
  <r>
    <n v="1880"/>
    <x v="1880"/>
    <x v="1878"/>
    <n v="500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s v="mobile games"/>
    <x v="1880"/>
    <x v="1879"/>
  </r>
  <r>
    <n v="1881"/>
    <x v="1881"/>
    <x v="1879"/>
    <n v="2000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s v="indie rock"/>
    <x v="1881"/>
    <x v="1880"/>
  </r>
  <r>
    <n v="1882"/>
    <x v="1882"/>
    <x v="1880"/>
    <n v="3350"/>
    <n v="3380"/>
    <x v="0"/>
    <x v="0"/>
    <s v="USD"/>
    <n v="1341964080"/>
    <n v="1339109212"/>
    <b v="0"/>
    <x v="75"/>
    <b v="1"/>
    <s v="music/indie rock"/>
    <n v="100.8955223880597"/>
    <n v="41.728395061728392"/>
    <x v="4"/>
    <s v="indie rock"/>
    <x v="1882"/>
    <x v="1881"/>
  </r>
  <r>
    <n v="1883"/>
    <x v="1883"/>
    <x v="1881"/>
    <n v="999"/>
    <n v="1047"/>
    <x v="0"/>
    <x v="0"/>
    <s v="USD"/>
    <n v="1333921508"/>
    <n v="1331333108"/>
    <b v="0"/>
    <x v="58"/>
    <b v="1"/>
    <s v="music/indie rock"/>
    <n v="104.8048048048048"/>
    <n v="32.71875"/>
    <x v="4"/>
    <s v="indie rock"/>
    <x v="1883"/>
    <x v="1882"/>
  </r>
  <r>
    <n v="1884"/>
    <x v="1884"/>
    <x v="1882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s v="indie rock"/>
    <x v="1884"/>
    <x v="1883"/>
  </r>
  <r>
    <n v="1885"/>
    <x v="1885"/>
    <x v="1883"/>
    <n v="4575"/>
    <n v="5322"/>
    <x v="0"/>
    <x v="0"/>
    <s v="USD"/>
    <n v="1344636000"/>
    <n v="1341800110"/>
    <b v="0"/>
    <x v="217"/>
    <b v="1"/>
    <s v="music/indie rock"/>
    <n v="116.32786885245903"/>
    <n v="50.685714285714283"/>
    <x v="4"/>
    <s v="indie rock"/>
    <x v="1885"/>
    <x v="1884"/>
  </r>
  <r>
    <n v="1886"/>
    <x v="1886"/>
    <x v="1884"/>
    <n v="1200"/>
    <n v="1225"/>
    <x v="0"/>
    <x v="0"/>
    <s v="USD"/>
    <n v="1415832338"/>
    <n v="1413236738"/>
    <b v="0"/>
    <x v="60"/>
    <b v="1"/>
    <s v="music/indie rock"/>
    <n v="102.08333333333333"/>
    <n v="42.241379310344826"/>
    <x v="4"/>
    <s v="indie rock"/>
    <x v="1886"/>
    <x v="1885"/>
  </r>
  <r>
    <n v="1887"/>
    <x v="1887"/>
    <x v="1885"/>
    <n v="3000"/>
    <n v="3335"/>
    <x v="0"/>
    <x v="3"/>
    <s v="EUR"/>
    <n v="1449178200"/>
    <n v="1447614732"/>
    <b v="0"/>
    <x v="22"/>
    <b v="1"/>
    <s v="music/indie rock"/>
    <n v="111.16666666666666"/>
    <n v="416.875"/>
    <x v="4"/>
    <s v="indie rock"/>
    <x v="1887"/>
    <x v="1886"/>
  </r>
  <r>
    <n v="1888"/>
    <x v="1888"/>
    <x v="1886"/>
    <n v="2500"/>
    <n v="4152"/>
    <x v="0"/>
    <x v="0"/>
    <s v="USD"/>
    <n v="1275368340"/>
    <n v="1272692732"/>
    <b v="0"/>
    <x v="30"/>
    <b v="1"/>
    <s v="music/indie rock"/>
    <n v="166.08"/>
    <n v="46.651685393258425"/>
    <x v="4"/>
    <s v="indie rock"/>
    <x v="1888"/>
    <x v="1887"/>
  </r>
  <r>
    <n v="1889"/>
    <x v="1889"/>
    <x v="1887"/>
    <n v="2000"/>
    <n v="2132"/>
    <x v="0"/>
    <x v="0"/>
    <s v="USD"/>
    <n v="1363024946"/>
    <n v="1359140546"/>
    <b v="0"/>
    <x v="34"/>
    <b v="1"/>
    <s v="music/indie rock"/>
    <n v="106.60000000000001"/>
    <n v="48.454545454545453"/>
    <x v="4"/>
    <s v="indie rock"/>
    <x v="1889"/>
    <x v="1888"/>
  </r>
  <r>
    <n v="1890"/>
    <x v="1890"/>
    <x v="1888"/>
    <n v="12000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s v="indie rock"/>
    <x v="1890"/>
    <x v="1889"/>
  </r>
  <r>
    <n v="1891"/>
    <x v="1891"/>
    <x v="1889"/>
    <n v="10000"/>
    <n v="10555"/>
    <x v="0"/>
    <x v="0"/>
    <s v="USD"/>
    <n v="1279778400"/>
    <n v="1275851354"/>
    <b v="0"/>
    <x v="148"/>
    <b v="1"/>
    <s v="music/indie rock"/>
    <n v="105.55000000000001"/>
    <n v="87.958333333333329"/>
    <x v="4"/>
    <s v="indie rock"/>
    <x v="1891"/>
    <x v="1890"/>
  </r>
  <r>
    <n v="1892"/>
    <x v="1892"/>
    <x v="1890"/>
    <n v="500"/>
    <n v="683"/>
    <x v="0"/>
    <x v="0"/>
    <s v="USD"/>
    <n v="1307459881"/>
    <n v="1304867881"/>
    <b v="0"/>
    <x v="55"/>
    <b v="1"/>
    <s v="music/indie rock"/>
    <n v="136.60000000000002"/>
    <n v="26.26923076923077"/>
    <x v="4"/>
    <s v="indie rock"/>
    <x v="1892"/>
    <x v="1891"/>
  </r>
  <r>
    <n v="1893"/>
    <x v="1893"/>
    <x v="1891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s v="indie rock"/>
    <x v="1893"/>
    <x v="1892"/>
  </r>
  <r>
    <n v="1894"/>
    <x v="1894"/>
    <x v="1892"/>
    <n v="1000"/>
    <n v="1145"/>
    <x v="0"/>
    <x v="0"/>
    <s v="USD"/>
    <n v="1329082983"/>
    <n v="1326404583"/>
    <b v="0"/>
    <x v="9"/>
    <b v="1"/>
    <s v="music/indie rock"/>
    <n v="114.5"/>
    <n v="57.25"/>
    <x v="4"/>
    <s v="indie rock"/>
    <x v="1894"/>
    <x v="1893"/>
  </r>
  <r>
    <n v="1895"/>
    <x v="1895"/>
    <x v="1893"/>
    <n v="9072"/>
    <n v="9228"/>
    <x v="0"/>
    <x v="0"/>
    <s v="USD"/>
    <n v="1445363722"/>
    <n v="1442771722"/>
    <b v="0"/>
    <x v="5"/>
    <b v="1"/>
    <s v="music/indie rock"/>
    <n v="101.71957671957672"/>
    <n v="196.34042553191489"/>
    <x v="4"/>
    <s v="indie rock"/>
    <x v="1895"/>
    <x v="1894"/>
  </r>
  <r>
    <n v="1896"/>
    <x v="1896"/>
    <x v="1894"/>
    <n v="451"/>
    <n v="559"/>
    <x v="0"/>
    <x v="0"/>
    <s v="USD"/>
    <n v="1334250165"/>
    <n v="1331658165"/>
    <b v="0"/>
    <x v="62"/>
    <b v="1"/>
    <s v="music/indie rock"/>
    <n v="123.94678492239468"/>
    <n v="43"/>
    <x v="4"/>
    <s v="indie rock"/>
    <x v="1896"/>
    <x v="1895"/>
  </r>
  <r>
    <n v="1897"/>
    <x v="1897"/>
    <x v="1895"/>
    <n v="6350"/>
    <n v="6506"/>
    <x v="0"/>
    <x v="0"/>
    <s v="USD"/>
    <n v="1393966800"/>
    <n v="1392040806"/>
    <b v="0"/>
    <x v="275"/>
    <b v="1"/>
    <s v="music/indie rock"/>
    <n v="102.45669291338582"/>
    <n v="35.551912568306008"/>
    <x v="4"/>
    <s v="indie rock"/>
    <x v="1897"/>
    <x v="1896"/>
  </r>
  <r>
    <n v="1898"/>
    <x v="1898"/>
    <x v="1896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s v="indie rock"/>
    <x v="1898"/>
    <x v="1897"/>
  </r>
  <r>
    <n v="1899"/>
    <x v="1899"/>
    <x v="1897"/>
    <n v="900"/>
    <n v="1200"/>
    <x v="0"/>
    <x v="0"/>
    <s v="USD"/>
    <n v="1427319366"/>
    <n v="1424730966"/>
    <b v="0"/>
    <x v="288"/>
    <b v="1"/>
    <s v="music/indie rock"/>
    <n v="133.33333333333331"/>
    <n v="28.571428571428573"/>
    <x v="4"/>
    <s v="indie rock"/>
    <x v="1899"/>
    <x v="1898"/>
  </r>
  <r>
    <n v="1900"/>
    <x v="1900"/>
    <x v="1898"/>
    <n v="2500"/>
    <n v="2734.11"/>
    <x v="0"/>
    <x v="0"/>
    <s v="USD"/>
    <n v="1349517540"/>
    <n v="1347137731"/>
    <b v="0"/>
    <x v="241"/>
    <b v="1"/>
    <s v="music/indie rock"/>
    <n v="109.3644"/>
    <n v="50.631666666666668"/>
    <x v="4"/>
    <s v="indie rock"/>
    <x v="1900"/>
    <x v="1899"/>
  </r>
  <r>
    <n v="1901"/>
    <x v="1901"/>
    <x v="1899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s v="gadgets"/>
    <x v="1901"/>
    <x v="1900"/>
  </r>
  <r>
    <n v="1902"/>
    <x v="1902"/>
    <x v="1900"/>
    <n v="1000"/>
    <n v="12"/>
    <x v="2"/>
    <x v="9"/>
    <s v="EUR"/>
    <n v="1425495447"/>
    <n v="1422903447"/>
    <b v="0"/>
    <x v="83"/>
    <b v="0"/>
    <s v="technology/gadgets"/>
    <n v="1.2"/>
    <n v="4"/>
    <x v="2"/>
    <s v="gadgets"/>
    <x v="1902"/>
    <x v="1901"/>
  </r>
  <r>
    <n v="1903"/>
    <x v="1903"/>
    <x v="1901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s v="gadgets"/>
    <x v="1903"/>
    <x v="1902"/>
  </r>
  <r>
    <n v="1904"/>
    <x v="1904"/>
    <x v="1902"/>
    <n v="50000"/>
    <n v="50"/>
    <x v="2"/>
    <x v="0"/>
    <s v="USD"/>
    <n v="1451752021"/>
    <n v="1447864021"/>
    <b v="0"/>
    <x v="84"/>
    <b v="0"/>
    <s v="technology/gadgets"/>
    <n v="0.1"/>
    <n v="25"/>
    <x v="2"/>
    <s v="gadgets"/>
    <x v="1904"/>
    <x v="1903"/>
  </r>
  <r>
    <n v="1905"/>
    <x v="1905"/>
    <x v="1903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s v="gadgets"/>
    <x v="1905"/>
    <x v="1904"/>
  </r>
  <r>
    <n v="1906"/>
    <x v="1906"/>
    <x v="1904"/>
    <n v="50000"/>
    <n v="21380"/>
    <x v="2"/>
    <x v="0"/>
    <s v="USD"/>
    <n v="1466697983"/>
    <n v="1464105983"/>
    <b v="0"/>
    <x v="221"/>
    <b v="0"/>
    <s v="technology/gadgets"/>
    <n v="42.76"/>
    <n v="215.95959595959596"/>
    <x v="2"/>
    <s v="gadgets"/>
    <x v="1906"/>
    <x v="1905"/>
  </r>
  <r>
    <n v="1907"/>
    <x v="1907"/>
    <x v="1905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s v="gadgets"/>
    <x v="1907"/>
    <x v="1906"/>
  </r>
  <r>
    <n v="1908"/>
    <x v="1908"/>
    <x v="1906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s v="gadgets"/>
    <x v="1908"/>
    <x v="1907"/>
  </r>
  <r>
    <n v="1909"/>
    <x v="1909"/>
    <x v="1907"/>
    <n v="35000"/>
    <n v="4939"/>
    <x v="2"/>
    <x v="0"/>
    <s v="USD"/>
    <n v="1414059479"/>
    <n v="1411467479"/>
    <b v="0"/>
    <x v="44"/>
    <b v="0"/>
    <s v="technology/gadgets"/>
    <n v="14.111428571428572"/>
    <n v="129.97368421052633"/>
    <x v="2"/>
    <s v="gadgets"/>
    <x v="1909"/>
    <x v="1908"/>
  </r>
  <r>
    <n v="1910"/>
    <x v="1910"/>
    <x v="1908"/>
    <n v="85000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s v="gadgets"/>
    <x v="1910"/>
    <x v="1909"/>
  </r>
  <r>
    <n v="1911"/>
    <x v="1911"/>
    <x v="1909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s v="gadgets"/>
    <x v="1911"/>
    <x v="1910"/>
  </r>
  <r>
    <n v="1912"/>
    <x v="1912"/>
    <x v="1910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s v="gadgets"/>
    <x v="1912"/>
    <x v="1911"/>
  </r>
  <r>
    <n v="1913"/>
    <x v="1913"/>
    <x v="1911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s v="gadgets"/>
    <x v="1913"/>
    <x v="1912"/>
  </r>
  <r>
    <n v="1914"/>
    <x v="1914"/>
    <x v="1912"/>
    <n v="666"/>
    <n v="60"/>
    <x v="2"/>
    <x v="0"/>
    <s v="USD"/>
    <n v="1414814340"/>
    <n v="1413519073"/>
    <b v="0"/>
    <x v="84"/>
    <b v="0"/>
    <s v="technology/gadgets"/>
    <n v="9.0090090090090094"/>
    <n v="30"/>
    <x v="2"/>
    <s v="gadgets"/>
    <x v="1914"/>
    <x v="1913"/>
  </r>
  <r>
    <n v="1915"/>
    <x v="1915"/>
    <x v="1913"/>
    <n v="500"/>
    <n v="8"/>
    <x v="2"/>
    <x v="0"/>
    <s v="USD"/>
    <n v="1409620222"/>
    <n v="1407892222"/>
    <b v="0"/>
    <x v="80"/>
    <b v="0"/>
    <s v="technology/gadgets"/>
    <n v="1.6"/>
    <n v="2"/>
    <x v="2"/>
    <s v="gadgets"/>
    <x v="1915"/>
    <x v="1914"/>
  </r>
  <r>
    <n v="1916"/>
    <x v="1916"/>
    <x v="1914"/>
    <n v="20000"/>
    <n v="102"/>
    <x v="2"/>
    <x v="0"/>
    <s v="USD"/>
    <n v="1478542375"/>
    <n v="1476378775"/>
    <b v="0"/>
    <x v="79"/>
    <b v="0"/>
    <s v="technology/gadgets"/>
    <n v="0.51"/>
    <n v="17"/>
    <x v="2"/>
    <s v="gadgets"/>
    <x v="1916"/>
    <x v="1915"/>
  </r>
  <r>
    <n v="1917"/>
    <x v="1917"/>
    <x v="1915"/>
    <n v="390000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s v="gadgets"/>
    <x v="1917"/>
    <x v="1916"/>
  </r>
  <r>
    <n v="1918"/>
    <x v="1918"/>
    <x v="1916"/>
    <n v="25000"/>
    <n v="260"/>
    <x v="2"/>
    <x v="0"/>
    <s v="USD"/>
    <n v="1407869851"/>
    <n v="1404845851"/>
    <b v="0"/>
    <x v="82"/>
    <b v="0"/>
    <s v="technology/gadgets"/>
    <n v="1.04"/>
    <n v="28.888888888888889"/>
    <x v="2"/>
    <s v="gadgets"/>
    <x v="1918"/>
    <x v="1917"/>
  </r>
  <r>
    <n v="1919"/>
    <x v="1919"/>
    <x v="1917"/>
    <n v="500"/>
    <n v="237"/>
    <x v="2"/>
    <x v="0"/>
    <s v="USD"/>
    <n v="1432069249"/>
    <n v="1429477249"/>
    <b v="0"/>
    <x v="22"/>
    <b v="0"/>
    <s v="technology/gadgets"/>
    <n v="47.4"/>
    <n v="29.625"/>
    <x v="2"/>
    <s v="gadgets"/>
    <x v="1919"/>
    <x v="1918"/>
  </r>
  <r>
    <n v="1920"/>
    <x v="1920"/>
    <x v="1918"/>
    <n v="10000"/>
    <n v="4303"/>
    <x v="2"/>
    <x v="1"/>
    <s v="GBP"/>
    <n v="1445468400"/>
    <n v="1443042061"/>
    <b v="0"/>
    <x v="217"/>
    <b v="0"/>
    <s v="technology/gadgets"/>
    <n v="43.03"/>
    <n v="40.980952380952381"/>
    <x v="2"/>
    <s v="gadgets"/>
    <x v="1920"/>
    <x v="1919"/>
  </r>
  <r>
    <n v="1921"/>
    <x v="1921"/>
    <x v="1919"/>
    <n v="1500"/>
    <n v="2052"/>
    <x v="0"/>
    <x v="0"/>
    <s v="USD"/>
    <n v="1342243143"/>
    <n v="1339651143"/>
    <b v="0"/>
    <x v="44"/>
    <b v="1"/>
    <s v="music/indie rock"/>
    <n v="136.80000000000001"/>
    <n v="54"/>
    <x v="4"/>
    <s v="indie rock"/>
    <x v="1921"/>
    <x v="1920"/>
  </r>
  <r>
    <n v="1922"/>
    <x v="1922"/>
    <x v="1920"/>
    <n v="2000"/>
    <n v="2311"/>
    <x v="0"/>
    <x v="0"/>
    <s v="USD"/>
    <n v="1386828507"/>
    <n v="1384236507"/>
    <b v="0"/>
    <x v="31"/>
    <b v="1"/>
    <s v="music/indie rock"/>
    <n v="115.55"/>
    <n v="36.109375"/>
    <x v="4"/>
    <s v="indie rock"/>
    <x v="1922"/>
    <x v="1921"/>
  </r>
  <r>
    <n v="1923"/>
    <x v="1923"/>
    <x v="1921"/>
    <n v="125"/>
    <n v="301"/>
    <x v="0"/>
    <x v="0"/>
    <s v="USD"/>
    <n v="1317099540"/>
    <n v="1313612532"/>
    <b v="0"/>
    <x v="62"/>
    <b v="1"/>
    <s v="music/indie rock"/>
    <n v="240.79999999999998"/>
    <n v="23.153846153846153"/>
    <x v="4"/>
    <s v="indie rock"/>
    <x v="1923"/>
    <x v="1922"/>
  </r>
  <r>
    <n v="1924"/>
    <x v="1924"/>
    <x v="1922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s v="indie rock"/>
    <x v="1924"/>
    <x v="1923"/>
  </r>
  <r>
    <n v="1925"/>
    <x v="1925"/>
    <x v="1923"/>
    <n v="1500"/>
    <n v="1655"/>
    <x v="0"/>
    <x v="0"/>
    <s v="USD"/>
    <n v="1381449600"/>
    <n v="1379540288"/>
    <b v="0"/>
    <x v="47"/>
    <b v="1"/>
    <s v="music/indie rock"/>
    <n v="110.33333333333333"/>
    <n v="31.826923076923077"/>
    <x v="4"/>
    <s v="indie rock"/>
    <x v="1925"/>
    <x v="1924"/>
  </r>
  <r>
    <n v="1926"/>
    <x v="1926"/>
    <x v="1924"/>
    <n v="1500"/>
    <n v="2930.69"/>
    <x v="0"/>
    <x v="0"/>
    <s v="USD"/>
    <n v="1288657560"/>
    <n v="1286319256"/>
    <b v="0"/>
    <x v="329"/>
    <b v="1"/>
    <s v="music/indie rock"/>
    <n v="195.37933333333334"/>
    <n v="27.3896261682243"/>
    <x v="4"/>
    <s v="indie rock"/>
    <x v="1926"/>
    <x v="1925"/>
  </r>
  <r>
    <n v="1927"/>
    <x v="1927"/>
    <x v="1925"/>
    <n v="600"/>
    <n v="620"/>
    <x v="0"/>
    <x v="0"/>
    <s v="USD"/>
    <n v="1331182740"/>
    <n v="1329856839"/>
    <b v="0"/>
    <x v="202"/>
    <b v="1"/>
    <s v="music/indie rock"/>
    <n v="103.33333333333334"/>
    <n v="56.363636363636367"/>
    <x v="4"/>
    <s v="indie rock"/>
    <x v="1927"/>
    <x v="1926"/>
  </r>
  <r>
    <n v="1928"/>
    <x v="1928"/>
    <x v="1926"/>
    <n v="2550"/>
    <n v="2630"/>
    <x v="0"/>
    <x v="0"/>
    <s v="USD"/>
    <n v="1367940794"/>
    <n v="1365348794"/>
    <b v="0"/>
    <x v="69"/>
    <b v="1"/>
    <s v="music/indie rock"/>
    <n v="103.1372549019608"/>
    <n v="77.352941176470594"/>
    <x v="4"/>
    <s v="indie rock"/>
    <x v="1928"/>
    <x v="1927"/>
  </r>
  <r>
    <n v="1929"/>
    <x v="1929"/>
    <x v="1927"/>
    <n v="3200"/>
    <n v="3210"/>
    <x v="0"/>
    <x v="0"/>
    <s v="USD"/>
    <n v="1309825866"/>
    <n v="1306197066"/>
    <b v="0"/>
    <x v="11"/>
    <b v="1"/>
    <s v="music/indie rock"/>
    <n v="100.3125"/>
    <n v="42.8"/>
    <x v="4"/>
    <s v="indie rock"/>
    <x v="1929"/>
    <x v="1928"/>
  </r>
  <r>
    <n v="1930"/>
    <x v="1930"/>
    <x v="1928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s v="indie rock"/>
    <x v="1930"/>
    <x v="1929"/>
  </r>
  <r>
    <n v="1931"/>
    <x v="1931"/>
    <x v="1929"/>
    <n v="2000"/>
    <n v="2412.02"/>
    <x v="0"/>
    <x v="0"/>
    <s v="USD"/>
    <n v="1337657400"/>
    <n v="1336512309"/>
    <b v="0"/>
    <x v="133"/>
    <b v="1"/>
    <s v="music/indie rock"/>
    <n v="120.601"/>
    <n v="48.240400000000001"/>
    <x v="4"/>
    <s v="indie rock"/>
    <x v="1931"/>
    <x v="1930"/>
  </r>
  <r>
    <n v="1932"/>
    <x v="1932"/>
    <x v="1930"/>
    <n v="5250"/>
    <n v="5617"/>
    <x v="0"/>
    <x v="0"/>
    <s v="USD"/>
    <n v="1327433173"/>
    <n v="1325618773"/>
    <b v="0"/>
    <x v="144"/>
    <b v="1"/>
    <s v="music/indie rock"/>
    <n v="106.99047619047619"/>
    <n v="70.212500000000006"/>
    <x v="4"/>
    <s v="indie rock"/>
    <x v="1932"/>
    <x v="1931"/>
  </r>
  <r>
    <n v="1933"/>
    <x v="1933"/>
    <x v="1931"/>
    <n v="6000"/>
    <n v="10346"/>
    <x v="0"/>
    <x v="0"/>
    <s v="USD"/>
    <n v="1411787307"/>
    <n v="1409195307"/>
    <b v="0"/>
    <x v="238"/>
    <b v="1"/>
    <s v="music/indie rock"/>
    <n v="172.43333333333334"/>
    <n v="94.054545454545448"/>
    <x v="4"/>
    <s v="indie rock"/>
    <x v="1933"/>
    <x v="1932"/>
  </r>
  <r>
    <n v="1934"/>
    <x v="1934"/>
    <x v="1932"/>
    <n v="5000"/>
    <n v="6181"/>
    <x v="0"/>
    <x v="0"/>
    <s v="USD"/>
    <n v="1324789200"/>
    <n v="1321649321"/>
    <b v="0"/>
    <x v="99"/>
    <b v="1"/>
    <s v="music/indie rock"/>
    <n v="123.61999999999999"/>
    <n v="80.272727272727266"/>
    <x v="4"/>
    <s v="indie rock"/>
    <x v="1934"/>
    <x v="1933"/>
  </r>
  <r>
    <n v="1935"/>
    <x v="1935"/>
    <x v="1933"/>
    <n v="2500"/>
    <n v="2710"/>
    <x v="0"/>
    <x v="0"/>
    <s v="USD"/>
    <n v="1403326740"/>
    <n v="1400106171"/>
    <b v="0"/>
    <x v="133"/>
    <b v="1"/>
    <s v="music/indie rock"/>
    <n v="108.4"/>
    <n v="54.2"/>
    <x v="4"/>
    <s v="indie rock"/>
    <x v="1935"/>
    <x v="1934"/>
  </r>
  <r>
    <n v="1936"/>
    <x v="1936"/>
    <x v="1934"/>
    <n v="7500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s v="indie rock"/>
    <x v="1936"/>
    <x v="1935"/>
  </r>
  <r>
    <n v="1937"/>
    <x v="1937"/>
    <x v="1935"/>
    <n v="600"/>
    <n v="1123.47"/>
    <x v="0"/>
    <x v="0"/>
    <s v="USD"/>
    <n v="1339732740"/>
    <n v="1338346281"/>
    <b v="0"/>
    <x v="60"/>
    <b v="1"/>
    <s v="music/indie rock"/>
    <n v="187.245"/>
    <n v="38.740344827586206"/>
    <x v="4"/>
    <s v="indie rock"/>
    <x v="1937"/>
    <x v="1936"/>
  </r>
  <r>
    <n v="1938"/>
    <x v="1938"/>
    <x v="1936"/>
    <n v="15000"/>
    <n v="17390"/>
    <x v="0"/>
    <x v="0"/>
    <s v="USD"/>
    <n v="1372741200"/>
    <n v="1370067231"/>
    <b v="0"/>
    <x v="229"/>
    <b v="1"/>
    <s v="music/indie rock"/>
    <n v="115.93333333333334"/>
    <n v="152.54385964912279"/>
    <x v="4"/>
    <s v="indie rock"/>
    <x v="1938"/>
    <x v="1937"/>
  </r>
  <r>
    <n v="1939"/>
    <x v="1939"/>
    <x v="1937"/>
    <n v="10000"/>
    <n v="11070"/>
    <x v="0"/>
    <x v="0"/>
    <s v="USD"/>
    <n v="1362955108"/>
    <n v="1360366708"/>
    <b v="0"/>
    <x v="93"/>
    <b v="1"/>
    <s v="music/indie rock"/>
    <n v="110.7"/>
    <n v="115.3125"/>
    <x v="4"/>
    <s v="indie rock"/>
    <x v="1939"/>
    <x v="1938"/>
  </r>
  <r>
    <n v="1940"/>
    <x v="1940"/>
    <x v="1938"/>
    <n v="650"/>
    <n v="1111"/>
    <x v="0"/>
    <x v="0"/>
    <s v="USD"/>
    <n v="1308110340"/>
    <n v="1304770233"/>
    <b v="0"/>
    <x v="162"/>
    <b v="1"/>
    <s v="music/indie rock"/>
    <n v="170.92307692307693"/>
    <n v="35.838709677419352"/>
    <x v="4"/>
    <s v="indie rock"/>
    <x v="1940"/>
    <x v="1939"/>
  </r>
  <r>
    <n v="1941"/>
    <x v="1941"/>
    <x v="1939"/>
    <n v="250000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s v="hardware"/>
    <x v="1941"/>
    <x v="1940"/>
  </r>
  <r>
    <n v="1942"/>
    <x v="1942"/>
    <x v="1940"/>
    <n v="6000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s v="hardware"/>
    <x v="1942"/>
    <x v="1941"/>
  </r>
  <r>
    <n v="1943"/>
    <x v="1943"/>
    <x v="1941"/>
    <n v="10000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s v="hardware"/>
    <x v="1943"/>
    <x v="1942"/>
  </r>
  <r>
    <n v="1944"/>
    <x v="1944"/>
    <x v="1942"/>
    <n v="40000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s v="hardware"/>
    <x v="1944"/>
    <x v="1943"/>
  </r>
  <r>
    <n v="1945"/>
    <x v="1945"/>
    <x v="1943"/>
    <n v="100000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s v="hardware"/>
    <x v="1945"/>
    <x v="1944"/>
  </r>
  <r>
    <n v="1946"/>
    <x v="1946"/>
    <x v="1944"/>
    <n v="7500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s v="hardware"/>
    <x v="1946"/>
    <x v="1945"/>
  </r>
  <r>
    <n v="1947"/>
    <x v="1947"/>
    <x v="1945"/>
    <n v="800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s v="hardware"/>
    <x v="1947"/>
    <x v="1946"/>
  </r>
  <r>
    <n v="1948"/>
    <x v="1948"/>
    <x v="1946"/>
    <n v="100000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s v="hardware"/>
    <x v="1948"/>
    <x v="1947"/>
  </r>
  <r>
    <n v="1949"/>
    <x v="1949"/>
    <x v="1947"/>
    <n v="50000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s v="hardware"/>
    <x v="1949"/>
    <x v="1948"/>
  </r>
  <r>
    <n v="1950"/>
    <x v="1950"/>
    <x v="1948"/>
    <n v="4800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s v="hardware"/>
    <x v="1950"/>
    <x v="1949"/>
  </r>
  <r>
    <n v="1951"/>
    <x v="1951"/>
    <x v="1949"/>
    <n v="50000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s v="hardware"/>
    <x v="1951"/>
    <x v="1950"/>
  </r>
  <r>
    <n v="1952"/>
    <x v="1952"/>
    <x v="1950"/>
    <n v="35000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s v="hardware"/>
    <x v="1952"/>
    <x v="1951"/>
  </r>
  <r>
    <n v="1953"/>
    <x v="1953"/>
    <x v="1951"/>
    <n v="15000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s v="hardware"/>
    <x v="1953"/>
    <x v="1952"/>
  </r>
  <r>
    <n v="1954"/>
    <x v="1954"/>
    <x v="1952"/>
    <n v="50000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s v="hardware"/>
    <x v="1954"/>
    <x v="1953"/>
  </r>
  <r>
    <n v="1955"/>
    <x v="1955"/>
    <x v="1953"/>
    <n v="42000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s v="hardware"/>
    <x v="1955"/>
    <x v="1954"/>
  </r>
  <r>
    <n v="1956"/>
    <x v="1956"/>
    <x v="1954"/>
    <n v="60000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s v="hardware"/>
    <x v="1956"/>
    <x v="1955"/>
  </r>
  <r>
    <n v="1957"/>
    <x v="1957"/>
    <x v="1955"/>
    <n v="30000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s v="hardware"/>
    <x v="1957"/>
    <x v="1956"/>
  </r>
  <r>
    <n v="1958"/>
    <x v="1958"/>
    <x v="1956"/>
    <n v="7000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s v="hardware"/>
    <x v="1958"/>
    <x v="1957"/>
  </r>
  <r>
    <n v="1959"/>
    <x v="1959"/>
    <x v="1957"/>
    <n v="10000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s v="hardware"/>
    <x v="1959"/>
    <x v="1958"/>
  </r>
  <r>
    <n v="1960"/>
    <x v="1960"/>
    <x v="1958"/>
    <n v="70000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s v="hardware"/>
    <x v="1960"/>
    <x v="1959"/>
  </r>
  <r>
    <n v="1961"/>
    <x v="1961"/>
    <x v="1959"/>
    <n v="10000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s v="hardware"/>
    <x v="1961"/>
    <x v="1960"/>
  </r>
  <r>
    <n v="1962"/>
    <x v="1962"/>
    <x v="1960"/>
    <n v="10000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s v="hardware"/>
    <x v="1962"/>
    <x v="1961"/>
  </r>
  <r>
    <n v="1963"/>
    <x v="1963"/>
    <x v="1961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s v="hardware"/>
    <x v="1963"/>
    <x v="1962"/>
  </r>
  <r>
    <n v="1964"/>
    <x v="1964"/>
    <x v="1962"/>
    <n v="89200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s v="hardware"/>
    <x v="1964"/>
    <x v="1963"/>
  </r>
  <r>
    <n v="1965"/>
    <x v="1965"/>
    <x v="1963"/>
    <n v="500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s v="hardware"/>
    <x v="1965"/>
    <x v="1964"/>
  </r>
  <r>
    <n v="1966"/>
    <x v="1966"/>
    <x v="1964"/>
    <n v="100000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s v="hardware"/>
    <x v="1966"/>
    <x v="1965"/>
  </r>
  <r>
    <n v="1967"/>
    <x v="1967"/>
    <x v="1965"/>
    <n v="20000"/>
    <n v="74026"/>
    <x v="0"/>
    <x v="0"/>
    <s v="USD"/>
    <n v="1398959729"/>
    <n v="1396367729"/>
    <b v="1"/>
    <x v="316"/>
    <b v="1"/>
    <s v="technology/hardware"/>
    <n v="370.13"/>
    <n v="182.78024691358024"/>
    <x v="2"/>
    <s v="hardware"/>
    <x v="1967"/>
    <x v="1966"/>
  </r>
  <r>
    <n v="1968"/>
    <x v="1968"/>
    <x v="1966"/>
    <n v="50000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s v="hardware"/>
    <x v="1968"/>
    <x v="1967"/>
  </r>
  <r>
    <n v="1969"/>
    <x v="1969"/>
    <x v="1967"/>
    <n v="20000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s v="hardware"/>
    <x v="1969"/>
    <x v="1968"/>
  </r>
  <r>
    <n v="1970"/>
    <x v="1970"/>
    <x v="1968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s v="hardware"/>
    <x v="1970"/>
    <x v="1969"/>
  </r>
  <r>
    <n v="1971"/>
    <x v="1971"/>
    <x v="1969"/>
    <n v="400000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s v="hardware"/>
    <x v="1971"/>
    <x v="1970"/>
  </r>
  <r>
    <n v="1972"/>
    <x v="1972"/>
    <x v="1970"/>
    <n v="2500"/>
    <n v="16862"/>
    <x v="0"/>
    <x v="0"/>
    <s v="USD"/>
    <n v="1353201444"/>
    <n v="1350605844"/>
    <b v="1"/>
    <x v="146"/>
    <b v="1"/>
    <s v="technology/hardware"/>
    <n v="674.48"/>
    <n v="70.848739495798313"/>
    <x v="2"/>
    <s v="hardware"/>
    <x v="1972"/>
    <x v="1971"/>
  </r>
  <r>
    <n v="1973"/>
    <x v="1973"/>
    <x v="1971"/>
    <n v="198000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s v="hardware"/>
    <x v="1973"/>
    <x v="1972"/>
  </r>
  <r>
    <n v="1974"/>
    <x v="1974"/>
    <x v="1972"/>
    <n v="20000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s v="hardware"/>
    <x v="1974"/>
    <x v="1973"/>
  </r>
  <r>
    <n v="1975"/>
    <x v="1975"/>
    <x v="1973"/>
    <n v="16000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s v="hardware"/>
    <x v="1975"/>
    <x v="1974"/>
  </r>
  <r>
    <n v="1976"/>
    <x v="1976"/>
    <x v="1974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s v="hardware"/>
    <x v="1976"/>
    <x v="1975"/>
  </r>
  <r>
    <n v="1977"/>
    <x v="1977"/>
    <x v="1975"/>
    <n v="50000"/>
    <n v="201165"/>
    <x v="0"/>
    <x v="0"/>
    <s v="USD"/>
    <n v="1450511940"/>
    <n v="1446527540"/>
    <b v="1"/>
    <x v="361"/>
    <b v="1"/>
    <s v="technology/hardware"/>
    <n v="402.33"/>
    <n v="245.02436053593178"/>
    <x v="2"/>
    <s v="hardware"/>
    <x v="1977"/>
    <x v="1976"/>
  </r>
  <r>
    <n v="1978"/>
    <x v="1978"/>
    <x v="1976"/>
    <n v="50000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s v="hardware"/>
    <x v="1978"/>
    <x v="1977"/>
  </r>
  <r>
    <n v="1979"/>
    <x v="1979"/>
    <x v="1977"/>
    <n v="200000"/>
    <n v="229802.31"/>
    <x v="0"/>
    <x v="0"/>
    <s v="USD"/>
    <n v="1447909140"/>
    <n v="1444734146"/>
    <b v="1"/>
    <x v="363"/>
    <b v="1"/>
    <s v="technology/hardware"/>
    <n v="114.901155"/>
    <n v="282.65966789667897"/>
    <x v="2"/>
    <s v="hardware"/>
    <x v="1979"/>
    <x v="1978"/>
  </r>
  <r>
    <n v="1980"/>
    <x v="1980"/>
    <x v="1978"/>
    <n v="50000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s v="hardware"/>
    <x v="1980"/>
    <x v="1979"/>
  </r>
  <r>
    <n v="1981"/>
    <x v="1981"/>
    <x v="1979"/>
    <n v="7500"/>
    <n v="381"/>
    <x v="2"/>
    <x v="5"/>
    <s v="CAD"/>
    <n v="1404926665"/>
    <n v="1402334665"/>
    <b v="0"/>
    <x v="8"/>
    <b v="0"/>
    <s v="photography/people"/>
    <n v="5.08"/>
    <n v="31.75"/>
    <x v="8"/>
    <s v="people"/>
    <x v="1981"/>
    <x v="1980"/>
  </r>
  <r>
    <n v="1982"/>
    <x v="1982"/>
    <x v="1980"/>
    <n v="180000"/>
    <n v="0"/>
    <x v="2"/>
    <x v="7"/>
    <s v="HKD"/>
    <n v="1480863887"/>
    <n v="1478268287"/>
    <b v="0"/>
    <x v="78"/>
    <b v="0"/>
    <s v="photography/people"/>
    <n v="0"/>
    <e v="#DIV/0!"/>
    <x v="8"/>
    <s v="people"/>
    <x v="1982"/>
    <x v="1981"/>
  </r>
  <r>
    <n v="1983"/>
    <x v="1983"/>
    <x v="1981"/>
    <n v="33000"/>
    <n v="1419"/>
    <x v="2"/>
    <x v="0"/>
    <s v="USD"/>
    <n v="1472799600"/>
    <n v="1470874618"/>
    <b v="0"/>
    <x v="38"/>
    <b v="0"/>
    <s v="photography/people"/>
    <n v="4.3"/>
    <n v="88.6875"/>
    <x v="8"/>
    <s v="people"/>
    <x v="1983"/>
    <x v="1982"/>
  </r>
  <r>
    <n v="1984"/>
    <x v="1984"/>
    <x v="1982"/>
    <n v="15000"/>
    <n v="3172"/>
    <x v="2"/>
    <x v="0"/>
    <s v="USD"/>
    <n v="1417377481"/>
    <n v="1412189881"/>
    <b v="0"/>
    <x v="63"/>
    <b v="0"/>
    <s v="photography/people"/>
    <n v="21.146666666666665"/>
    <n v="453.14285714285717"/>
    <x v="8"/>
    <s v="people"/>
    <x v="1984"/>
    <x v="1983"/>
  </r>
  <r>
    <n v="1985"/>
    <x v="1985"/>
    <x v="1983"/>
    <n v="1600"/>
    <n v="51"/>
    <x v="2"/>
    <x v="1"/>
    <s v="GBP"/>
    <n v="1470178800"/>
    <n v="1467650771"/>
    <b v="0"/>
    <x v="80"/>
    <b v="0"/>
    <s v="photography/people"/>
    <n v="3.1875"/>
    <n v="12.75"/>
    <x v="8"/>
    <s v="people"/>
    <x v="1985"/>
    <x v="1984"/>
  </r>
  <r>
    <n v="1986"/>
    <x v="1986"/>
    <x v="1984"/>
    <n v="2000"/>
    <n v="1"/>
    <x v="2"/>
    <x v="1"/>
    <s v="GBP"/>
    <n v="1457947483"/>
    <n v="1455359083"/>
    <b v="0"/>
    <x v="29"/>
    <b v="0"/>
    <s v="photography/people"/>
    <n v="0.05"/>
    <n v="1"/>
    <x v="8"/>
    <s v="people"/>
    <x v="1986"/>
    <x v="1985"/>
  </r>
  <r>
    <n v="1987"/>
    <x v="1987"/>
    <x v="1985"/>
    <n v="5500"/>
    <n v="2336"/>
    <x v="2"/>
    <x v="1"/>
    <s v="GBP"/>
    <n v="1425223276"/>
    <n v="1422631276"/>
    <b v="0"/>
    <x v="33"/>
    <b v="0"/>
    <s v="photography/people"/>
    <n v="42.472727272727276"/>
    <n v="83.428571428571431"/>
    <x v="8"/>
    <s v="people"/>
    <x v="1987"/>
    <x v="1986"/>
  </r>
  <r>
    <n v="1988"/>
    <x v="1988"/>
    <x v="1986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s v="people"/>
    <x v="1988"/>
    <x v="1987"/>
  </r>
  <r>
    <n v="1989"/>
    <x v="1989"/>
    <x v="1987"/>
    <n v="5000"/>
    <n v="50"/>
    <x v="2"/>
    <x v="0"/>
    <s v="USD"/>
    <n v="1481473208"/>
    <n v="1478881208"/>
    <b v="0"/>
    <x v="29"/>
    <b v="0"/>
    <s v="photography/people"/>
    <n v="1"/>
    <n v="50"/>
    <x v="8"/>
    <s v="people"/>
    <x v="1989"/>
    <x v="1988"/>
  </r>
  <r>
    <n v="1990"/>
    <x v="1990"/>
    <x v="1988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s v="people"/>
    <x v="1990"/>
    <x v="1989"/>
  </r>
  <r>
    <n v="1991"/>
    <x v="1991"/>
    <x v="1989"/>
    <n v="2000"/>
    <n v="140"/>
    <x v="2"/>
    <x v="0"/>
    <s v="USD"/>
    <n v="1435958786"/>
    <n v="1434144386"/>
    <b v="0"/>
    <x v="83"/>
    <b v="0"/>
    <s v="photography/people"/>
    <n v="7.0000000000000009"/>
    <n v="46.666666666666664"/>
    <x v="8"/>
    <s v="people"/>
    <x v="1991"/>
    <x v="1990"/>
  </r>
  <r>
    <n v="1992"/>
    <x v="1992"/>
    <x v="1990"/>
    <n v="1500"/>
    <n v="2"/>
    <x v="2"/>
    <x v="0"/>
    <s v="USD"/>
    <n v="1424229991"/>
    <n v="1421637991"/>
    <b v="0"/>
    <x v="84"/>
    <b v="0"/>
    <s v="photography/people"/>
    <n v="0.13333333333333333"/>
    <n v="1"/>
    <x v="8"/>
    <s v="people"/>
    <x v="1992"/>
    <x v="1991"/>
  </r>
  <r>
    <n v="1993"/>
    <x v="1993"/>
    <x v="1991"/>
    <n v="2000"/>
    <n v="0"/>
    <x v="2"/>
    <x v="1"/>
    <s v="GBP"/>
    <n v="1450706837"/>
    <n v="1448114837"/>
    <b v="0"/>
    <x v="78"/>
    <b v="0"/>
    <s v="photography/people"/>
    <n v="0"/>
    <e v="#DIV/0!"/>
    <x v="8"/>
    <s v="people"/>
    <x v="1993"/>
    <x v="1992"/>
  </r>
  <r>
    <n v="1994"/>
    <x v="1994"/>
    <x v="1992"/>
    <n v="3200"/>
    <n v="0"/>
    <x v="2"/>
    <x v="0"/>
    <s v="USD"/>
    <n v="1481072942"/>
    <n v="1475885342"/>
    <b v="0"/>
    <x v="78"/>
    <b v="0"/>
    <s v="photography/people"/>
    <n v="0"/>
    <e v="#DIV/0!"/>
    <x v="8"/>
    <s v="people"/>
    <x v="1994"/>
    <x v="1993"/>
  </r>
  <r>
    <n v="1995"/>
    <x v="1995"/>
    <x v="1993"/>
    <n v="1000"/>
    <n v="78"/>
    <x v="2"/>
    <x v="5"/>
    <s v="CAD"/>
    <n v="1437082736"/>
    <n v="1435354736"/>
    <b v="0"/>
    <x v="83"/>
    <b v="0"/>
    <s v="photography/people"/>
    <n v="7.8"/>
    <n v="26"/>
    <x v="8"/>
    <s v="people"/>
    <x v="1995"/>
    <x v="1994"/>
  </r>
  <r>
    <n v="1996"/>
    <x v="1996"/>
    <x v="1994"/>
    <n v="133800"/>
    <n v="0"/>
    <x v="2"/>
    <x v="0"/>
    <s v="USD"/>
    <n v="1405021211"/>
    <n v="1402429211"/>
    <b v="0"/>
    <x v="78"/>
    <b v="0"/>
    <s v="photography/people"/>
    <n v="0"/>
    <e v="#DIV/0!"/>
    <x v="8"/>
    <s v="people"/>
    <x v="1996"/>
    <x v="1995"/>
  </r>
  <r>
    <n v="1997"/>
    <x v="1997"/>
    <x v="1995"/>
    <n v="6500"/>
    <n v="0"/>
    <x v="2"/>
    <x v="0"/>
    <s v="USD"/>
    <n v="1409091612"/>
    <n v="1406499612"/>
    <b v="0"/>
    <x v="78"/>
    <b v="0"/>
    <s v="photography/people"/>
    <n v="0"/>
    <e v="#DIV/0!"/>
    <x v="8"/>
    <s v="people"/>
    <x v="1997"/>
    <x v="1996"/>
  </r>
  <r>
    <n v="1998"/>
    <x v="1998"/>
    <x v="1996"/>
    <n v="2500"/>
    <n v="655"/>
    <x v="2"/>
    <x v="0"/>
    <s v="USD"/>
    <n v="1406861438"/>
    <n v="1402973438"/>
    <b v="0"/>
    <x v="83"/>
    <b v="0"/>
    <s v="photography/people"/>
    <n v="26.200000000000003"/>
    <n v="218.33333333333334"/>
    <x v="8"/>
    <s v="people"/>
    <x v="1998"/>
    <x v="1997"/>
  </r>
  <r>
    <n v="1999"/>
    <x v="1999"/>
    <x v="1997"/>
    <n v="3100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s v="people"/>
    <x v="1999"/>
    <x v="1998"/>
  </r>
  <r>
    <n v="2000"/>
    <x v="2000"/>
    <x v="1998"/>
    <n v="5000"/>
    <n v="625"/>
    <x v="2"/>
    <x v="5"/>
    <s v="CAD"/>
    <n v="1452120613"/>
    <n v="1449528613"/>
    <b v="0"/>
    <x v="20"/>
    <b v="0"/>
    <s v="photography/people"/>
    <n v="12.5"/>
    <n v="25"/>
    <x v="8"/>
    <s v="people"/>
    <x v="2000"/>
    <x v="1999"/>
  </r>
  <r>
    <n v="2001"/>
    <x v="2001"/>
    <x v="1999"/>
    <n v="55000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s v="hardware"/>
    <x v="2001"/>
    <x v="2000"/>
  </r>
  <r>
    <n v="2002"/>
    <x v="2002"/>
    <x v="2000"/>
    <n v="50000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s v="hardware"/>
    <x v="2002"/>
    <x v="2001"/>
  </r>
  <r>
    <n v="2003"/>
    <x v="2003"/>
    <x v="2001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s v="hardware"/>
    <x v="2003"/>
    <x v="2002"/>
  </r>
  <r>
    <n v="2004"/>
    <x v="2004"/>
    <x v="2002"/>
    <n v="50000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s v="hardware"/>
    <x v="2004"/>
    <x v="2003"/>
  </r>
  <r>
    <n v="2005"/>
    <x v="2005"/>
    <x v="2003"/>
    <n v="30000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s v="hardware"/>
    <x v="2005"/>
    <x v="2004"/>
  </r>
  <r>
    <n v="2006"/>
    <x v="2006"/>
    <x v="2004"/>
    <n v="50000"/>
    <n v="123920"/>
    <x v="0"/>
    <x v="0"/>
    <s v="USD"/>
    <n v="1417611645"/>
    <n v="1414584045"/>
    <b v="1"/>
    <x v="175"/>
    <b v="1"/>
    <s v="technology/hardware"/>
    <n v="247.84"/>
    <n v="408.97689768976898"/>
    <x v="2"/>
    <s v="hardware"/>
    <x v="2006"/>
    <x v="2005"/>
  </r>
  <r>
    <n v="2007"/>
    <x v="2007"/>
    <x v="2005"/>
    <n v="10000"/>
    <n v="11570.92"/>
    <x v="0"/>
    <x v="0"/>
    <s v="USD"/>
    <n v="1282622400"/>
    <n v="1276891586"/>
    <b v="1"/>
    <x v="89"/>
    <b v="1"/>
    <s v="technology/hardware"/>
    <n v="115.7092"/>
    <n v="84.459270072992695"/>
    <x v="2"/>
    <s v="hardware"/>
    <x v="2007"/>
    <x v="2006"/>
  </r>
  <r>
    <n v="2008"/>
    <x v="2008"/>
    <x v="2006"/>
    <n v="1570.79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s v="hardware"/>
    <x v="2008"/>
    <x v="2007"/>
  </r>
  <r>
    <n v="2009"/>
    <x v="2009"/>
    <x v="2007"/>
    <n v="50000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s v="hardware"/>
    <x v="2009"/>
    <x v="2008"/>
  </r>
  <r>
    <n v="2010"/>
    <x v="2010"/>
    <x v="2008"/>
    <n v="30000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s v="hardware"/>
    <x v="2010"/>
    <x v="2009"/>
  </r>
  <r>
    <n v="2011"/>
    <x v="2011"/>
    <x v="2009"/>
    <n v="50000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s v="hardware"/>
    <x v="2011"/>
    <x v="2010"/>
  </r>
  <r>
    <n v="2012"/>
    <x v="2012"/>
    <x v="2010"/>
    <n v="500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s v="hardware"/>
    <x v="2012"/>
    <x v="2011"/>
  </r>
  <r>
    <n v="2013"/>
    <x v="2013"/>
    <x v="2011"/>
    <n v="160000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s v="hardware"/>
    <x v="2013"/>
    <x v="2012"/>
  </r>
  <r>
    <n v="2014"/>
    <x v="2014"/>
    <x v="2012"/>
    <n v="30000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s v="hardware"/>
    <x v="2014"/>
    <x v="2013"/>
  </r>
  <r>
    <n v="2015"/>
    <x v="2015"/>
    <x v="2013"/>
    <n v="7200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s v="hardware"/>
    <x v="2015"/>
    <x v="2014"/>
  </r>
  <r>
    <n v="2016"/>
    <x v="2016"/>
    <x v="2014"/>
    <n v="10000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s v="hardware"/>
    <x v="2016"/>
    <x v="2015"/>
  </r>
  <r>
    <n v="2017"/>
    <x v="2017"/>
    <x v="2015"/>
    <n v="25000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s v="hardware"/>
    <x v="2017"/>
    <x v="2016"/>
  </r>
  <r>
    <n v="2018"/>
    <x v="2018"/>
    <x v="2016"/>
    <n v="65000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s v="hardware"/>
    <x v="2018"/>
    <x v="2017"/>
  </r>
  <r>
    <n v="2019"/>
    <x v="2019"/>
    <x v="2017"/>
    <n v="40000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s v="hardware"/>
    <x v="2019"/>
    <x v="2018"/>
  </r>
  <r>
    <n v="2020"/>
    <x v="2020"/>
    <x v="2018"/>
    <n v="1500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s v="hardware"/>
    <x v="2020"/>
    <x v="2019"/>
  </r>
  <r>
    <n v="2021"/>
    <x v="2021"/>
    <x v="2019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s v="hardware"/>
    <x v="2021"/>
    <x v="2020"/>
  </r>
  <r>
    <n v="2022"/>
    <x v="2022"/>
    <x v="2020"/>
    <n v="100000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s v="hardware"/>
    <x v="2022"/>
    <x v="2021"/>
  </r>
  <r>
    <n v="2023"/>
    <x v="2023"/>
    <x v="2021"/>
    <n v="100000"/>
    <n v="161459"/>
    <x v="0"/>
    <x v="0"/>
    <s v="USD"/>
    <n v="1434017153"/>
    <n v="1431425153"/>
    <b v="1"/>
    <x v="377"/>
    <b v="1"/>
    <s v="technology/hardware"/>
    <n v="161.459"/>
    <n v="457.39093484419266"/>
    <x v="2"/>
    <s v="hardware"/>
    <x v="2023"/>
    <x v="2022"/>
  </r>
  <r>
    <n v="2024"/>
    <x v="2024"/>
    <x v="2022"/>
    <n v="4000"/>
    <n v="23414"/>
    <x v="0"/>
    <x v="0"/>
    <s v="USD"/>
    <n v="1344826800"/>
    <n v="1341875544"/>
    <b v="1"/>
    <x v="217"/>
    <b v="1"/>
    <s v="technology/hardware"/>
    <n v="585.35"/>
    <n v="222.99047619047619"/>
    <x v="2"/>
    <s v="hardware"/>
    <x v="2024"/>
    <x v="2023"/>
  </r>
  <r>
    <n v="2025"/>
    <x v="2025"/>
    <x v="2023"/>
    <n v="80000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s v="hardware"/>
    <x v="2025"/>
    <x v="2024"/>
  </r>
  <r>
    <n v="2026"/>
    <x v="2026"/>
    <x v="2024"/>
    <n v="25000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s v="hardware"/>
    <x v="2026"/>
    <x v="2025"/>
  </r>
  <r>
    <n v="2027"/>
    <x v="2027"/>
    <x v="2025"/>
    <n v="100000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s v="hardware"/>
    <x v="2027"/>
    <x v="2026"/>
  </r>
  <r>
    <n v="2028"/>
    <x v="2028"/>
    <x v="2026"/>
    <n v="3000"/>
    <n v="3785"/>
    <x v="0"/>
    <x v="0"/>
    <s v="USD"/>
    <n v="1268690100"/>
    <n v="1265493806"/>
    <b v="1"/>
    <x v="1"/>
    <b v="1"/>
    <s v="technology/hardware"/>
    <n v="126.16666666666667"/>
    <n v="47.911392405063289"/>
    <x v="2"/>
    <s v="hardware"/>
    <x v="2028"/>
    <x v="2027"/>
  </r>
  <r>
    <n v="2029"/>
    <x v="2029"/>
    <x v="2027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s v="hardware"/>
    <x v="2029"/>
    <x v="2028"/>
  </r>
  <r>
    <n v="2030"/>
    <x v="2030"/>
    <x v="2028"/>
    <n v="32768"/>
    <n v="74134"/>
    <x v="0"/>
    <x v="1"/>
    <s v="GBP"/>
    <n v="1354233296"/>
    <n v="1351641296"/>
    <b v="1"/>
    <x v="381"/>
    <b v="1"/>
    <s v="technology/hardware"/>
    <n v="226.239013671875"/>
    <n v="118.6144"/>
    <x v="2"/>
    <s v="hardware"/>
    <x v="2030"/>
    <x v="2029"/>
  </r>
  <r>
    <n v="2031"/>
    <x v="2031"/>
    <x v="2029"/>
    <n v="50000"/>
    <n v="60175"/>
    <x v="0"/>
    <x v="9"/>
    <s v="EUR"/>
    <n v="1420765200"/>
    <n v="1417506853"/>
    <b v="1"/>
    <x v="278"/>
    <b v="1"/>
    <s v="technology/hardware"/>
    <n v="120.35"/>
    <n v="118.45472440944881"/>
    <x v="2"/>
    <s v="hardware"/>
    <x v="2031"/>
    <x v="2030"/>
  </r>
  <r>
    <n v="2032"/>
    <x v="2032"/>
    <x v="2030"/>
    <n v="25000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s v="hardware"/>
    <x v="2032"/>
    <x v="2031"/>
  </r>
  <r>
    <n v="2033"/>
    <x v="2033"/>
    <x v="2031"/>
    <n v="25000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s v="hardware"/>
    <x v="2033"/>
    <x v="2032"/>
  </r>
  <r>
    <n v="2034"/>
    <x v="2034"/>
    <x v="2032"/>
    <n v="78000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s v="hardware"/>
    <x v="2034"/>
    <x v="2033"/>
  </r>
  <r>
    <n v="2035"/>
    <x v="2035"/>
    <x v="2033"/>
    <n v="80000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s v="hardware"/>
    <x v="2035"/>
    <x v="2034"/>
  </r>
  <r>
    <n v="2036"/>
    <x v="2036"/>
    <x v="2034"/>
    <n v="30000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s v="hardware"/>
    <x v="2036"/>
    <x v="2035"/>
  </r>
  <r>
    <n v="2037"/>
    <x v="2037"/>
    <x v="2035"/>
    <n v="10000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s v="hardware"/>
    <x v="2037"/>
    <x v="2036"/>
  </r>
  <r>
    <n v="2038"/>
    <x v="2038"/>
    <x v="2036"/>
    <n v="8000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s v="hardware"/>
    <x v="2038"/>
    <x v="2037"/>
  </r>
  <r>
    <n v="2039"/>
    <x v="2039"/>
    <x v="2037"/>
    <n v="125000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s v="hardware"/>
    <x v="2039"/>
    <x v="2038"/>
  </r>
  <r>
    <n v="2040"/>
    <x v="2040"/>
    <x v="2038"/>
    <n v="3000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s v="hardware"/>
    <x v="2040"/>
    <x v="2039"/>
  </r>
  <r>
    <n v="2041"/>
    <x v="2041"/>
    <x v="2039"/>
    <n v="9500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s v="hardware"/>
    <x v="2041"/>
    <x v="2040"/>
  </r>
  <r>
    <n v="2042"/>
    <x v="2042"/>
    <x v="2040"/>
    <n v="10000"/>
    <n v="12353"/>
    <x v="0"/>
    <x v="0"/>
    <s v="USD"/>
    <n v="1453481974"/>
    <n v="1448297974"/>
    <b v="0"/>
    <x v="205"/>
    <b v="1"/>
    <s v="technology/hardware"/>
    <n v="123.53"/>
    <n v="88.23571428571428"/>
    <x v="2"/>
    <s v="hardware"/>
    <x v="2042"/>
    <x v="2041"/>
  </r>
  <r>
    <n v="2043"/>
    <x v="2043"/>
    <x v="2041"/>
    <n v="138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s v="hardware"/>
    <x v="2043"/>
    <x v="2042"/>
  </r>
  <r>
    <n v="2044"/>
    <x v="2044"/>
    <x v="2042"/>
    <n v="15000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s v="hardware"/>
    <x v="2044"/>
    <x v="2043"/>
  </r>
  <r>
    <n v="2045"/>
    <x v="2045"/>
    <x v="2043"/>
    <n v="4900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s v="hardware"/>
    <x v="2045"/>
    <x v="2044"/>
  </r>
  <r>
    <n v="2046"/>
    <x v="2046"/>
    <x v="2044"/>
    <n v="10000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s v="hardware"/>
    <x v="2046"/>
    <x v="2045"/>
  </r>
  <r>
    <n v="2047"/>
    <x v="2047"/>
    <x v="2045"/>
    <n v="98000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s v="hardware"/>
    <x v="2047"/>
    <x v="2046"/>
  </r>
  <r>
    <n v="2048"/>
    <x v="2048"/>
    <x v="2046"/>
    <n v="85000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s v="hardware"/>
    <x v="2048"/>
    <x v="2047"/>
  </r>
  <r>
    <n v="2049"/>
    <x v="2049"/>
    <x v="2047"/>
    <n v="50000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s v="hardware"/>
    <x v="2049"/>
    <x v="2048"/>
  </r>
  <r>
    <n v="2050"/>
    <x v="2050"/>
    <x v="2048"/>
    <n v="10000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s v="hardware"/>
    <x v="2050"/>
    <x v="2049"/>
  </r>
  <r>
    <n v="2051"/>
    <x v="2051"/>
    <x v="2049"/>
    <n v="8000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s v="hardware"/>
    <x v="2051"/>
    <x v="2050"/>
  </r>
  <r>
    <n v="2052"/>
    <x v="2052"/>
    <x v="2050"/>
    <n v="50000"/>
    <n v="176524"/>
    <x v="0"/>
    <x v="0"/>
    <s v="USD"/>
    <n v="1455933653"/>
    <n v="1452045653"/>
    <b v="0"/>
    <x v="392"/>
    <b v="1"/>
    <s v="technology/hardware"/>
    <n v="353.048"/>
    <n v="326.29205175600737"/>
    <x v="2"/>
    <s v="hardware"/>
    <x v="2052"/>
    <x v="2051"/>
  </r>
  <r>
    <n v="2053"/>
    <x v="2053"/>
    <x v="2051"/>
    <n v="5000"/>
    <n v="5051"/>
    <x v="0"/>
    <x v="0"/>
    <s v="USD"/>
    <n v="1448466551"/>
    <n v="1445870951"/>
    <b v="0"/>
    <x v="212"/>
    <b v="1"/>
    <s v="technology/hardware"/>
    <n v="101.02"/>
    <n v="41.743801652892564"/>
    <x v="2"/>
    <s v="hardware"/>
    <x v="2053"/>
    <x v="2052"/>
  </r>
  <r>
    <n v="2054"/>
    <x v="2054"/>
    <x v="2052"/>
    <n v="35000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s v="hardware"/>
    <x v="2054"/>
    <x v="2053"/>
  </r>
  <r>
    <n v="2055"/>
    <x v="2055"/>
    <x v="2053"/>
    <n v="6000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s v="hardware"/>
    <x v="2055"/>
    <x v="2054"/>
  </r>
  <r>
    <n v="2056"/>
    <x v="2056"/>
    <x v="2054"/>
    <n v="50000"/>
    <n v="76726"/>
    <x v="0"/>
    <x v="0"/>
    <s v="USD"/>
    <n v="1366222542"/>
    <n v="1363630542"/>
    <b v="0"/>
    <x v="394"/>
    <b v="1"/>
    <s v="technology/hardware"/>
    <n v="153.452"/>
    <n v="138.49458483754512"/>
    <x v="2"/>
    <s v="hardware"/>
    <x v="2056"/>
    <x v="2055"/>
  </r>
  <r>
    <n v="2057"/>
    <x v="2057"/>
    <x v="2055"/>
    <n v="15000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s v="hardware"/>
    <x v="2057"/>
    <x v="2056"/>
  </r>
  <r>
    <n v="2058"/>
    <x v="2058"/>
    <x v="2056"/>
    <n v="2560"/>
    <n v="4308"/>
    <x v="0"/>
    <x v="1"/>
    <s v="GBP"/>
    <n v="1425326400"/>
    <n v="1421916830"/>
    <b v="0"/>
    <x v="396"/>
    <b v="1"/>
    <s v="technology/hardware"/>
    <n v="168.28125"/>
    <n v="10.507317073170732"/>
    <x v="2"/>
    <s v="hardware"/>
    <x v="2058"/>
    <x v="2057"/>
  </r>
  <r>
    <n v="2059"/>
    <x v="2059"/>
    <x v="2057"/>
    <n v="30000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s v="hardware"/>
    <x v="2059"/>
    <x v="2058"/>
  </r>
  <r>
    <n v="2060"/>
    <x v="2060"/>
    <x v="2058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s v="hardware"/>
    <x v="2060"/>
    <x v="2059"/>
  </r>
  <r>
    <n v="2061"/>
    <x v="2061"/>
    <x v="2059"/>
    <n v="500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s v="hardware"/>
    <x v="2061"/>
    <x v="2060"/>
  </r>
  <r>
    <n v="2062"/>
    <x v="2062"/>
    <x v="2060"/>
    <n v="100000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s v="hardware"/>
    <x v="2062"/>
    <x v="2061"/>
  </r>
  <r>
    <n v="2063"/>
    <x v="2063"/>
    <x v="2061"/>
    <n v="4000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s v="hardware"/>
    <x v="2063"/>
    <x v="2062"/>
  </r>
  <r>
    <n v="2064"/>
    <x v="2064"/>
    <x v="2062"/>
    <n v="261962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s v="hardware"/>
    <x v="2064"/>
    <x v="2063"/>
  </r>
  <r>
    <n v="2065"/>
    <x v="2065"/>
    <x v="2063"/>
    <n v="40000"/>
    <n v="79686.05"/>
    <x v="0"/>
    <x v="1"/>
    <s v="GBP"/>
    <n v="1387958429"/>
    <n v="1385366429"/>
    <b v="0"/>
    <x v="400"/>
    <b v="1"/>
    <s v="technology/hardware"/>
    <n v="199.215125"/>
    <n v="51.212114395886893"/>
    <x v="2"/>
    <s v="hardware"/>
    <x v="2065"/>
    <x v="2064"/>
  </r>
  <r>
    <n v="2066"/>
    <x v="2066"/>
    <x v="2064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s v="hardware"/>
    <x v="2066"/>
    <x v="2065"/>
  </r>
  <r>
    <n v="2067"/>
    <x v="2067"/>
    <x v="2065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s v="hardware"/>
    <x v="2067"/>
    <x v="2066"/>
  </r>
  <r>
    <n v="2068"/>
    <x v="2068"/>
    <x v="2066"/>
    <n v="25000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s v="hardware"/>
    <x v="2068"/>
    <x v="2067"/>
  </r>
  <r>
    <n v="2069"/>
    <x v="2069"/>
    <x v="2067"/>
    <n v="50000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s v="hardware"/>
    <x v="2069"/>
    <x v="2068"/>
  </r>
  <r>
    <n v="2070"/>
    <x v="2070"/>
    <x v="2068"/>
    <n v="125000"/>
    <n v="396659"/>
    <x v="0"/>
    <x v="12"/>
    <s v="EUR"/>
    <n v="1467128723"/>
    <n v="1464536723"/>
    <b v="0"/>
    <x v="401"/>
    <b v="1"/>
    <s v="technology/hardware"/>
    <n v="317.3272"/>
    <n v="259.25424836601309"/>
    <x v="2"/>
    <s v="hardware"/>
    <x v="2070"/>
    <x v="2069"/>
  </r>
  <r>
    <n v="2071"/>
    <x v="2071"/>
    <x v="2069"/>
    <n v="20000"/>
    <n v="56146"/>
    <x v="0"/>
    <x v="0"/>
    <s v="USD"/>
    <n v="1475390484"/>
    <n v="1471502484"/>
    <b v="0"/>
    <x v="402"/>
    <b v="1"/>
    <s v="technology/hardware"/>
    <n v="280.73"/>
    <n v="201.96402877697841"/>
    <x v="2"/>
    <s v="hardware"/>
    <x v="2071"/>
    <x v="2070"/>
  </r>
  <r>
    <n v="2072"/>
    <x v="2072"/>
    <x v="2070"/>
    <n v="7150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s v="hardware"/>
    <x v="2072"/>
    <x v="2071"/>
  </r>
  <r>
    <n v="2073"/>
    <x v="2073"/>
    <x v="2071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s v="hardware"/>
    <x v="2073"/>
    <x v="2072"/>
  </r>
  <r>
    <n v="2074"/>
    <x v="2074"/>
    <x v="2072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s v="hardware"/>
    <x v="2074"/>
    <x v="2073"/>
  </r>
  <r>
    <n v="2075"/>
    <x v="2075"/>
    <x v="2073"/>
    <n v="9999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s v="hardware"/>
    <x v="2075"/>
    <x v="2074"/>
  </r>
  <r>
    <n v="2076"/>
    <x v="2076"/>
    <x v="2074"/>
    <n v="179000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s v="hardware"/>
    <x v="2076"/>
    <x v="2075"/>
  </r>
  <r>
    <n v="2077"/>
    <x v="2077"/>
    <x v="2075"/>
    <n v="50000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s v="hardware"/>
    <x v="2077"/>
    <x v="2076"/>
  </r>
  <r>
    <n v="2078"/>
    <x v="2078"/>
    <x v="2076"/>
    <n v="20000"/>
    <n v="26241"/>
    <x v="0"/>
    <x v="3"/>
    <s v="EUR"/>
    <n v="1482085857"/>
    <n v="1479493857"/>
    <b v="0"/>
    <x v="53"/>
    <b v="1"/>
    <s v="technology/hardware"/>
    <n v="131.20499999999998"/>
    <n v="546.6875"/>
    <x v="2"/>
    <s v="hardware"/>
    <x v="2078"/>
    <x v="2077"/>
  </r>
  <r>
    <n v="2079"/>
    <x v="2079"/>
    <x v="2077"/>
    <n v="10000"/>
    <n v="28817"/>
    <x v="0"/>
    <x v="1"/>
    <s v="GBP"/>
    <n v="1435258800"/>
    <n v="1432659793"/>
    <b v="0"/>
    <x v="407"/>
    <b v="1"/>
    <s v="technology/hardware"/>
    <n v="288.17"/>
    <n v="47.474464579901152"/>
    <x v="2"/>
    <s v="hardware"/>
    <x v="2079"/>
    <x v="2078"/>
  </r>
  <r>
    <n v="2080"/>
    <x v="2080"/>
    <x v="2078"/>
    <n v="1000"/>
    <n v="5078"/>
    <x v="0"/>
    <x v="0"/>
    <s v="USD"/>
    <n v="1447286300"/>
    <n v="1444690700"/>
    <b v="0"/>
    <x v="133"/>
    <b v="1"/>
    <s v="technology/hardware"/>
    <n v="507.8"/>
    <n v="101.56"/>
    <x v="2"/>
    <s v="hardware"/>
    <x v="2080"/>
    <x v="2079"/>
  </r>
  <r>
    <n v="2081"/>
    <x v="2081"/>
    <x v="2079"/>
    <n v="3500"/>
    <n v="4010"/>
    <x v="0"/>
    <x v="0"/>
    <s v="USD"/>
    <n v="1337144340"/>
    <n v="1333597555"/>
    <b v="0"/>
    <x v="165"/>
    <b v="1"/>
    <s v="music/indie rock"/>
    <n v="114.57142857142857"/>
    <n v="72.909090909090907"/>
    <x v="4"/>
    <s v="indie rock"/>
    <x v="2081"/>
    <x v="2080"/>
  </r>
  <r>
    <n v="2082"/>
    <x v="2082"/>
    <x v="2080"/>
    <n v="1500"/>
    <n v="1661"/>
    <x v="0"/>
    <x v="0"/>
    <s v="USD"/>
    <n v="1322106796"/>
    <n v="1316919196"/>
    <b v="0"/>
    <x v="44"/>
    <b v="1"/>
    <s v="music/indie rock"/>
    <n v="110.73333333333333"/>
    <n v="43.710526315789473"/>
    <x v="4"/>
    <s v="indie rock"/>
    <x v="2082"/>
    <x v="2081"/>
  </r>
  <r>
    <n v="2083"/>
    <x v="2083"/>
    <x v="2081"/>
    <n v="750"/>
    <n v="850"/>
    <x v="0"/>
    <x v="0"/>
    <s v="USD"/>
    <n v="1338830395"/>
    <n v="1336238395"/>
    <b v="0"/>
    <x v="20"/>
    <b v="1"/>
    <s v="music/indie rock"/>
    <n v="113.33333333333333"/>
    <n v="34"/>
    <x v="4"/>
    <s v="indie rock"/>
    <x v="2083"/>
    <x v="2082"/>
  </r>
  <r>
    <n v="2084"/>
    <x v="2084"/>
    <x v="2082"/>
    <n v="3000"/>
    <n v="3250"/>
    <x v="0"/>
    <x v="0"/>
    <s v="USD"/>
    <n v="1399186740"/>
    <n v="1396468782"/>
    <b v="0"/>
    <x v="67"/>
    <b v="1"/>
    <s v="music/indie rock"/>
    <n v="108.33333333333333"/>
    <n v="70.652173913043484"/>
    <x v="4"/>
    <s v="indie rock"/>
    <x v="2084"/>
    <x v="2083"/>
  </r>
  <r>
    <n v="2085"/>
    <x v="2085"/>
    <x v="2083"/>
    <n v="6000"/>
    <n v="7412"/>
    <x v="0"/>
    <x v="0"/>
    <s v="USD"/>
    <n v="1342382587"/>
    <n v="1339790587"/>
    <b v="0"/>
    <x v="183"/>
    <b v="1"/>
    <s v="music/indie rock"/>
    <n v="123.53333333333335"/>
    <n v="89.301204819277103"/>
    <x v="4"/>
    <s v="indie rock"/>
    <x v="2085"/>
    <x v="2084"/>
  </r>
  <r>
    <n v="2086"/>
    <x v="2086"/>
    <x v="2084"/>
    <n v="4000"/>
    <n v="4028"/>
    <x v="0"/>
    <x v="0"/>
    <s v="USD"/>
    <n v="1323838740"/>
    <n v="1321200332"/>
    <b v="0"/>
    <x v="2"/>
    <b v="1"/>
    <s v="music/indie rock"/>
    <n v="100.69999999999999"/>
    <n v="115.08571428571429"/>
    <x v="4"/>
    <s v="indie rock"/>
    <x v="2086"/>
    <x v="2085"/>
  </r>
  <r>
    <n v="2087"/>
    <x v="2087"/>
    <x v="2085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s v="indie rock"/>
    <x v="2087"/>
    <x v="2086"/>
  </r>
  <r>
    <n v="2088"/>
    <x v="2088"/>
    <x v="2086"/>
    <n v="3000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s v="indie rock"/>
    <x v="2088"/>
    <x v="2087"/>
  </r>
  <r>
    <n v="2089"/>
    <x v="2089"/>
    <x v="2087"/>
    <n v="2500"/>
    <n v="3010.01"/>
    <x v="0"/>
    <x v="0"/>
    <s v="USD"/>
    <n v="1375408194"/>
    <n v="1372384194"/>
    <b v="0"/>
    <x v="95"/>
    <b v="1"/>
    <s v="music/indie rock"/>
    <n v="120.4004"/>
    <n v="48.54854838709678"/>
    <x v="4"/>
    <s v="indie rock"/>
    <x v="2089"/>
    <x v="2088"/>
  </r>
  <r>
    <n v="2090"/>
    <x v="2090"/>
    <x v="2088"/>
    <n v="8000"/>
    <n v="9203.23"/>
    <x v="0"/>
    <x v="0"/>
    <s v="USD"/>
    <n v="1361696955"/>
    <n v="1359104955"/>
    <b v="0"/>
    <x v="322"/>
    <b v="1"/>
    <s v="music/indie rock"/>
    <n v="115.040375"/>
    <n v="57.520187499999999"/>
    <x v="4"/>
    <s v="indie rock"/>
    <x v="2090"/>
    <x v="2089"/>
  </r>
  <r>
    <n v="2091"/>
    <x v="2091"/>
    <x v="2089"/>
    <n v="18000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s v="indie rock"/>
    <x v="2091"/>
    <x v="2090"/>
  </r>
  <r>
    <n v="2092"/>
    <x v="2092"/>
    <x v="2090"/>
    <n v="6000"/>
    <n v="6077"/>
    <x v="0"/>
    <x v="0"/>
    <s v="USD"/>
    <n v="1318006732"/>
    <n v="1312822732"/>
    <b v="0"/>
    <x v="165"/>
    <b v="1"/>
    <s v="music/indie rock"/>
    <n v="101.28333333333333"/>
    <n v="110.49090909090908"/>
    <x v="4"/>
    <s v="indie rock"/>
    <x v="2092"/>
    <x v="2091"/>
  </r>
  <r>
    <n v="2093"/>
    <x v="2093"/>
    <x v="2091"/>
    <n v="1500"/>
    <n v="1537"/>
    <x v="0"/>
    <x v="0"/>
    <s v="USD"/>
    <n v="1356211832"/>
    <n v="1351024232"/>
    <b v="0"/>
    <x v="23"/>
    <b v="1"/>
    <s v="music/indie rock"/>
    <n v="102.46666666666667"/>
    <n v="66.826086956521735"/>
    <x v="4"/>
    <s v="indie rock"/>
    <x v="2093"/>
    <x v="2092"/>
  </r>
  <r>
    <n v="2094"/>
    <x v="2094"/>
    <x v="2092"/>
    <n v="3500"/>
    <n v="4219"/>
    <x v="0"/>
    <x v="0"/>
    <s v="USD"/>
    <n v="1330916400"/>
    <n v="1327969730"/>
    <b v="0"/>
    <x v="250"/>
    <b v="1"/>
    <s v="music/indie rock"/>
    <n v="120.54285714285714"/>
    <n v="58.597222222222221"/>
    <x v="4"/>
    <s v="indie rock"/>
    <x v="2094"/>
    <x v="2093"/>
  </r>
  <r>
    <n v="2095"/>
    <x v="2095"/>
    <x v="2093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s v="indie rock"/>
    <x v="2095"/>
    <x v="2094"/>
  </r>
  <r>
    <n v="2096"/>
    <x v="2096"/>
    <x v="2094"/>
    <n v="600"/>
    <n v="610"/>
    <x v="0"/>
    <x v="0"/>
    <s v="USD"/>
    <n v="1351223940"/>
    <n v="1349892735"/>
    <b v="0"/>
    <x v="25"/>
    <b v="1"/>
    <s v="music/indie rock"/>
    <n v="101.66666666666666"/>
    <n v="43.571428571428569"/>
    <x v="4"/>
    <s v="indie rock"/>
    <x v="2096"/>
    <x v="2095"/>
  </r>
  <r>
    <n v="2097"/>
    <x v="2097"/>
    <x v="2095"/>
    <n v="3000"/>
    <n v="3000"/>
    <x v="0"/>
    <x v="0"/>
    <s v="USD"/>
    <n v="1322751735"/>
    <n v="1317564135"/>
    <b v="0"/>
    <x v="44"/>
    <b v="1"/>
    <s v="music/indie rock"/>
    <n v="100"/>
    <n v="78.94736842105263"/>
    <x v="4"/>
    <s v="indie rock"/>
    <x v="2097"/>
    <x v="2096"/>
  </r>
  <r>
    <n v="2098"/>
    <x v="2098"/>
    <x v="2096"/>
    <n v="6000"/>
    <n v="6020"/>
    <x v="0"/>
    <x v="0"/>
    <s v="USD"/>
    <n v="1331174635"/>
    <n v="1328582635"/>
    <b v="0"/>
    <x v="58"/>
    <b v="1"/>
    <s v="music/indie rock"/>
    <n v="100.33333333333334"/>
    <n v="188.125"/>
    <x v="4"/>
    <s v="indie rock"/>
    <x v="2098"/>
    <x v="2097"/>
  </r>
  <r>
    <n v="2099"/>
    <x v="2099"/>
    <x v="2097"/>
    <n v="3000"/>
    <n v="3971"/>
    <x v="0"/>
    <x v="0"/>
    <s v="USD"/>
    <n v="1435808400"/>
    <n v="1434650084"/>
    <b v="0"/>
    <x v="287"/>
    <b v="1"/>
    <s v="music/indie rock"/>
    <n v="132.36666666666667"/>
    <n v="63.031746031746032"/>
    <x v="4"/>
    <s v="indie rock"/>
    <x v="2099"/>
    <x v="2098"/>
  </r>
  <r>
    <n v="2100"/>
    <x v="2100"/>
    <x v="2098"/>
    <n v="600"/>
    <n v="820"/>
    <x v="0"/>
    <x v="0"/>
    <s v="USD"/>
    <n v="1341028740"/>
    <n v="1339704141"/>
    <b v="0"/>
    <x v="74"/>
    <b v="1"/>
    <s v="music/indie rock"/>
    <n v="136.66666666666666"/>
    <n v="30.37037037037037"/>
    <x v="4"/>
    <s v="indie rock"/>
    <x v="2100"/>
    <x v="2099"/>
  </r>
  <r>
    <n v="2101"/>
    <x v="2101"/>
    <x v="2099"/>
    <n v="2000"/>
    <n v="2265"/>
    <x v="0"/>
    <x v="0"/>
    <s v="USD"/>
    <n v="1329104114"/>
    <n v="1323920114"/>
    <b v="0"/>
    <x v="34"/>
    <b v="1"/>
    <s v="music/indie rock"/>
    <n v="113.25"/>
    <n v="51.477272727272727"/>
    <x v="4"/>
    <s v="indie rock"/>
    <x v="2101"/>
    <x v="2100"/>
  </r>
  <r>
    <n v="2102"/>
    <x v="2102"/>
    <x v="2100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s v="indie rock"/>
    <x v="2102"/>
    <x v="2101"/>
  </r>
  <r>
    <n v="2103"/>
    <x v="2103"/>
    <x v="2101"/>
    <n v="7777"/>
    <n v="11364"/>
    <x v="0"/>
    <x v="0"/>
    <s v="USD"/>
    <n v="1352488027"/>
    <n v="1349892427"/>
    <b v="0"/>
    <x v="248"/>
    <b v="1"/>
    <s v="music/indie rock"/>
    <n v="146.12318374694613"/>
    <n v="98.817391304347822"/>
    <x v="4"/>
    <s v="indie rock"/>
    <x v="2103"/>
    <x v="2102"/>
  </r>
  <r>
    <n v="2104"/>
    <x v="2104"/>
    <x v="2102"/>
    <n v="800"/>
    <n v="1036"/>
    <x v="0"/>
    <x v="0"/>
    <s v="USD"/>
    <n v="1369958400"/>
    <n v="1367286434"/>
    <b v="0"/>
    <x v="77"/>
    <b v="1"/>
    <s v="music/indie rock"/>
    <n v="129.5"/>
    <n v="28"/>
    <x v="4"/>
    <s v="indie rock"/>
    <x v="2104"/>
    <x v="2103"/>
  </r>
  <r>
    <n v="2105"/>
    <x v="2105"/>
    <x v="2103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s v="indie rock"/>
    <x v="2105"/>
    <x v="2104"/>
  </r>
  <r>
    <n v="2106"/>
    <x v="2106"/>
    <x v="2104"/>
    <n v="2200"/>
    <n v="2355"/>
    <x v="0"/>
    <x v="0"/>
    <s v="USD"/>
    <n v="1359176974"/>
    <n v="1356584974"/>
    <b v="0"/>
    <x v="34"/>
    <b v="1"/>
    <s v="music/indie rock"/>
    <n v="107.04545454545456"/>
    <n v="53.522727272727273"/>
    <x v="4"/>
    <s v="indie rock"/>
    <x v="2106"/>
    <x v="2105"/>
  </r>
  <r>
    <n v="2107"/>
    <x v="2107"/>
    <x v="2105"/>
    <n v="2000"/>
    <n v="2154.66"/>
    <x v="0"/>
    <x v="0"/>
    <s v="USD"/>
    <n v="1415815393"/>
    <n v="1413997393"/>
    <b v="0"/>
    <x v="6"/>
    <b v="1"/>
    <s v="music/indie rock"/>
    <n v="107.73299999999999"/>
    <n v="37.149310344827583"/>
    <x v="4"/>
    <s v="indie rock"/>
    <x v="2107"/>
    <x v="2106"/>
  </r>
  <r>
    <n v="2108"/>
    <x v="2108"/>
    <x v="2106"/>
    <n v="16000"/>
    <n v="17170"/>
    <x v="0"/>
    <x v="0"/>
    <s v="USD"/>
    <n v="1347249300"/>
    <n v="1344917580"/>
    <b v="0"/>
    <x v="277"/>
    <b v="1"/>
    <s v="music/indie rock"/>
    <n v="107.31250000000001"/>
    <n v="89.895287958115176"/>
    <x v="4"/>
    <s v="indie rock"/>
    <x v="2108"/>
    <x v="2107"/>
  </r>
  <r>
    <n v="2109"/>
    <x v="2109"/>
    <x v="2107"/>
    <n v="4000"/>
    <n v="4261"/>
    <x v="0"/>
    <x v="0"/>
    <s v="USD"/>
    <n v="1436115617"/>
    <n v="1433523617"/>
    <b v="0"/>
    <x v="244"/>
    <b v="1"/>
    <s v="music/indie rock"/>
    <n v="106.52500000000001"/>
    <n v="106.52500000000001"/>
    <x v="4"/>
    <s v="indie rock"/>
    <x v="2109"/>
    <x v="2108"/>
  </r>
  <r>
    <n v="2110"/>
    <x v="2110"/>
    <x v="2108"/>
    <n v="2000"/>
    <n v="2007"/>
    <x v="0"/>
    <x v="0"/>
    <s v="USD"/>
    <n v="1401253140"/>
    <n v="1398873969"/>
    <b v="0"/>
    <x v="44"/>
    <b v="1"/>
    <s v="music/indie rock"/>
    <n v="100.35000000000001"/>
    <n v="52.815789473684212"/>
    <x v="4"/>
    <s v="indie rock"/>
    <x v="2110"/>
    <x v="2109"/>
  </r>
  <r>
    <n v="2111"/>
    <x v="2111"/>
    <x v="2109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s v="indie rock"/>
    <x v="2111"/>
    <x v="2110"/>
  </r>
  <r>
    <n v="2112"/>
    <x v="2112"/>
    <x v="2110"/>
    <n v="300"/>
    <n v="300"/>
    <x v="0"/>
    <x v="0"/>
    <s v="USD"/>
    <n v="1366064193"/>
    <n v="1364854593"/>
    <b v="0"/>
    <x v="202"/>
    <b v="1"/>
    <s v="music/indie rock"/>
    <n v="100"/>
    <n v="27.272727272727273"/>
    <x v="4"/>
    <s v="indie rock"/>
    <x v="2112"/>
    <x v="2111"/>
  </r>
  <r>
    <n v="2113"/>
    <x v="2113"/>
    <x v="2111"/>
    <n v="7000"/>
    <n v="7340"/>
    <x v="0"/>
    <x v="0"/>
    <s v="USD"/>
    <n v="1411505176"/>
    <n v="1408481176"/>
    <b v="0"/>
    <x v="329"/>
    <b v="1"/>
    <s v="music/indie rock"/>
    <n v="104.85714285714285"/>
    <n v="68.598130841121488"/>
    <x v="4"/>
    <s v="indie rock"/>
    <x v="2113"/>
    <x v="2112"/>
  </r>
  <r>
    <n v="2114"/>
    <x v="2114"/>
    <x v="2112"/>
    <n v="5000"/>
    <n v="5235"/>
    <x v="0"/>
    <x v="0"/>
    <s v="USD"/>
    <n v="1291870740"/>
    <n v="1286480070"/>
    <b v="0"/>
    <x v="206"/>
    <b v="1"/>
    <s v="music/indie rock"/>
    <n v="104.69999999999999"/>
    <n v="35.612244897959187"/>
    <x v="4"/>
    <s v="indie rock"/>
    <x v="2114"/>
    <x v="2113"/>
  </r>
  <r>
    <n v="2115"/>
    <x v="2115"/>
    <x v="2113"/>
    <n v="1500"/>
    <n v="3385"/>
    <x v="0"/>
    <x v="0"/>
    <s v="USD"/>
    <n v="1298167001"/>
    <n v="1295575001"/>
    <b v="0"/>
    <x v="17"/>
    <b v="1"/>
    <s v="music/indie rock"/>
    <n v="225.66666666666669"/>
    <n v="94.027777777777771"/>
    <x v="4"/>
    <s v="indie rock"/>
    <x v="2115"/>
    <x v="2114"/>
  </r>
  <r>
    <n v="2116"/>
    <x v="2116"/>
    <x v="2114"/>
    <n v="4800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s v="indie rock"/>
    <x v="2116"/>
    <x v="2115"/>
  </r>
  <r>
    <n v="2117"/>
    <x v="2117"/>
    <x v="2115"/>
    <n v="1200"/>
    <n v="1773"/>
    <x v="0"/>
    <x v="0"/>
    <s v="USD"/>
    <n v="1445921940"/>
    <n v="1444699549"/>
    <b v="0"/>
    <x v="2"/>
    <b v="1"/>
    <s v="music/indie rock"/>
    <n v="147.75"/>
    <n v="50.657142857142858"/>
    <x v="4"/>
    <s v="indie rock"/>
    <x v="2117"/>
    <x v="2116"/>
  </r>
  <r>
    <n v="2118"/>
    <x v="2118"/>
    <x v="2116"/>
    <n v="1000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s v="indie rock"/>
    <x v="2118"/>
    <x v="2117"/>
  </r>
  <r>
    <n v="2119"/>
    <x v="2119"/>
    <x v="2117"/>
    <n v="2000"/>
    <n v="2015"/>
    <x v="0"/>
    <x v="0"/>
    <s v="USD"/>
    <n v="1345086445"/>
    <n v="1342494445"/>
    <b v="0"/>
    <x v="19"/>
    <b v="1"/>
    <s v="music/indie rock"/>
    <n v="100.75"/>
    <n v="91.590909090909093"/>
    <x v="4"/>
    <s v="indie rock"/>
    <x v="2119"/>
    <x v="2118"/>
  </r>
  <r>
    <n v="2120"/>
    <x v="2120"/>
    <x v="2118"/>
    <n v="8000"/>
    <n v="8070.43"/>
    <x v="0"/>
    <x v="0"/>
    <s v="USD"/>
    <n v="1388617736"/>
    <n v="1384384136"/>
    <b v="0"/>
    <x v="50"/>
    <b v="1"/>
    <s v="music/indie rock"/>
    <n v="100.880375"/>
    <n v="116.96275362318841"/>
    <x v="4"/>
    <s v="indie rock"/>
    <x v="2120"/>
    <x v="2119"/>
  </r>
  <r>
    <n v="2121"/>
    <x v="2121"/>
    <x v="2119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s v="video games"/>
    <x v="2121"/>
    <x v="2120"/>
  </r>
  <r>
    <n v="2122"/>
    <x v="2122"/>
    <x v="2120"/>
    <n v="80000"/>
    <n v="310"/>
    <x v="2"/>
    <x v="14"/>
    <s v="MXN"/>
    <n v="1483773169"/>
    <n v="1481181169"/>
    <b v="0"/>
    <x v="83"/>
    <b v="0"/>
    <s v="games/video games"/>
    <n v="0.38750000000000001"/>
    <n v="103.33333333333333"/>
    <x v="6"/>
    <s v="video games"/>
    <x v="2122"/>
    <x v="2121"/>
  </r>
  <r>
    <n v="2123"/>
    <x v="2123"/>
    <x v="2121"/>
    <n v="500"/>
    <n v="50"/>
    <x v="2"/>
    <x v="0"/>
    <s v="USD"/>
    <n v="1268636340"/>
    <n v="1263982307"/>
    <b v="0"/>
    <x v="81"/>
    <b v="0"/>
    <s v="games/video games"/>
    <n v="10"/>
    <n v="10"/>
    <x v="6"/>
    <s v="video games"/>
    <x v="2123"/>
    <x v="2122"/>
  </r>
  <r>
    <n v="2124"/>
    <x v="2124"/>
    <x v="2122"/>
    <n v="1100"/>
    <n v="115"/>
    <x v="2"/>
    <x v="0"/>
    <s v="USD"/>
    <n v="1291093200"/>
    <n v="1286930435"/>
    <b v="0"/>
    <x v="81"/>
    <b v="0"/>
    <s v="games/video games"/>
    <n v="10.454545454545453"/>
    <n v="23"/>
    <x v="6"/>
    <s v="video games"/>
    <x v="2124"/>
    <x v="2123"/>
  </r>
  <r>
    <n v="2125"/>
    <x v="2125"/>
    <x v="2123"/>
    <n v="60000"/>
    <n v="852"/>
    <x v="2"/>
    <x v="0"/>
    <s v="USD"/>
    <n v="1438734833"/>
    <n v="1436142833"/>
    <b v="0"/>
    <x v="74"/>
    <b v="0"/>
    <s v="games/video games"/>
    <n v="1.4200000000000002"/>
    <n v="31.555555555555557"/>
    <x v="6"/>
    <s v="video games"/>
    <x v="2125"/>
    <x v="2124"/>
  </r>
  <r>
    <n v="2126"/>
    <x v="2126"/>
    <x v="2124"/>
    <n v="20000"/>
    <n v="10"/>
    <x v="2"/>
    <x v="0"/>
    <s v="USD"/>
    <n v="1418080887"/>
    <n v="1415488887"/>
    <b v="0"/>
    <x v="84"/>
    <b v="0"/>
    <s v="games/video games"/>
    <n v="0.05"/>
    <n v="5"/>
    <x v="6"/>
    <s v="video games"/>
    <x v="2126"/>
    <x v="2125"/>
  </r>
  <r>
    <n v="2127"/>
    <x v="2127"/>
    <x v="2125"/>
    <n v="28000"/>
    <n v="8076"/>
    <x v="2"/>
    <x v="1"/>
    <s v="GBP"/>
    <n v="1426158463"/>
    <n v="1423570063"/>
    <b v="0"/>
    <x v="163"/>
    <b v="0"/>
    <s v="games/video games"/>
    <n v="28.842857142857142"/>
    <n v="34.220338983050844"/>
    <x v="6"/>
    <s v="video games"/>
    <x v="2127"/>
    <x v="2126"/>
  </r>
  <r>
    <n v="2128"/>
    <x v="2128"/>
    <x v="2126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s v="video games"/>
    <x v="2128"/>
    <x v="2127"/>
  </r>
  <r>
    <n v="2129"/>
    <x v="2129"/>
    <x v="2127"/>
    <n v="2000"/>
    <n v="236"/>
    <x v="2"/>
    <x v="0"/>
    <s v="USD"/>
    <n v="1457570100"/>
    <n v="1454978100"/>
    <b v="0"/>
    <x v="8"/>
    <b v="0"/>
    <s v="games/video games"/>
    <n v="11.799999999999999"/>
    <n v="19.666666666666668"/>
    <x v="6"/>
    <s v="video games"/>
    <x v="2129"/>
    <x v="2128"/>
  </r>
  <r>
    <n v="2130"/>
    <x v="2130"/>
    <x v="2128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s v="video games"/>
    <x v="2130"/>
    <x v="2129"/>
  </r>
  <r>
    <n v="2131"/>
    <x v="2131"/>
    <x v="2129"/>
    <n v="500"/>
    <n v="25"/>
    <x v="2"/>
    <x v="0"/>
    <s v="USD"/>
    <n v="1436677091"/>
    <n v="1434085091"/>
    <b v="0"/>
    <x v="83"/>
    <b v="0"/>
    <s v="games/video games"/>
    <n v="5"/>
    <n v="8.3333333333333339"/>
    <x v="6"/>
    <s v="video games"/>
    <x v="2131"/>
    <x v="2130"/>
  </r>
  <r>
    <n v="2132"/>
    <x v="2132"/>
    <x v="2130"/>
    <n v="100000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s v="video games"/>
    <x v="2132"/>
    <x v="2131"/>
  </r>
  <r>
    <n v="2133"/>
    <x v="2133"/>
    <x v="2131"/>
    <n v="1000"/>
    <n v="16"/>
    <x v="2"/>
    <x v="0"/>
    <s v="USD"/>
    <n v="1303628340"/>
    <n v="1300328399"/>
    <b v="0"/>
    <x v="83"/>
    <b v="0"/>
    <s v="games/video games"/>
    <n v="1.6"/>
    <n v="5.333333333333333"/>
    <x v="6"/>
    <s v="video games"/>
    <x v="2133"/>
    <x v="2132"/>
  </r>
  <r>
    <n v="2134"/>
    <x v="2134"/>
    <x v="2132"/>
    <n v="6000"/>
    <n v="104"/>
    <x v="2"/>
    <x v="0"/>
    <s v="USD"/>
    <n v="1367097391"/>
    <n v="1364505391"/>
    <b v="0"/>
    <x v="83"/>
    <b v="0"/>
    <s v="games/video games"/>
    <n v="1.7333333333333332"/>
    <n v="34.666666666666664"/>
    <x v="6"/>
    <s v="video games"/>
    <x v="2134"/>
    <x v="2133"/>
  </r>
  <r>
    <n v="2135"/>
    <x v="2135"/>
    <x v="2133"/>
    <n v="5000"/>
    <n v="478"/>
    <x v="2"/>
    <x v="0"/>
    <s v="USD"/>
    <n v="1349392033"/>
    <n v="1346800033"/>
    <b v="0"/>
    <x v="19"/>
    <b v="0"/>
    <s v="games/video games"/>
    <n v="9.56"/>
    <n v="21.727272727272727"/>
    <x v="6"/>
    <s v="video games"/>
    <x v="2135"/>
    <x v="2134"/>
  </r>
  <r>
    <n v="2136"/>
    <x v="2136"/>
    <x v="2134"/>
    <n v="80000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s v="video games"/>
    <x v="2136"/>
    <x v="2135"/>
  </r>
  <r>
    <n v="2137"/>
    <x v="2137"/>
    <x v="2135"/>
    <n v="50000"/>
    <n v="14203"/>
    <x v="2"/>
    <x v="5"/>
    <s v="CAD"/>
    <n v="1417804229"/>
    <n v="1415212229"/>
    <b v="0"/>
    <x v="408"/>
    <b v="0"/>
    <s v="games/video games"/>
    <n v="28.405999999999999"/>
    <n v="26.59737827715356"/>
    <x v="6"/>
    <s v="video games"/>
    <x v="2137"/>
    <x v="2136"/>
  </r>
  <r>
    <n v="2138"/>
    <x v="2138"/>
    <x v="2136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s v="video games"/>
    <x v="2138"/>
    <x v="2137"/>
  </r>
  <r>
    <n v="2139"/>
    <x v="2139"/>
    <x v="2137"/>
    <n v="30000"/>
    <n v="1626"/>
    <x v="2"/>
    <x v="0"/>
    <s v="USD"/>
    <n v="1478196008"/>
    <n v="1475604008"/>
    <b v="0"/>
    <x v="66"/>
    <b v="0"/>
    <s v="games/video games"/>
    <n v="5.42"/>
    <n v="29.035714285714285"/>
    <x v="6"/>
    <s v="video games"/>
    <x v="2139"/>
    <x v="2138"/>
  </r>
  <r>
    <n v="2140"/>
    <x v="2140"/>
    <x v="2138"/>
    <n v="500000"/>
    <n v="560"/>
    <x v="2"/>
    <x v="0"/>
    <s v="USD"/>
    <n v="1357934424"/>
    <n v="1355342424"/>
    <b v="0"/>
    <x v="202"/>
    <b v="0"/>
    <s v="games/video games"/>
    <n v="0.11199999999999999"/>
    <n v="50.909090909090907"/>
    <x v="6"/>
    <s v="video games"/>
    <x v="2140"/>
    <x v="2139"/>
  </r>
  <r>
    <n v="2141"/>
    <x v="2141"/>
    <x v="2139"/>
    <n v="15000"/>
    <n v="0"/>
    <x v="2"/>
    <x v="0"/>
    <s v="USD"/>
    <n v="1415947159"/>
    <n v="1413351559"/>
    <b v="0"/>
    <x v="78"/>
    <b v="0"/>
    <s v="games/video games"/>
    <n v="0"/>
    <e v="#DIV/0!"/>
    <x v="6"/>
    <s v="video games"/>
    <x v="2141"/>
    <x v="2140"/>
  </r>
  <r>
    <n v="2142"/>
    <x v="2142"/>
    <x v="2140"/>
    <n v="10500"/>
    <n v="601"/>
    <x v="2"/>
    <x v="12"/>
    <s v="EUR"/>
    <n v="1451494210"/>
    <n v="1449075010"/>
    <b v="0"/>
    <x v="8"/>
    <b v="0"/>
    <s v="games/video games"/>
    <n v="5.7238095238095239"/>
    <n v="50.083333333333336"/>
    <x v="6"/>
    <s v="video games"/>
    <x v="2142"/>
    <x v="2141"/>
  </r>
  <r>
    <n v="2143"/>
    <x v="2143"/>
    <x v="2141"/>
    <n v="2000"/>
    <n v="225"/>
    <x v="2"/>
    <x v="0"/>
    <s v="USD"/>
    <n v="1279738800"/>
    <n v="1275599812"/>
    <b v="0"/>
    <x v="81"/>
    <b v="0"/>
    <s v="games/video games"/>
    <n v="11.25"/>
    <n v="45"/>
    <x v="6"/>
    <s v="video games"/>
    <x v="2143"/>
    <x v="2142"/>
  </r>
  <r>
    <n v="2144"/>
    <x v="2144"/>
    <x v="2142"/>
    <n v="35500"/>
    <n v="607"/>
    <x v="2"/>
    <x v="0"/>
    <s v="USD"/>
    <n v="1379164040"/>
    <n v="1376399240"/>
    <b v="0"/>
    <x v="54"/>
    <b v="0"/>
    <s v="games/video games"/>
    <n v="1.7098591549295776"/>
    <n v="25.291666666666668"/>
    <x v="6"/>
    <s v="video games"/>
    <x v="2144"/>
    <x v="2143"/>
  </r>
  <r>
    <n v="2145"/>
    <x v="2145"/>
    <x v="2143"/>
    <n v="15000"/>
    <n v="4565"/>
    <x v="2"/>
    <x v="0"/>
    <s v="USD"/>
    <n v="1385534514"/>
    <n v="1382938914"/>
    <b v="0"/>
    <x v="30"/>
    <b v="0"/>
    <s v="games/video games"/>
    <n v="30.433333333333334"/>
    <n v="51.292134831460672"/>
    <x v="6"/>
    <s v="video games"/>
    <x v="2145"/>
    <x v="2144"/>
  </r>
  <r>
    <n v="2146"/>
    <x v="2146"/>
    <x v="2144"/>
    <n v="5000"/>
    <n v="1"/>
    <x v="2"/>
    <x v="0"/>
    <s v="USD"/>
    <n v="1455207510"/>
    <n v="1453997910"/>
    <b v="0"/>
    <x v="29"/>
    <b v="0"/>
    <s v="games/video games"/>
    <n v="0.02"/>
    <n v="1"/>
    <x v="6"/>
    <s v="video games"/>
    <x v="2146"/>
    <x v="2145"/>
  </r>
  <r>
    <n v="2147"/>
    <x v="2147"/>
    <x v="2145"/>
    <n v="390000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s v="video games"/>
    <x v="2147"/>
    <x v="2146"/>
  </r>
  <r>
    <n v="2148"/>
    <x v="2148"/>
    <x v="2146"/>
    <n v="100"/>
    <n v="2"/>
    <x v="2"/>
    <x v="1"/>
    <s v="GBP"/>
    <n v="1427992582"/>
    <n v="1425404182"/>
    <b v="0"/>
    <x v="84"/>
    <b v="0"/>
    <s v="games/video games"/>
    <n v="2"/>
    <n v="1"/>
    <x v="6"/>
    <s v="video games"/>
    <x v="2148"/>
    <x v="2147"/>
  </r>
  <r>
    <n v="2149"/>
    <x v="2149"/>
    <x v="2147"/>
    <n v="2000"/>
    <n v="0"/>
    <x v="2"/>
    <x v="0"/>
    <s v="USD"/>
    <n v="1280534400"/>
    <n v="1277512556"/>
    <b v="0"/>
    <x v="78"/>
    <b v="0"/>
    <s v="games/video games"/>
    <n v="0"/>
    <e v="#DIV/0!"/>
    <x v="6"/>
    <s v="video games"/>
    <x v="2149"/>
    <x v="2148"/>
  </r>
  <r>
    <n v="2150"/>
    <x v="2150"/>
    <x v="2148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s v="video games"/>
    <x v="2150"/>
    <x v="2149"/>
  </r>
  <r>
    <n v="2151"/>
    <x v="2151"/>
    <x v="2149"/>
    <n v="45000"/>
    <n v="118"/>
    <x v="2"/>
    <x v="0"/>
    <s v="USD"/>
    <n v="1467231614"/>
    <n v="1464639614"/>
    <b v="0"/>
    <x v="79"/>
    <b v="0"/>
    <s v="games/video games"/>
    <n v="0.26222222222222225"/>
    <n v="19.666666666666668"/>
    <x v="6"/>
    <s v="video games"/>
    <x v="2151"/>
    <x v="2150"/>
  </r>
  <r>
    <n v="2152"/>
    <x v="2152"/>
    <x v="2150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s v="video games"/>
    <x v="2152"/>
    <x v="2151"/>
  </r>
  <r>
    <n v="2153"/>
    <x v="2153"/>
    <x v="2151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s v="video games"/>
    <x v="2153"/>
    <x v="2152"/>
  </r>
  <r>
    <n v="2154"/>
    <x v="2154"/>
    <x v="2152"/>
    <n v="250"/>
    <n v="2"/>
    <x v="2"/>
    <x v="0"/>
    <s v="USD"/>
    <n v="1390921827"/>
    <n v="1389193827"/>
    <b v="0"/>
    <x v="84"/>
    <b v="0"/>
    <s v="games/video games"/>
    <n v="0.8"/>
    <n v="1"/>
    <x v="6"/>
    <s v="video games"/>
    <x v="2154"/>
    <x v="2153"/>
  </r>
  <r>
    <n v="2155"/>
    <x v="2155"/>
    <x v="2153"/>
    <n v="5000"/>
    <n v="115"/>
    <x v="2"/>
    <x v="1"/>
    <s v="GBP"/>
    <n v="1459443385"/>
    <n v="1456854985"/>
    <b v="0"/>
    <x v="81"/>
    <b v="0"/>
    <s v="games/video games"/>
    <n v="2.2999999999999998"/>
    <n v="23"/>
    <x v="6"/>
    <s v="video games"/>
    <x v="2155"/>
    <x v="2154"/>
  </r>
  <r>
    <n v="2156"/>
    <x v="2156"/>
    <x v="2154"/>
    <n v="56000"/>
    <n v="1493"/>
    <x v="2"/>
    <x v="0"/>
    <s v="USD"/>
    <n v="1379363406"/>
    <n v="1375475406"/>
    <b v="0"/>
    <x v="183"/>
    <b v="0"/>
    <s v="games/video games"/>
    <n v="2.6660714285714282"/>
    <n v="17.987951807228917"/>
    <x v="6"/>
    <s v="video games"/>
    <x v="2156"/>
    <x v="2155"/>
  </r>
  <r>
    <n v="2157"/>
    <x v="2157"/>
    <x v="2155"/>
    <n v="75000"/>
    <n v="21144"/>
    <x v="2"/>
    <x v="0"/>
    <s v="USD"/>
    <n v="1482479940"/>
    <n v="1479684783"/>
    <b v="0"/>
    <x v="7"/>
    <b v="0"/>
    <s v="games/video games"/>
    <n v="28.192"/>
    <n v="370.94736842105266"/>
    <x v="6"/>
    <s v="video games"/>
    <x v="2157"/>
    <x v="2156"/>
  </r>
  <r>
    <n v="2158"/>
    <x v="2158"/>
    <x v="2156"/>
    <n v="300000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s v="video games"/>
    <x v="2158"/>
    <x v="2157"/>
  </r>
  <r>
    <n v="2159"/>
    <x v="2159"/>
    <x v="2157"/>
    <n v="3600"/>
    <n v="26"/>
    <x v="2"/>
    <x v="0"/>
    <s v="USD"/>
    <n v="1310837574"/>
    <n v="1308245574"/>
    <b v="0"/>
    <x v="84"/>
    <b v="0"/>
    <s v="games/video games"/>
    <n v="0.72222222222222221"/>
    <n v="13"/>
    <x v="6"/>
    <s v="video games"/>
    <x v="2159"/>
    <x v="2158"/>
  </r>
  <r>
    <n v="2160"/>
    <x v="2160"/>
    <x v="2158"/>
    <n v="10000"/>
    <n v="85"/>
    <x v="2"/>
    <x v="0"/>
    <s v="USD"/>
    <n v="1337447105"/>
    <n v="1334855105"/>
    <b v="0"/>
    <x v="38"/>
    <b v="0"/>
    <s v="games/video games"/>
    <n v="0.85000000000000009"/>
    <n v="5.3125"/>
    <x v="6"/>
    <s v="video games"/>
    <x v="2160"/>
    <x v="2159"/>
  </r>
  <r>
    <n v="2161"/>
    <x v="2161"/>
    <x v="2159"/>
    <n v="400"/>
    <n v="463"/>
    <x v="0"/>
    <x v="0"/>
    <s v="USD"/>
    <n v="1443040059"/>
    <n v="1440448059"/>
    <b v="0"/>
    <x v="62"/>
    <b v="1"/>
    <s v="music/rock"/>
    <n v="115.75"/>
    <n v="35.615384615384613"/>
    <x v="4"/>
    <s v="rock"/>
    <x v="2161"/>
    <x v="2160"/>
  </r>
  <r>
    <n v="2162"/>
    <x v="2162"/>
    <x v="2160"/>
    <n v="4500"/>
    <n v="5052"/>
    <x v="0"/>
    <x v="0"/>
    <s v="USD"/>
    <n v="1406226191"/>
    <n v="1403547791"/>
    <b v="0"/>
    <x v="6"/>
    <b v="1"/>
    <s v="music/rock"/>
    <n v="112.26666666666667"/>
    <n v="87.103448275862064"/>
    <x v="4"/>
    <s v="rock"/>
    <x v="2162"/>
    <x v="2161"/>
  </r>
  <r>
    <n v="2163"/>
    <x v="2163"/>
    <x v="2161"/>
    <n v="2500"/>
    <n v="3305"/>
    <x v="0"/>
    <x v="0"/>
    <s v="USD"/>
    <n v="1433735400"/>
    <n v="1429306520"/>
    <b v="0"/>
    <x v="34"/>
    <b v="1"/>
    <s v="music/rock"/>
    <n v="132.20000000000002"/>
    <n v="75.11363636363636"/>
    <x v="4"/>
    <s v="rock"/>
    <x v="2163"/>
    <x v="2162"/>
  </r>
  <r>
    <n v="2164"/>
    <x v="2164"/>
    <x v="2162"/>
    <n v="5500"/>
    <n v="5645"/>
    <x v="0"/>
    <x v="0"/>
    <s v="USD"/>
    <n v="1466827140"/>
    <n v="1464196414"/>
    <b v="0"/>
    <x v="183"/>
    <b v="1"/>
    <s v="music/rock"/>
    <n v="102.63636363636364"/>
    <n v="68.01204819277109"/>
    <x v="4"/>
    <s v="rock"/>
    <x v="2164"/>
    <x v="2163"/>
  </r>
  <r>
    <n v="2165"/>
    <x v="2165"/>
    <x v="2163"/>
    <n v="2500"/>
    <n v="3466"/>
    <x v="0"/>
    <x v="6"/>
    <s v="EUR"/>
    <n v="1460127635"/>
    <n v="1457539235"/>
    <b v="0"/>
    <x v="27"/>
    <b v="1"/>
    <s v="music/rock"/>
    <n v="138.64000000000001"/>
    <n v="29.623931623931625"/>
    <x v="4"/>
    <s v="rock"/>
    <x v="2165"/>
    <x v="2164"/>
  </r>
  <r>
    <n v="2166"/>
    <x v="2166"/>
    <x v="2164"/>
    <n v="2000"/>
    <n v="2932"/>
    <x v="0"/>
    <x v="0"/>
    <s v="USD"/>
    <n v="1417813618"/>
    <n v="1413922018"/>
    <b v="0"/>
    <x v="58"/>
    <b v="1"/>
    <s v="music/rock"/>
    <n v="146.6"/>
    <n v="91.625"/>
    <x v="4"/>
    <s v="rock"/>
    <x v="2166"/>
    <x v="2165"/>
  </r>
  <r>
    <n v="2167"/>
    <x v="2167"/>
    <x v="2165"/>
    <n v="150"/>
    <n v="180"/>
    <x v="0"/>
    <x v="0"/>
    <s v="USD"/>
    <n v="1347672937"/>
    <n v="1346463337"/>
    <b v="0"/>
    <x v="22"/>
    <b v="1"/>
    <s v="music/rock"/>
    <n v="120"/>
    <n v="22.5"/>
    <x v="4"/>
    <s v="rock"/>
    <x v="2167"/>
    <x v="2166"/>
  </r>
  <r>
    <n v="2168"/>
    <x v="2168"/>
    <x v="2166"/>
    <n v="18000"/>
    <n v="21884.69"/>
    <x v="0"/>
    <x v="0"/>
    <s v="USD"/>
    <n v="1486702800"/>
    <n v="1484058261"/>
    <b v="0"/>
    <x v="158"/>
    <b v="1"/>
    <s v="music/rock"/>
    <n v="121.5816111111111"/>
    <n v="64.366735294117646"/>
    <x v="4"/>
    <s v="rock"/>
    <x v="2168"/>
    <x v="2167"/>
  </r>
  <r>
    <n v="2169"/>
    <x v="2169"/>
    <x v="2167"/>
    <n v="153"/>
    <n v="153"/>
    <x v="0"/>
    <x v="0"/>
    <s v="USD"/>
    <n v="1488473351"/>
    <n v="1488214151"/>
    <b v="0"/>
    <x v="63"/>
    <b v="1"/>
    <s v="music/rock"/>
    <n v="100"/>
    <n v="21.857142857142858"/>
    <x v="4"/>
    <s v="rock"/>
    <x v="2169"/>
    <x v="2168"/>
  </r>
  <r>
    <n v="2170"/>
    <x v="2170"/>
    <x v="2168"/>
    <n v="350"/>
    <n v="633"/>
    <x v="0"/>
    <x v="0"/>
    <s v="USD"/>
    <n v="1440266422"/>
    <n v="1436810422"/>
    <b v="0"/>
    <x v="10"/>
    <b v="1"/>
    <s v="music/rock"/>
    <n v="180.85714285714286"/>
    <n v="33.315789473684212"/>
    <x v="4"/>
    <s v="rock"/>
    <x v="2170"/>
    <x v="2169"/>
  </r>
  <r>
    <n v="2171"/>
    <x v="2171"/>
    <x v="2169"/>
    <n v="4000"/>
    <n v="4243"/>
    <x v="0"/>
    <x v="0"/>
    <s v="USD"/>
    <n v="1434949200"/>
    <n v="1431903495"/>
    <b v="0"/>
    <x v="5"/>
    <b v="1"/>
    <s v="music/rock"/>
    <n v="106.075"/>
    <n v="90.276595744680847"/>
    <x v="4"/>
    <s v="rock"/>
    <x v="2171"/>
    <x v="2170"/>
  </r>
  <r>
    <n v="2172"/>
    <x v="2172"/>
    <x v="2170"/>
    <n v="1000"/>
    <n v="1000"/>
    <x v="0"/>
    <x v="0"/>
    <s v="USD"/>
    <n v="1429365320"/>
    <n v="1426773320"/>
    <b v="0"/>
    <x v="62"/>
    <b v="1"/>
    <s v="music/rock"/>
    <n v="100"/>
    <n v="76.92307692307692"/>
    <x v="4"/>
    <s v="rock"/>
    <x v="2172"/>
    <x v="2171"/>
  </r>
  <r>
    <n v="2173"/>
    <x v="2173"/>
    <x v="2171"/>
    <n v="4200"/>
    <n v="5331"/>
    <x v="0"/>
    <x v="0"/>
    <s v="USD"/>
    <n v="1378785540"/>
    <n v="1376066243"/>
    <b v="0"/>
    <x v="240"/>
    <b v="1"/>
    <s v="music/rock"/>
    <n v="126.92857142857143"/>
    <n v="59.233333333333334"/>
    <x v="4"/>
    <s v="rock"/>
    <x v="2173"/>
    <x v="2172"/>
  </r>
  <r>
    <n v="2174"/>
    <x v="2174"/>
    <x v="2172"/>
    <n v="4000"/>
    <n v="4119"/>
    <x v="0"/>
    <x v="1"/>
    <s v="GBP"/>
    <n v="1462453307"/>
    <n v="1459861307"/>
    <b v="0"/>
    <x v="287"/>
    <b v="1"/>
    <s v="music/rock"/>
    <n v="102.97499999999999"/>
    <n v="65.38095238095238"/>
    <x v="4"/>
    <s v="rock"/>
    <x v="2174"/>
    <x v="2173"/>
  </r>
  <r>
    <n v="2175"/>
    <x v="2175"/>
    <x v="2173"/>
    <n v="700"/>
    <n v="1750"/>
    <x v="0"/>
    <x v="0"/>
    <s v="USD"/>
    <n v="1469059986"/>
    <n v="1468455186"/>
    <b v="0"/>
    <x v="55"/>
    <b v="1"/>
    <s v="music/rock"/>
    <n v="250"/>
    <n v="67.307692307692307"/>
    <x v="4"/>
    <s v="rock"/>
    <x v="2175"/>
    <x v="2174"/>
  </r>
  <r>
    <n v="2176"/>
    <x v="2176"/>
    <x v="2174"/>
    <n v="5000"/>
    <n v="6301"/>
    <x v="0"/>
    <x v="0"/>
    <s v="USD"/>
    <n v="1430579509"/>
    <n v="1427987509"/>
    <b v="0"/>
    <x v="26"/>
    <b v="1"/>
    <s v="music/rock"/>
    <n v="126.02"/>
    <n v="88.74647887323944"/>
    <x v="4"/>
    <s v="rock"/>
    <x v="2176"/>
    <x v="2175"/>
  </r>
  <r>
    <n v="2177"/>
    <x v="2177"/>
    <x v="2175"/>
    <n v="2500"/>
    <n v="2503"/>
    <x v="0"/>
    <x v="0"/>
    <s v="USD"/>
    <n v="1465192867"/>
    <n v="1463032867"/>
    <b v="0"/>
    <x v="44"/>
    <b v="1"/>
    <s v="music/rock"/>
    <n v="100.12"/>
    <n v="65.868421052631575"/>
    <x v="4"/>
    <s v="rock"/>
    <x v="2177"/>
    <x v="2176"/>
  </r>
  <r>
    <n v="2178"/>
    <x v="2178"/>
    <x v="2176"/>
    <n v="25000"/>
    <n v="34660"/>
    <x v="0"/>
    <x v="0"/>
    <s v="USD"/>
    <n v="1484752597"/>
    <n v="1482160597"/>
    <b v="0"/>
    <x v="410"/>
    <b v="1"/>
    <s v="music/rock"/>
    <n v="138.64000000000001"/>
    <n v="40.349243306169967"/>
    <x v="4"/>
    <s v="rock"/>
    <x v="2178"/>
    <x v="2177"/>
  </r>
  <r>
    <n v="2179"/>
    <x v="2179"/>
    <x v="2177"/>
    <n v="1000"/>
    <n v="1614"/>
    <x v="0"/>
    <x v="0"/>
    <s v="USD"/>
    <n v="1428725192"/>
    <n v="1426133192"/>
    <b v="0"/>
    <x v="64"/>
    <b v="1"/>
    <s v="music/rock"/>
    <n v="161.4"/>
    <n v="76.857142857142861"/>
    <x v="4"/>
    <s v="rock"/>
    <x v="2179"/>
    <x v="2178"/>
  </r>
  <r>
    <n v="2180"/>
    <x v="2180"/>
    <x v="2178"/>
    <n v="5000"/>
    <n v="5359.21"/>
    <x v="0"/>
    <x v="0"/>
    <s v="USD"/>
    <n v="1447434268"/>
    <n v="1443801868"/>
    <b v="0"/>
    <x v="76"/>
    <b v="1"/>
    <s v="music/rock"/>
    <n v="107.18419999999999"/>
    <n v="68.707820512820518"/>
    <x v="4"/>
    <s v="rock"/>
    <x v="2180"/>
    <x v="2179"/>
  </r>
  <r>
    <n v="2181"/>
    <x v="2181"/>
    <x v="2179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s v="tabletop games"/>
    <x v="2181"/>
    <x v="2180"/>
  </r>
  <r>
    <n v="2182"/>
    <x v="2182"/>
    <x v="2180"/>
    <n v="3000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x v="2181"/>
  </r>
  <r>
    <n v="2183"/>
    <x v="2183"/>
    <x v="2181"/>
    <n v="180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x v="2182"/>
  </r>
  <r>
    <n v="2184"/>
    <x v="2184"/>
    <x v="2182"/>
    <n v="10000"/>
    <n v="28474"/>
    <x v="0"/>
    <x v="0"/>
    <s v="USD"/>
    <n v="1453737600"/>
    <n v="1452530041"/>
    <b v="1"/>
    <x v="161"/>
    <b v="1"/>
    <s v="games/tabletop games"/>
    <n v="284.74"/>
    <n v="107.04511278195488"/>
    <x v="6"/>
    <s v="tabletop games"/>
    <x v="2184"/>
    <x v="2183"/>
  </r>
  <r>
    <n v="2185"/>
    <x v="2185"/>
    <x v="2183"/>
    <n v="5000"/>
    <n v="92848.5"/>
    <x v="0"/>
    <x v="1"/>
    <s v="GBP"/>
    <n v="1364286239"/>
    <n v="1360830239"/>
    <b v="0"/>
    <x v="412"/>
    <b v="1"/>
    <s v="games/tabletop games"/>
    <n v="1856.97"/>
    <n v="149.03451043338683"/>
    <x v="6"/>
    <s v="tabletop games"/>
    <x v="2185"/>
    <x v="2184"/>
  </r>
  <r>
    <n v="2186"/>
    <x v="2186"/>
    <x v="2184"/>
    <n v="20000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x v="2185"/>
  </r>
  <r>
    <n v="2187"/>
    <x v="2187"/>
    <x v="2185"/>
    <n v="20000"/>
    <n v="202928.5"/>
    <x v="0"/>
    <x v="0"/>
    <s v="USD"/>
    <n v="1428033540"/>
    <n v="1425531666"/>
    <b v="1"/>
    <x v="414"/>
    <b v="1"/>
    <s v="games/tabletop games"/>
    <n v="1014.6425"/>
    <n v="56.970381807973048"/>
    <x v="6"/>
    <s v="tabletop games"/>
    <x v="2187"/>
    <x v="2186"/>
  </r>
  <r>
    <n v="2188"/>
    <x v="2188"/>
    <x v="2186"/>
    <n v="5494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x v="2187"/>
  </r>
  <r>
    <n v="2189"/>
    <x v="2189"/>
    <x v="2187"/>
    <n v="1200"/>
    <n v="6039"/>
    <x v="0"/>
    <x v="1"/>
    <s v="GBP"/>
    <n v="1461276000"/>
    <n v="1460055300"/>
    <b v="0"/>
    <x v="106"/>
    <b v="1"/>
    <s v="games/tabletop games"/>
    <n v="503.25"/>
    <n v="68.625"/>
    <x v="6"/>
    <s v="tabletop games"/>
    <x v="2189"/>
    <x v="2188"/>
  </r>
  <r>
    <n v="2190"/>
    <x v="2190"/>
    <x v="2188"/>
    <n v="19000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x v="2189"/>
  </r>
  <r>
    <n v="2191"/>
    <x v="2191"/>
    <x v="2189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s v="tabletop games"/>
    <x v="2191"/>
    <x v="2190"/>
  </r>
  <r>
    <n v="2192"/>
    <x v="2192"/>
    <x v="2190"/>
    <n v="12000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x v="2191"/>
  </r>
  <r>
    <n v="2193"/>
    <x v="2193"/>
    <x v="2191"/>
    <n v="15000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x v="2192"/>
  </r>
  <r>
    <n v="2194"/>
    <x v="2194"/>
    <x v="2192"/>
    <n v="10000"/>
    <n v="53737"/>
    <x v="0"/>
    <x v="0"/>
    <s v="USD"/>
    <n v="1459012290"/>
    <n v="1456423890"/>
    <b v="0"/>
    <x v="419"/>
    <b v="1"/>
    <s v="games/tabletop games"/>
    <n v="537.37"/>
    <n v="61.203872437357631"/>
    <x v="6"/>
    <s v="tabletop games"/>
    <x v="2194"/>
    <x v="2193"/>
  </r>
  <r>
    <n v="2195"/>
    <x v="2195"/>
    <x v="2193"/>
    <n v="460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x v="2194"/>
  </r>
  <r>
    <n v="2196"/>
    <x v="2196"/>
    <x v="2194"/>
    <n v="14000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x v="2195"/>
  </r>
  <r>
    <n v="2197"/>
    <x v="2197"/>
    <x v="2195"/>
    <n v="30000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x v="2196"/>
  </r>
  <r>
    <n v="2198"/>
    <x v="2198"/>
    <x v="2196"/>
    <n v="40000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x v="2197"/>
  </r>
  <r>
    <n v="2199"/>
    <x v="2199"/>
    <x v="2197"/>
    <n v="9000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x v="2198"/>
  </r>
  <r>
    <n v="2200"/>
    <x v="2200"/>
    <x v="2198"/>
    <n v="2000"/>
    <n v="10843"/>
    <x v="0"/>
    <x v="1"/>
    <s v="GBP"/>
    <n v="1436151600"/>
    <n v="1433775668"/>
    <b v="0"/>
    <x v="40"/>
    <b v="1"/>
    <s v="games/tabletop games"/>
    <n v="542.15"/>
    <n v="41.228136882129277"/>
    <x v="6"/>
    <s v="tabletop games"/>
    <x v="2200"/>
    <x v="2199"/>
  </r>
  <r>
    <n v="2201"/>
    <x v="2201"/>
    <x v="2199"/>
    <n v="110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x v="2200"/>
  </r>
  <r>
    <n v="2202"/>
    <x v="2202"/>
    <x v="2200"/>
    <n v="4000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x v="2201"/>
  </r>
  <r>
    <n v="2203"/>
    <x v="2203"/>
    <x v="2201"/>
    <n v="2000"/>
    <n v="2191"/>
    <x v="0"/>
    <x v="5"/>
    <s v="CAD"/>
    <n v="1443127082"/>
    <n v="1440535082"/>
    <b v="0"/>
    <x v="133"/>
    <b v="1"/>
    <s v="music/electronic music"/>
    <n v="109.55"/>
    <n v="43.82"/>
    <x v="4"/>
    <s v="electronic music"/>
    <x v="2203"/>
    <x v="2202"/>
  </r>
  <r>
    <n v="2204"/>
    <x v="2204"/>
    <x v="2202"/>
    <n v="1500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x v="2203"/>
  </r>
  <r>
    <n v="2205"/>
    <x v="2205"/>
    <x v="2203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s v="electronic music"/>
    <x v="2205"/>
    <x v="2204"/>
  </r>
  <r>
    <n v="2206"/>
    <x v="2206"/>
    <x v="2204"/>
    <n v="1100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x v="2205"/>
  </r>
  <r>
    <n v="2207"/>
    <x v="2207"/>
    <x v="2205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s v="electronic music"/>
    <x v="2207"/>
    <x v="2206"/>
  </r>
  <r>
    <n v="2208"/>
    <x v="2208"/>
    <x v="2206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s v="electronic music"/>
    <x v="2208"/>
    <x v="2207"/>
  </r>
  <r>
    <n v="2209"/>
    <x v="2209"/>
    <x v="2207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x v="2208"/>
  </r>
  <r>
    <n v="2210"/>
    <x v="2210"/>
    <x v="2208"/>
    <n v="4000"/>
    <n v="4457"/>
    <x v="0"/>
    <x v="0"/>
    <s v="USD"/>
    <n v="1334424960"/>
    <n v="1329442510"/>
    <b v="0"/>
    <x v="250"/>
    <b v="1"/>
    <s v="music/electronic music"/>
    <n v="111.425"/>
    <n v="61.902777777777779"/>
    <x v="4"/>
    <s v="electronic music"/>
    <x v="2210"/>
    <x v="2209"/>
  </r>
  <r>
    <n v="2211"/>
    <x v="2211"/>
    <x v="2209"/>
    <n v="2500"/>
    <n v="4890"/>
    <x v="0"/>
    <x v="0"/>
    <s v="USD"/>
    <n v="1397113140"/>
    <n v="1395168625"/>
    <b v="0"/>
    <x v="148"/>
    <b v="1"/>
    <s v="music/electronic music"/>
    <n v="195.6"/>
    <n v="40.75"/>
    <x v="4"/>
    <s v="electronic music"/>
    <x v="2211"/>
    <x v="2210"/>
  </r>
  <r>
    <n v="2212"/>
    <x v="2212"/>
    <x v="2210"/>
    <n v="6000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x v="2211"/>
  </r>
  <r>
    <n v="2213"/>
    <x v="2213"/>
    <x v="2211"/>
    <n v="5"/>
    <n v="10"/>
    <x v="0"/>
    <x v="0"/>
    <s v="USD"/>
    <n v="1431719379"/>
    <n v="1429127379"/>
    <b v="0"/>
    <x v="29"/>
    <b v="1"/>
    <s v="music/electronic music"/>
    <n v="200"/>
    <n v="10"/>
    <x v="4"/>
    <s v="electronic music"/>
    <x v="2213"/>
    <x v="2212"/>
  </r>
  <r>
    <n v="2214"/>
    <x v="2214"/>
    <x v="2212"/>
    <n v="60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x v="2213"/>
  </r>
  <r>
    <n v="2215"/>
    <x v="2215"/>
    <x v="2213"/>
    <n v="550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x v="2214"/>
  </r>
  <r>
    <n v="2216"/>
    <x v="2216"/>
    <x v="2214"/>
    <n v="300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x v="2215"/>
  </r>
  <r>
    <n v="2217"/>
    <x v="2217"/>
    <x v="2215"/>
    <n v="420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x v="2216"/>
  </r>
  <r>
    <n v="2218"/>
    <x v="2218"/>
    <x v="2216"/>
    <n v="2000"/>
    <n v="2456.66"/>
    <x v="0"/>
    <x v="0"/>
    <s v="USD"/>
    <n v="1346198400"/>
    <n v="1344281383"/>
    <b v="0"/>
    <x v="88"/>
    <b v="1"/>
    <s v="music/electronic music"/>
    <n v="122.833"/>
    <n v="32.324473684210524"/>
    <x v="4"/>
    <s v="electronic music"/>
    <x v="2218"/>
    <x v="2217"/>
  </r>
  <r>
    <n v="2219"/>
    <x v="2219"/>
    <x v="2217"/>
    <n v="1000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x v="2218"/>
  </r>
  <r>
    <n v="2220"/>
    <x v="2220"/>
    <x v="2218"/>
    <n v="3500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x v="2219"/>
  </r>
  <r>
    <n v="2221"/>
    <x v="2221"/>
    <x v="2219"/>
    <n v="7500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x v="2220"/>
  </r>
  <r>
    <n v="2222"/>
    <x v="2222"/>
    <x v="2220"/>
    <n v="500"/>
    <n v="813"/>
    <x v="0"/>
    <x v="0"/>
    <s v="USD"/>
    <n v="1327776847"/>
    <n v="1325184847"/>
    <b v="0"/>
    <x v="209"/>
    <b v="1"/>
    <s v="games/tabletop games"/>
    <n v="162.6"/>
    <n v="27.1"/>
    <x v="6"/>
    <s v="tabletop games"/>
    <x v="2222"/>
    <x v="2221"/>
  </r>
  <r>
    <n v="2223"/>
    <x v="2223"/>
    <x v="2221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s v="tabletop games"/>
    <x v="2223"/>
    <x v="2222"/>
  </r>
  <r>
    <n v="2224"/>
    <x v="2224"/>
    <x v="2222"/>
    <n v="10000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x v="2223"/>
  </r>
  <r>
    <n v="2225"/>
    <x v="2225"/>
    <x v="2223"/>
    <n v="21000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x v="2224"/>
  </r>
  <r>
    <n v="2226"/>
    <x v="2226"/>
    <x v="2224"/>
    <n v="18000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x v="2225"/>
  </r>
  <r>
    <n v="2227"/>
    <x v="2227"/>
    <x v="2225"/>
    <n v="13000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x v="2226"/>
  </r>
  <r>
    <n v="2228"/>
    <x v="2228"/>
    <x v="2226"/>
    <n v="1000"/>
    <n v="11744.9"/>
    <x v="0"/>
    <x v="12"/>
    <s v="EUR"/>
    <n v="1439707236"/>
    <n v="1437115236"/>
    <b v="0"/>
    <x v="296"/>
    <b v="1"/>
    <s v="games/tabletop games"/>
    <n v="1174.49"/>
    <n v="81.561805555555551"/>
    <x v="6"/>
    <s v="tabletop games"/>
    <x v="2228"/>
    <x v="2227"/>
  </r>
  <r>
    <n v="2229"/>
    <x v="2229"/>
    <x v="2227"/>
    <n v="8012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s v="tabletop games"/>
    <x v="2229"/>
    <x v="2228"/>
  </r>
  <r>
    <n v="2230"/>
    <x v="2230"/>
    <x v="2228"/>
    <n v="850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x v="2229"/>
  </r>
  <r>
    <n v="2231"/>
    <x v="2231"/>
    <x v="2229"/>
    <n v="250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x v="2230"/>
  </r>
  <r>
    <n v="2232"/>
    <x v="2232"/>
    <x v="2230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s v="tabletop games"/>
    <x v="2232"/>
    <x v="2231"/>
  </r>
  <r>
    <n v="2233"/>
    <x v="2233"/>
    <x v="2231"/>
    <n v="250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x v="2232"/>
  </r>
  <r>
    <n v="2234"/>
    <x v="2234"/>
    <x v="2232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s v="tabletop games"/>
    <x v="2234"/>
    <x v="2233"/>
  </r>
  <r>
    <n v="2235"/>
    <x v="2235"/>
    <x v="2233"/>
    <n v="13000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s v="tabletop games"/>
    <x v="2235"/>
    <x v="2234"/>
  </r>
  <r>
    <n v="2236"/>
    <x v="2236"/>
    <x v="2234"/>
    <n v="280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x v="2235"/>
  </r>
  <r>
    <n v="2237"/>
    <x v="2237"/>
    <x v="2235"/>
    <n v="18000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x v="2236"/>
  </r>
  <r>
    <n v="2238"/>
    <x v="2238"/>
    <x v="2236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s v="tabletop games"/>
    <x v="2238"/>
    <x v="2237"/>
  </r>
  <r>
    <n v="2239"/>
    <x v="2239"/>
    <x v="2237"/>
    <n v="25000"/>
    <n v="32006.67"/>
    <x v="0"/>
    <x v="0"/>
    <s v="USD"/>
    <n v="1385870520"/>
    <n v="1382742014"/>
    <b v="0"/>
    <x v="374"/>
    <b v="1"/>
    <s v="games/tabletop games"/>
    <n v="128.02668"/>
    <n v="75.133028169014082"/>
    <x v="6"/>
    <s v="tabletop games"/>
    <x v="2239"/>
    <x v="2238"/>
  </r>
  <r>
    <n v="2240"/>
    <x v="2240"/>
    <x v="2238"/>
    <n v="5000"/>
    <n v="13534"/>
    <x v="0"/>
    <x v="0"/>
    <s v="USD"/>
    <n v="1461354544"/>
    <n v="1458762544"/>
    <b v="0"/>
    <x v="93"/>
    <b v="1"/>
    <s v="games/tabletop games"/>
    <n v="270.68"/>
    <n v="140.97916666666666"/>
    <x v="6"/>
    <s v="tabletop games"/>
    <x v="2240"/>
    <x v="2239"/>
  </r>
  <r>
    <n v="2241"/>
    <x v="2241"/>
    <x v="2239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s v="tabletop games"/>
    <x v="2241"/>
    <x v="2240"/>
  </r>
  <r>
    <n v="2242"/>
    <x v="2242"/>
    <x v="2240"/>
    <n v="10000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x v="2241"/>
  </r>
  <r>
    <n v="2243"/>
    <x v="2243"/>
    <x v="2241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s v="tabletop games"/>
    <x v="2243"/>
    <x v="2242"/>
  </r>
  <r>
    <n v="2244"/>
    <x v="2244"/>
    <x v="2242"/>
    <n v="5000"/>
    <n v="18851"/>
    <x v="0"/>
    <x v="0"/>
    <s v="USD"/>
    <n v="1476649800"/>
    <n v="1475609946"/>
    <b v="0"/>
    <x v="126"/>
    <b v="1"/>
    <s v="games/tabletop games"/>
    <n v="377.02"/>
    <n v="65.00344827586207"/>
    <x v="6"/>
    <s v="tabletop games"/>
    <x v="2244"/>
    <x v="2243"/>
  </r>
  <r>
    <n v="2245"/>
    <x v="2245"/>
    <x v="2243"/>
    <n v="4000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x v="2244"/>
  </r>
  <r>
    <n v="2246"/>
    <x v="2246"/>
    <x v="2244"/>
    <n v="2500"/>
    <n v="2503"/>
    <x v="0"/>
    <x v="1"/>
    <s v="GBP"/>
    <n v="1441393210"/>
    <n v="1438801210"/>
    <b v="0"/>
    <x v="7"/>
    <b v="1"/>
    <s v="games/tabletop games"/>
    <n v="100.12"/>
    <n v="43.912280701754383"/>
    <x v="6"/>
    <s v="tabletop games"/>
    <x v="2246"/>
    <x v="2245"/>
  </r>
  <r>
    <n v="2247"/>
    <x v="2247"/>
    <x v="2245"/>
    <n v="18500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x v="2246"/>
  </r>
  <r>
    <n v="2248"/>
    <x v="2248"/>
    <x v="2246"/>
    <n v="7000"/>
    <n v="7505"/>
    <x v="0"/>
    <x v="1"/>
    <s v="GBP"/>
    <n v="1481749278"/>
    <n v="1479157278"/>
    <b v="0"/>
    <x v="130"/>
    <b v="1"/>
    <s v="games/tabletop games"/>
    <n v="107.21428571428571"/>
    <n v="58.6328125"/>
    <x v="6"/>
    <s v="tabletop games"/>
    <x v="2248"/>
    <x v="2247"/>
  </r>
  <r>
    <n v="2249"/>
    <x v="2249"/>
    <x v="2247"/>
    <n v="3500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s v="tabletop games"/>
    <x v="2249"/>
    <x v="2248"/>
  </r>
  <r>
    <n v="2250"/>
    <x v="2250"/>
    <x v="2248"/>
    <n v="25000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x v="2249"/>
  </r>
  <r>
    <n v="2251"/>
    <x v="2251"/>
    <x v="2249"/>
    <n v="850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x v="2250"/>
  </r>
  <r>
    <n v="2252"/>
    <x v="2252"/>
    <x v="2250"/>
    <n v="9000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x v="2251"/>
  </r>
  <r>
    <n v="2253"/>
    <x v="2253"/>
    <x v="2251"/>
    <n v="8000"/>
    <n v="9015"/>
    <x v="0"/>
    <x v="0"/>
    <s v="USD"/>
    <n v="1447862947"/>
    <n v="1445267347"/>
    <b v="0"/>
    <x v="87"/>
    <b v="1"/>
    <s v="games/tabletop games"/>
    <n v="112.6875"/>
    <n v="107.32142857142857"/>
    <x v="6"/>
    <s v="tabletop games"/>
    <x v="2253"/>
    <x v="2252"/>
  </r>
  <r>
    <n v="2254"/>
    <x v="2254"/>
    <x v="2252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s v="tabletop games"/>
    <x v="2254"/>
    <x v="2253"/>
  </r>
  <r>
    <n v="2255"/>
    <x v="2255"/>
    <x v="2253"/>
    <n v="3950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x v="2254"/>
  </r>
  <r>
    <n v="2256"/>
    <x v="2256"/>
    <x v="2254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s v="tabletop games"/>
    <x v="2256"/>
    <x v="2255"/>
  </r>
  <r>
    <n v="2257"/>
    <x v="2257"/>
    <x v="2255"/>
    <n v="2500"/>
    <n v="15903.5"/>
    <x v="0"/>
    <x v="1"/>
    <s v="GBP"/>
    <n v="1466377200"/>
    <n v="1463351329"/>
    <b v="0"/>
    <x v="39"/>
    <b v="1"/>
    <s v="games/tabletop games"/>
    <n v="636.14"/>
    <n v="94.103550295857985"/>
    <x v="6"/>
    <s v="tabletop games"/>
    <x v="2257"/>
    <x v="2256"/>
  </r>
  <r>
    <n v="2258"/>
    <x v="2258"/>
    <x v="2256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s v="tabletop games"/>
    <x v="2258"/>
    <x v="2257"/>
  </r>
  <r>
    <n v="2259"/>
    <x v="2259"/>
    <x v="2257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s v="tabletop games"/>
    <x v="2259"/>
    <x v="2258"/>
  </r>
  <r>
    <n v="2260"/>
    <x v="2260"/>
    <x v="2258"/>
    <n v="2500"/>
    <n v="8173"/>
    <x v="0"/>
    <x v="0"/>
    <s v="USD"/>
    <n v="1395876250"/>
    <n v="1393287850"/>
    <b v="0"/>
    <x v="87"/>
    <b v="1"/>
    <s v="games/tabletop games"/>
    <n v="326.92"/>
    <n v="97.297619047619051"/>
    <x v="6"/>
    <s v="tabletop games"/>
    <x v="2260"/>
    <x v="2259"/>
  </r>
  <r>
    <n v="2261"/>
    <x v="2261"/>
    <x v="2259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s v="tabletop games"/>
    <x v="2261"/>
    <x v="2260"/>
  </r>
  <r>
    <n v="2262"/>
    <x v="2262"/>
    <x v="2260"/>
    <n v="3300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x v="2261"/>
  </r>
  <r>
    <n v="2263"/>
    <x v="2263"/>
    <x v="2261"/>
    <n v="7500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s v="tabletop games"/>
    <x v="2263"/>
    <x v="2262"/>
  </r>
  <r>
    <n v="2264"/>
    <x v="2264"/>
    <x v="2262"/>
    <n v="6000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x v="2263"/>
  </r>
  <r>
    <n v="2265"/>
    <x v="2265"/>
    <x v="2263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s v="tabletop games"/>
    <x v="2265"/>
    <x v="2264"/>
  </r>
  <r>
    <n v="2266"/>
    <x v="2266"/>
    <x v="2264"/>
    <n v="1500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x v="2265"/>
  </r>
  <r>
    <n v="2267"/>
    <x v="2267"/>
    <x v="2265"/>
    <n v="20000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x v="2266"/>
  </r>
  <r>
    <n v="2268"/>
    <x v="2268"/>
    <x v="2266"/>
    <n v="28000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x v="2267"/>
  </r>
  <r>
    <n v="2269"/>
    <x v="2269"/>
    <x v="2267"/>
    <n v="2500"/>
    <n v="45041"/>
    <x v="0"/>
    <x v="0"/>
    <s v="USD"/>
    <n v="1488862800"/>
    <n v="1486745663"/>
    <b v="0"/>
    <x v="443"/>
    <b v="1"/>
    <s v="games/tabletop games"/>
    <n v="1801.64"/>
    <n v="49.934589800443462"/>
    <x v="6"/>
    <s v="tabletop games"/>
    <x v="2269"/>
    <x v="2268"/>
  </r>
  <r>
    <n v="2270"/>
    <x v="2270"/>
    <x v="2268"/>
    <n v="25000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x v="2269"/>
  </r>
  <r>
    <n v="2271"/>
    <x v="2271"/>
    <x v="2269"/>
    <n v="20000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s v="tabletop games"/>
    <x v="2271"/>
    <x v="2270"/>
  </r>
  <r>
    <n v="2272"/>
    <x v="2272"/>
    <x v="2270"/>
    <n v="1000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x v="2271"/>
  </r>
  <r>
    <n v="2273"/>
    <x v="2273"/>
    <x v="2271"/>
    <n v="250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x v="2272"/>
  </r>
  <r>
    <n v="2274"/>
    <x v="2274"/>
    <x v="2272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s v="tabletop games"/>
    <x v="2274"/>
    <x v="2273"/>
  </r>
  <r>
    <n v="2275"/>
    <x v="2275"/>
    <x v="2273"/>
    <n v="650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s v="tabletop games"/>
    <x v="2275"/>
    <x v="2274"/>
  </r>
  <r>
    <n v="2276"/>
    <x v="2276"/>
    <x v="2274"/>
    <n v="4589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s v="tabletop games"/>
    <x v="2276"/>
    <x v="2275"/>
  </r>
  <r>
    <n v="2277"/>
    <x v="2277"/>
    <x v="2275"/>
    <n v="850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x v="2276"/>
  </r>
  <r>
    <n v="2278"/>
    <x v="2278"/>
    <x v="2276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s v="tabletop games"/>
    <x v="2278"/>
    <x v="2277"/>
  </r>
  <r>
    <n v="2279"/>
    <x v="2279"/>
    <x v="2277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s v="tabletop games"/>
    <x v="2279"/>
    <x v="2278"/>
  </r>
  <r>
    <n v="2280"/>
    <x v="2280"/>
    <x v="2278"/>
    <n v="9800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x v="2279"/>
  </r>
  <r>
    <n v="2281"/>
    <x v="2281"/>
    <x v="2279"/>
    <n v="300"/>
    <n v="555"/>
    <x v="0"/>
    <x v="0"/>
    <s v="USD"/>
    <n v="1311576600"/>
    <n v="1306219897"/>
    <b v="0"/>
    <x v="202"/>
    <b v="1"/>
    <s v="music/rock"/>
    <n v="185"/>
    <n v="50.454545454545453"/>
    <x v="4"/>
    <s v="rock"/>
    <x v="2281"/>
    <x v="2280"/>
  </r>
  <r>
    <n v="2282"/>
    <x v="2282"/>
    <x v="2280"/>
    <n v="750"/>
    <n v="1390"/>
    <x v="0"/>
    <x v="0"/>
    <s v="USD"/>
    <n v="1452744686"/>
    <n v="1447560686"/>
    <b v="0"/>
    <x v="8"/>
    <b v="1"/>
    <s v="music/rock"/>
    <n v="185.33333333333331"/>
    <n v="115.83333333333333"/>
    <x v="4"/>
    <s v="rock"/>
    <x v="2282"/>
    <x v="2281"/>
  </r>
  <r>
    <n v="2283"/>
    <x v="2283"/>
    <x v="2281"/>
    <n v="3000"/>
    <n v="3025.66"/>
    <x v="0"/>
    <x v="0"/>
    <s v="USD"/>
    <n v="1336528804"/>
    <n v="1331348404"/>
    <b v="0"/>
    <x v="53"/>
    <b v="1"/>
    <s v="music/rock"/>
    <n v="100.85533333333332"/>
    <n v="63.03458333333333"/>
    <x v="4"/>
    <s v="rock"/>
    <x v="2283"/>
    <x v="2282"/>
  </r>
  <r>
    <n v="2284"/>
    <x v="2284"/>
    <x v="2282"/>
    <n v="6000"/>
    <n v="6373.27"/>
    <x v="0"/>
    <x v="0"/>
    <s v="USD"/>
    <n v="1299902400"/>
    <n v="1297451245"/>
    <b v="0"/>
    <x v="211"/>
    <b v="1"/>
    <s v="music/rock"/>
    <n v="106.22116666666668"/>
    <n v="108.02152542372882"/>
    <x v="4"/>
    <s v="rock"/>
    <x v="2284"/>
    <x v="2283"/>
  </r>
  <r>
    <n v="2285"/>
    <x v="2285"/>
    <x v="2283"/>
    <n v="3000"/>
    <n v="3641"/>
    <x v="0"/>
    <x v="0"/>
    <s v="USD"/>
    <n v="1340944043"/>
    <n v="1338352043"/>
    <b v="0"/>
    <x v="1"/>
    <b v="1"/>
    <s v="music/rock"/>
    <n v="121.36666666666667"/>
    <n v="46.088607594936711"/>
    <x v="4"/>
    <s v="rock"/>
    <x v="2285"/>
    <x v="2284"/>
  </r>
  <r>
    <n v="2286"/>
    <x v="2286"/>
    <x v="2284"/>
    <n v="1500"/>
    <n v="1501"/>
    <x v="0"/>
    <x v="0"/>
    <s v="USD"/>
    <n v="1378439940"/>
    <n v="1376003254"/>
    <b v="0"/>
    <x v="25"/>
    <b v="1"/>
    <s v="music/rock"/>
    <n v="100.06666666666666"/>
    <n v="107.21428571428571"/>
    <x v="4"/>
    <s v="rock"/>
    <x v="2286"/>
    <x v="2285"/>
  </r>
  <r>
    <n v="2287"/>
    <x v="2287"/>
    <x v="2285"/>
    <n v="4500"/>
    <n v="5398.99"/>
    <x v="0"/>
    <x v="0"/>
    <s v="USD"/>
    <n v="1403539260"/>
    <n v="1401724860"/>
    <b v="0"/>
    <x v="448"/>
    <b v="1"/>
    <s v="music/rock"/>
    <n v="119.97755555555555"/>
    <n v="50.9338679245283"/>
    <x v="4"/>
    <s v="rock"/>
    <x v="2287"/>
    <x v="2286"/>
  </r>
  <r>
    <n v="2288"/>
    <x v="2288"/>
    <x v="2286"/>
    <n v="1000"/>
    <n v="1001"/>
    <x v="0"/>
    <x v="0"/>
    <s v="USD"/>
    <n v="1340733600"/>
    <n v="1339098689"/>
    <b v="0"/>
    <x v="20"/>
    <b v="1"/>
    <s v="music/rock"/>
    <n v="100.1"/>
    <n v="40.04"/>
    <x v="4"/>
    <s v="rock"/>
    <x v="2288"/>
    <x v="2287"/>
  </r>
  <r>
    <n v="2289"/>
    <x v="2289"/>
    <x v="2287"/>
    <n v="1500"/>
    <n v="1611"/>
    <x v="0"/>
    <x v="0"/>
    <s v="USD"/>
    <n v="1386372120"/>
    <n v="1382659060"/>
    <b v="0"/>
    <x v="20"/>
    <b v="1"/>
    <s v="music/rock"/>
    <n v="107.4"/>
    <n v="64.44"/>
    <x v="4"/>
    <s v="rock"/>
    <x v="2289"/>
    <x v="2288"/>
  </r>
  <r>
    <n v="2290"/>
    <x v="2290"/>
    <x v="2288"/>
    <n v="1500"/>
    <n v="1561"/>
    <x v="0"/>
    <x v="0"/>
    <s v="USD"/>
    <n v="1259686800"/>
    <n v="1252908330"/>
    <b v="0"/>
    <x v="60"/>
    <b v="1"/>
    <s v="music/rock"/>
    <n v="104.06666666666666"/>
    <n v="53.827586206896555"/>
    <x v="4"/>
    <s v="rock"/>
    <x v="2290"/>
    <x v="2289"/>
  </r>
  <r>
    <n v="2291"/>
    <x v="2291"/>
    <x v="2289"/>
    <n v="2500"/>
    <n v="4320"/>
    <x v="0"/>
    <x v="0"/>
    <s v="USD"/>
    <n v="1335153600"/>
    <n v="1332199618"/>
    <b v="0"/>
    <x v="68"/>
    <b v="1"/>
    <s v="music/rock"/>
    <n v="172.8"/>
    <n v="100.46511627906976"/>
    <x v="4"/>
    <s v="rock"/>
    <x v="2291"/>
    <x v="2290"/>
  </r>
  <r>
    <n v="2292"/>
    <x v="2292"/>
    <x v="2290"/>
    <n v="2000"/>
    <n v="2145.0100000000002"/>
    <x v="0"/>
    <x v="0"/>
    <s v="USD"/>
    <n v="1334767476"/>
    <n v="1332175476"/>
    <b v="0"/>
    <x v="67"/>
    <b v="1"/>
    <s v="music/rock"/>
    <n v="107.2505"/>
    <n v="46.630652173913049"/>
    <x v="4"/>
    <s v="rock"/>
    <x v="2292"/>
    <x v="2291"/>
  </r>
  <r>
    <n v="2293"/>
    <x v="2293"/>
    <x v="2291"/>
    <n v="850"/>
    <n v="920"/>
    <x v="0"/>
    <x v="0"/>
    <s v="USD"/>
    <n v="1348545540"/>
    <n v="1346345999"/>
    <b v="0"/>
    <x v="74"/>
    <b v="1"/>
    <s v="music/rock"/>
    <n v="108.23529411764706"/>
    <n v="34.074074074074076"/>
    <x v="4"/>
    <s v="rock"/>
    <x v="2293"/>
    <x v="2292"/>
  </r>
  <r>
    <n v="2294"/>
    <x v="2294"/>
    <x v="2292"/>
    <n v="5000"/>
    <n v="7304.04"/>
    <x v="0"/>
    <x v="0"/>
    <s v="USD"/>
    <n v="1358702480"/>
    <n v="1356110480"/>
    <b v="0"/>
    <x v="300"/>
    <b v="1"/>
    <s v="music/rock"/>
    <n v="146.08079999999998"/>
    <n v="65.214642857142863"/>
    <x v="4"/>
    <s v="rock"/>
    <x v="2294"/>
    <x v="2293"/>
  </r>
  <r>
    <n v="2295"/>
    <x v="2295"/>
    <x v="2293"/>
    <n v="1200"/>
    <n v="1503"/>
    <x v="0"/>
    <x v="0"/>
    <s v="USD"/>
    <n v="1359240856"/>
    <n v="1356648856"/>
    <b v="0"/>
    <x v="69"/>
    <b v="1"/>
    <s v="music/rock"/>
    <n v="125.25"/>
    <n v="44.205882352941174"/>
    <x v="4"/>
    <s v="rock"/>
    <x v="2295"/>
    <x v="2294"/>
  </r>
  <r>
    <n v="2296"/>
    <x v="2296"/>
    <x v="2294"/>
    <n v="7000"/>
    <n v="10435"/>
    <x v="0"/>
    <x v="0"/>
    <s v="USD"/>
    <n v="1330018426"/>
    <n v="1326994426"/>
    <b v="0"/>
    <x v="108"/>
    <b v="1"/>
    <s v="music/rock"/>
    <n v="149.07142857142856"/>
    <n v="71.965517241379317"/>
    <x v="4"/>
    <s v="rock"/>
    <x v="2296"/>
    <x v="2295"/>
  </r>
  <r>
    <n v="2297"/>
    <x v="2297"/>
    <x v="2295"/>
    <n v="1000"/>
    <n v="1006"/>
    <x v="0"/>
    <x v="0"/>
    <s v="USD"/>
    <n v="1331697540"/>
    <n v="1328749249"/>
    <b v="0"/>
    <x v="10"/>
    <b v="1"/>
    <s v="music/rock"/>
    <n v="100.6"/>
    <n v="52.94736842105263"/>
    <x v="4"/>
    <s v="rock"/>
    <x v="2297"/>
    <x v="2296"/>
  </r>
  <r>
    <n v="2298"/>
    <x v="2298"/>
    <x v="2296"/>
    <n v="30000"/>
    <n v="31522"/>
    <x v="0"/>
    <x v="0"/>
    <s v="USD"/>
    <n v="1395861033"/>
    <n v="1393272633"/>
    <b v="0"/>
    <x v="449"/>
    <b v="1"/>
    <s v="music/rock"/>
    <n v="105.07333333333332"/>
    <n v="109.45138888888889"/>
    <x v="4"/>
    <s v="rock"/>
    <x v="2298"/>
    <x v="2297"/>
  </r>
  <r>
    <n v="2299"/>
    <x v="2299"/>
    <x v="2297"/>
    <n v="300"/>
    <n v="1050.5"/>
    <x v="0"/>
    <x v="0"/>
    <s v="USD"/>
    <n v="1296953209"/>
    <n v="1295657209"/>
    <b v="0"/>
    <x v="25"/>
    <b v="1"/>
    <s v="music/rock"/>
    <n v="350.16666666666663"/>
    <n v="75.035714285714292"/>
    <x v="4"/>
    <s v="rock"/>
    <x v="2299"/>
    <x v="2298"/>
  </r>
  <r>
    <n v="2300"/>
    <x v="2300"/>
    <x v="2298"/>
    <n v="800"/>
    <n v="810"/>
    <x v="0"/>
    <x v="0"/>
    <s v="USD"/>
    <n v="1340904416"/>
    <n v="1339694816"/>
    <b v="0"/>
    <x v="63"/>
    <b v="1"/>
    <s v="music/rock"/>
    <n v="101.25"/>
    <n v="115.71428571428571"/>
    <x v="4"/>
    <s v="rock"/>
    <x v="2300"/>
    <x v="2299"/>
  </r>
  <r>
    <n v="2301"/>
    <x v="2301"/>
    <x v="2299"/>
    <n v="5000"/>
    <n v="6680.22"/>
    <x v="0"/>
    <x v="0"/>
    <s v="USD"/>
    <n v="1371785496"/>
    <n v="1369193496"/>
    <b v="1"/>
    <x v="263"/>
    <b v="1"/>
    <s v="music/indie rock"/>
    <n v="133.6044"/>
    <n v="31.659810426540286"/>
    <x v="4"/>
    <s v="indie rock"/>
    <x v="2301"/>
    <x v="2300"/>
  </r>
  <r>
    <n v="2302"/>
    <x v="2302"/>
    <x v="2300"/>
    <n v="2300"/>
    <n v="3925"/>
    <x v="0"/>
    <x v="0"/>
    <s v="USD"/>
    <n v="1388473200"/>
    <n v="1385585434"/>
    <b v="1"/>
    <x v="268"/>
    <b v="1"/>
    <s v="music/indie rock"/>
    <n v="170.65217391304347"/>
    <n v="46.176470588235297"/>
    <x v="4"/>
    <s v="indie rock"/>
    <x v="2302"/>
    <x v="2301"/>
  </r>
  <r>
    <n v="2303"/>
    <x v="2303"/>
    <x v="2301"/>
    <n v="6450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s v="indie rock"/>
    <x v="2303"/>
    <x v="2302"/>
  </r>
  <r>
    <n v="2304"/>
    <x v="2304"/>
    <x v="2302"/>
    <n v="6000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s v="indie rock"/>
    <x v="2304"/>
    <x v="1254"/>
  </r>
  <r>
    <n v="2305"/>
    <x v="2305"/>
    <x v="2303"/>
    <n v="18000"/>
    <n v="18221"/>
    <x v="0"/>
    <x v="0"/>
    <s v="USD"/>
    <n v="1407520800"/>
    <n v="1405356072"/>
    <b v="1"/>
    <x v="157"/>
    <b v="1"/>
    <s v="music/indie rock"/>
    <n v="101.22777777777779"/>
    <n v="109.10778443113773"/>
    <x v="4"/>
    <s v="indie rock"/>
    <x v="2305"/>
    <x v="2303"/>
  </r>
  <r>
    <n v="2306"/>
    <x v="2306"/>
    <x v="2304"/>
    <n v="3500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s v="indie rock"/>
    <x v="2306"/>
    <x v="2304"/>
  </r>
  <r>
    <n v="2307"/>
    <x v="2307"/>
    <x v="2305"/>
    <n v="1964.47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s v="indie rock"/>
    <x v="2307"/>
    <x v="2305"/>
  </r>
  <r>
    <n v="2308"/>
    <x v="2308"/>
    <x v="2306"/>
    <n v="50000"/>
    <n v="50653.11"/>
    <x v="0"/>
    <x v="0"/>
    <s v="USD"/>
    <n v="1409274000"/>
    <n v="1406847996"/>
    <b v="1"/>
    <x v="450"/>
    <b v="1"/>
    <s v="music/indie rock"/>
    <n v="101.30622"/>
    <n v="82.496921824104234"/>
    <x v="4"/>
    <s v="indie rock"/>
    <x v="2308"/>
    <x v="2306"/>
  </r>
  <r>
    <n v="2309"/>
    <x v="2309"/>
    <x v="2307"/>
    <n v="6000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s v="indie rock"/>
    <x v="2309"/>
    <x v="2307"/>
  </r>
  <r>
    <n v="2310"/>
    <x v="2310"/>
    <x v="2308"/>
    <n v="18500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s v="indie rock"/>
    <x v="2310"/>
    <x v="2308"/>
  </r>
  <r>
    <n v="2311"/>
    <x v="2311"/>
    <x v="2309"/>
    <n v="9000"/>
    <n v="9370"/>
    <x v="0"/>
    <x v="0"/>
    <s v="USD"/>
    <n v="1399421189"/>
    <n v="1396829189"/>
    <b v="1"/>
    <x v="201"/>
    <b v="1"/>
    <s v="music/indie rock"/>
    <n v="104.11111111111111"/>
    <n v="90.09615384615384"/>
    <x v="4"/>
    <s v="indie rock"/>
    <x v="2311"/>
    <x v="2309"/>
  </r>
  <r>
    <n v="2312"/>
    <x v="2312"/>
    <x v="2310"/>
    <n v="3000"/>
    <n v="3236"/>
    <x v="0"/>
    <x v="0"/>
    <s v="USD"/>
    <n v="1397862000"/>
    <n v="1395155478"/>
    <b v="1"/>
    <x v="1"/>
    <b v="1"/>
    <s v="music/indie rock"/>
    <n v="107.86666666666666"/>
    <n v="40.962025316455694"/>
    <x v="4"/>
    <s v="indie rock"/>
    <x v="2312"/>
    <x v="2310"/>
  </r>
  <r>
    <n v="2313"/>
    <x v="2313"/>
    <x v="2311"/>
    <n v="500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s v="indie rock"/>
    <x v="2313"/>
    <x v="2311"/>
  </r>
  <r>
    <n v="2314"/>
    <x v="2314"/>
    <x v="2312"/>
    <n v="1200"/>
    <n v="1883.64"/>
    <x v="0"/>
    <x v="0"/>
    <s v="USD"/>
    <n v="1339074857"/>
    <n v="1336482857"/>
    <b v="1"/>
    <x v="133"/>
    <b v="1"/>
    <s v="music/indie rock"/>
    <n v="156.97"/>
    <n v="37.672800000000002"/>
    <x v="4"/>
    <s v="indie rock"/>
    <x v="2314"/>
    <x v="2312"/>
  </r>
  <r>
    <n v="2315"/>
    <x v="2315"/>
    <x v="2313"/>
    <n v="2500"/>
    <n v="2565"/>
    <x v="0"/>
    <x v="0"/>
    <s v="USD"/>
    <n v="1336238743"/>
    <n v="1333646743"/>
    <b v="1"/>
    <x v="31"/>
    <b v="1"/>
    <s v="music/indie rock"/>
    <n v="102.60000000000001"/>
    <n v="40.078125"/>
    <x v="4"/>
    <s v="indie rock"/>
    <x v="2315"/>
    <x v="2313"/>
  </r>
  <r>
    <n v="2316"/>
    <x v="2316"/>
    <x v="2314"/>
    <n v="15000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s v="indie rock"/>
    <x v="2316"/>
    <x v="2314"/>
  </r>
  <r>
    <n v="2317"/>
    <x v="2317"/>
    <x v="2315"/>
    <n v="400"/>
    <n v="416"/>
    <x v="0"/>
    <x v="0"/>
    <s v="USD"/>
    <n v="1266210000"/>
    <n v="1263474049"/>
    <b v="1"/>
    <x v="19"/>
    <b v="1"/>
    <s v="music/indie rock"/>
    <n v="104"/>
    <n v="18.90909090909091"/>
    <x v="4"/>
    <s v="indie rock"/>
    <x v="2317"/>
    <x v="2315"/>
  </r>
  <r>
    <n v="2318"/>
    <x v="2318"/>
    <x v="2316"/>
    <n v="5000"/>
    <n v="6053"/>
    <x v="0"/>
    <x v="0"/>
    <s v="USD"/>
    <n v="1253937540"/>
    <n v="1251214014"/>
    <b v="1"/>
    <x v="430"/>
    <b v="1"/>
    <s v="music/indie rock"/>
    <n v="121.05999999999999"/>
    <n v="37.134969325153371"/>
    <x v="4"/>
    <s v="indie rock"/>
    <x v="2318"/>
    <x v="2316"/>
  </r>
  <r>
    <n v="2319"/>
    <x v="2319"/>
    <x v="2317"/>
    <n v="3000"/>
    <n v="3231"/>
    <x v="0"/>
    <x v="0"/>
    <s v="USD"/>
    <n v="1387072685"/>
    <n v="1384480685"/>
    <b v="1"/>
    <x v="99"/>
    <b v="1"/>
    <s v="music/indie rock"/>
    <n v="107.69999999999999"/>
    <n v="41.961038961038959"/>
    <x v="4"/>
    <s v="indie rock"/>
    <x v="2319"/>
    <x v="2317"/>
  </r>
  <r>
    <n v="2320"/>
    <x v="2320"/>
    <x v="2318"/>
    <n v="5000"/>
    <n v="5433"/>
    <x v="0"/>
    <x v="0"/>
    <s v="USD"/>
    <n v="1396463800"/>
    <n v="1393443400"/>
    <b v="1"/>
    <x v="30"/>
    <b v="1"/>
    <s v="music/indie rock"/>
    <n v="108.66"/>
    <n v="61.044943820224717"/>
    <x v="4"/>
    <s v="indie rock"/>
    <x v="2320"/>
    <x v="2318"/>
  </r>
  <r>
    <n v="2321"/>
    <x v="2321"/>
    <x v="2319"/>
    <n v="10557"/>
    <n v="4130"/>
    <x v="3"/>
    <x v="15"/>
    <s v="EUR"/>
    <n v="1491282901"/>
    <n v="1488694501"/>
    <b v="0"/>
    <x v="31"/>
    <b v="0"/>
    <s v="food/small batch"/>
    <n v="39.120962394619681"/>
    <n v="64.53125"/>
    <x v="7"/>
    <s v="small batch"/>
    <x v="2321"/>
    <x v="2319"/>
  </r>
  <r>
    <n v="2322"/>
    <x v="2322"/>
    <x v="2320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s v="small batch"/>
    <x v="2322"/>
    <x v="2320"/>
  </r>
  <r>
    <n v="2323"/>
    <x v="2323"/>
    <x v="2321"/>
    <n v="250"/>
    <n v="120"/>
    <x v="3"/>
    <x v="0"/>
    <s v="USD"/>
    <n v="1490033247"/>
    <n v="1489428447"/>
    <b v="0"/>
    <x v="80"/>
    <b v="0"/>
    <s v="food/small batch"/>
    <n v="48"/>
    <n v="30"/>
    <x v="7"/>
    <s v="small batch"/>
    <x v="2323"/>
    <x v="2321"/>
  </r>
  <r>
    <n v="2324"/>
    <x v="2324"/>
    <x v="2322"/>
    <n v="7500"/>
    <n v="1555"/>
    <x v="3"/>
    <x v="1"/>
    <s v="GBP"/>
    <n v="1490559285"/>
    <n v="1487970885"/>
    <b v="0"/>
    <x v="42"/>
    <b v="0"/>
    <s v="food/small batch"/>
    <n v="20.733333333333334"/>
    <n v="25.491803278688526"/>
    <x v="7"/>
    <s v="small batch"/>
    <x v="2324"/>
    <x v="2322"/>
  </r>
  <r>
    <n v="2325"/>
    <x v="2325"/>
    <x v="2323"/>
    <n v="1000"/>
    <n v="80"/>
    <x v="3"/>
    <x v="0"/>
    <s v="USD"/>
    <n v="1490830331"/>
    <n v="1488241931"/>
    <b v="0"/>
    <x v="63"/>
    <b v="0"/>
    <s v="food/small batch"/>
    <n v="8"/>
    <n v="11.428571428571429"/>
    <x v="7"/>
    <s v="small batch"/>
    <x v="2325"/>
    <x v="2323"/>
  </r>
  <r>
    <n v="2326"/>
    <x v="2326"/>
    <x v="2324"/>
    <n v="15000"/>
    <n v="108"/>
    <x v="3"/>
    <x v="0"/>
    <s v="USD"/>
    <n v="1493571600"/>
    <n v="1489106948"/>
    <b v="0"/>
    <x v="29"/>
    <b v="0"/>
    <s v="food/small batch"/>
    <n v="0.72"/>
    <n v="108"/>
    <x v="7"/>
    <s v="small batch"/>
    <x v="2326"/>
    <x v="2324"/>
  </r>
  <r>
    <n v="2327"/>
    <x v="2327"/>
    <x v="2325"/>
    <n v="35000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s v="small batch"/>
    <x v="2327"/>
    <x v="2325"/>
  </r>
  <r>
    <n v="2328"/>
    <x v="2328"/>
    <x v="2326"/>
    <n v="10000"/>
    <n v="25445"/>
    <x v="0"/>
    <x v="0"/>
    <s v="USD"/>
    <n v="1434307537"/>
    <n v="1431715537"/>
    <b v="1"/>
    <x v="416"/>
    <b v="1"/>
    <s v="food/small batch"/>
    <n v="254.45000000000002"/>
    <n v="47.383612662942269"/>
    <x v="7"/>
    <s v="small batch"/>
    <x v="2328"/>
    <x v="2326"/>
  </r>
  <r>
    <n v="2329"/>
    <x v="2329"/>
    <x v="2327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s v="small batch"/>
    <x v="2329"/>
    <x v="2327"/>
  </r>
  <r>
    <n v="2330"/>
    <x v="2330"/>
    <x v="2328"/>
    <n v="35000"/>
    <n v="35848"/>
    <x v="0"/>
    <x v="0"/>
    <s v="USD"/>
    <n v="1451001600"/>
    <n v="1448400943"/>
    <b v="1"/>
    <x v="430"/>
    <b v="1"/>
    <s v="food/small batch"/>
    <n v="102.42285714285715"/>
    <n v="219.92638036809817"/>
    <x v="7"/>
    <s v="small batch"/>
    <x v="2330"/>
    <x v="2328"/>
  </r>
  <r>
    <n v="2331"/>
    <x v="2331"/>
    <x v="2329"/>
    <n v="8000"/>
    <n v="11545.1"/>
    <x v="0"/>
    <x v="0"/>
    <s v="USD"/>
    <n v="1408320490"/>
    <n v="1405728490"/>
    <b v="1"/>
    <x v="454"/>
    <b v="1"/>
    <s v="food/small batch"/>
    <n v="144.31375"/>
    <n v="40.795406360424032"/>
    <x v="7"/>
    <s v="small batch"/>
    <x v="2331"/>
    <x v="2329"/>
  </r>
  <r>
    <n v="2332"/>
    <x v="2332"/>
    <x v="2330"/>
    <n v="25000"/>
    <n v="26577"/>
    <x v="0"/>
    <x v="0"/>
    <s v="USD"/>
    <n v="1423235071"/>
    <n v="1420643071"/>
    <b v="1"/>
    <x v="455"/>
    <b v="1"/>
    <s v="food/small batch"/>
    <n v="106.30800000000001"/>
    <n v="75.502840909090907"/>
    <x v="7"/>
    <s v="small batch"/>
    <x v="2332"/>
    <x v="2330"/>
  </r>
  <r>
    <n v="2333"/>
    <x v="2333"/>
    <x v="2331"/>
    <n v="600"/>
    <n v="1273"/>
    <x v="0"/>
    <x v="0"/>
    <s v="USD"/>
    <n v="1401385800"/>
    <n v="1399563390"/>
    <b v="1"/>
    <x v="225"/>
    <b v="1"/>
    <s v="food/small batch"/>
    <n v="212.16666666666666"/>
    <n v="13.542553191489361"/>
    <x v="7"/>
    <s v="small batch"/>
    <x v="2333"/>
    <x v="2331"/>
  </r>
  <r>
    <n v="2334"/>
    <x v="2334"/>
    <x v="2332"/>
    <n v="4000"/>
    <n v="4078"/>
    <x v="0"/>
    <x v="0"/>
    <s v="USD"/>
    <n v="1415208840"/>
    <n v="1412611498"/>
    <b v="1"/>
    <x v="85"/>
    <b v="1"/>
    <s v="food/small batch"/>
    <n v="101.95"/>
    <n v="60.865671641791046"/>
    <x v="7"/>
    <s v="small batch"/>
    <x v="2334"/>
    <x v="2332"/>
  </r>
  <r>
    <n v="2335"/>
    <x v="2335"/>
    <x v="2333"/>
    <n v="25000"/>
    <n v="25568"/>
    <x v="0"/>
    <x v="0"/>
    <s v="USD"/>
    <n v="1402494243"/>
    <n v="1399902243"/>
    <b v="1"/>
    <x v="170"/>
    <b v="1"/>
    <s v="food/small batch"/>
    <n v="102.27200000000001"/>
    <n v="115.69230769230769"/>
    <x v="7"/>
    <s v="small batch"/>
    <x v="2335"/>
    <x v="2333"/>
  </r>
  <r>
    <n v="2336"/>
    <x v="2336"/>
    <x v="2334"/>
    <n v="20000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s v="small batch"/>
    <x v="2336"/>
    <x v="2334"/>
  </r>
  <r>
    <n v="2337"/>
    <x v="2337"/>
    <x v="2335"/>
    <n v="12000"/>
    <n v="13279"/>
    <x v="0"/>
    <x v="0"/>
    <s v="USD"/>
    <n v="1403796143"/>
    <n v="1401204143"/>
    <b v="1"/>
    <x v="122"/>
    <b v="1"/>
    <s v="food/small batch"/>
    <n v="110.65833333333333"/>
    <n v="74.184357541899445"/>
    <x v="7"/>
    <s v="small batch"/>
    <x v="2337"/>
    <x v="2335"/>
  </r>
  <r>
    <n v="2338"/>
    <x v="2338"/>
    <x v="2336"/>
    <n v="15000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s v="small batch"/>
    <x v="2338"/>
    <x v="2336"/>
  </r>
  <r>
    <n v="2339"/>
    <x v="2339"/>
    <x v="2337"/>
    <n v="25000"/>
    <n v="73552"/>
    <x v="0"/>
    <x v="0"/>
    <s v="USD"/>
    <n v="1482134340"/>
    <n v="1479496309"/>
    <b v="1"/>
    <x v="457"/>
    <b v="1"/>
    <s v="food/small batch"/>
    <n v="294.20799999999997"/>
    <n v="66.623188405797094"/>
    <x v="7"/>
    <s v="small batch"/>
    <x v="2339"/>
    <x v="2337"/>
  </r>
  <r>
    <n v="2340"/>
    <x v="2340"/>
    <x v="2338"/>
    <n v="40000"/>
    <n v="42311"/>
    <x v="0"/>
    <x v="0"/>
    <s v="USD"/>
    <n v="1477841138"/>
    <n v="1475249138"/>
    <b v="1"/>
    <x v="458"/>
    <b v="1"/>
    <s v="food/small batch"/>
    <n v="105.77749999999999"/>
    <n v="104.99007444168734"/>
    <x v="7"/>
    <s v="small batch"/>
    <x v="2340"/>
    <x v="2338"/>
  </r>
  <r>
    <n v="2341"/>
    <x v="2341"/>
    <x v="2339"/>
    <n v="5000"/>
    <n v="0"/>
    <x v="1"/>
    <x v="0"/>
    <s v="USD"/>
    <n v="1436729504"/>
    <n v="1434137504"/>
    <b v="0"/>
    <x v="78"/>
    <b v="0"/>
    <s v="technology/web"/>
    <n v="0"/>
    <e v="#DIV/0!"/>
    <x v="2"/>
    <s v="web"/>
    <x v="2341"/>
    <x v="2339"/>
  </r>
  <r>
    <n v="2342"/>
    <x v="2342"/>
    <x v="2340"/>
    <n v="5500"/>
    <n v="0"/>
    <x v="1"/>
    <x v="0"/>
    <s v="USD"/>
    <n v="1412571600"/>
    <n v="1410799870"/>
    <b v="0"/>
    <x v="78"/>
    <b v="0"/>
    <s v="technology/web"/>
    <n v="0"/>
    <e v="#DIV/0!"/>
    <x v="2"/>
    <s v="web"/>
    <x v="2342"/>
    <x v="2340"/>
  </r>
  <r>
    <n v="2343"/>
    <x v="2343"/>
    <x v="2341"/>
    <n v="10000"/>
    <n v="300"/>
    <x v="1"/>
    <x v="0"/>
    <s v="USD"/>
    <n v="1452282420"/>
    <n v="1447962505"/>
    <b v="0"/>
    <x v="29"/>
    <b v="0"/>
    <s v="technology/web"/>
    <n v="3"/>
    <n v="300"/>
    <x v="2"/>
    <s v="web"/>
    <x v="2343"/>
    <x v="2341"/>
  </r>
  <r>
    <n v="2344"/>
    <x v="2344"/>
    <x v="2342"/>
    <n v="1000"/>
    <n v="1"/>
    <x v="1"/>
    <x v="5"/>
    <s v="CAD"/>
    <n v="1466789269"/>
    <n v="1464197269"/>
    <b v="0"/>
    <x v="29"/>
    <b v="0"/>
    <s v="technology/web"/>
    <n v="0.1"/>
    <n v="1"/>
    <x v="2"/>
    <s v="web"/>
    <x v="2344"/>
    <x v="2342"/>
  </r>
  <r>
    <n v="2345"/>
    <x v="2345"/>
    <x v="2343"/>
    <n v="3000"/>
    <n v="0"/>
    <x v="1"/>
    <x v="0"/>
    <s v="USD"/>
    <n v="1427845140"/>
    <n v="1424822556"/>
    <b v="0"/>
    <x v="78"/>
    <b v="0"/>
    <s v="technology/web"/>
    <n v="0"/>
    <e v="#DIV/0!"/>
    <x v="2"/>
    <s v="web"/>
    <x v="2345"/>
    <x v="2343"/>
  </r>
  <r>
    <n v="2346"/>
    <x v="2346"/>
    <x v="2344"/>
    <n v="60000"/>
    <n v="39"/>
    <x v="1"/>
    <x v="0"/>
    <s v="USD"/>
    <n v="1476731431"/>
    <n v="1472843431"/>
    <b v="0"/>
    <x v="83"/>
    <b v="0"/>
    <s v="technology/web"/>
    <n v="6.5000000000000002E-2"/>
    <n v="13"/>
    <x v="2"/>
    <s v="web"/>
    <x v="2346"/>
    <x v="2344"/>
  </r>
  <r>
    <n v="2347"/>
    <x v="2347"/>
    <x v="2345"/>
    <n v="1000"/>
    <n v="15"/>
    <x v="1"/>
    <x v="0"/>
    <s v="USD"/>
    <n v="1472135676"/>
    <n v="1469543676"/>
    <b v="0"/>
    <x v="29"/>
    <b v="0"/>
    <s v="technology/web"/>
    <n v="1.5"/>
    <n v="15"/>
    <x v="2"/>
    <s v="web"/>
    <x v="2347"/>
    <x v="2345"/>
  </r>
  <r>
    <n v="2348"/>
    <x v="2348"/>
    <x v="2346"/>
    <n v="70000"/>
    <n v="270"/>
    <x v="1"/>
    <x v="0"/>
    <s v="USD"/>
    <n v="1456006938"/>
    <n v="1450822938"/>
    <b v="0"/>
    <x v="81"/>
    <b v="0"/>
    <s v="technology/web"/>
    <n v="0.38571428571428573"/>
    <n v="54"/>
    <x v="2"/>
    <s v="web"/>
    <x v="2348"/>
    <x v="2346"/>
  </r>
  <r>
    <n v="2349"/>
    <x v="2349"/>
    <x v="2347"/>
    <n v="474900"/>
    <n v="0"/>
    <x v="1"/>
    <x v="11"/>
    <s v="SEK"/>
    <n v="1439318228"/>
    <n v="1436812628"/>
    <b v="0"/>
    <x v="78"/>
    <b v="0"/>
    <s v="technology/web"/>
    <n v="0"/>
    <e v="#DIV/0!"/>
    <x v="2"/>
    <s v="web"/>
    <x v="2349"/>
    <x v="2347"/>
  </r>
  <r>
    <n v="2350"/>
    <x v="2350"/>
    <x v="2348"/>
    <n v="50000"/>
    <n v="0"/>
    <x v="1"/>
    <x v="17"/>
    <s v="EUR"/>
    <n v="1483474370"/>
    <n v="1480882370"/>
    <b v="0"/>
    <x v="78"/>
    <b v="0"/>
    <s v="technology/web"/>
    <n v="0"/>
    <e v="#DIV/0!"/>
    <x v="2"/>
    <s v="web"/>
    <x v="2350"/>
    <x v="2348"/>
  </r>
  <r>
    <n v="2351"/>
    <x v="2351"/>
    <x v="2349"/>
    <n v="18900"/>
    <n v="108"/>
    <x v="1"/>
    <x v="4"/>
    <s v="NZD"/>
    <n v="1430360739"/>
    <n v="1427768739"/>
    <b v="0"/>
    <x v="63"/>
    <b v="0"/>
    <s v="technology/web"/>
    <n v="0.5714285714285714"/>
    <n v="15.428571428571429"/>
    <x v="2"/>
    <s v="web"/>
    <x v="2351"/>
    <x v="2349"/>
  </r>
  <r>
    <n v="2352"/>
    <x v="2352"/>
    <x v="2350"/>
    <n v="2000"/>
    <n v="0"/>
    <x v="1"/>
    <x v="0"/>
    <s v="USD"/>
    <n v="1433603552"/>
    <n v="1428419552"/>
    <b v="0"/>
    <x v="78"/>
    <b v="0"/>
    <s v="technology/web"/>
    <n v="0"/>
    <e v="#DIV/0!"/>
    <x v="2"/>
    <s v="web"/>
    <x v="2352"/>
    <x v="2350"/>
  </r>
  <r>
    <n v="2353"/>
    <x v="2353"/>
    <x v="2351"/>
    <n v="1000"/>
    <n v="0"/>
    <x v="1"/>
    <x v="0"/>
    <s v="USD"/>
    <n v="1429632822"/>
    <n v="1428596022"/>
    <b v="0"/>
    <x v="78"/>
    <b v="0"/>
    <s v="technology/web"/>
    <n v="0"/>
    <e v="#DIV/0!"/>
    <x v="2"/>
    <s v="web"/>
    <x v="2353"/>
    <x v="2351"/>
  </r>
  <r>
    <n v="2354"/>
    <x v="2354"/>
    <x v="2352"/>
    <n v="35000"/>
    <n v="25"/>
    <x v="1"/>
    <x v="0"/>
    <s v="USD"/>
    <n v="1420910460"/>
    <n v="1415726460"/>
    <b v="0"/>
    <x v="29"/>
    <b v="0"/>
    <s v="technology/web"/>
    <n v="7.1428571428571425E-2"/>
    <n v="25"/>
    <x v="2"/>
    <s v="web"/>
    <x v="2354"/>
    <x v="2352"/>
  </r>
  <r>
    <n v="2355"/>
    <x v="2355"/>
    <x v="2353"/>
    <n v="8000"/>
    <n v="55"/>
    <x v="1"/>
    <x v="2"/>
    <s v="AUD"/>
    <n v="1430604136"/>
    <n v="1428012136"/>
    <b v="0"/>
    <x v="84"/>
    <b v="0"/>
    <s v="technology/web"/>
    <n v="0.6875"/>
    <n v="27.5"/>
    <x v="2"/>
    <s v="web"/>
    <x v="2355"/>
    <x v="2353"/>
  </r>
  <r>
    <n v="2356"/>
    <x v="2356"/>
    <x v="2354"/>
    <n v="10000"/>
    <n v="0"/>
    <x v="1"/>
    <x v="9"/>
    <s v="EUR"/>
    <n v="1433530104"/>
    <n v="1430938104"/>
    <b v="0"/>
    <x v="78"/>
    <b v="0"/>
    <s v="technology/web"/>
    <n v="0"/>
    <e v="#DIV/0!"/>
    <x v="2"/>
    <s v="web"/>
    <x v="2356"/>
    <x v="2354"/>
  </r>
  <r>
    <n v="2357"/>
    <x v="2357"/>
    <x v="2355"/>
    <n v="27000"/>
    <n v="0"/>
    <x v="1"/>
    <x v="1"/>
    <s v="GBP"/>
    <n v="1445093578"/>
    <n v="1442501578"/>
    <b v="0"/>
    <x v="78"/>
    <b v="0"/>
    <s v="technology/web"/>
    <n v="0"/>
    <e v="#DIV/0!"/>
    <x v="2"/>
    <s v="web"/>
    <x v="2357"/>
    <x v="2355"/>
  </r>
  <r>
    <n v="2358"/>
    <x v="2358"/>
    <x v="2356"/>
    <n v="1500"/>
    <n v="0"/>
    <x v="1"/>
    <x v="1"/>
    <s v="GBP"/>
    <n v="1422664740"/>
    <n v="1417818036"/>
    <b v="0"/>
    <x v="78"/>
    <b v="0"/>
    <s v="technology/web"/>
    <n v="0"/>
    <e v="#DIV/0!"/>
    <x v="2"/>
    <s v="web"/>
    <x v="2358"/>
    <x v="2356"/>
  </r>
  <r>
    <n v="2359"/>
    <x v="2359"/>
    <x v="2357"/>
    <n v="7500"/>
    <n v="1101"/>
    <x v="1"/>
    <x v="0"/>
    <s v="USD"/>
    <n v="1438616124"/>
    <n v="1433432124"/>
    <b v="0"/>
    <x v="83"/>
    <b v="0"/>
    <s v="technology/web"/>
    <n v="14.680000000000001"/>
    <n v="367"/>
    <x v="2"/>
    <s v="web"/>
    <x v="2359"/>
    <x v="2357"/>
  </r>
  <r>
    <n v="2360"/>
    <x v="2360"/>
    <x v="2358"/>
    <n v="5000"/>
    <n v="2"/>
    <x v="1"/>
    <x v="5"/>
    <s v="CAD"/>
    <n v="1454864280"/>
    <n v="1452272280"/>
    <b v="0"/>
    <x v="29"/>
    <b v="0"/>
    <s v="technology/web"/>
    <n v="0.04"/>
    <n v="2"/>
    <x v="2"/>
    <s v="web"/>
    <x v="2360"/>
    <x v="2358"/>
  </r>
  <r>
    <n v="2361"/>
    <x v="2361"/>
    <x v="2359"/>
    <n v="200"/>
    <n v="0"/>
    <x v="1"/>
    <x v="5"/>
    <s v="CAD"/>
    <n v="1462053600"/>
    <n v="1459975008"/>
    <b v="0"/>
    <x v="78"/>
    <b v="0"/>
    <s v="technology/web"/>
    <n v="0"/>
    <e v="#DIV/0!"/>
    <x v="2"/>
    <s v="web"/>
    <x v="2361"/>
    <x v="2359"/>
  </r>
  <r>
    <n v="2362"/>
    <x v="2362"/>
    <x v="2360"/>
    <n v="420"/>
    <n v="120"/>
    <x v="1"/>
    <x v="0"/>
    <s v="USD"/>
    <n v="1418315470"/>
    <n v="1415723470"/>
    <b v="0"/>
    <x v="84"/>
    <b v="0"/>
    <s v="technology/web"/>
    <n v="28.571428571428569"/>
    <n v="60"/>
    <x v="2"/>
    <s v="web"/>
    <x v="2362"/>
    <x v="2360"/>
  </r>
  <r>
    <n v="2363"/>
    <x v="2363"/>
    <x v="2361"/>
    <n v="175000"/>
    <n v="0"/>
    <x v="1"/>
    <x v="0"/>
    <s v="USD"/>
    <n v="1451348200"/>
    <n v="1447460200"/>
    <b v="0"/>
    <x v="78"/>
    <b v="0"/>
    <s v="technology/web"/>
    <n v="0"/>
    <e v="#DIV/0!"/>
    <x v="2"/>
    <s v="web"/>
    <x v="2363"/>
    <x v="2361"/>
  </r>
  <r>
    <n v="2364"/>
    <x v="2364"/>
    <x v="2362"/>
    <n v="128"/>
    <n v="0"/>
    <x v="1"/>
    <x v="0"/>
    <s v="USD"/>
    <n v="1445898356"/>
    <n v="1441146356"/>
    <b v="0"/>
    <x v="78"/>
    <b v="0"/>
    <s v="technology/web"/>
    <n v="0"/>
    <e v="#DIV/0!"/>
    <x v="2"/>
    <s v="web"/>
    <x v="2364"/>
    <x v="2362"/>
  </r>
  <r>
    <n v="2365"/>
    <x v="2365"/>
    <x v="2363"/>
    <n v="1000"/>
    <n v="0"/>
    <x v="1"/>
    <x v="13"/>
    <s v="EUR"/>
    <n v="1453071600"/>
    <n v="1449596425"/>
    <b v="0"/>
    <x v="78"/>
    <b v="0"/>
    <s v="technology/web"/>
    <n v="0"/>
    <e v="#DIV/0!"/>
    <x v="2"/>
    <s v="web"/>
    <x v="2365"/>
    <x v="2363"/>
  </r>
  <r>
    <n v="2366"/>
    <x v="2366"/>
    <x v="2364"/>
    <n v="25000"/>
    <n v="2630"/>
    <x v="1"/>
    <x v="1"/>
    <s v="GBP"/>
    <n v="1445431533"/>
    <n v="1442839533"/>
    <b v="0"/>
    <x v="74"/>
    <b v="0"/>
    <s v="technology/web"/>
    <n v="10.52"/>
    <n v="97.407407407407405"/>
    <x v="2"/>
    <s v="web"/>
    <x v="2366"/>
    <x v="2364"/>
  </r>
  <r>
    <n v="2367"/>
    <x v="2367"/>
    <x v="2365"/>
    <n v="50000"/>
    <n v="670"/>
    <x v="1"/>
    <x v="0"/>
    <s v="USD"/>
    <n v="1461622616"/>
    <n v="1456442216"/>
    <b v="0"/>
    <x v="25"/>
    <b v="0"/>
    <s v="technology/web"/>
    <n v="1.34"/>
    <n v="47.857142857142854"/>
    <x v="2"/>
    <s v="web"/>
    <x v="2367"/>
    <x v="2365"/>
  </r>
  <r>
    <n v="2368"/>
    <x v="2368"/>
    <x v="2366"/>
    <n v="40000"/>
    <n v="100"/>
    <x v="1"/>
    <x v="0"/>
    <s v="USD"/>
    <n v="1429028365"/>
    <n v="1425143965"/>
    <b v="0"/>
    <x v="84"/>
    <b v="0"/>
    <s v="technology/web"/>
    <n v="0.25"/>
    <n v="50"/>
    <x v="2"/>
    <s v="web"/>
    <x v="2368"/>
    <x v="2366"/>
  </r>
  <r>
    <n v="2369"/>
    <x v="2369"/>
    <x v="2367"/>
    <n v="25000"/>
    <n v="0"/>
    <x v="1"/>
    <x v="0"/>
    <s v="USD"/>
    <n v="1455132611"/>
    <n v="1452540611"/>
    <b v="0"/>
    <x v="78"/>
    <b v="0"/>
    <s v="technology/web"/>
    <n v="0"/>
    <e v="#DIV/0!"/>
    <x v="2"/>
    <s v="web"/>
    <x v="2369"/>
    <x v="2367"/>
  </r>
  <r>
    <n v="2370"/>
    <x v="2370"/>
    <x v="2368"/>
    <n v="25000"/>
    <n v="82"/>
    <x v="1"/>
    <x v="0"/>
    <s v="USD"/>
    <n v="1418877141"/>
    <n v="1416285141"/>
    <b v="0"/>
    <x v="80"/>
    <b v="0"/>
    <s v="technology/web"/>
    <n v="0.32800000000000001"/>
    <n v="20.5"/>
    <x v="2"/>
    <s v="web"/>
    <x v="2370"/>
    <x v="2368"/>
  </r>
  <r>
    <n v="2371"/>
    <x v="2371"/>
    <x v="2369"/>
    <n v="2000"/>
    <n v="0"/>
    <x v="1"/>
    <x v="0"/>
    <s v="USD"/>
    <n v="1435257596"/>
    <n v="1432665596"/>
    <b v="0"/>
    <x v="78"/>
    <b v="0"/>
    <s v="technology/web"/>
    <n v="0"/>
    <e v="#DIV/0!"/>
    <x v="2"/>
    <s v="web"/>
    <x v="2371"/>
    <x v="2369"/>
  </r>
  <r>
    <n v="2372"/>
    <x v="2372"/>
    <x v="2370"/>
    <n v="5500"/>
    <n v="180"/>
    <x v="1"/>
    <x v="2"/>
    <s v="AUD"/>
    <n v="1429839571"/>
    <n v="1427247571"/>
    <b v="0"/>
    <x v="79"/>
    <b v="0"/>
    <s v="technology/web"/>
    <n v="3.2727272727272729"/>
    <n v="30"/>
    <x v="2"/>
    <s v="web"/>
    <x v="2372"/>
    <x v="2370"/>
  </r>
  <r>
    <n v="2373"/>
    <x v="2373"/>
    <x v="2371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s v="web"/>
    <x v="2373"/>
    <x v="2371"/>
  </r>
  <r>
    <n v="2374"/>
    <x v="2374"/>
    <x v="2372"/>
    <n v="22000"/>
    <n v="10"/>
    <x v="1"/>
    <x v="0"/>
    <s v="USD"/>
    <n v="1423772060"/>
    <n v="1421180060"/>
    <b v="0"/>
    <x v="29"/>
    <b v="0"/>
    <s v="technology/web"/>
    <n v="4.5454545454545456E-2"/>
    <n v="10"/>
    <x v="2"/>
    <s v="web"/>
    <x v="2374"/>
    <x v="2372"/>
  </r>
  <r>
    <n v="2375"/>
    <x v="2375"/>
    <x v="2373"/>
    <n v="10000"/>
    <n v="0"/>
    <x v="1"/>
    <x v="0"/>
    <s v="USD"/>
    <n v="1473451437"/>
    <n v="1470859437"/>
    <b v="0"/>
    <x v="78"/>
    <b v="0"/>
    <s v="technology/web"/>
    <n v="0"/>
    <e v="#DIV/0!"/>
    <x v="2"/>
    <s v="web"/>
    <x v="2375"/>
    <x v="2373"/>
  </r>
  <r>
    <n v="2376"/>
    <x v="2376"/>
    <x v="2374"/>
    <n v="3000"/>
    <n v="326.33"/>
    <x v="1"/>
    <x v="0"/>
    <s v="USD"/>
    <n v="1449785566"/>
    <n v="1447193566"/>
    <b v="0"/>
    <x v="80"/>
    <b v="0"/>
    <s v="technology/web"/>
    <n v="10.877666666666666"/>
    <n v="81.582499999999996"/>
    <x v="2"/>
    <s v="web"/>
    <x v="2376"/>
    <x v="2374"/>
  </r>
  <r>
    <n v="2377"/>
    <x v="2377"/>
    <x v="2375"/>
    <n v="2500"/>
    <n v="0"/>
    <x v="1"/>
    <x v="5"/>
    <s v="CAD"/>
    <n v="1480110783"/>
    <n v="1477515183"/>
    <b v="0"/>
    <x v="78"/>
    <b v="0"/>
    <s v="technology/web"/>
    <n v="0"/>
    <e v="#DIV/0!"/>
    <x v="2"/>
    <s v="web"/>
    <x v="2377"/>
    <x v="2375"/>
  </r>
  <r>
    <n v="2378"/>
    <x v="2378"/>
    <x v="2376"/>
    <n v="110000"/>
    <n v="0"/>
    <x v="1"/>
    <x v="0"/>
    <s v="USD"/>
    <n v="1440548330"/>
    <n v="1438042730"/>
    <b v="0"/>
    <x v="78"/>
    <b v="0"/>
    <s v="technology/web"/>
    <n v="0"/>
    <e v="#DIV/0!"/>
    <x v="2"/>
    <s v="web"/>
    <x v="2378"/>
    <x v="2376"/>
  </r>
  <r>
    <n v="2379"/>
    <x v="2379"/>
    <x v="2377"/>
    <n v="30000"/>
    <n v="0"/>
    <x v="1"/>
    <x v="0"/>
    <s v="USD"/>
    <n v="1444004616"/>
    <n v="1440116616"/>
    <b v="0"/>
    <x v="78"/>
    <b v="0"/>
    <s v="technology/web"/>
    <n v="0"/>
    <e v="#DIV/0!"/>
    <x v="2"/>
    <s v="web"/>
    <x v="2379"/>
    <x v="2377"/>
  </r>
  <r>
    <n v="2380"/>
    <x v="2380"/>
    <x v="2378"/>
    <n v="15000"/>
    <n v="55"/>
    <x v="1"/>
    <x v="0"/>
    <s v="USD"/>
    <n v="1443726142"/>
    <n v="1441134142"/>
    <b v="0"/>
    <x v="83"/>
    <b v="0"/>
    <s v="technology/web"/>
    <n v="0.36666666666666664"/>
    <n v="18.333333333333332"/>
    <x v="2"/>
    <s v="web"/>
    <x v="2380"/>
    <x v="2378"/>
  </r>
  <r>
    <n v="2381"/>
    <x v="2381"/>
    <x v="2379"/>
    <n v="86350"/>
    <n v="1571"/>
    <x v="1"/>
    <x v="0"/>
    <s v="USD"/>
    <n v="1428704848"/>
    <n v="1426112848"/>
    <b v="0"/>
    <x v="63"/>
    <b v="0"/>
    <s v="technology/web"/>
    <n v="1.8193398957730169"/>
    <n v="224.42857142857142"/>
    <x v="2"/>
    <s v="web"/>
    <x v="2381"/>
    <x v="2379"/>
  </r>
  <r>
    <n v="2382"/>
    <x v="2382"/>
    <x v="2380"/>
    <n v="3000"/>
    <n v="75"/>
    <x v="1"/>
    <x v="0"/>
    <s v="USD"/>
    <n v="1438662603"/>
    <n v="1436502603"/>
    <b v="0"/>
    <x v="84"/>
    <b v="0"/>
    <s v="technology/web"/>
    <n v="2.5"/>
    <n v="37.5"/>
    <x v="2"/>
    <s v="web"/>
    <x v="2382"/>
    <x v="2380"/>
  </r>
  <r>
    <n v="2383"/>
    <x v="2383"/>
    <x v="2381"/>
    <n v="10000"/>
    <n v="435"/>
    <x v="1"/>
    <x v="4"/>
    <s v="NZD"/>
    <n v="1424568107"/>
    <n v="1421976107"/>
    <b v="0"/>
    <x v="83"/>
    <b v="0"/>
    <s v="technology/web"/>
    <n v="4.3499999999999996"/>
    <n v="145"/>
    <x v="2"/>
    <s v="web"/>
    <x v="2383"/>
    <x v="2381"/>
  </r>
  <r>
    <n v="2384"/>
    <x v="2384"/>
    <x v="2382"/>
    <n v="1000"/>
    <n v="8"/>
    <x v="1"/>
    <x v="0"/>
    <s v="USD"/>
    <n v="1415932643"/>
    <n v="1413337043"/>
    <b v="0"/>
    <x v="22"/>
    <b v="0"/>
    <s v="technology/web"/>
    <n v="0.8"/>
    <n v="1"/>
    <x v="2"/>
    <s v="web"/>
    <x v="2384"/>
    <x v="2382"/>
  </r>
  <r>
    <n v="2385"/>
    <x v="2385"/>
    <x v="2383"/>
    <n v="65000"/>
    <n v="788"/>
    <x v="1"/>
    <x v="0"/>
    <s v="USD"/>
    <n v="1438793432"/>
    <n v="1436201432"/>
    <b v="0"/>
    <x v="63"/>
    <b v="0"/>
    <s v="technology/web"/>
    <n v="1.2123076923076923"/>
    <n v="112.57142857142857"/>
    <x v="2"/>
    <s v="web"/>
    <x v="2385"/>
    <x v="2383"/>
  </r>
  <r>
    <n v="2386"/>
    <x v="2386"/>
    <x v="2384"/>
    <n v="30000"/>
    <n v="0"/>
    <x v="1"/>
    <x v="5"/>
    <s v="CAD"/>
    <n v="1420920424"/>
    <n v="1415736424"/>
    <b v="0"/>
    <x v="78"/>
    <b v="0"/>
    <s v="technology/web"/>
    <n v="0"/>
    <e v="#DIV/0!"/>
    <x v="2"/>
    <s v="web"/>
    <x v="2386"/>
    <x v="2384"/>
  </r>
  <r>
    <n v="2387"/>
    <x v="2387"/>
    <x v="2385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s v="web"/>
    <x v="2387"/>
    <x v="2385"/>
  </r>
  <r>
    <n v="2388"/>
    <x v="2388"/>
    <x v="2386"/>
    <n v="37000"/>
    <n v="463"/>
    <x v="1"/>
    <x v="0"/>
    <s v="USD"/>
    <n v="1421350140"/>
    <n v="1418761759"/>
    <b v="0"/>
    <x v="22"/>
    <b v="0"/>
    <s v="technology/web"/>
    <n v="1.2513513513513512"/>
    <n v="57.875"/>
    <x v="2"/>
    <s v="web"/>
    <x v="2388"/>
    <x v="2386"/>
  </r>
  <r>
    <n v="2389"/>
    <x v="2389"/>
    <x v="2387"/>
    <n v="16000"/>
    <n v="30"/>
    <x v="1"/>
    <x v="6"/>
    <s v="EUR"/>
    <n v="1437861540"/>
    <n v="1435160452"/>
    <b v="0"/>
    <x v="29"/>
    <b v="0"/>
    <s v="technology/web"/>
    <n v="0.1875"/>
    <n v="30"/>
    <x v="2"/>
    <s v="web"/>
    <x v="2389"/>
    <x v="2387"/>
  </r>
  <r>
    <n v="2390"/>
    <x v="2390"/>
    <x v="2388"/>
    <n v="510000"/>
    <n v="0"/>
    <x v="1"/>
    <x v="2"/>
    <s v="AUD"/>
    <n v="1420352264"/>
    <n v="1416896264"/>
    <b v="0"/>
    <x v="78"/>
    <b v="0"/>
    <s v="technology/web"/>
    <n v="0"/>
    <e v="#DIV/0!"/>
    <x v="2"/>
    <s v="web"/>
    <x v="2390"/>
    <x v="2388"/>
  </r>
  <r>
    <n v="2391"/>
    <x v="2391"/>
    <x v="2389"/>
    <n v="20000"/>
    <n v="25"/>
    <x v="1"/>
    <x v="0"/>
    <s v="USD"/>
    <n v="1427825044"/>
    <n v="1425236644"/>
    <b v="0"/>
    <x v="29"/>
    <b v="0"/>
    <s v="technology/web"/>
    <n v="0.125"/>
    <n v="25"/>
    <x v="2"/>
    <s v="web"/>
    <x v="2391"/>
    <x v="2389"/>
  </r>
  <r>
    <n v="2392"/>
    <x v="2392"/>
    <x v="2390"/>
    <n v="4200"/>
    <n v="0"/>
    <x v="1"/>
    <x v="0"/>
    <s v="USD"/>
    <n v="1446087223"/>
    <n v="1443495223"/>
    <b v="0"/>
    <x v="78"/>
    <b v="0"/>
    <s v="technology/web"/>
    <n v="0"/>
    <e v="#DIV/0!"/>
    <x v="2"/>
    <s v="web"/>
    <x v="2392"/>
    <x v="2390"/>
  </r>
  <r>
    <n v="2393"/>
    <x v="2393"/>
    <x v="2391"/>
    <n v="100000"/>
    <n v="50"/>
    <x v="1"/>
    <x v="0"/>
    <s v="USD"/>
    <n v="1439048017"/>
    <n v="1436456017"/>
    <b v="0"/>
    <x v="29"/>
    <b v="0"/>
    <s v="technology/web"/>
    <n v="0.05"/>
    <n v="50"/>
    <x v="2"/>
    <s v="web"/>
    <x v="2393"/>
    <x v="2391"/>
  </r>
  <r>
    <n v="2394"/>
    <x v="2394"/>
    <x v="2392"/>
    <n v="5000"/>
    <n v="3"/>
    <x v="1"/>
    <x v="17"/>
    <s v="EUR"/>
    <n v="1424940093"/>
    <n v="1422348093"/>
    <b v="0"/>
    <x v="84"/>
    <b v="0"/>
    <s v="technology/web"/>
    <n v="0.06"/>
    <n v="1.5"/>
    <x v="2"/>
    <s v="web"/>
    <x v="2394"/>
    <x v="2392"/>
  </r>
  <r>
    <n v="2395"/>
    <x v="2395"/>
    <x v="2393"/>
    <n v="33000"/>
    <n v="0"/>
    <x v="1"/>
    <x v="0"/>
    <s v="USD"/>
    <n v="1484038620"/>
    <n v="1481597687"/>
    <b v="0"/>
    <x v="78"/>
    <b v="0"/>
    <s v="technology/web"/>
    <n v="0"/>
    <e v="#DIV/0!"/>
    <x v="2"/>
    <s v="web"/>
    <x v="2395"/>
    <x v="2393"/>
  </r>
  <r>
    <n v="2396"/>
    <x v="2396"/>
    <x v="2394"/>
    <n v="5000"/>
    <n v="10"/>
    <x v="1"/>
    <x v="16"/>
    <s v="CHF"/>
    <n v="1444940558"/>
    <n v="1442348558"/>
    <b v="0"/>
    <x v="29"/>
    <b v="0"/>
    <s v="technology/web"/>
    <n v="0.2"/>
    <n v="10"/>
    <x v="2"/>
    <s v="web"/>
    <x v="2396"/>
    <x v="2394"/>
  </r>
  <r>
    <n v="2397"/>
    <x v="2397"/>
    <x v="2395"/>
    <n v="124000"/>
    <n v="0"/>
    <x v="1"/>
    <x v="0"/>
    <s v="USD"/>
    <n v="1420233256"/>
    <n v="1417641256"/>
    <b v="0"/>
    <x v="78"/>
    <b v="0"/>
    <s v="technology/web"/>
    <n v="0"/>
    <e v="#DIV/0!"/>
    <x v="2"/>
    <s v="web"/>
    <x v="2397"/>
    <x v="2395"/>
  </r>
  <r>
    <n v="2398"/>
    <x v="2398"/>
    <x v="2396"/>
    <n v="4000"/>
    <n v="0"/>
    <x v="1"/>
    <x v="0"/>
    <s v="USD"/>
    <n v="1435874384"/>
    <n v="1433282384"/>
    <b v="0"/>
    <x v="78"/>
    <b v="0"/>
    <s v="technology/web"/>
    <n v="0"/>
    <e v="#DIV/0!"/>
    <x v="2"/>
    <s v="web"/>
    <x v="2398"/>
    <x v="2396"/>
  </r>
  <r>
    <n v="2399"/>
    <x v="2399"/>
    <x v="2397"/>
    <n v="13000"/>
    <n v="0"/>
    <x v="1"/>
    <x v="11"/>
    <s v="SEK"/>
    <n v="1418934506"/>
    <n v="1415910506"/>
    <b v="0"/>
    <x v="78"/>
    <b v="0"/>
    <s v="technology/web"/>
    <n v="0"/>
    <e v="#DIV/0!"/>
    <x v="2"/>
    <s v="web"/>
    <x v="2399"/>
    <x v="2397"/>
  </r>
  <r>
    <n v="2400"/>
    <x v="2400"/>
    <x v="2398"/>
    <n v="50000"/>
    <n v="0"/>
    <x v="1"/>
    <x v="2"/>
    <s v="AUD"/>
    <n v="1460615164"/>
    <n v="1458023164"/>
    <b v="0"/>
    <x v="78"/>
    <b v="0"/>
    <s v="technology/web"/>
    <n v="0"/>
    <e v="#DIV/0!"/>
    <x v="2"/>
    <s v="web"/>
    <x v="2400"/>
    <x v="2398"/>
  </r>
  <r>
    <n v="2401"/>
    <x v="2401"/>
    <x v="2399"/>
    <n v="28000"/>
    <n v="201"/>
    <x v="2"/>
    <x v="0"/>
    <s v="USD"/>
    <n v="1457207096"/>
    <n v="1452023096"/>
    <b v="0"/>
    <x v="82"/>
    <b v="0"/>
    <s v="food/food trucks"/>
    <n v="0.71785714285714286"/>
    <n v="22.333333333333332"/>
    <x v="7"/>
    <s v="food trucks"/>
    <x v="2401"/>
    <x v="2399"/>
  </r>
  <r>
    <n v="2402"/>
    <x v="2402"/>
    <x v="2400"/>
    <n v="12000"/>
    <n v="52"/>
    <x v="2"/>
    <x v="0"/>
    <s v="USD"/>
    <n v="1431533931"/>
    <n v="1428941931"/>
    <b v="0"/>
    <x v="29"/>
    <b v="0"/>
    <s v="food/food trucks"/>
    <n v="0.43333333333333329"/>
    <n v="52"/>
    <x v="7"/>
    <s v="food trucks"/>
    <x v="2402"/>
    <x v="2400"/>
  </r>
  <r>
    <n v="2403"/>
    <x v="2403"/>
    <x v="2401"/>
    <n v="1200"/>
    <n v="202"/>
    <x v="2"/>
    <x v="1"/>
    <s v="GBP"/>
    <n v="1459368658"/>
    <n v="1454188258"/>
    <b v="0"/>
    <x v="8"/>
    <b v="0"/>
    <s v="food/food trucks"/>
    <n v="16.833333333333332"/>
    <n v="16.833333333333332"/>
    <x v="7"/>
    <s v="food trucks"/>
    <x v="2403"/>
    <x v="2401"/>
  </r>
  <r>
    <n v="2404"/>
    <x v="2404"/>
    <x v="2402"/>
    <n v="15000"/>
    <n v="0"/>
    <x v="2"/>
    <x v="0"/>
    <s v="USD"/>
    <n v="1451782607"/>
    <n v="1449190607"/>
    <b v="0"/>
    <x v="78"/>
    <b v="0"/>
    <s v="food/food trucks"/>
    <n v="0"/>
    <e v="#DIV/0!"/>
    <x v="7"/>
    <s v="food trucks"/>
    <x v="2404"/>
    <x v="2402"/>
  </r>
  <r>
    <n v="2405"/>
    <x v="2405"/>
    <x v="2403"/>
    <n v="5000"/>
    <n v="1126"/>
    <x v="2"/>
    <x v="0"/>
    <s v="USD"/>
    <n v="1472911375"/>
    <n v="1471096975"/>
    <b v="0"/>
    <x v="9"/>
    <b v="0"/>
    <s v="food/food trucks"/>
    <n v="22.52"/>
    <n v="56.3"/>
    <x v="7"/>
    <s v="food trucks"/>
    <x v="2405"/>
    <x v="2403"/>
  </r>
  <r>
    <n v="2406"/>
    <x v="2406"/>
    <x v="2404"/>
    <n v="3250"/>
    <n v="1345"/>
    <x v="2"/>
    <x v="0"/>
    <s v="USD"/>
    <n v="1421635190"/>
    <n v="1418179190"/>
    <b v="0"/>
    <x v="38"/>
    <b v="0"/>
    <s v="food/food trucks"/>
    <n v="41.384615384615387"/>
    <n v="84.0625"/>
    <x v="7"/>
    <s v="food trucks"/>
    <x v="2406"/>
    <x v="2404"/>
  </r>
  <r>
    <n v="2407"/>
    <x v="2407"/>
    <x v="2405"/>
    <n v="22000"/>
    <n v="5557"/>
    <x v="2"/>
    <x v="0"/>
    <s v="USD"/>
    <n v="1428732000"/>
    <n v="1426772928"/>
    <b v="0"/>
    <x v="51"/>
    <b v="0"/>
    <s v="food/food trucks"/>
    <n v="25.259090909090908"/>
    <n v="168.39393939393941"/>
    <x v="7"/>
    <s v="food trucks"/>
    <x v="2407"/>
    <x v="2405"/>
  </r>
  <r>
    <n v="2408"/>
    <x v="2408"/>
    <x v="2406"/>
    <n v="15000"/>
    <n v="30"/>
    <x v="2"/>
    <x v="0"/>
    <s v="USD"/>
    <n v="1415247757"/>
    <n v="1412652157"/>
    <b v="0"/>
    <x v="84"/>
    <b v="0"/>
    <s v="food/food trucks"/>
    <n v="0.2"/>
    <n v="15"/>
    <x v="7"/>
    <s v="food trucks"/>
    <x v="2408"/>
    <x v="2406"/>
  </r>
  <r>
    <n v="2409"/>
    <x v="2409"/>
    <x v="2407"/>
    <n v="25000"/>
    <n v="460"/>
    <x v="2"/>
    <x v="0"/>
    <s v="USD"/>
    <n v="1439931675"/>
    <n v="1437339675"/>
    <b v="0"/>
    <x v="79"/>
    <b v="0"/>
    <s v="food/food trucks"/>
    <n v="1.8399999999999999"/>
    <n v="76.666666666666671"/>
    <x v="7"/>
    <s v="food trucks"/>
    <x v="2409"/>
    <x v="2407"/>
  </r>
  <r>
    <n v="2410"/>
    <x v="2410"/>
    <x v="2408"/>
    <n v="15000"/>
    <n v="0"/>
    <x v="2"/>
    <x v="2"/>
    <s v="AUD"/>
    <n v="1441619275"/>
    <n v="1439027275"/>
    <b v="0"/>
    <x v="78"/>
    <b v="0"/>
    <s v="food/food trucks"/>
    <n v="0"/>
    <e v="#DIV/0!"/>
    <x v="7"/>
    <s v="food trucks"/>
    <x v="2410"/>
    <x v="2408"/>
  </r>
  <r>
    <n v="2411"/>
    <x v="2411"/>
    <x v="2409"/>
    <n v="25000"/>
    <n v="151"/>
    <x v="2"/>
    <x v="0"/>
    <s v="USD"/>
    <n v="1440524082"/>
    <n v="1437932082"/>
    <b v="0"/>
    <x v="83"/>
    <b v="0"/>
    <s v="food/food trucks"/>
    <n v="0.60399999999999998"/>
    <n v="50.333333333333336"/>
    <x v="7"/>
    <s v="food trucks"/>
    <x v="2411"/>
    <x v="2409"/>
  </r>
  <r>
    <n v="2412"/>
    <x v="2412"/>
    <x v="2410"/>
    <n v="8000"/>
    <n v="0"/>
    <x v="2"/>
    <x v="6"/>
    <s v="EUR"/>
    <n v="1480185673"/>
    <n v="1476294073"/>
    <b v="0"/>
    <x v="78"/>
    <b v="0"/>
    <s v="food/food trucks"/>
    <n v="0"/>
    <e v="#DIV/0!"/>
    <x v="7"/>
    <s v="food trucks"/>
    <x v="2412"/>
    <x v="2410"/>
  </r>
  <r>
    <n v="2413"/>
    <x v="2413"/>
    <x v="2411"/>
    <n v="3000"/>
    <n v="25"/>
    <x v="2"/>
    <x v="0"/>
    <s v="USD"/>
    <n v="1401579000"/>
    <n v="1398911882"/>
    <b v="0"/>
    <x v="83"/>
    <b v="0"/>
    <s v="food/food trucks"/>
    <n v="0.83333333333333337"/>
    <n v="8.3333333333333339"/>
    <x v="7"/>
    <s v="food trucks"/>
    <x v="2413"/>
    <x v="2411"/>
  </r>
  <r>
    <n v="2414"/>
    <x v="2414"/>
    <x v="2412"/>
    <n v="15000"/>
    <n v="460"/>
    <x v="2"/>
    <x v="0"/>
    <s v="USD"/>
    <n v="1440215940"/>
    <n v="1436805660"/>
    <b v="0"/>
    <x v="62"/>
    <b v="0"/>
    <s v="food/food trucks"/>
    <n v="3.0666666666666664"/>
    <n v="35.384615384615387"/>
    <x v="7"/>
    <s v="food trucks"/>
    <x v="2414"/>
    <x v="2412"/>
  </r>
  <r>
    <n v="2415"/>
    <x v="2415"/>
    <x v="2413"/>
    <n v="60000"/>
    <n v="335"/>
    <x v="2"/>
    <x v="0"/>
    <s v="USD"/>
    <n v="1468615346"/>
    <n v="1466023346"/>
    <b v="0"/>
    <x v="79"/>
    <b v="0"/>
    <s v="food/food trucks"/>
    <n v="0.55833333333333335"/>
    <n v="55.833333333333336"/>
    <x v="7"/>
    <s v="food trucks"/>
    <x v="2415"/>
    <x v="2413"/>
  </r>
  <r>
    <n v="2416"/>
    <x v="2416"/>
    <x v="2414"/>
    <n v="20000"/>
    <n v="5"/>
    <x v="2"/>
    <x v="0"/>
    <s v="USD"/>
    <n v="1426345200"/>
    <n v="1421343743"/>
    <b v="0"/>
    <x v="29"/>
    <b v="0"/>
    <s v="food/food trucks"/>
    <n v="2.5000000000000001E-2"/>
    <n v="5"/>
    <x v="7"/>
    <s v="food trucks"/>
    <x v="2416"/>
    <x v="2414"/>
  </r>
  <r>
    <n v="2417"/>
    <x v="2417"/>
    <x v="2415"/>
    <n v="1000"/>
    <n v="0"/>
    <x v="2"/>
    <x v="0"/>
    <s v="USD"/>
    <n v="1407705187"/>
    <n v="1405113187"/>
    <b v="0"/>
    <x v="78"/>
    <b v="0"/>
    <s v="food/food trucks"/>
    <n v="0"/>
    <e v="#DIV/0!"/>
    <x v="7"/>
    <s v="food trucks"/>
    <x v="2417"/>
    <x v="2415"/>
  </r>
  <r>
    <n v="2418"/>
    <x v="2418"/>
    <x v="2416"/>
    <n v="25000"/>
    <n v="5"/>
    <x v="2"/>
    <x v="0"/>
    <s v="USD"/>
    <n v="1427225644"/>
    <n v="1422045244"/>
    <b v="0"/>
    <x v="81"/>
    <b v="0"/>
    <s v="food/food trucks"/>
    <n v="0.02"/>
    <n v="1"/>
    <x v="7"/>
    <s v="food trucks"/>
    <x v="2418"/>
    <x v="2416"/>
  </r>
  <r>
    <n v="2419"/>
    <x v="2419"/>
    <x v="2417"/>
    <n v="3000"/>
    <n v="0"/>
    <x v="2"/>
    <x v="0"/>
    <s v="USD"/>
    <n v="1424281389"/>
    <n v="1419097389"/>
    <b v="0"/>
    <x v="78"/>
    <b v="0"/>
    <s v="food/food trucks"/>
    <n v="0"/>
    <e v="#DIV/0!"/>
    <x v="7"/>
    <s v="food trucks"/>
    <x v="2419"/>
    <x v="2417"/>
  </r>
  <r>
    <n v="2420"/>
    <x v="2420"/>
    <x v="2418"/>
    <n v="16870"/>
    <n v="2501"/>
    <x v="2"/>
    <x v="0"/>
    <s v="USD"/>
    <n v="1415583695"/>
    <n v="1410396095"/>
    <b v="0"/>
    <x v="17"/>
    <b v="0"/>
    <s v="food/food trucks"/>
    <n v="14.825133372851216"/>
    <n v="69.472222222222229"/>
    <x v="7"/>
    <s v="food trucks"/>
    <x v="2420"/>
    <x v="2418"/>
  </r>
  <r>
    <n v="2421"/>
    <x v="2421"/>
    <x v="2419"/>
    <n v="6000"/>
    <n v="1"/>
    <x v="2"/>
    <x v="0"/>
    <s v="USD"/>
    <n v="1424536196"/>
    <n v="1421944196"/>
    <b v="0"/>
    <x v="29"/>
    <b v="0"/>
    <s v="food/food trucks"/>
    <n v="1.6666666666666666E-2"/>
    <n v="1"/>
    <x v="7"/>
    <s v="food trucks"/>
    <x v="2421"/>
    <x v="2419"/>
  </r>
  <r>
    <n v="2422"/>
    <x v="2422"/>
    <x v="2420"/>
    <n v="500"/>
    <n v="1"/>
    <x v="2"/>
    <x v="0"/>
    <s v="USD"/>
    <n v="1426091036"/>
    <n v="1423502636"/>
    <b v="0"/>
    <x v="29"/>
    <b v="0"/>
    <s v="food/food trucks"/>
    <n v="0.2"/>
    <n v="1"/>
    <x v="7"/>
    <s v="food trucks"/>
    <x v="2422"/>
    <x v="2420"/>
  </r>
  <r>
    <n v="2423"/>
    <x v="2423"/>
    <x v="2421"/>
    <n v="60000"/>
    <n v="8"/>
    <x v="2"/>
    <x v="0"/>
    <s v="USD"/>
    <n v="1420044890"/>
    <n v="1417452890"/>
    <b v="0"/>
    <x v="29"/>
    <b v="0"/>
    <s v="food/food trucks"/>
    <n v="1.3333333333333334E-2"/>
    <n v="8"/>
    <x v="7"/>
    <s v="food trucks"/>
    <x v="2423"/>
    <x v="2421"/>
  </r>
  <r>
    <n v="2424"/>
    <x v="2424"/>
    <x v="2422"/>
    <n v="25000"/>
    <n v="310"/>
    <x v="2"/>
    <x v="0"/>
    <s v="USD"/>
    <n v="1414445108"/>
    <n v="1411853108"/>
    <b v="0"/>
    <x v="82"/>
    <b v="0"/>
    <s v="food/food trucks"/>
    <n v="1.24"/>
    <n v="34.444444444444443"/>
    <x v="7"/>
    <s v="food trucks"/>
    <x v="2424"/>
    <x v="2422"/>
  </r>
  <r>
    <n v="2425"/>
    <x v="2425"/>
    <x v="2423"/>
    <n v="3500"/>
    <n v="1"/>
    <x v="2"/>
    <x v="0"/>
    <s v="USD"/>
    <n v="1464386640"/>
    <n v="1463090149"/>
    <b v="0"/>
    <x v="29"/>
    <b v="0"/>
    <s v="food/food trucks"/>
    <n v="2.8571428571428574E-2"/>
    <n v="1"/>
    <x v="7"/>
    <s v="food trucks"/>
    <x v="2425"/>
    <x v="2423"/>
  </r>
  <r>
    <n v="2426"/>
    <x v="2426"/>
    <x v="2424"/>
    <n v="20000"/>
    <n v="0"/>
    <x v="2"/>
    <x v="0"/>
    <s v="USD"/>
    <n v="1439006692"/>
    <n v="1433822692"/>
    <b v="0"/>
    <x v="78"/>
    <b v="0"/>
    <s v="food/food trucks"/>
    <n v="0"/>
    <e v="#DIV/0!"/>
    <x v="7"/>
    <s v="food trucks"/>
    <x v="2426"/>
    <x v="2424"/>
  </r>
  <r>
    <n v="2427"/>
    <x v="2427"/>
    <x v="2425"/>
    <n v="50000"/>
    <n v="1"/>
    <x v="2"/>
    <x v="0"/>
    <s v="USD"/>
    <n v="1458715133"/>
    <n v="1455262733"/>
    <b v="0"/>
    <x v="29"/>
    <b v="0"/>
    <s v="food/food trucks"/>
    <n v="2E-3"/>
    <n v="1"/>
    <x v="7"/>
    <s v="food trucks"/>
    <x v="2427"/>
    <x v="2425"/>
  </r>
  <r>
    <n v="2428"/>
    <x v="2428"/>
    <x v="2426"/>
    <n v="35000"/>
    <n v="1"/>
    <x v="2"/>
    <x v="0"/>
    <s v="USD"/>
    <n v="1426182551"/>
    <n v="1423594151"/>
    <b v="0"/>
    <x v="29"/>
    <b v="0"/>
    <s v="food/food trucks"/>
    <n v="2.8571428571428571E-3"/>
    <n v="1"/>
    <x v="7"/>
    <s v="food trucks"/>
    <x v="2428"/>
    <x v="2426"/>
  </r>
  <r>
    <n v="2429"/>
    <x v="2429"/>
    <x v="2427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s v="food trucks"/>
    <x v="2429"/>
    <x v="2427"/>
  </r>
  <r>
    <n v="2430"/>
    <x v="2430"/>
    <x v="2428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s v="food trucks"/>
    <x v="2430"/>
    <x v="2428"/>
  </r>
  <r>
    <n v="2431"/>
    <x v="2431"/>
    <x v="2429"/>
    <n v="100000"/>
    <n v="2"/>
    <x v="2"/>
    <x v="0"/>
    <s v="USD"/>
    <n v="1467080613"/>
    <n v="1461896613"/>
    <b v="0"/>
    <x v="84"/>
    <b v="0"/>
    <s v="food/food trucks"/>
    <n v="2E-3"/>
    <n v="1"/>
    <x v="7"/>
    <s v="food trucks"/>
    <x v="2431"/>
    <x v="2429"/>
  </r>
  <r>
    <n v="2432"/>
    <x v="2432"/>
    <x v="2430"/>
    <n v="14000"/>
    <n v="2"/>
    <x v="2"/>
    <x v="0"/>
    <s v="USD"/>
    <n v="1425791697"/>
    <n v="1423199697"/>
    <b v="0"/>
    <x v="84"/>
    <b v="0"/>
    <s v="food/food trucks"/>
    <n v="1.4285714285714287E-2"/>
    <n v="1"/>
    <x v="7"/>
    <s v="food trucks"/>
    <x v="2432"/>
    <x v="2430"/>
  </r>
  <r>
    <n v="2433"/>
    <x v="2433"/>
    <x v="2431"/>
    <n v="10000"/>
    <n v="0"/>
    <x v="2"/>
    <x v="0"/>
    <s v="USD"/>
    <n v="1456608943"/>
    <n v="1454016943"/>
    <b v="0"/>
    <x v="78"/>
    <b v="0"/>
    <s v="food/food trucks"/>
    <n v="0"/>
    <e v="#DIV/0!"/>
    <x v="7"/>
    <s v="food trucks"/>
    <x v="2433"/>
    <x v="2431"/>
  </r>
  <r>
    <n v="2434"/>
    <x v="2434"/>
    <x v="2432"/>
    <n v="20000"/>
    <n v="26"/>
    <x v="2"/>
    <x v="0"/>
    <s v="USD"/>
    <n v="1438662474"/>
    <n v="1435206474"/>
    <b v="0"/>
    <x v="84"/>
    <b v="0"/>
    <s v="food/food trucks"/>
    <n v="0.13"/>
    <n v="13"/>
    <x v="7"/>
    <s v="food trucks"/>
    <x v="2434"/>
    <x v="2432"/>
  </r>
  <r>
    <n v="2435"/>
    <x v="2435"/>
    <x v="2433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s v="food trucks"/>
    <x v="2435"/>
    <x v="2433"/>
  </r>
  <r>
    <n v="2436"/>
    <x v="2436"/>
    <x v="2434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s v="food trucks"/>
    <x v="2436"/>
    <x v="2434"/>
  </r>
  <r>
    <n v="2437"/>
    <x v="2437"/>
    <x v="2435"/>
    <n v="8000"/>
    <n v="0"/>
    <x v="2"/>
    <x v="0"/>
    <s v="USD"/>
    <n v="1426615200"/>
    <n v="1422400188"/>
    <b v="0"/>
    <x v="78"/>
    <b v="0"/>
    <s v="food/food trucks"/>
    <n v="0"/>
    <e v="#DIV/0!"/>
    <x v="7"/>
    <s v="food trucks"/>
    <x v="2437"/>
    <x v="2435"/>
  </r>
  <r>
    <n v="2438"/>
    <x v="2438"/>
    <x v="2436"/>
    <n v="15000"/>
    <n v="50"/>
    <x v="2"/>
    <x v="0"/>
    <s v="USD"/>
    <n v="1449529062"/>
    <n v="1444341462"/>
    <b v="0"/>
    <x v="29"/>
    <b v="0"/>
    <s v="food/food trucks"/>
    <n v="0.33333333333333337"/>
    <n v="50"/>
    <x v="7"/>
    <s v="food trucks"/>
    <x v="2438"/>
    <x v="2436"/>
  </r>
  <r>
    <n v="2439"/>
    <x v="2439"/>
    <x v="2437"/>
    <n v="10000"/>
    <n v="0"/>
    <x v="2"/>
    <x v="0"/>
    <s v="USD"/>
    <n v="1445197129"/>
    <n v="1442605129"/>
    <b v="0"/>
    <x v="78"/>
    <b v="0"/>
    <s v="food/food trucks"/>
    <n v="0"/>
    <e v="#DIV/0!"/>
    <x v="7"/>
    <s v="food trucks"/>
    <x v="2439"/>
    <x v="2437"/>
  </r>
  <r>
    <n v="2440"/>
    <x v="2440"/>
    <x v="2438"/>
    <n v="5000"/>
    <n v="10"/>
    <x v="2"/>
    <x v="18"/>
    <s v="EUR"/>
    <n v="1455399313"/>
    <n v="1452807313"/>
    <b v="0"/>
    <x v="84"/>
    <b v="0"/>
    <s v="food/food trucks"/>
    <n v="0.2"/>
    <n v="5"/>
    <x v="7"/>
    <s v="food trucks"/>
    <x v="2440"/>
    <x v="2438"/>
  </r>
  <r>
    <n v="2441"/>
    <x v="2441"/>
    <x v="2439"/>
    <n v="7500"/>
    <n v="8091"/>
    <x v="0"/>
    <x v="0"/>
    <s v="USD"/>
    <n v="1437627540"/>
    <n v="1435806054"/>
    <b v="0"/>
    <x v="280"/>
    <b v="1"/>
    <s v="food/small batch"/>
    <n v="107.88"/>
    <n v="74.22935779816514"/>
    <x v="7"/>
    <s v="small batch"/>
    <x v="2441"/>
    <x v="2439"/>
  </r>
  <r>
    <n v="2442"/>
    <x v="2442"/>
    <x v="2440"/>
    <n v="24000"/>
    <n v="30226"/>
    <x v="0"/>
    <x v="0"/>
    <s v="USD"/>
    <n v="1426777228"/>
    <n v="1424188828"/>
    <b v="0"/>
    <x v="459"/>
    <b v="1"/>
    <s v="food/small batch"/>
    <n v="125.94166666666666"/>
    <n v="81.252688172043008"/>
    <x v="7"/>
    <s v="small batch"/>
    <x v="2442"/>
    <x v="2440"/>
  </r>
  <r>
    <n v="2443"/>
    <x v="2443"/>
    <x v="2441"/>
    <n v="20000"/>
    <n v="40502.99"/>
    <x v="0"/>
    <x v="0"/>
    <s v="USD"/>
    <n v="1408114822"/>
    <n v="1405522822"/>
    <b v="0"/>
    <x v="409"/>
    <b v="1"/>
    <s v="food/small batch"/>
    <n v="202.51495"/>
    <n v="130.23469453376205"/>
    <x v="7"/>
    <s v="small batch"/>
    <x v="2443"/>
    <x v="2441"/>
  </r>
  <r>
    <n v="2444"/>
    <x v="2444"/>
    <x v="2442"/>
    <n v="3000"/>
    <n v="3258"/>
    <x v="0"/>
    <x v="0"/>
    <s v="USD"/>
    <n v="1464199591"/>
    <n v="1461607591"/>
    <b v="0"/>
    <x v="42"/>
    <b v="1"/>
    <s v="food/small batch"/>
    <n v="108.60000000000001"/>
    <n v="53.409836065573771"/>
    <x v="7"/>
    <s v="small batch"/>
    <x v="2444"/>
    <x v="2442"/>
  </r>
  <r>
    <n v="2445"/>
    <x v="2445"/>
    <x v="2443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s v="small batch"/>
    <x v="2445"/>
    <x v="2443"/>
  </r>
  <r>
    <n v="2446"/>
    <x v="2446"/>
    <x v="2444"/>
    <n v="5000"/>
    <n v="8399"/>
    <x v="0"/>
    <x v="0"/>
    <s v="USD"/>
    <n v="1480174071"/>
    <n v="1477578471"/>
    <b v="0"/>
    <x v="112"/>
    <b v="1"/>
    <s v="food/small batch"/>
    <n v="167.98"/>
    <n v="75.666666666666671"/>
    <x v="7"/>
    <s v="small batch"/>
    <x v="2446"/>
    <x v="2444"/>
  </r>
  <r>
    <n v="2447"/>
    <x v="2447"/>
    <x v="2445"/>
    <n v="250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s v="small batch"/>
    <x v="2447"/>
    <x v="2445"/>
  </r>
  <r>
    <n v="2448"/>
    <x v="2448"/>
    <x v="2446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s v="small batch"/>
    <x v="2448"/>
    <x v="2446"/>
  </r>
  <r>
    <n v="2449"/>
    <x v="2449"/>
    <x v="2447"/>
    <n v="10000"/>
    <n v="10800"/>
    <x v="0"/>
    <x v="0"/>
    <s v="USD"/>
    <n v="1417321515"/>
    <n v="1414725915"/>
    <b v="0"/>
    <x v="148"/>
    <b v="1"/>
    <s v="food/small batch"/>
    <n v="108"/>
    <n v="90"/>
    <x v="7"/>
    <s v="small batch"/>
    <x v="2449"/>
    <x v="2447"/>
  </r>
  <r>
    <n v="2450"/>
    <x v="2450"/>
    <x v="2448"/>
    <n v="15000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s v="small batch"/>
    <x v="2450"/>
    <x v="2448"/>
  </r>
  <r>
    <n v="2451"/>
    <x v="2451"/>
    <x v="2449"/>
    <n v="10000"/>
    <n v="11545"/>
    <x v="0"/>
    <x v="0"/>
    <s v="USD"/>
    <n v="1488750490"/>
    <n v="1487022490"/>
    <b v="0"/>
    <x v="153"/>
    <b v="1"/>
    <s v="food/small batch"/>
    <n v="115.45"/>
    <n v="62.06989247311828"/>
    <x v="7"/>
    <s v="small batch"/>
    <x v="2451"/>
    <x v="2449"/>
  </r>
  <r>
    <n v="2452"/>
    <x v="2452"/>
    <x v="2450"/>
    <n v="600"/>
    <n v="801"/>
    <x v="0"/>
    <x v="0"/>
    <s v="USD"/>
    <n v="1451430000"/>
    <n v="1448914500"/>
    <b v="0"/>
    <x v="41"/>
    <b v="1"/>
    <s v="food/small batch"/>
    <n v="133.5"/>
    <n v="53.4"/>
    <x v="7"/>
    <s v="small batch"/>
    <x v="2452"/>
    <x v="2450"/>
  </r>
  <r>
    <n v="2453"/>
    <x v="2453"/>
    <x v="2451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s v="small batch"/>
    <x v="2453"/>
    <x v="2451"/>
  </r>
  <r>
    <n v="2454"/>
    <x v="2454"/>
    <x v="2452"/>
    <n v="35000"/>
    <n v="35296"/>
    <x v="0"/>
    <x v="0"/>
    <s v="USD"/>
    <n v="1489207808"/>
    <n v="1486183808"/>
    <b v="0"/>
    <x v="208"/>
    <b v="1"/>
    <s v="food/small batch"/>
    <n v="100.84571428571429"/>
    <n v="271.50769230769231"/>
    <x v="7"/>
    <s v="small batch"/>
    <x v="2454"/>
    <x v="2452"/>
  </r>
  <r>
    <n v="2455"/>
    <x v="2455"/>
    <x v="2453"/>
    <n v="300"/>
    <n v="546"/>
    <x v="0"/>
    <x v="0"/>
    <s v="USD"/>
    <n v="1461177950"/>
    <n v="1458758750"/>
    <b v="0"/>
    <x v="38"/>
    <b v="1"/>
    <s v="food/small batch"/>
    <n v="182"/>
    <n v="34.125"/>
    <x v="7"/>
    <s v="small batch"/>
    <x v="2455"/>
    <x v="2453"/>
  </r>
  <r>
    <n v="2456"/>
    <x v="2456"/>
    <x v="2454"/>
    <n v="1500"/>
    <n v="2713"/>
    <x v="0"/>
    <x v="0"/>
    <s v="USD"/>
    <n v="1488063839"/>
    <n v="1485471839"/>
    <b v="0"/>
    <x v="85"/>
    <b v="1"/>
    <s v="food/small batch"/>
    <n v="180.86666666666667"/>
    <n v="40.492537313432834"/>
    <x v="7"/>
    <s v="small batch"/>
    <x v="2456"/>
    <x v="2454"/>
  </r>
  <r>
    <n v="2457"/>
    <x v="2457"/>
    <x v="2455"/>
    <n v="23000"/>
    <n v="23530"/>
    <x v="0"/>
    <x v="0"/>
    <s v="USD"/>
    <n v="1458826056"/>
    <n v="1456237656"/>
    <b v="0"/>
    <x v="204"/>
    <b v="1"/>
    <s v="food/small batch"/>
    <n v="102.30434782608695"/>
    <n v="189.75806451612902"/>
    <x v="7"/>
    <s v="small batch"/>
    <x v="2457"/>
    <x v="2455"/>
  </r>
  <r>
    <n v="2458"/>
    <x v="2458"/>
    <x v="2456"/>
    <n v="5000"/>
    <n v="5509"/>
    <x v="0"/>
    <x v="0"/>
    <s v="USD"/>
    <n v="1465498800"/>
    <n v="1462481718"/>
    <b v="0"/>
    <x v="144"/>
    <b v="1"/>
    <s v="food/small batch"/>
    <n v="110.17999999999999"/>
    <n v="68.862499999999997"/>
    <x v="7"/>
    <s v="small batch"/>
    <x v="2458"/>
    <x v="2456"/>
  </r>
  <r>
    <n v="2459"/>
    <x v="2459"/>
    <x v="2457"/>
    <n v="30000"/>
    <n v="30675"/>
    <x v="0"/>
    <x v="0"/>
    <s v="USD"/>
    <n v="1458742685"/>
    <n v="1454858285"/>
    <b v="0"/>
    <x v="460"/>
    <b v="1"/>
    <s v="food/small batch"/>
    <n v="102.25"/>
    <n v="108.77659574468085"/>
    <x v="7"/>
    <s v="small batch"/>
    <x v="2459"/>
    <x v="2457"/>
  </r>
  <r>
    <n v="2460"/>
    <x v="2460"/>
    <x v="2458"/>
    <n v="8500"/>
    <n v="8567"/>
    <x v="0"/>
    <x v="0"/>
    <s v="USD"/>
    <n v="1483417020"/>
    <n v="1480480167"/>
    <b v="0"/>
    <x v="32"/>
    <b v="1"/>
    <s v="food/small batch"/>
    <n v="100.78823529411764"/>
    <n v="125.98529411764706"/>
    <x v="7"/>
    <s v="small batch"/>
    <x v="2460"/>
    <x v="2458"/>
  </r>
  <r>
    <n v="2461"/>
    <x v="2461"/>
    <x v="2459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s v="indie rock"/>
    <x v="2461"/>
    <x v="1837"/>
  </r>
  <r>
    <n v="2462"/>
    <x v="2462"/>
    <x v="2460"/>
    <n v="3000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s v="indie rock"/>
    <x v="2462"/>
    <x v="2459"/>
  </r>
  <r>
    <n v="2463"/>
    <x v="2463"/>
    <x v="2461"/>
    <n v="2000"/>
    <n v="2325"/>
    <x v="0"/>
    <x v="0"/>
    <s v="USD"/>
    <n v="1366138800"/>
    <n v="1362710425"/>
    <b v="0"/>
    <x v="11"/>
    <b v="1"/>
    <s v="music/indie rock"/>
    <n v="116.25000000000001"/>
    <n v="31"/>
    <x v="4"/>
    <s v="indie rock"/>
    <x v="2463"/>
    <x v="2460"/>
  </r>
  <r>
    <n v="2464"/>
    <x v="2464"/>
    <x v="2462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s v="indie rock"/>
    <x v="2464"/>
    <x v="2461"/>
  </r>
  <r>
    <n v="2465"/>
    <x v="2465"/>
    <x v="2463"/>
    <n v="700"/>
    <n v="1261"/>
    <x v="0"/>
    <x v="0"/>
    <s v="USD"/>
    <n v="1348420548"/>
    <n v="1345828548"/>
    <b v="0"/>
    <x v="53"/>
    <b v="1"/>
    <s v="music/indie rock"/>
    <n v="180.14285714285714"/>
    <n v="26.270833333333332"/>
    <x v="4"/>
    <s v="indie rock"/>
    <x v="2465"/>
    <x v="2462"/>
  </r>
  <r>
    <n v="2466"/>
    <x v="2466"/>
    <x v="2464"/>
    <n v="2500"/>
    <n v="2500"/>
    <x v="0"/>
    <x v="0"/>
    <s v="USD"/>
    <n v="1368066453"/>
    <n v="1365474453"/>
    <b v="0"/>
    <x v="47"/>
    <b v="1"/>
    <s v="music/indie rock"/>
    <n v="100"/>
    <n v="48.07692307692308"/>
    <x v="4"/>
    <s v="indie rock"/>
    <x v="2466"/>
    <x v="2463"/>
  </r>
  <r>
    <n v="2467"/>
    <x v="2467"/>
    <x v="2465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s v="indie rock"/>
    <x v="2467"/>
    <x v="2464"/>
  </r>
  <r>
    <n v="2468"/>
    <x v="2468"/>
    <x v="2466"/>
    <n v="2000"/>
    <n v="2144.34"/>
    <x v="0"/>
    <x v="0"/>
    <s v="USD"/>
    <n v="1351400400"/>
    <n v="1348285321"/>
    <b v="0"/>
    <x v="6"/>
    <b v="1"/>
    <s v="music/indie rock"/>
    <n v="107.21700000000001"/>
    <n v="36.97137931034483"/>
    <x v="4"/>
    <s v="indie rock"/>
    <x v="2468"/>
    <x v="2465"/>
  </r>
  <r>
    <n v="2469"/>
    <x v="2469"/>
    <x v="2467"/>
    <n v="1200"/>
    <n v="1364"/>
    <x v="0"/>
    <x v="0"/>
    <s v="USD"/>
    <n v="1297160329"/>
    <n v="1295000329"/>
    <b v="0"/>
    <x v="5"/>
    <b v="1"/>
    <s v="music/indie rock"/>
    <n v="113.66666666666667"/>
    <n v="29.021276595744681"/>
    <x v="4"/>
    <s v="indie rock"/>
    <x v="2469"/>
    <x v="2466"/>
  </r>
  <r>
    <n v="2470"/>
    <x v="2470"/>
    <x v="2468"/>
    <n v="1000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s v="indie rock"/>
    <x v="2470"/>
    <x v="2467"/>
  </r>
  <r>
    <n v="2471"/>
    <x v="2471"/>
    <x v="2469"/>
    <n v="500"/>
    <n v="640"/>
    <x v="0"/>
    <x v="0"/>
    <s v="USD"/>
    <n v="1327535392"/>
    <n v="1324079392"/>
    <b v="0"/>
    <x v="57"/>
    <b v="1"/>
    <s v="music/indie rock"/>
    <n v="128"/>
    <n v="37.647058823529413"/>
    <x v="4"/>
    <s v="indie rock"/>
    <x v="2471"/>
    <x v="2468"/>
  </r>
  <r>
    <n v="2472"/>
    <x v="2472"/>
    <x v="2470"/>
    <n v="7500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s v="indie rock"/>
    <x v="2472"/>
    <x v="2469"/>
  </r>
  <r>
    <n v="2473"/>
    <x v="2473"/>
    <x v="2471"/>
    <n v="2000"/>
    <n v="2000"/>
    <x v="0"/>
    <x v="0"/>
    <s v="USD"/>
    <n v="1352573869"/>
    <n v="1349978269"/>
    <b v="0"/>
    <x v="5"/>
    <b v="1"/>
    <s v="music/indie rock"/>
    <n v="100"/>
    <n v="42.553191489361701"/>
    <x v="4"/>
    <s v="indie rock"/>
    <x v="2473"/>
    <x v="2470"/>
  </r>
  <r>
    <n v="2474"/>
    <x v="2474"/>
    <x v="2472"/>
    <n v="500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s v="indie rock"/>
    <x v="2474"/>
    <x v="2471"/>
  </r>
  <r>
    <n v="2475"/>
    <x v="2475"/>
    <x v="2473"/>
    <n v="2500"/>
    <n v="2618"/>
    <x v="0"/>
    <x v="0"/>
    <s v="USD"/>
    <n v="1278799200"/>
    <n v="1273647255"/>
    <b v="0"/>
    <x v="75"/>
    <b v="1"/>
    <s v="music/indie rock"/>
    <n v="104.71999999999998"/>
    <n v="32.320987654320987"/>
    <x v="4"/>
    <s v="indie rock"/>
    <x v="2475"/>
    <x v="2472"/>
  </r>
  <r>
    <n v="2476"/>
    <x v="2476"/>
    <x v="2474"/>
    <n v="320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s v="indie rock"/>
    <x v="2476"/>
    <x v="2473"/>
  </r>
  <r>
    <n v="2477"/>
    <x v="823"/>
    <x v="2475"/>
    <n v="750"/>
    <n v="1285"/>
    <x v="0"/>
    <x v="0"/>
    <s v="USD"/>
    <n v="1344789345"/>
    <n v="1340901345"/>
    <b v="0"/>
    <x v="14"/>
    <b v="1"/>
    <s v="music/indie rock"/>
    <n v="171.33333333333334"/>
    <n v="31.341463414634145"/>
    <x v="4"/>
    <s v="indie rock"/>
    <x v="2477"/>
    <x v="2474"/>
  </r>
  <r>
    <n v="2478"/>
    <x v="2477"/>
    <x v="2476"/>
    <n v="8000"/>
    <n v="10200"/>
    <x v="0"/>
    <x v="0"/>
    <s v="USD"/>
    <n v="1358117313"/>
    <n v="1355525313"/>
    <b v="0"/>
    <x v="1"/>
    <b v="1"/>
    <s v="music/indie rock"/>
    <n v="127.49999999999999"/>
    <n v="129.1139240506329"/>
    <x v="4"/>
    <s v="indie rock"/>
    <x v="2478"/>
    <x v="2475"/>
  </r>
  <r>
    <n v="2479"/>
    <x v="2478"/>
    <x v="2477"/>
    <n v="300"/>
    <n v="400.33"/>
    <x v="0"/>
    <x v="0"/>
    <s v="USD"/>
    <n v="1343440800"/>
    <n v="1342545994"/>
    <b v="0"/>
    <x v="38"/>
    <b v="1"/>
    <s v="music/indie rock"/>
    <n v="133.44333333333333"/>
    <n v="25.020624999999999"/>
    <x v="4"/>
    <s v="indie rock"/>
    <x v="2479"/>
    <x v="2476"/>
  </r>
  <r>
    <n v="2480"/>
    <x v="2479"/>
    <x v="2478"/>
    <n v="2000"/>
    <n v="2000"/>
    <x v="0"/>
    <x v="0"/>
    <s v="USD"/>
    <n v="1444516084"/>
    <n v="1439332084"/>
    <b v="0"/>
    <x v="22"/>
    <b v="1"/>
    <s v="music/indie rock"/>
    <n v="100"/>
    <n v="250"/>
    <x v="4"/>
    <s v="indie rock"/>
    <x v="2480"/>
    <x v="2477"/>
  </r>
  <r>
    <n v="2481"/>
    <x v="2480"/>
    <x v="2479"/>
    <n v="4000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s v="indie rock"/>
    <x v="2481"/>
    <x v="2478"/>
  </r>
  <r>
    <n v="2482"/>
    <x v="2481"/>
    <x v="2480"/>
    <n v="1000"/>
    <n v="1001"/>
    <x v="0"/>
    <x v="0"/>
    <s v="USD"/>
    <n v="1312224383"/>
    <n v="1308336383"/>
    <b v="0"/>
    <x v="20"/>
    <b v="1"/>
    <s v="music/indie rock"/>
    <n v="100.1"/>
    <n v="40.04"/>
    <x v="4"/>
    <s v="indie rock"/>
    <x v="2482"/>
    <x v="2479"/>
  </r>
  <r>
    <n v="2483"/>
    <x v="2482"/>
    <x v="2481"/>
    <n v="1100"/>
    <n v="1251"/>
    <x v="0"/>
    <x v="0"/>
    <s v="USD"/>
    <n v="1335891603"/>
    <n v="1330711203"/>
    <b v="0"/>
    <x v="10"/>
    <b v="1"/>
    <s v="music/indie rock"/>
    <n v="113.72727272727272"/>
    <n v="65.84210526315789"/>
    <x v="4"/>
    <s v="indie rock"/>
    <x v="2483"/>
    <x v="2480"/>
  </r>
  <r>
    <n v="2484"/>
    <x v="2483"/>
    <x v="2482"/>
    <n v="3500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s v="indie rock"/>
    <x v="2484"/>
    <x v="2481"/>
  </r>
  <r>
    <n v="2485"/>
    <x v="2484"/>
    <x v="2483"/>
    <n v="2000"/>
    <n v="2065"/>
    <x v="0"/>
    <x v="0"/>
    <s v="USD"/>
    <n v="1318463879"/>
    <n v="1315439879"/>
    <b v="0"/>
    <x v="14"/>
    <b v="1"/>
    <s v="music/indie rock"/>
    <n v="103.25"/>
    <n v="50.365853658536587"/>
    <x v="4"/>
    <s v="indie rock"/>
    <x v="2485"/>
    <x v="2482"/>
  </r>
  <r>
    <n v="2486"/>
    <x v="2485"/>
    <x v="2484"/>
    <n v="300"/>
    <n v="797"/>
    <x v="0"/>
    <x v="0"/>
    <s v="USD"/>
    <n v="1335113976"/>
    <n v="1332521976"/>
    <b v="0"/>
    <x v="209"/>
    <b v="1"/>
    <s v="music/indie rock"/>
    <n v="265.66666666666669"/>
    <n v="26.566666666666666"/>
    <x v="4"/>
    <s v="indie rock"/>
    <x v="2486"/>
    <x v="2483"/>
  </r>
  <r>
    <n v="2487"/>
    <x v="2486"/>
    <x v="2485"/>
    <n v="1500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s v="indie rock"/>
    <x v="2487"/>
    <x v="2484"/>
  </r>
  <r>
    <n v="2488"/>
    <x v="2487"/>
    <x v="2486"/>
    <n v="3000"/>
    <n v="3201"/>
    <x v="0"/>
    <x v="0"/>
    <s v="USD"/>
    <n v="1321459908"/>
    <n v="1318864308"/>
    <b v="0"/>
    <x v="71"/>
    <b v="1"/>
    <s v="music/indie rock"/>
    <n v="106.69999999999999"/>
    <n v="49.246153846153845"/>
    <x v="4"/>
    <s v="indie rock"/>
    <x v="2488"/>
    <x v="2485"/>
  </r>
  <r>
    <n v="2489"/>
    <x v="2488"/>
    <x v="2487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s v="indie rock"/>
    <x v="2489"/>
    <x v="2486"/>
  </r>
  <r>
    <n v="2490"/>
    <x v="2489"/>
    <x v="2488"/>
    <n v="500"/>
    <n v="607"/>
    <x v="0"/>
    <x v="0"/>
    <s v="USD"/>
    <n v="1340429276"/>
    <n v="1335245276"/>
    <b v="0"/>
    <x v="38"/>
    <b v="1"/>
    <s v="music/indie rock"/>
    <n v="121.39999999999999"/>
    <n v="37.9375"/>
    <x v="4"/>
    <s v="indie rock"/>
    <x v="2490"/>
    <x v="2487"/>
  </r>
  <r>
    <n v="2491"/>
    <x v="2490"/>
    <x v="2489"/>
    <n v="500"/>
    <n v="516"/>
    <x v="0"/>
    <x v="0"/>
    <s v="USD"/>
    <n v="1295142660"/>
    <n v="1293739714"/>
    <b v="0"/>
    <x v="73"/>
    <b v="1"/>
    <s v="music/indie rock"/>
    <n v="103.2"/>
    <n v="51.6"/>
    <x v="4"/>
    <s v="indie rock"/>
    <x v="2491"/>
    <x v="2488"/>
  </r>
  <r>
    <n v="2492"/>
    <x v="2491"/>
    <x v="2490"/>
    <n v="600"/>
    <n v="750"/>
    <x v="0"/>
    <x v="0"/>
    <s v="USD"/>
    <n v="1339840740"/>
    <n v="1335397188"/>
    <b v="0"/>
    <x v="74"/>
    <b v="1"/>
    <s v="music/indie rock"/>
    <n v="125"/>
    <n v="27.777777777777779"/>
    <x v="4"/>
    <s v="indie rock"/>
    <x v="2492"/>
    <x v="2489"/>
  </r>
  <r>
    <n v="2493"/>
    <x v="2492"/>
    <x v="2491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s v="indie rock"/>
    <x v="2493"/>
    <x v="2490"/>
  </r>
  <r>
    <n v="2494"/>
    <x v="2493"/>
    <x v="2492"/>
    <n v="1500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s v="indie rock"/>
    <x v="2494"/>
    <x v="2491"/>
  </r>
  <r>
    <n v="2495"/>
    <x v="2494"/>
    <x v="2493"/>
    <n v="1500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s v="indie rock"/>
    <x v="2495"/>
    <x v="2492"/>
  </r>
  <r>
    <n v="2496"/>
    <x v="2495"/>
    <x v="2494"/>
    <n v="6000"/>
    <n v="6000"/>
    <x v="0"/>
    <x v="0"/>
    <s v="USD"/>
    <n v="1364597692"/>
    <n v="1361577292"/>
    <b v="0"/>
    <x v="73"/>
    <b v="1"/>
    <s v="music/indie rock"/>
    <n v="100"/>
    <n v="600"/>
    <x v="4"/>
    <s v="indie rock"/>
    <x v="2496"/>
    <x v="2493"/>
  </r>
  <r>
    <n v="2497"/>
    <x v="2496"/>
    <x v="2495"/>
    <n v="4000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s v="indie rock"/>
    <x v="2497"/>
    <x v="2494"/>
  </r>
  <r>
    <n v="2498"/>
    <x v="2497"/>
    <x v="2496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s v="indie rock"/>
    <x v="2498"/>
    <x v="2495"/>
  </r>
  <r>
    <n v="2499"/>
    <x v="2498"/>
    <x v="2497"/>
    <n v="4000"/>
    <n v="8105"/>
    <x v="0"/>
    <x v="0"/>
    <s v="USD"/>
    <n v="1356976800"/>
    <n v="1352820837"/>
    <b v="0"/>
    <x v="203"/>
    <b v="1"/>
    <s v="music/indie rock"/>
    <n v="202.625"/>
    <n v="47.676470588235297"/>
    <x v="4"/>
    <s v="indie rock"/>
    <x v="2499"/>
    <x v="2496"/>
  </r>
  <r>
    <n v="2500"/>
    <x v="2499"/>
    <x v="2498"/>
    <n v="600"/>
    <n v="680"/>
    <x v="0"/>
    <x v="0"/>
    <s v="USD"/>
    <n v="1340476375"/>
    <n v="1337884375"/>
    <b v="0"/>
    <x v="60"/>
    <b v="1"/>
    <s v="music/indie rock"/>
    <n v="113.33333333333333"/>
    <n v="23.448275862068964"/>
    <x v="4"/>
    <s v="indie rock"/>
    <x v="2500"/>
    <x v="2497"/>
  </r>
  <r>
    <n v="2501"/>
    <x v="2500"/>
    <x v="2499"/>
    <n v="11000"/>
    <n v="281"/>
    <x v="2"/>
    <x v="5"/>
    <s v="CAD"/>
    <n v="1443379104"/>
    <n v="1440787104"/>
    <b v="0"/>
    <x v="63"/>
    <b v="0"/>
    <s v="food/restaurants"/>
    <n v="2.5545454545454547"/>
    <n v="40.142857142857146"/>
    <x v="7"/>
    <s v="restaurants"/>
    <x v="2501"/>
    <x v="2498"/>
  </r>
  <r>
    <n v="2502"/>
    <x v="2501"/>
    <x v="2500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s v="restaurants"/>
    <x v="2502"/>
    <x v="2499"/>
  </r>
  <r>
    <n v="2503"/>
    <x v="2502"/>
    <x v="2501"/>
    <n v="10000"/>
    <n v="0"/>
    <x v="2"/>
    <x v="0"/>
    <s v="USD"/>
    <n v="1465333560"/>
    <n v="1462743308"/>
    <b v="0"/>
    <x v="78"/>
    <b v="0"/>
    <s v="food/restaurants"/>
    <n v="0"/>
    <e v="#DIV/0!"/>
    <x v="7"/>
    <s v="restaurants"/>
    <x v="2503"/>
    <x v="2500"/>
  </r>
  <r>
    <n v="2504"/>
    <x v="2503"/>
    <x v="2502"/>
    <n v="35000"/>
    <n v="0"/>
    <x v="2"/>
    <x v="0"/>
    <s v="USD"/>
    <n v="1416014534"/>
    <n v="1413418934"/>
    <b v="0"/>
    <x v="78"/>
    <b v="0"/>
    <s v="food/restaurants"/>
    <n v="0"/>
    <e v="#DIV/0!"/>
    <x v="7"/>
    <s v="restaurants"/>
    <x v="2504"/>
    <x v="2501"/>
  </r>
  <r>
    <n v="2505"/>
    <x v="2504"/>
    <x v="2503"/>
    <n v="7000"/>
    <n v="0"/>
    <x v="2"/>
    <x v="0"/>
    <s v="USD"/>
    <n v="1426292416"/>
    <n v="1423704016"/>
    <b v="0"/>
    <x v="78"/>
    <b v="0"/>
    <s v="food/restaurants"/>
    <n v="0"/>
    <e v="#DIV/0!"/>
    <x v="7"/>
    <s v="restaurants"/>
    <x v="2505"/>
    <x v="2502"/>
  </r>
  <r>
    <n v="2506"/>
    <x v="2505"/>
    <x v="2504"/>
    <n v="5000"/>
    <n v="30"/>
    <x v="2"/>
    <x v="1"/>
    <s v="GBP"/>
    <n v="1443906000"/>
    <n v="1441955269"/>
    <b v="0"/>
    <x v="84"/>
    <b v="0"/>
    <s v="food/restaurants"/>
    <n v="0.6"/>
    <n v="15"/>
    <x v="7"/>
    <s v="restaurants"/>
    <x v="2506"/>
    <x v="2503"/>
  </r>
  <r>
    <n v="2507"/>
    <x v="2506"/>
    <x v="2505"/>
    <n v="42850"/>
    <n v="0"/>
    <x v="2"/>
    <x v="0"/>
    <s v="USD"/>
    <n v="1431308704"/>
    <n v="1428716704"/>
    <b v="0"/>
    <x v="78"/>
    <b v="0"/>
    <s v="food/restaurants"/>
    <n v="0"/>
    <e v="#DIV/0!"/>
    <x v="7"/>
    <s v="restaurants"/>
    <x v="2507"/>
    <x v="2504"/>
  </r>
  <r>
    <n v="2508"/>
    <x v="2507"/>
    <x v="2506"/>
    <n v="20000"/>
    <n v="0"/>
    <x v="2"/>
    <x v="0"/>
    <s v="USD"/>
    <n v="1408056634"/>
    <n v="1405464634"/>
    <b v="0"/>
    <x v="78"/>
    <b v="0"/>
    <s v="food/restaurants"/>
    <n v="0"/>
    <e v="#DIV/0!"/>
    <x v="7"/>
    <s v="restaurants"/>
    <x v="2508"/>
    <x v="2505"/>
  </r>
  <r>
    <n v="2509"/>
    <x v="2508"/>
    <x v="2507"/>
    <n v="95000"/>
    <n v="1000"/>
    <x v="2"/>
    <x v="1"/>
    <s v="GBP"/>
    <n v="1429554349"/>
    <n v="1424719549"/>
    <b v="0"/>
    <x v="33"/>
    <b v="0"/>
    <s v="food/restaurants"/>
    <n v="1.0526315789473684"/>
    <n v="35.714285714285715"/>
    <x v="7"/>
    <s v="restaurants"/>
    <x v="2509"/>
    <x v="2506"/>
  </r>
  <r>
    <n v="2510"/>
    <x v="2509"/>
    <x v="2508"/>
    <n v="50000"/>
    <n v="75"/>
    <x v="2"/>
    <x v="0"/>
    <s v="USD"/>
    <n v="1431647772"/>
    <n v="1426463772"/>
    <b v="0"/>
    <x v="84"/>
    <b v="0"/>
    <s v="food/restaurants"/>
    <n v="0.15"/>
    <n v="37.5"/>
    <x v="7"/>
    <s v="restaurants"/>
    <x v="2510"/>
    <x v="2507"/>
  </r>
  <r>
    <n v="2511"/>
    <x v="2510"/>
    <x v="2509"/>
    <n v="100000"/>
    <n v="0"/>
    <x v="2"/>
    <x v="1"/>
    <s v="GBP"/>
    <n v="1454323413"/>
    <n v="1451731413"/>
    <b v="0"/>
    <x v="78"/>
    <b v="0"/>
    <s v="food/restaurants"/>
    <n v="0"/>
    <e v="#DIV/0!"/>
    <x v="7"/>
    <s v="restaurants"/>
    <x v="2511"/>
    <x v="2508"/>
  </r>
  <r>
    <n v="2512"/>
    <x v="2511"/>
    <x v="2510"/>
    <n v="1150"/>
    <n v="0"/>
    <x v="2"/>
    <x v="0"/>
    <s v="USD"/>
    <n v="1418504561"/>
    <n v="1417208561"/>
    <b v="0"/>
    <x v="78"/>
    <b v="0"/>
    <s v="food/restaurants"/>
    <n v="0"/>
    <e v="#DIV/0!"/>
    <x v="7"/>
    <s v="restaurants"/>
    <x v="2512"/>
    <x v="2509"/>
  </r>
  <r>
    <n v="2513"/>
    <x v="2512"/>
    <x v="2511"/>
    <n v="180000"/>
    <n v="0"/>
    <x v="2"/>
    <x v="12"/>
    <s v="EUR"/>
    <n v="1488067789"/>
    <n v="1482883789"/>
    <b v="0"/>
    <x v="78"/>
    <b v="0"/>
    <s v="food/restaurants"/>
    <n v="0"/>
    <e v="#DIV/0!"/>
    <x v="7"/>
    <s v="restaurants"/>
    <x v="2513"/>
    <x v="2510"/>
  </r>
  <r>
    <n v="2514"/>
    <x v="2513"/>
    <x v="2512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s v="restaurants"/>
    <x v="2514"/>
    <x v="2511"/>
  </r>
  <r>
    <n v="2515"/>
    <x v="2514"/>
    <x v="2513"/>
    <n v="5000"/>
    <n v="930"/>
    <x v="2"/>
    <x v="0"/>
    <s v="USD"/>
    <n v="1424635753"/>
    <n v="1422043753"/>
    <b v="0"/>
    <x v="8"/>
    <b v="0"/>
    <s v="food/restaurants"/>
    <n v="18.600000000000001"/>
    <n v="77.5"/>
    <x v="7"/>
    <s v="restaurants"/>
    <x v="2515"/>
    <x v="2512"/>
  </r>
  <r>
    <n v="2516"/>
    <x v="2515"/>
    <x v="2514"/>
    <n v="22000"/>
    <n v="0"/>
    <x v="2"/>
    <x v="0"/>
    <s v="USD"/>
    <n v="1417279252"/>
    <n v="1414683652"/>
    <b v="0"/>
    <x v="78"/>
    <b v="0"/>
    <s v="food/restaurants"/>
    <n v="0"/>
    <e v="#DIV/0!"/>
    <x v="7"/>
    <s v="restaurants"/>
    <x v="2516"/>
    <x v="2513"/>
  </r>
  <r>
    <n v="2517"/>
    <x v="2516"/>
    <x v="2515"/>
    <n v="18000"/>
    <n v="1767"/>
    <x v="2"/>
    <x v="5"/>
    <s v="CAD"/>
    <n v="1426788930"/>
    <n v="1424200530"/>
    <b v="0"/>
    <x v="51"/>
    <b v="0"/>
    <s v="food/restaurants"/>
    <n v="9.8166666666666664"/>
    <n v="53.545454545454547"/>
    <x v="7"/>
    <s v="restaurants"/>
    <x v="2517"/>
    <x v="2514"/>
  </r>
  <r>
    <n v="2518"/>
    <x v="2517"/>
    <x v="2516"/>
    <n v="5000"/>
    <n v="0"/>
    <x v="2"/>
    <x v="0"/>
    <s v="USD"/>
    <n v="1415899228"/>
    <n v="1413303628"/>
    <b v="0"/>
    <x v="78"/>
    <b v="0"/>
    <s v="food/restaurants"/>
    <n v="0"/>
    <e v="#DIV/0!"/>
    <x v="7"/>
    <s v="restaurants"/>
    <x v="2518"/>
    <x v="2515"/>
  </r>
  <r>
    <n v="2519"/>
    <x v="2518"/>
    <x v="2517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s v="restaurants"/>
    <x v="2519"/>
    <x v="2516"/>
  </r>
  <r>
    <n v="2520"/>
    <x v="2519"/>
    <x v="2518"/>
    <n v="100000"/>
    <n v="0"/>
    <x v="2"/>
    <x v="0"/>
    <s v="USD"/>
    <n v="1476559260"/>
    <n v="1472567085"/>
    <b v="0"/>
    <x v="78"/>
    <b v="0"/>
    <s v="food/restaurants"/>
    <n v="0"/>
    <e v="#DIV/0!"/>
    <x v="7"/>
    <s v="restaurants"/>
    <x v="2520"/>
    <x v="2517"/>
  </r>
  <r>
    <n v="2521"/>
    <x v="2520"/>
    <x v="2519"/>
    <n v="12500"/>
    <n v="13685.99"/>
    <x v="0"/>
    <x v="0"/>
    <s v="USD"/>
    <n v="1444778021"/>
    <n v="1442963621"/>
    <b v="0"/>
    <x v="462"/>
    <b v="1"/>
    <s v="music/classical music"/>
    <n v="109.48792"/>
    <n v="103.68174242424243"/>
    <x v="4"/>
    <s v="classical music"/>
    <x v="2521"/>
    <x v="2518"/>
  </r>
  <r>
    <n v="2522"/>
    <x v="2521"/>
    <x v="2520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s v="classical music"/>
    <x v="2522"/>
    <x v="2519"/>
  </r>
  <r>
    <n v="2523"/>
    <x v="2522"/>
    <x v="2521"/>
    <n v="900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x v="2520"/>
  </r>
  <r>
    <n v="2524"/>
    <x v="2523"/>
    <x v="2522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s v="classical music"/>
    <x v="2524"/>
    <x v="2521"/>
  </r>
  <r>
    <n v="2525"/>
    <x v="2524"/>
    <x v="2523"/>
    <n v="8000"/>
    <n v="8026"/>
    <x v="0"/>
    <x v="0"/>
    <s v="USD"/>
    <n v="1340914571"/>
    <n v="1338322571"/>
    <b v="0"/>
    <x v="144"/>
    <b v="1"/>
    <s v="music/classical music"/>
    <n v="100.325"/>
    <n v="100.325"/>
    <x v="4"/>
    <s v="classical music"/>
    <x v="2525"/>
    <x v="2522"/>
  </r>
  <r>
    <n v="2526"/>
    <x v="2525"/>
    <x v="2524"/>
    <n v="4000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x v="2523"/>
  </r>
  <r>
    <n v="2527"/>
    <x v="2526"/>
    <x v="2525"/>
    <n v="4000"/>
    <n v="4085"/>
    <x v="0"/>
    <x v="0"/>
    <s v="USD"/>
    <n v="1382068740"/>
    <n v="1380477691"/>
    <b v="0"/>
    <x v="26"/>
    <b v="1"/>
    <s v="music/classical music"/>
    <n v="102.125"/>
    <n v="57.535211267605632"/>
    <x v="4"/>
    <s v="classical music"/>
    <x v="2527"/>
    <x v="2524"/>
  </r>
  <r>
    <n v="2528"/>
    <x v="2527"/>
    <x v="2526"/>
    <n v="4000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x v="2525"/>
  </r>
  <r>
    <n v="2529"/>
    <x v="2528"/>
    <x v="2527"/>
    <n v="6000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x v="2526"/>
  </r>
  <r>
    <n v="2530"/>
    <x v="2529"/>
    <x v="2528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s v="classical music"/>
    <x v="2530"/>
    <x v="2527"/>
  </r>
  <r>
    <n v="2531"/>
    <x v="2530"/>
    <x v="2529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s v="classical music"/>
    <x v="2531"/>
    <x v="2528"/>
  </r>
  <r>
    <n v="2532"/>
    <x v="2531"/>
    <x v="2530"/>
    <n v="4000"/>
    <n v="5045"/>
    <x v="0"/>
    <x v="0"/>
    <s v="USD"/>
    <n v="1345148566"/>
    <n v="1342556566"/>
    <b v="0"/>
    <x v="65"/>
    <b v="1"/>
    <s v="music/classical music"/>
    <n v="126.125"/>
    <n v="84.083333333333329"/>
    <x v="4"/>
    <s v="classical music"/>
    <x v="2532"/>
    <x v="2529"/>
  </r>
  <r>
    <n v="2533"/>
    <x v="2532"/>
    <x v="2531"/>
    <n v="7500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x v="2530"/>
  </r>
  <r>
    <n v="2534"/>
    <x v="2533"/>
    <x v="2532"/>
    <n v="2000"/>
    <n v="2100"/>
    <x v="0"/>
    <x v="0"/>
    <s v="USD"/>
    <n v="1262325600"/>
    <n v="1257871712"/>
    <b v="0"/>
    <x v="25"/>
    <b v="1"/>
    <s v="music/classical music"/>
    <n v="105"/>
    <n v="150"/>
    <x v="4"/>
    <s v="classical music"/>
    <x v="2534"/>
    <x v="2531"/>
  </r>
  <r>
    <n v="2535"/>
    <x v="2534"/>
    <x v="2533"/>
    <n v="20000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x v="2532"/>
  </r>
  <r>
    <n v="2536"/>
    <x v="2535"/>
    <x v="2534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s v="classical music"/>
    <x v="2536"/>
    <x v="2533"/>
  </r>
  <r>
    <n v="2537"/>
    <x v="2536"/>
    <x v="2535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s v="classical music"/>
    <x v="2537"/>
    <x v="2534"/>
  </r>
  <r>
    <n v="2538"/>
    <x v="2537"/>
    <x v="2536"/>
    <n v="18000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x v="2535"/>
  </r>
  <r>
    <n v="2539"/>
    <x v="2538"/>
    <x v="2537"/>
    <n v="10000"/>
    <n v="10025"/>
    <x v="0"/>
    <x v="0"/>
    <s v="USD"/>
    <n v="1422913152"/>
    <n v="1417729152"/>
    <b v="0"/>
    <x v="211"/>
    <b v="1"/>
    <s v="music/classical music"/>
    <n v="100.25"/>
    <n v="169.91525423728814"/>
    <x v="4"/>
    <s v="classical music"/>
    <x v="2539"/>
    <x v="2536"/>
  </r>
  <r>
    <n v="2540"/>
    <x v="2539"/>
    <x v="2538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s v="classical music"/>
    <x v="2540"/>
    <x v="2537"/>
  </r>
  <r>
    <n v="2541"/>
    <x v="2540"/>
    <x v="2539"/>
    <n v="3500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x v="2538"/>
  </r>
  <r>
    <n v="2542"/>
    <x v="2541"/>
    <x v="2540"/>
    <n v="700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x v="2539"/>
  </r>
  <r>
    <n v="2543"/>
    <x v="2542"/>
    <x v="2541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s v="classical music"/>
    <x v="2543"/>
    <x v="2540"/>
  </r>
  <r>
    <n v="2544"/>
    <x v="2543"/>
    <x v="2542"/>
    <n v="5000"/>
    <n v="5041"/>
    <x v="0"/>
    <x v="0"/>
    <s v="USD"/>
    <n v="1341750569"/>
    <n v="1339158569"/>
    <b v="0"/>
    <x v="7"/>
    <b v="1"/>
    <s v="music/classical music"/>
    <n v="100.82"/>
    <n v="88.438596491228068"/>
    <x v="4"/>
    <s v="classical music"/>
    <x v="2544"/>
    <x v="2541"/>
  </r>
  <r>
    <n v="2545"/>
    <x v="2544"/>
    <x v="2543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s v="classical music"/>
    <x v="2545"/>
    <x v="2542"/>
  </r>
  <r>
    <n v="2546"/>
    <x v="2545"/>
    <x v="2544"/>
    <n v="3500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x v="2543"/>
  </r>
  <r>
    <n v="2547"/>
    <x v="2546"/>
    <x v="2545"/>
    <n v="5500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x v="2544"/>
  </r>
  <r>
    <n v="2548"/>
    <x v="2547"/>
    <x v="2546"/>
    <n v="6000"/>
    <n v="6111"/>
    <x v="0"/>
    <x v="6"/>
    <s v="EUR"/>
    <n v="1475209620"/>
    <n v="1473087637"/>
    <b v="0"/>
    <x v="77"/>
    <b v="1"/>
    <s v="music/classical music"/>
    <n v="101.85"/>
    <n v="165.16216216216216"/>
    <x v="4"/>
    <s v="classical music"/>
    <x v="2548"/>
    <x v="2545"/>
  </r>
  <r>
    <n v="2549"/>
    <x v="2548"/>
    <x v="2547"/>
    <n v="1570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x v="2546"/>
  </r>
  <r>
    <n v="2550"/>
    <x v="2549"/>
    <x v="2548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s v="classical music"/>
    <x v="2550"/>
    <x v="2547"/>
  </r>
  <r>
    <n v="2551"/>
    <x v="2550"/>
    <x v="2549"/>
    <n v="3675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x v="2548"/>
  </r>
  <r>
    <n v="2552"/>
    <x v="2551"/>
    <x v="2550"/>
    <n v="3000"/>
    <n v="3195"/>
    <x v="0"/>
    <x v="0"/>
    <s v="USD"/>
    <n v="1488741981"/>
    <n v="1486149981"/>
    <b v="0"/>
    <x v="59"/>
    <b v="1"/>
    <s v="music/classical music"/>
    <n v="106.5"/>
    <n v="177.5"/>
    <x v="4"/>
    <s v="classical music"/>
    <x v="2552"/>
    <x v="2549"/>
  </r>
  <r>
    <n v="2553"/>
    <x v="2552"/>
    <x v="2551"/>
    <n v="1500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x v="2550"/>
  </r>
  <r>
    <n v="2554"/>
    <x v="2553"/>
    <x v="2552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s v="classical music"/>
    <x v="2554"/>
    <x v="2551"/>
  </r>
  <r>
    <n v="2555"/>
    <x v="2554"/>
    <x v="2553"/>
    <n v="2000"/>
    <n v="2147"/>
    <x v="0"/>
    <x v="0"/>
    <s v="USD"/>
    <n v="1338219793"/>
    <n v="1335541393"/>
    <b v="0"/>
    <x v="2"/>
    <b v="1"/>
    <s v="music/classical music"/>
    <n v="107.35"/>
    <n v="61.342857142857142"/>
    <x v="4"/>
    <s v="classical music"/>
    <x v="2555"/>
    <x v="2552"/>
  </r>
  <r>
    <n v="2556"/>
    <x v="2555"/>
    <x v="2554"/>
    <n v="745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x v="2553"/>
  </r>
  <r>
    <n v="2557"/>
    <x v="2556"/>
    <x v="2555"/>
    <n v="900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x v="2554"/>
  </r>
  <r>
    <n v="2558"/>
    <x v="2557"/>
    <x v="2556"/>
    <n v="1250"/>
    <n v="1361"/>
    <x v="0"/>
    <x v="2"/>
    <s v="AUD"/>
    <n v="1430488740"/>
    <n v="1427747906"/>
    <b v="0"/>
    <x v="59"/>
    <b v="1"/>
    <s v="music/classical music"/>
    <n v="108.88"/>
    <n v="75.611111111111114"/>
    <x v="4"/>
    <s v="classical music"/>
    <x v="2558"/>
    <x v="2555"/>
  </r>
  <r>
    <n v="2559"/>
    <x v="2558"/>
    <x v="2557"/>
    <n v="800"/>
    <n v="890"/>
    <x v="0"/>
    <x v="0"/>
    <s v="USD"/>
    <n v="1321385820"/>
    <n v="1318539484"/>
    <b v="0"/>
    <x v="20"/>
    <b v="1"/>
    <s v="music/classical music"/>
    <n v="111.25"/>
    <n v="35.6"/>
    <x v="4"/>
    <s v="classical music"/>
    <x v="2559"/>
    <x v="2556"/>
  </r>
  <r>
    <n v="2560"/>
    <x v="2559"/>
    <x v="2558"/>
    <n v="3000"/>
    <n v="3003"/>
    <x v="0"/>
    <x v="1"/>
    <s v="GBP"/>
    <n v="1425682174"/>
    <n v="1423090174"/>
    <b v="0"/>
    <x v="64"/>
    <b v="1"/>
    <s v="music/classical music"/>
    <n v="100.1"/>
    <n v="143"/>
    <x v="4"/>
    <s v="classical music"/>
    <x v="2560"/>
    <x v="2557"/>
  </r>
  <r>
    <n v="2561"/>
    <x v="2560"/>
    <x v="2559"/>
    <n v="100000"/>
    <n v="0"/>
    <x v="1"/>
    <x v="5"/>
    <s v="CAD"/>
    <n v="1444740089"/>
    <n v="1442148089"/>
    <b v="0"/>
    <x v="78"/>
    <b v="0"/>
    <s v="food/food trucks"/>
    <n v="0"/>
    <e v="#DIV/0!"/>
    <x v="7"/>
    <s v="food trucks"/>
    <x v="2561"/>
    <x v="2558"/>
  </r>
  <r>
    <n v="2562"/>
    <x v="2561"/>
    <x v="2560"/>
    <n v="10000"/>
    <n v="75"/>
    <x v="1"/>
    <x v="12"/>
    <s v="EUR"/>
    <n v="1476189339"/>
    <n v="1471005339"/>
    <b v="0"/>
    <x v="83"/>
    <b v="0"/>
    <s v="food/food trucks"/>
    <n v="0.75"/>
    <n v="25"/>
    <x v="7"/>
    <s v="food trucks"/>
    <x v="2562"/>
    <x v="2559"/>
  </r>
  <r>
    <n v="2563"/>
    <x v="2562"/>
    <x v="2561"/>
    <n v="20000"/>
    <n v="0"/>
    <x v="1"/>
    <x v="0"/>
    <s v="USD"/>
    <n v="1438226451"/>
    <n v="1433042451"/>
    <b v="0"/>
    <x v="78"/>
    <b v="0"/>
    <s v="food/food trucks"/>
    <n v="0"/>
    <e v="#DIV/0!"/>
    <x v="7"/>
    <s v="food trucks"/>
    <x v="2563"/>
    <x v="2560"/>
  </r>
  <r>
    <n v="2564"/>
    <x v="2563"/>
    <x v="2562"/>
    <n v="40000"/>
    <n v="0"/>
    <x v="1"/>
    <x v="5"/>
    <s v="CAD"/>
    <n v="1406854699"/>
    <n v="1404262699"/>
    <b v="0"/>
    <x v="78"/>
    <b v="0"/>
    <s v="food/food trucks"/>
    <n v="0"/>
    <e v="#DIV/0!"/>
    <x v="7"/>
    <s v="food trucks"/>
    <x v="2564"/>
    <x v="2561"/>
  </r>
  <r>
    <n v="2565"/>
    <x v="2564"/>
    <x v="2563"/>
    <n v="10000"/>
    <n v="100"/>
    <x v="1"/>
    <x v="0"/>
    <s v="USD"/>
    <n v="1462827000"/>
    <n v="1457710589"/>
    <b v="0"/>
    <x v="29"/>
    <b v="0"/>
    <s v="food/food trucks"/>
    <n v="1"/>
    <n v="100"/>
    <x v="7"/>
    <s v="food trucks"/>
    <x v="2565"/>
    <x v="2562"/>
  </r>
  <r>
    <n v="2566"/>
    <x v="2565"/>
    <x v="2564"/>
    <n v="35000"/>
    <n v="0"/>
    <x v="1"/>
    <x v="0"/>
    <s v="USD"/>
    <n v="1408663948"/>
    <n v="1406071948"/>
    <b v="0"/>
    <x v="78"/>
    <b v="0"/>
    <s v="food/food trucks"/>
    <n v="0"/>
    <e v="#DIV/0!"/>
    <x v="7"/>
    <s v="food trucks"/>
    <x v="2566"/>
    <x v="2563"/>
  </r>
  <r>
    <n v="2567"/>
    <x v="2566"/>
    <x v="2565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s v="food trucks"/>
    <x v="2567"/>
    <x v="2564"/>
  </r>
  <r>
    <n v="2568"/>
    <x v="2567"/>
    <x v="2566"/>
    <n v="10000"/>
    <n v="50"/>
    <x v="1"/>
    <x v="1"/>
    <s v="GBP"/>
    <n v="1472745594"/>
    <n v="1470153594"/>
    <b v="0"/>
    <x v="29"/>
    <b v="0"/>
    <s v="food/food trucks"/>
    <n v="0.5"/>
    <n v="50"/>
    <x v="7"/>
    <s v="food trucks"/>
    <x v="2568"/>
    <x v="2565"/>
  </r>
  <r>
    <n v="2569"/>
    <x v="2568"/>
    <x v="2567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s v="food trucks"/>
    <x v="2569"/>
    <x v="2566"/>
  </r>
  <r>
    <n v="2570"/>
    <x v="2569"/>
    <x v="2568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s v="food trucks"/>
    <x v="2570"/>
    <x v="2567"/>
  </r>
  <r>
    <n v="2571"/>
    <x v="2570"/>
    <x v="2569"/>
    <n v="100000"/>
    <n v="250"/>
    <x v="1"/>
    <x v="2"/>
    <s v="AUD"/>
    <n v="1463645521"/>
    <n v="1458461521"/>
    <b v="0"/>
    <x v="80"/>
    <b v="0"/>
    <s v="food/food trucks"/>
    <n v="0.25"/>
    <n v="62.5"/>
    <x v="7"/>
    <s v="food trucks"/>
    <x v="2571"/>
    <x v="2568"/>
  </r>
  <r>
    <n v="2572"/>
    <x v="2571"/>
    <x v="2570"/>
    <n v="30000"/>
    <n v="0"/>
    <x v="1"/>
    <x v="0"/>
    <s v="USD"/>
    <n v="1428893517"/>
    <n v="1426301517"/>
    <b v="0"/>
    <x v="78"/>
    <b v="0"/>
    <s v="food/food trucks"/>
    <n v="0"/>
    <e v="#DIV/0!"/>
    <x v="7"/>
    <s v="food trucks"/>
    <x v="2572"/>
    <x v="2569"/>
  </r>
  <r>
    <n v="2573"/>
    <x v="2572"/>
    <x v="2571"/>
    <n v="8000"/>
    <n v="0"/>
    <x v="1"/>
    <x v="0"/>
    <s v="USD"/>
    <n v="1408803149"/>
    <n v="1404915149"/>
    <b v="0"/>
    <x v="78"/>
    <b v="0"/>
    <s v="food/food trucks"/>
    <n v="0"/>
    <e v="#DIV/0!"/>
    <x v="7"/>
    <s v="food trucks"/>
    <x v="2573"/>
    <x v="2570"/>
  </r>
  <r>
    <n v="2574"/>
    <x v="2573"/>
    <x v="2572"/>
    <n v="10000"/>
    <n v="0"/>
    <x v="1"/>
    <x v="0"/>
    <s v="USD"/>
    <n v="1463600945"/>
    <n v="1461786545"/>
    <b v="0"/>
    <x v="78"/>
    <b v="0"/>
    <s v="food/food trucks"/>
    <n v="0"/>
    <e v="#DIV/0!"/>
    <x v="7"/>
    <s v="food trucks"/>
    <x v="2574"/>
    <x v="2571"/>
  </r>
  <r>
    <n v="2575"/>
    <x v="2574"/>
    <x v="2573"/>
    <n v="85000"/>
    <n v="0"/>
    <x v="1"/>
    <x v="0"/>
    <s v="USD"/>
    <n v="1421030194"/>
    <n v="1418438194"/>
    <b v="0"/>
    <x v="78"/>
    <b v="0"/>
    <s v="food/food trucks"/>
    <n v="0"/>
    <e v="#DIV/0!"/>
    <x v="7"/>
    <s v="food trucks"/>
    <x v="2575"/>
    <x v="2572"/>
  </r>
  <r>
    <n v="2576"/>
    <x v="2575"/>
    <x v="2574"/>
    <n v="10000"/>
    <n v="0"/>
    <x v="1"/>
    <x v="0"/>
    <s v="USD"/>
    <n v="1428707647"/>
    <n v="1424823247"/>
    <b v="0"/>
    <x v="78"/>
    <b v="0"/>
    <s v="food/food trucks"/>
    <n v="0"/>
    <e v="#DIV/0!"/>
    <x v="7"/>
    <s v="food trucks"/>
    <x v="2576"/>
    <x v="2573"/>
  </r>
  <r>
    <n v="2577"/>
    <x v="2576"/>
    <x v="2575"/>
    <n v="15000"/>
    <n v="0"/>
    <x v="1"/>
    <x v="0"/>
    <s v="USD"/>
    <n v="1407181297"/>
    <n v="1405021297"/>
    <b v="0"/>
    <x v="78"/>
    <b v="0"/>
    <s v="food/food trucks"/>
    <n v="0"/>
    <e v="#DIV/0!"/>
    <x v="7"/>
    <s v="food trucks"/>
    <x v="2577"/>
    <x v="2574"/>
  </r>
  <r>
    <n v="2578"/>
    <x v="2577"/>
    <x v="2576"/>
    <n v="6000"/>
    <n v="0"/>
    <x v="1"/>
    <x v="0"/>
    <s v="USD"/>
    <n v="1444410000"/>
    <n v="1440203579"/>
    <b v="0"/>
    <x v="78"/>
    <b v="0"/>
    <s v="food/food trucks"/>
    <n v="0"/>
    <e v="#DIV/0!"/>
    <x v="7"/>
    <s v="food trucks"/>
    <x v="2578"/>
    <x v="2575"/>
  </r>
  <r>
    <n v="2579"/>
    <x v="2578"/>
    <x v="2577"/>
    <n v="200000"/>
    <n v="277"/>
    <x v="1"/>
    <x v="0"/>
    <s v="USD"/>
    <n v="1410810903"/>
    <n v="1405626903"/>
    <b v="0"/>
    <x v="8"/>
    <b v="0"/>
    <s v="food/food trucks"/>
    <n v="0.13849999999999998"/>
    <n v="23.083333333333332"/>
    <x v="7"/>
    <s v="food trucks"/>
    <x v="2579"/>
    <x v="2576"/>
  </r>
  <r>
    <n v="2580"/>
    <x v="2579"/>
    <x v="2578"/>
    <n v="8500"/>
    <n v="51"/>
    <x v="1"/>
    <x v="0"/>
    <s v="USD"/>
    <n v="1431745200"/>
    <n v="1429170603"/>
    <b v="0"/>
    <x v="84"/>
    <b v="0"/>
    <s v="food/food trucks"/>
    <n v="0.6"/>
    <n v="25.5"/>
    <x v="7"/>
    <s v="food trucks"/>
    <x v="2580"/>
    <x v="2577"/>
  </r>
  <r>
    <n v="2581"/>
    <x v="2580"/>
    <x v="2579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s v="food trucks"/>
    <x v="2581"/>
    <x v="2578"/>
  </r>
  <r>
    <n v="2582"/>
    <x v="2581"/>
    <x v="2580"/>
    <n v="90000"/>
    <n v="1"/>
    <x v="2"/>
    <x v="0"/>
    <s v="USD"/>
    <n v="1477784634"/>
    <n v="1475192634"/>
    <b v="0"/>
    <x v="29"/>
    <b v="0"/>
    <s v="food/food trucks"/>
    <n v="1.1111111111111111E-3"/>
    <n v="1"/>
    <x v="7"/>
    <s v="food trucks"/>
    <x v="2582"/>
    <x v="2579"/>
  </r>
  <r>
    <n v="2583"/>
    <x v="2582"/>
    <x v="2581"/>
    <n v="1000"/>
    <n v="5"/>
    <x v="2"/>
    <x v="0"/>
    <s v="USD"/>
    <n v="1426526880"/>
    <n v="1421346480"/>
    <b v="0"/>
    <x v="81"/>
    <b v="0"/>
    <s v="food/food trucks"/>
    <n v="0.5"/>
    <n v="1"/>
    <x v="7"/>
    <s v="food trucks"/>
    <x v="2583"/>
    <x v="2580"/>
  </r>
  <r>
    <n v="2584"/>
    <x v="2583"/>
    <x v="2582"/>
    <n v="10000"/>
    <n v="0"/>
    <x v="2"/>
    <x v="0"/>
    <s v="USD"/>
    <n v="1434341369"/>
    <n v="1431749369"/>
    <b v="0"/>
    <x v="78"/>
    <b v="0"/>
    <s v="food/food trucks"/>
    <n v="0"/>
    <e v="#DIV/0!"/>
    <x v="7"/>
    <s v="food trucks"/>
    <x v="2584"/>
    <x v="2581"/>
  </r>
  <r>
    <n v="2585"/>
    <x v="2584"/>
    <x v="2583"/>
    <n v="30000"/>
    <n v="50"/>
    <x v="2"/>
    <x v="0"/>
    <s v="USD"/>
    <n v="1404601632"/>
    <n v="1402009632"/>
    <b v="0"/>
    <x v="29"/>
    <b v="0"/>
    <s v="food/food trucks"/>
    <n v="0.16666666666666669"/>
    <n v="50"/>
    <x v="7"/>
    <s v="food trucks"/>
    <x v="2585"/>
    <x v="2582"/>
  </r>
  <r>
    <n v="2586"/>
    <x v="2585"/>
    <x v="2584"/>
    <n v="3000"/>
    <n v="5"/>
    <x v="2"/>
    <x v="1"/>
    <s v="GBP"/>
    <n v="1451030136"/>
    <n v="1448438136"/>
    <b v="0"/>
    <x v="29"/>
    <b v="0"/>
    <s v="food/food trucks"/>
    <n v="0.16666666666666669"/>
    <n v="5"/>
    <x v="7"/>
    <s v="food trucks"/>
    <x v="2586"/>
    <x v="2583"/>
  </r>
  <r>
    <n v="2587"/>
    <x v="2586"/>
    <x v="2585"/>
    <n v="50000"/>
    <n v="1217"/>
    <x v="2"/>
    <x v="0"/>
    <s v="USD"/>
    <n v="1451491953"/>
    <n v="1448899953"/>
    <b v="0"/>
    <x v="79"/>
    <b v="0"/>
    <s v="food/food trucks"/>
    <n v="2.4340000000000002"/>
    <n v="202.83333333333334"/>
    <x v="7"/>
    <s v="food trucks"/>
    <x v="2587"/>
    <x v="2584"/>
  </r>
  <r>
    <n v="2588"/>
    <x v="2587"/>
    <x v="2586"/>
    <n v="6000"/>
    <n v="233"/>
    <x v="2"/>
    <x v="0"/>
    <s v="USD"/>
    <n v="1427807640"/>
    <n v="1423325626"/>
    <b v="0"/>
    <x v="22"/>
    <b v="0"/>
    <s v="food/food trucks"/>
    <n v="3.8833333333333329"/>
    <n v="29.125"/>
    <x v="7"/>
    <s v="food trucks"/>
    <x v="2588"/>
    <x v="2585"/>
  </r>
  <r>
    <n v="2589"/>
    <x v="2588"/>
    <x v="2587"/>
    <n v="50000"/>
    <n v="5"/>
    <x v="2"/>
    <x v="8"/>
    <s v="DKK"/>
    <n v="1458733927"/>
    <n v="1456145527"/>
    <b v="0"/>
    <x v="29"/>
    <b v="0"/>
    <s v="food/food trucks"/>
    <n v="0.01"/>
    <n v="5"/>
    <x v="7"/>
    <s v="food trucks"/>
    <x v="2589"/>
    <x v="2586"/>
  </r>
  <r>
    <n v="2590"/>
    <x v="2589"/>
    <x v="2588"/>
    <n v="3000"/>
    <n v="0"/>
    <x v="2"/>
    <x v="2"/>
    <s v="AUD"/>
    <n v="1453817297"/>
    <n v="1453212497"/>
    <b v="0"/>
    <x v="78"/>
    <b v="0"/>
    <s v="food/food trucks"/>
    <n v="0"/>
    <e v="#DIV/0!"/>
    <x v="7"/>
    <s v="food trucks"/>
    <x v="2590"/>
    <x v="2587"/>
  </r>
  <r>
    <n v="2591"/>
    <x v="2590"/>
    <x v="2589"/>
    <n v="1500"/>
    <n v="26"/>
    <x v="2"/>
    <x v="0"/>
    <s v="USD"/>
    <n v="1457901924"/>
    <n v="1452721524"/>
    <b v="0"/>
    <x v="84"/>
    <b v="0"/>
    <s v="food/food trucks"/>
    <n v="1.7333333333333332"/>
    <n v="13"/>
    <x v="7"/>
    <s v="food trucks"/>
    <x v="2591"/>
    <x v="2588"/>
  </r>
  <r>
    <n v="2592"/>
    <x v="2591"/>
    <x v="2590"/>
    <n v="30000"/>
    <n v="50"/>
    <x v="2"/>
    <x v="0"/>
    <s v="USD"/>
    <n v="1412536421"/>
    <n v="1409944421"/>
    <b v="0"/>
    <x v="29"/>
    <b v="0"/>
    <s v="food/food trucks"/>
    <n v="0.16666666666666669"/>
    <n v="50"/>
    <x v="7"/>
    <s v="food trucks"/>
    <x v="2592"/>
    <x v="2589"/>
  </r>
  <r>
    <n v="2593"/>
    <x v="2592"/>
    <x v="2591"/>
    <n v="10000"/>
    <n v="0"/>
    <x v="2"/>
    <x v="0"/>
    <s v="USD"/>
    <n v="1429993026"/>
    <n v="1427401026"/>
    <b v="0"/>
    <x v="78"/>
    <b v="0"/>
    <s v="food/food trucks"/>
    <n v="0"/>
    <e v="#DIV/0!"/>
    <x v="7"/>
    <s v="food trucks"/>
    <x v="2593"/>
    <x v="2590"/>
  </r>
  <r>
    <n v="2594"/>
    <x v="2593"/>
    <x v="2592"/>
    <n v="80000"/>
    <n v="1"/>
    <x v="2"/>
    <x v="0"/>
    <s v="USD"/>
    <n v="1407453228"/>
    <n v="1404861228"/>
    <b v="0"/>
    <x v="29"/>
    <b v="0"/>
    <s v="food/food trucks"/>
    <n v="1.25E-3"/>
    <n v="1"/>
    <x v="7"/>
    <s v="food trucks"/>
    <x v="2594"/>
    <x v="2591"/>
  </r>
  <r>
    <n v="2595"/>
    <x v="2594"/>
    <x v="2593"/>
    <n v="15000"/>
    <n v="1825"/>
    <x v="2"/>
    <x v="0"/>
    <s v="USD"/>
    <n v="1487915500"/>
    <n v="1485323500"/>
    <b v="0"/>
    <x v="10"/>
    <b v="0"/>
    <s v="food/food trucks"/>
    <n v="12.166666666666668"/>
    <n v="96.05263157894737"/>
    <x v="7"/>
    <s v="food trucks"/>
    <x v="2595"/>
    <x v="2592"/>
  </r>
  <r>
    <n v="2596"/>
    <x v="2595"/>
    <x v="2594"/>
    <n v="35000"/>
    <n v="8256"/>
    <x v="2"/>
    <x v="5"/>
    <s v="CAD"/>
    <n v="1407427009"/>
    <n v="1404835009"/>
    <b v="0"/>
    <x v="74"/>
    <b v="0"/>
    <s v="food/food trucks"/>
    <n v="23.588571428571427"/>
    <n v="305.77777777777777"/>
    <x v="7"/>
    <s v="food trucks"/>
    <x v="2596"/>
    <x v="2593"/>
  </r>
  <r>
    <n v="2597"/>
    <x v="2596"/>
    <x v="2595"/>
    <n v="1500"/>
    <n v="85"/>
    <x v="2"/>
    <x v="1"/>
    <s v="GBP"/>
    <n v="1466323917"/>
    <n v="1463731917"/>
    <b v="0"/>
    <x v="63"/>
    <b v="0"/>
    <s v="food/food trucks"/>
    <n v="5.6666666666666661"/>
    <n v="12.142857142857142"/>
    <x v="7"/>
    <s v="food trucks"/>
    <x v="2597"/>
    <x v="2594"/>
  </r>
  <r>
    <n v="2598"/>
    <x v="2597"/>
    <x v="2596"/>
    <n v="3000"/>
    <n v="1170"/>
    <x v="2"/>
    <x v="0"/>
    <s v="USD"/>
    <n v="1443039001"/>
    <n v="1440447001"/>
    <b v="0"/>
    <x v="25"/>
    <b v="0"/>
    <s v="food/food trucks"/>
    <n v="39"/>
    <n v="83.571428571428569"/>
    <x v="7"/>
    <s v="food trucks"/>
    <x v="2598"/>
    <x v="2595"/>
  </r>
  <r>
    <n v="2599"/>
    <x v="2598"/>
    <x v="2597"/>
    <n v="9041"/>
    <n v="90"/>
    <x v="2"/>
    <x v="0"/>
    <s v="USD"/>
    <n v="1407089147"/>
    <n v="1403201147"/>
    <b v="0"/>
    <x v="81"/>
    <b v="0"/>
    <s v="food/food trucks"/>
    <n v="0.99546510341776351"/>
    <n v="18"/>
    <x v="7"/>
    <s v="food trucks"/>
    <x v="2599"/>
    <x v="2596"/>
  </r>
  <r>
    <n v="2600"/>
    <x v="2599"/>
    <x v="2598"/>
    <n v="50000"/>
    <n v="3466"/>
    <x v="2"/>
    <x v="0"/>
    <s v="USD"/>
    <n v="1458938200"/>
    <n v="1453757800"/>
    <b v="0"/>
    <x v="209"/>
    <b v="0"/>
    <s v="food/food trucks"/>
    <n v="6.9320000000000004"/>
    <n v="115.53333333333333"/>
    <x v="7"/>
    <s v="food trucks"/>
    <x v="2600"/>
    <x v="2597"/>
  </r>
  <r>
    <n v="2601"/>
    <x v="2600"/>
    <x v="2599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s v="space exploration"/>
    <x v="2601"/>
    <x v="2598"/>
  </r>
  <r>
    <n v="2602"/>
    <x v="2601"/>
    <x v="2600"/>
    <n v="12000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x v="2599"/>
  </r>
  <r>
    <n v="2603"/>
    <x v="2602"/>
    <x v="2601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x v="2600"/>
  </r>
  <r>
    <n v="2604"/>
    <x v="2603"/>
    <x v="2602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x v="2601"/>
  </r>
  <r>
    <n v="2605"/>
    <x v="2604"/>
    <x v="2603"/>
    <n v="100000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x v="2602"/>
  </r>
  <r>
    <n v="2606"/>
    <x v="2605"/>
    <x v="2604"/>
    <n v="11000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x v="2603"/>
  </r>
  <r>
    <n v="2607"/>
    <x v="2606"/>
    <x v="2605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s v="space exploration"/>
    <x v="2607"/>
    <x v="2604"/>
  </r>
  <r>
    <n v="2608"/>
    <x v="2607"/>
    <x v="2606"/>
    <n v="8000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x v="2605"/>
  </r>
  <r>
    <n v="2609"/>
    <x v="2608"/>
    <x v="2607"/>
    <n v="35000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x v="2606"/>
  </r>
  <r>
    <n v="2610"/>
    <x v="2609"/>
    <x v="2608"/>
    <n v="2276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x v="2607"/>
  </r>
  <r>
    <n v="2611"/>
    <x v="2610"/>
    <x v="2609"/>
    <n v="11000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x v="2608"/>
  </r>
  <r>
    <n v="2612"/>
    <x v="2611"/>
    <x v="2610"/>
    <n v="10000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x v="2609"/>
  </r>
  <r>
    <n v="2613"/>
    <x v="2612"/>
    <x v="2611"/>
    <n v="7500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x v="2610"/>
  </r>
  <r>
    <n v="2614"/>
    <x v="2613"/>
    <x v="2612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s v="space exploration"/>
    <x v="2614"/>
    <x v="2611"/>
  </r>
  <r>
    <n v="2615"/>
    <x v="2614"/>
    <x v="2613"/>
    <n v="2001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x v="2612"/>
  </r>
  <r>
    <n v="2616"/>
    <x v="2615"/>
    <x v="2614"/>
    <n v="25000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x v="2613"/>
  </r>
  <r>
    <n v="2617"/>
    <x v="2616"/>
    <x v="2615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s v="space exploration"/>
    <x v="2617"/>
    <x v="2614"/>
  </r>
  <r>
    <n v="2618"/>
    <x v="2617"/>
    <x v="2616"/>
    <n v="15000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x v="2615"/>
  </r>
  <r>
    <n v="2619"/>
    <x v="2618"/>
    <x v="2617"/>
    <n v="1000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x v="2616"/>
  </r>
  <r>
    <n v="2620"/>
    <x v="2619"/>
    <x v="2618"/>
    <n v="65000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x v="2617"/>
  </r>
  <r>
    <n v="2621"/>
    <x v="2620"/>
    <x v="2619"/>
    <n v="15000"/>
    <n v="21882"/>
    <x v="0"/>
    <x v="0"/>
    <s v="USD"/>
    <n v="1432230988"/>
    <n v="1429638988"/>
    <b v="1"/>
    <x v="471"/>
    <b v="1"/>
    <s v="technology/space exploration"/>
    <n v="145.88"/>
    <n v="47.058064516129029"/>
    <x v="2"/>
    <s v="space exploration"/>
    <x v="2621"/>
    <x v="2618"/>
  </r>
  <r>
    <n v="2622"/>
    <x v="2621"/>
    <x v="2620"/>
    <n v="1500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x v="2619"/>
  </r>
  <r>
    <n v="2623"/>
    <x v="2622"/>
    <x v="2621"/>
    <n v="2000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x v="2620"/>
  </r>
  <r>
    <n v="2624"/>
    <x v="2623"/>
    <x v="2622"/>
    <n v="8000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x v="2621"/>
  </r>
  <r>
    <n v="2625"/>
    <x v="2624"/>
    <x v="2623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s v="space exploration"/>
    <x v="2625"/>
    <x v="2622"/>
  </r>
  <r>
    <n v="2626"/>
    <x v="2625"/>
    <x v="2624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s v="space exploration"/>
    <x v="2626"/>
    <x v="2623"/>
  </r>
  <r>
    <n v="2627"/>
    <x v="2626"/>
    <x v="2625"/>
    <n v="150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x v="2624"/>
  </r>
  <r>
    <n v="2628"/>
    <x v="2627"/>
    <x v="2626"/>
    <n v="839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x v="2625"/>
  </r>
  <r>
    <n v="2629"/>
    <x v="2628"/>
    <x v="2627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s v="space exploration"/>
    <x v="2629"/>
    <x v="2626"/>
  </r>
  <r>
    <n v="2630"/>
    <x v="2629"/>
    <x v="2628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s v="space exploration"/>
    <x v="2630"/>
    <x v="2627"/>
  </r>
  <r>
    <n v="2631"/>
    <x v="2630"/>
    <x v="2629"/>
    <n v="20000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x v="2628"/>
  </r>
  <r>
    <n v="2632"/>
    <x v="2631"/>
    <x v="2630"/>
    <n v="1070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x v="2629"/>
  </r>
  <r>
    <n v="2633"/>
    <x v="2632"/>
    <x v="2631"/>
    <n v="500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s v="space exploration"/>
    <x v="2633"/>
    <x v="2630"/>
  </r>
  <r>
    <n v="2634"/>
    <x v="2633"/>
    <x v="2632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s v="space exploration"/>
    <x v="2634"/>
    <x v="2631"/>
  </r>
  <r>
    <n v="2635"/>
    <x v="2634"/>
    <x v="2633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s v="space exploration"/>
    <x v="2635"/>
    <x v="2632"/>
  </r>
  <r>
    <n v="2636"/>
    <x v="2635"/>
    <x v="2634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s v="space exploration"/>
    <x v="2636"/>
    <x v="2633"/>
  </r>
  <r>
    <n v="2637"/>
    <x v="2636"/>
    <x v="2635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s v="space exploration"/>
    <x v="2637"/>
    <x v="2634"/>
  </r>
  <r>
    <n v="2638"/>
    <x v="2637"/>
    <x v="2636"/>
    <n v="347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x v="2635"/>
  </r>
  <r>
    <n v="2639"/>
    <x v="2638"/>
    <x v="2637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s v="space exploration"/>
    <x v="2639"/>
    <x v="2636"/>
  </r>
  <r>
    <n v="2640"/>
    <x v="2639"/>
    <x v="2638"/>
    <n v="3000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x v="2637"/>
  </r>
  <r>
    <n v="2641"/>
    <x v="2640"/>
    <x v="2639"/>
    <n v="1500"/>
    <n v="15"/>
    <x v="2"/>
    <x v="0"/>
    <s v="USD"/>
    <n v="1410811740"/>
    <n v="1409341863"/>
    <b v="0"/>
    <x v="29"/>
    <b v="0"/>
    <s v="technology/space exploration"/>
    <n v="1"/>
    <n v="15"/>
    <x v="2"/>
    <s v="space exploration"/>
    <x v="2641"/>
    <x v="2638"/>
  </r>
  <r>
    <n v="2642"/>
    <x v="2641"/>
    <x v="2640"/>
    <n v="500000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x v="2639"/>
  </r>
  <r>
    <n v="2643"/>
    <x v="2642"/>
    <x v="2641"/>
    <n v="100000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x v="323"/>
  </r>
  <r>
    <n v="2644"/>
    <x v="2643"/>
    <x v="2642"/>
    <n v="100000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x v="2640"/>
  </r>
  <r>
    <n v="2645"/>
    <x v="2644"/>
    <x v="2643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s v="space exploration"/>
    <x v="2645"/>
    <x v="2641"/>
  </r>
  <r>
    <n v="2646"/>
    <x v="2645"/>
    <x v="2644"/>
    <n v="500000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x v="2642"/>
  </r>
  <r>
    <n v="2647"/>
    <x v="2646"/>
    <x v="2645"/>
    <n v="2500"/>
    <n v="36"/>
    <x v="1"/>
    <x v="5"/>
    <s v="CAD"/>
    <n v="1439533019"/>
    <n v="1436941019"/>
    <b v="0"/>
    <x v="83"/>
    <b v="0"/>
    <s v="technology/space exploration"/>
    <n v="1.44"/>
    <n v="12"/>
    <x v="2"/>
    <s v="space exploration"/>
    <x v="2647"/>
    <x v="2643"/>
  </r>
  <r>
    <n v="2648"/>
    <x v="2647"/>
    <x v="2646"/>
    <n v="12000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x v="2644"/>
  </r>
  <r>
    <n v="2649"/>
    <x v="2648"/>
    <x v="2647"/>
    <n v="125000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x v="2645"/>
  </r>
  <r>
    <n v="2650"/>
    <x v="2649"/>
    <x v="2648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x v="2646"/>
  </r>
  <r>
    <n v="2651"/>
    <x v="2650"/>
    <x v="2649"/>
    <n v="280000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x v="2647"/>
  </r>
  <r>
    <n v="2652"/>
    <x v="2651"/>
    <x v="2650"/>
    <n v="100000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x v="2648"/>
  </r>
  <r>
    <n v="2653"/>
    <x v="2652"/>
    <x v="2651"/>
    <n v="51000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x v="2649"/>
  </r>
  <r>
    <n v="2654"/>
    <x v="2653"/>
    <x v="2652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s v="space exploration"/>
    <x v="2654"/>
    <x v="2650"/>
  </r>
  <r>
    <n v="2655"/>
    <x v="2654"/>
    <x v="2653"/>
    <n v="15000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x v="2651"/>
  </r>
  <r>
    <n v="2656"/>
    <x v="2655"/>
    <x v="2654"/>
    <n v="15000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x v="2652"/>
  </r>
  <r>
    <n v="2657"/>
    <x v="2656"/>
    <x v="2655"/>
    <n v="30000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x v="2653"/>
  </r>
  <r>
    <n v="2658"/>
    <x v="2657"/>
    <x v="2656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s v="space exploration"/>
    <x v="2658"/>
    <x v="2654"/>
  </r>
  <r>
    <n v="2659"/>
    <x v="2658"/>
    <x v="2657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x v="2655"/>
  </r>
  <r>
    <n v="2660"/>
    <x v="2659"/>
    <x v="2658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s v="space exploration"/>
    <x v="2660"/>
    <x v="2656"/>
  </r>
  <r>
    <n v="2661"/>
    <x v="2660"/>
    <x v="2659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s v="makerspaces"/>
    <x v="2661"/>
    <x v="2657"/>
  </r>
  <r>
    <n v="2662"/>
    <x v="2661"/>
    <x v="2660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s v="makerspaces"/>
    <x v="2662"/>
    <x v="2658"/>
  </r>
  <r>
    <n v="2663"/>
    <x v="2662"/>
    <x v="2661"/>
    <n v="20000"/>
    <n v="20919.25"/>
    <x v="0"/>
    <x v="5"/>
    <s v="CAD"/>
    <n v="1441378800"/>
    <n v="1438873007"/>
    <b v="0"/>
    <x v="66"/>
    <b v="1"/>
    <s v="technology/makerspaces"/>
    <n v="104.59625"/>
    <n v="373.55803571428572"/>
    <x v="2"/>
    <s v="makerspaces"/>
    <x v="2663"/>
    <x v="2659"/>
  </r>
  <r>
    <n v="2664"/>
    <x v="2663"/>
    <x v="2662"/>
    <n v="17500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s v="makerspaces"/>
    <x v="2664"/>
    <x v="2660"/>
  </r>
  <r>
    <n v="2665"/>
    <x v="2664"/>
    <x v="2663"/>
    <n v="3500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s v="makerspaces"/>
    <x v="2665"/>
    <x v="2661"/>
  </r>
  <r>
    <n v="2666"/>
    <x v="2665"/>
    <x v="2664"/>
    <n v="10000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s v="makerspaces"/>
    <x v="2666"/>
    <x v="2662"/>
  </r>
  <r>
    <n v="2667"/>
    <x v="2666"/>
    <x v="2665"/>
    <n v="1500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s v="makerspaces"/>
    <x v="2667"/>
    <x v="2663"/>
  </r>
  <r>
    <n v="2668"/>
    <x v="2667"/>
    <x v="2666"/>
    <n v="1000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s v="makerspaces"/>
    <x v="2668"/>
    <x v="2664"/>
  </r>
  <r>
    <n v="2669"/>
    <x v="2668"/>
    <x v="2667"/>
    <n v="800"/>
    <n v="1001"/>
    <x v="0"/>
    <x v="0"/>
    <s v="USD"/>
    <n v="1452387096"/>
    <n v="1447203096"/>
    <b v="0"/>
    <x v="202"/>
    <b v="1"/>
    <s v="technology/makerspaces"/>
    <n v="125.125"/>
    <n v="91"/>
    <x v="2"/>
    <s v="makerspaces"/>
    <x v="2669"/>
    <x v="2665"/>
  </r>
  <r>
    <n v="2670"/>
    <x v="2669"/>
    <x v="2668"/>
    <n v="38888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s v="makerspaces"/>
    <x v="2670"/>
    <x v="2666"/>
  </r>
  <r>
    <n v="2671"/>
    <x v="2670"/>
    <x v="2669"/>
    <n v="25000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s v="makerspaces"/>
    <x v="2671"/>
    <x v="2667"/>
  </r>
  <r>
    <n v="2672"/>
    <x v="2671"/>
    <x v="2670"/>
    <n v="10000"/>
    <n v="3319"/>
    <x v="2"/>
    <x v="0"/>
    <s v="USD"/>
    <n v="1451282400"/>
    <n v="1449436390"/>
    <b v="1"/>
    <x v="5"/>
    <b v="0"/>
    <s v="technology/makerspaces"/>
    <n v="33.19"/>
    <n v="70.61702127659575"/>
    <x v="2"/>
    <s v="makerspaces"/>
    <x v="2672"/>
    <x v="2668"/>
  </r>
  <r>
    <n v="2673"/>
    <x v="2672"/>
    <x v="2671"/>
    <n v="40000"/>
    <n v="11032"/>
    <x v="2"/>
    <x v="0"/>
    <s v="USD"/>
    <n v="1414622700"/>
    <n v="1412081999"/>
    <b v="1"/>
    <x v="36"/>
    <b v="0"/>
    <s v="technology/makerspaces"/>
    <n v="27.58"/>
    <n v="167.15151515151516"/>
    <x v="2"/>
    <s v="makerspaces"/>
    <x v="2673"/>
    <x v="2669"/>
  </r>
  <r>
    <n v="2674"/>
    <x v="2673"/>
    <x v="2672"/>
    <n v="35000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s v="makerspaces"/>
    <x v="2674"/>
    <x v="2670"/>
  </r>
  <r>
    <n v="2675"/>
    <x v="2674"/>
    <x v="2673"/>
    <n v="25000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s v="makerspaces"/>
    <x v="2675"/>
    <x v="2671"/>
  </r>
  <r>
    <n v="2676"/>
    <x v="2675"/>
    <x v="2674"/>
    <n v="210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s v="makerspaces"/>
    <x v="2676"/>
    <x v="2672"/>
  </r>
  <r>
    <n v="2677"/>
    <x v="2676"/>
    <x v="2675"/>
    <n v="1950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s v="makerspaces"/>
    <x v="2677"/>
    <x v="2673"/>
  </r>
  <r>
    <n v="2678"/>
    <x v="2677"/>
    <x v="2676"/>
    <n v="8000000"/>
    <n v="1100"/>
    <x v="2"/>
    <x v="3"/>
    <s v="EUR"/>
    <n v="1443121765"/>
    <n v="1440529765"/>
    <b v="0"/>
    <x v="84"/>
    <b v="0"/>
    <s v="technology/makerspaces"/>
    <n v="1.375E-2"/>
    <n v="550"/>
    <x v="2"/>
    <s v="makerspaces"/>
    <x v="2678"/>
    <x v="2674"/>
  </r>
  <r>
    <n v="2679"/>
    <x v="2678"/>
    <x v="2677"/>
    <n v="40000"/>
    <n v="132"/>
    <x v="2"/>
    <x v="0"/>
    <s v="USD"/>
    <n v="1425081694"/>
    <n v="1422489694"/>
    <b v="0"/>
    <x v="83"/>
    <b v="0"/>
    <s v="technology/makerspaces"/>
    <n v="0.33"/>
    <n v="44"/>
    <x v="2"/>
    <s v="makerspaces"/>
    <x v="2679"/>
    <x v="2675"/>
  </r>
  <r>
    <n v="2680"/>
    <x v="2679"/>
    <x v="2678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s v="makerspaces"/>
    <x v="2680"/>
    <x v="2676"/>
  </r>
  <r>
    <n v="2681"/>
    <x v="2680"/>
    <x v="2679"/>
    <n v="8000"/>
    <n v="55"/>
    <x v="2"/>
    <x v="0"/>
    <s v="USD"/>
    <n v="1405027750"/>
    <n v="1402867750"/>
    <b v="0"/>
    <x v="84"/>
    <b v="0"/>
    <s v="food/food trucks"/>
    <n v="0.6875"/>
    <n v="27.5"/>
    <x v="7"/>
    <s v="food trucks"/>
    <x v="2681"/>
    <x v="2677"/>
  </r>
  <r>
    <n v="2682"/>
    <x v="2681"/>
    <x v="2680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s v="food trucks"/>
    <x v="2682"/>
    <x v="2678"/>
  </r>
  <r>
    <n v="2683"/>
    <x v="2682"/>
    <x v="2681"/>
    <n v="15000"/>
    <n v="36"/>
    <x v="2"/>
    <x v="0"/>
    <s v="USD"/>
    <n v="1425233240"/>
    <n v="1422641240"/>
    <b v="0"/>
    <x v="83"/>
    <b v="0"/>
    <s v="food/food trucks"/>
    <n v="0.24"/>
    <n v="12"/>
    <x v="7"/>
    <s v="food trucks"/>
    <x v="2683"/>
    <x v="2679"/>
  </r>
  <r>
    <n v="2684"/>
    <x v="2683"/>
    <x v="2682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s v="food trucks"/>
    <x v="2684"/>
    <x v="2680"/>
  </r>
  <r>
    <n v="2685"/>
    <x v="2684"/>
    <x v="2683"/>
    <n v="50000"/>
    <n v="10"/>
    <x v="2"/>
    <x v="0"/>
    <s v="USD"/>
    <n v="1430149330"/>
    <n v="1424968930"/>
    <b v="0"/>
    <x v="29"/>
    <b v="0"/>
    <s v="food/food trucks"/>
    <n v="0.02"/>
    <n v="10"/>
    <x v="7"/>
    <s v="food trucks"/>
    <x v="2685"/>
    <x v="2681"/>
  </r>
  <r>
    <n v="2686"/>
    <x v="2685"/>
    <x v="2684"/>
    <n v="30000"/>
    <n v="0"/>
    <x v="2"/>
    <x v="0"/>
    <s v="USD"/>
    <n v="1412119423"/>
    <n v="1410391423"/>
    <b v="0"/>
    <x v="78"/>
    <b v="0"/>
    <s v="food/food trucks"/>
    <n v="0"/>
    <e v="#DIV/0!"/>
    <x v="7"/>
    <s v="food trucks"/>
    <x v="2686"/>
    <x v="2682"/>
  </r>
  <r>
    <n v="2687"/>
    <x v="2686"/>
    <x v="2685"/>
    <n v="15000"/>
    <n v="0"/>
    <x v="2"/>
    <x v="0"/>
    <s v="USD"/>
    <n v="1435591318"/>
    <n v="1432999318"/>
    <b v="0"/>
    <x v="78"/>
    <b v="0"/>
    <s v="food/food trucks"/>
    <n v="0"/>
    <e v="#DIV/0!"/>
    <x v="7"/>
    <s v="food trucks"/>
    <x v="2687"/>
    <x v="2683"/>
  </r>
  <r>
    <n v="2688"/>
    <x v="2687"/>
    <x v="2686"/>
    <n v="50000"/>
    <n v="74"/>
    <x v="2"/>
    <x v="0"/>
    <s v="USD"/>
    <n v="1424746800"/>
    <n v="1422067870"/>
    <b v="0"/>
    <x v="25"/>
    <b v="0"/>
    <s v="food/food trucks"/>
    <n v="0.14799999999999999"/>
    <n v="5.2857142857142856"/>
    <x v="7"/>
    <s v="food trucks"/>
    <x v="2688"/>
    <x v="2684"/>
  </r>
  <r>
    <n v="2689"/>
    <x v="2688"/>
    <x v="2687"/>
    <n v="35000"/>
    <n v="1"/>
    <x v="2"/>
    <x v="0"/>
    <s v="USD"/>
    <n v="1469919890"/>
    <n v="1467327890"/>
    <b v="0"/>
    <x v="29"/>
    <b v="0"/>
    <s v="food/food trucks"/>
    <n v="2.8571428571428571E-3"/>
    <n v="1"/>
    <x v="7"/>
    <s v="food trucks"/>
    <x v="2689"/>
    <x v="2685"/>
  </r>
  <r>
    <n v="2690"/>
    <x v="2689"/>
    <x v="2688"/>
    <n v="80000"/>
    <n v="8586"/>
    <x v="2"/>
    <x v="0"/>
    <s v="USD"/>
    <n v="1433298676"/>
    <n v="1429410676"/>
    <b v="0"/>
    <x v="115"/>
    <b v="0"/>
    <s v="food/food trucks"/>
    <n v="10.7325"/>
    <n v="72.762711864406782"/>
    <x v="7"/>
    <s v="food trucks"/>
    <x v="2690"/>
    <x v="2686"/>
  </r>
  <r>
    <n v="2691"/>
    <x v="2690"/>
    <x v="2689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s v="food trucks"/>
    <x v="2691"/>
    <x v="2687"/>
  </r>
  <r>
    <n v="2692"/>
    <x v="2691"/>
    <x v="2690"/>
    <n v="3500"/>
    <n v="25"/>
    <x v="2"/>
    <x v="0"/>
    <s v="USD"/>
    <n v="1427266860"/>
    <n v="1424678460"/>
    <b v="0"/>
    <x v="29"/>
    <b v="0"/>
    <s v="food/food trucks"/>
    <n v="0.7142857142857143"/>
    <n v="25"/>
    <x v="7"/>
    <s v="food trucks"/>
    <x v="2692"/>
    <x v="2688"/>
  </r>
  <r>
    <n v="2693"/>
    <x v="2692"/>
    <x v="2691"/>
    <n v="5000"/>
    <n v="40"/>
    <x v="2"/>
    <x v="0"/>
    <s v="USD"/>
    <n v="1407899966"/>
    <n v="1405307966"/>
    <b v="0"/>
    <x v="83"/>
    <b v="0"/>
    <s v="food/food trucks"/>
    <n v="0.8"/>
    <n v="13.333333333333334"/>
    <x v="7"/>
    <s v="food trucks"/>
    <x v="2693"/>
    <x v="2689"/>
  </r>
  <r>
    <n v="2694"/>
    <x v="2693"/>
    <x v="2692"/>
    <n v="30000"/>
    <n v="1"/>
    <x v="2"/>
    <x v="0"/>
    <s v="USD"/>
    <n v="1411701739"/>
    <n v="1409109739"/>
    <b v="0"/>
    <x v="29"/>
    <b v="0"/>
    <s v="food/food trucks"/>
    <n v="3.3333333333333335E-3"/>
    <n v="1"/>
    <x v="7"/>
    <s v="food trucks"/>
    <x v="2694"/>
    <x v="2690"/>
  </r>
  <r>
    <n v="2695"/>
    <x v="2694"/>
    <x v="2693"/>
    <n v="15000"/>
    <n v="71"/>
    <x v="2"/>
    <x v="0"/>
    <s v="USD"/>
    <n v="1428981718"/>
    <n v="1423801318"/>
    <b v="0"/>
    <x v="83"/>
    <b v="0"/>
    <s v="food/food trucks"/>
    <n v="0.47333333333333333"/>
    <n v="23.666666666666668"/>
    <x v="7"/>
    <s v="food trucks"/>
    <x v="2695"/>
    <x v="2691"/>
  </r>
  <r>
    <n v="2696"/>
    <x v="2695"/>
    <x v="2694"/>
    <n v="60000"/>
    <n v="3390"/>
    <x v="2"/>
    <x v="0"/>
    <s v="USD"/>
    <n v="1419538560"/>
    <n v="1416600960"/>
    <b v="0"/>
    <x v="44"/>
    <b v="0"/>
    <s v="food/food trucks"/>
    <n v="5.65"/>
    <n v="89.21052631578948"/>
    <x v="7"/>
    <s v="food trucks"/>
    <x v="2696"/>
    <x v="2692"/>
  </r>
  <r>
    <n v="2697"/>
    <x v="2696"/>
    <x v="2695"/>
    <n v="23000"/>
    <n v="6061"/>
    <x v="2"/>
    <x v="0"/>
    <s v="USD"/>
    <n v="1438552800"/>
    <n v="1435876423"/>
    <b v="0"/>
    <x v="47"/>
    <b v="0"/>
    <s v="food/food trucks"/>
    <n v="26.35217391304348"/>
    <n v="116.55769230769231"/>
    <x v="7"/>
    <s v="food trucks"/>
    <x v="2697"/>
    <x v="2693"/>
  </r>
  <r>
    <n v="2698"/>
    <x v="2697"/>
    <x v="2696"/>
    <n v="8000"/>
    <n v="26.01"/>
    <x v="2"/>
    <x v="0"/>
    <s v="USD"/>
    <n v="1403904808"/>
    <n v="1401312808"/>
    <b v="0"/>
    <x v="84"/>
    <b v="0"/>
    <s v="food/food trucks"/>
    <n v="0.325125"/>
    <n v="13.005000000000001"/>
    <x v="7"/>
    <s v="food trucks"/>
    <x v="2698"/>
    <x v="2694"/>
  </r>
  <r>
    <n v="2699"/>
    <x v="2698"/>
    <x v="2697"/>
    <n v="2"/>
    <n v="0"/>
    <x v="2"/>
    <x v="5"/>
    <s v="CAD"/>
    <n v="1407533463"/>
    <n v="1404941463"/>
    <b v="0"/>
    <x v="78"/>
    <b v="0"/>
    <s v="food/food trucks"/>
    <n v="0"/>
    <e v="#DIV/0!"/>
    <x v="7"/>
    <s v="food trucks"/>
    <x v="2699"/>
    <x v="2695"/>
  </r>
  <r>
    <n v="2700"/>
    <x v="2699"/>
    <x v="2698"/>
    <n v="9999"/>
    <n v="70"/>
    <x v="2"/>
    <x v="0"/>
    <s v="USD"/>
    <n v="1411073972"/>
    <n v="1408481972"/>
    <b v="0"/>
    <x v="80"/>
    <b v="0"/>
    <s v="food/food trucks"/>
    <n v="0.7000700070007001"/>
    <n v="17.5"/>
    <x v="7"/>
    <s v="food trucks"/>
    <x v="2700"/>
    <x v="2696"/>
  </r>
  <r>
    <n v="2701"/>
    <x v="2700"/>
    <x v="2699"/>
    <n v="3400"/>
    <n v="1570"/>
    <x v="3"/>
    <x v="17"/>
    <s v="EUR"/>
    <n v="1491586534"/>
    <n v="1488911734"/>
    <b v="0"/>
    <x v="67"/>
    <b v="0"/>
    <s v="theater/spaces"/>
    <n v="46.176470588235297"/>
    <n v="34.130434782608695"/>
    <x v="1"/>
    <s v="spaces"/>
    <x v="2701"/>
    <x v="2697"/>
  </r>
  <r>
    <n v="2702"/>
    <x v="2701"/>
    <x v="2700"/>
    <n v="10000"/>
    <n v="3441"/>
    <x v="3"/>
    <x v="0"/>
    <s v="USD"/>
    <n v="1491416077"/>
    <n v="1488827677"/>
    <b v="1"/>
    <x v="55"/>
    <b v="0"/>
    <s v="theater/spaces"/>
    <n v="34.410000000000004"/>
    <n v="132.34615384615384"/>
    <x v="1"/>
    <s v="spaces"/>
    <x v="2702"/>
    <x v="2698"/>
  </r>
  <r>
    <n v="2703"/>
    <x v="2702"/>
    <x v="2701"/>
    <n v="40000"/>
    <n v="41500"/>
    <x v="3"/>
    <x v="14"/>
    <s v="MXN"/>
    <n v="1490196830"/>
    <n v="1485016430"/>
    <b v="0"/>
    <x v="43"/>
    <b v="0"/>
    <s v="theater/spaces"/>
    <n v="103.75000000000001"/>
    <n v="922.22222222222217"/>
    <x v="1"/>
    <s v="spaces"/>
    <x v="2703"/>
    <x v="2699"/>
  </r>
  <r>
    <n v="2704"/>
    <x v="2703"/>
    <x v="2702"/>
    <n v="19000"/>
    <n v="1145"/>
    <x v="3"/>
    <x v="0"/>
    <s v="USD"/>
    <n v="1491421314"/>
    <n v="1487709714"/>
    <b v="0"/>
    <x v="63"/>
    <b v="0"/>
    <s v="theater/spaces"/>
    <n v="6.0263157894736841"/>
    <n v="163.57142857142858"/>
    <x v="1"/>
    <s v="spaces"/>
    <x v="2704"/>
    <x v="2700"/>
  </r>
  <r>
    <n v="2705"/>
    <x v="2704"/>
    <x v="2703"/>
    <n v="16500"/>
    <n v="1739"/>
    <x v="3"/>
    <x v="0"/>
    <s v="USD"/>
    <n v="1490389158"/>
    <n v="1486504758"/>
    <b v="0"/>
    <x v="22"/>
    <b v="0"/>
    <s v="theater/spaces"/>
    <n v="10.539393939393939"/>
    <n v="217.375"/>
    <x v="1"/>
    <s v="spaces"/>
    <x v="2705"/>
    <x v="2701"/>
  </r>
  <r>
    <n v="2706"/>
    <x v="2705"/>
    <x v="2704"/>
    <n v="35000"/>
    <n v="39304"/>
    <x v="0"/>
    <x v="0"/>
    <s v="USD"/>
    <n v="1413442740"/>
    <n v="1410937483"/>
    <b v="1"/>
    <x v="40"/>
    <b v="1"/>
    <s v="theater/spaces"/>
    <n v="112.29714285714284"/>
    <n v="149.44486692015209"/>
    <x v="1"/>
    <s v="spaces"/>
    <x v="2706"/>
    <x v="2702"/>
  </r>
  <r>
    <n v="2707"/>
    <x v="2706"/>
    <x v="2705"/>
    <n v="8000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s v="spaces"/>
    <x v="2707"/>
    <x v="2703"/>
  </r>
  <r>
    <n v="2708"/>
    <x v="2707"/>
    <x v="2706"/>
    <n v="20000"/>
    <n v="46643.07"/>
    <x v="0"/>
    <x v="1"/>
    <s v="GBP"/>
    <n v="1469119526"/>
    <n v="1463935526"/>
    <b v="1"/>
    <x v="477"/>
    <b v="1"/>
    <s v="theater/spaces"/>
    <n v="233.21535"/>
    <n v="44.464318398474738"/>
    <x v="1"/>
    <s v="spaces"/>
    <x v="2708"/>
    <x v="2704"/>
  </r>
  <r>
    <n v="2709"/>
    <x v="2708"/>
    <x v="2707"/>
    <n v="50000"/>
    <n v="50803"/>
    <x v="0"/>
    <x v="0"/>
    <s v="USD"/>
    <n v="1475553540"/>
    <n v="1472528141"/>
    <b v="1"/>
    <x v="478"/>
    <b v="1"/>
    <s v="theater/spaces"/>
    <n v="101.60599999999999"/>
    <n v="164.94480519480518"/>
    <x v="1"/>
    <s v="spaces"/>
    <x v="2709"/>
    <x v="2705"/>
  </r>
  <r>
    <n v="2710"/>
    <x v="2709"/>
    <x v="2708"/>
    <n v="60000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s v="spaces"/>
    <x v="2710"/>
    <x v="2706"/>
  </r>
  <r>
    <n v="2711"/>
    <x v="2710"/>
    <x v="2709"/>
    <n v="3910"/>
    <n v="3938"/>
    <x v="0"/>
    <x v="1"/>
    <s v="GBP"/>
    <n v="1403301660"/>
    <n v="1400694790"/>
    <b v="1"/>
    <x v="196"/>
    <b v="1"/>
    <s v="theater/spaces"/>
    <n v="100.7161125319693"/>
    <n v="53.945205479452056"/>
    <x v="1"/>
    <s v="spaces"/>
    <x v="2711"/>
    <x v="2707"/>
  </r>
  <r>
    <n v="2712"/>
    <x v="2711"/>
    <x v="2710"/>
    <n v="5500"/>
    <n v="7226"/>
    <x v="0"/>
    <x v="0"/>
    <s v="USD"/>
    <n v="1373738400"/>
    <n v="1370568560"/>
    <b v="1"/>
    <x v="235"/>
    <b v="1"/>
    <s v="theater/spaces"/>
    <n v="131.38181818181818"/>
    <n v="50.531468531468533"/>
    <x v="1"/>
    <s v="spaces"/>
    <x v="2712"/>
    <x v="2708"/>
  </r>
  <r>
    <n v="2713"/>
    <x v="2712"/>
    <x v="2711"/>
    <n v="150000"/>
    <n v="153362"/>
    <x v="0"/>
    <x v="0"/>
    <s v="USD"/>
    <n v="1450971684"/>
    <n v="1447515684"/>
    <b v="1"/>
    <x v="480"/>
    <b v="1"/>
    <s v="theater/spaces"/>
    <n v="102.24133333333334"/>
    <n v="108.00140845070422"/>
    <x v="1"/>
    <s v="spaces"/>
    <x v="2713"/>
    <x v="2709"/>
  </r>
  <r>
    <n v="2714"/>
    <x v="2713"/>
    <x v="2712"/>
    <n v="25000"/>
    <n v="29089"/>
    <x v="0"/>
    <x v="0"/>
    <s v="USD"/>
    <n v="1476486000"/>
    <n v="1474040596"/>
    <b v="1"/>
    <x v="120"/>
    <b v="1"/>
    <s v="theater/spaces"/>
    <n v="116.35599999999999"/>
    <n v="95.373770491803285"/>
    <x v="1"/>
    <s v="spaces"/>
    <x v="2714"/>
    <x v="2710"/>
  </r>
  <r>
    <n v="2715"/>
    <x v="2714"/>
    <x v="2713"/>
    <n v="12000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s v="spaces"/>
    <x v="2715"/>
    <x v="2711"/>
  </r>
  <r>
    <n v="2716"/>
    <x v="2715"/>
    <x v="2714"/>
    <n v="10000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s v="spaces"/>
    <x v="2716"/>
    <x v="2712"/>
  </r>
  <r>
    <n v="2717"/>
    <x v="2716"/>
    <x v="2715"/>
    <n v="25000"/>
    <n v="30026"/>
    <x v="0"/>
    <x v="0"/>
    <s v="USD"/>
    <n v="1417906649"/>
    <n v="1414015049"/>
    <b v="1"/>
    <x v="166"/>
    <b v="1"/>
    <s v="theater/spaces"/>
    <n v="120.10400000000001"/>
    <n v="92.387692307692305"/>
    <x v="1"/>
    <s v="spaces"/>
    <x v="2717"/>
    <x v="2713"/>
  </r>
  <r>
    <n v="2718"/>
    <x v="2717"/>
    <x v="2716"/>
    <n v="18000"/>
    <n v="18645"/>
    <x v="0"/>
    <x v="0"/>
    <s v="USD"/>
    <n v="1462316400"/>
    <n v="1459865945"/>
    <b v="1"/>
    <x v="265"/>
    <b v="1"/>
    <s v="theater/spaces"/>
    <n v="103.58333333333334"/>
    <n v="125.97972972972973"/>
    <x v="1"/>
    <s v="spaces"/>
    <x v="2718"/>
    <x v="2714"/>
  </r>
  <r>
    <n v="2719"/>
    <x v="2718"/>
    <x v="2717"/>
    <n v="6000"/>
    <n v="6530"/>
    <x v="0"/>
    <x v="0"/>
    <s v="USD"/>
    <n v="1460936694"/>
    <n v="1455756294"/>
    <b v="0"/>
    <x v="50"/>
    <b v="1"/>
    <s v="theater/spaces"/>
    <n v="108.83333333333334"/>
    <n v="94.637681159420296"/>
    <x v="1"/>
    <s v="spaces"/>
    <x v="2719"/>
    <x v="2715"/>
  </r>
  <r>
    <n v="2720"/>
    <x v="2719"/>
    <x v="2718"/>
    <n v="25000"/>
    <n v="29531"/>
    <x v="0"/>
    <x v="0"/>
    <s v="USD"/>
    <n v="1478866253"/>
    <n v="1476270653"/>
    <b v="0"/>
    <x v="210"/>
    <b v="1"/>
    <s v="theater/spaces"/>
    <n v="118.12400000000001"/>
    <n v="170.69942196531792"/>
    <x v="1"/>
    <s v="spaces"/>
    <x v="2720"/>
    <x v="2716"/>
  </r>
  <r>
    <n v="2721"/>
    <x v="2720"/>
    <x v="2719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s v="hardware"/>
    <x v="2721"/>
    <x v="2717"/>
  </r>
  <r>
    <n v="2722"/>
    <x v="2721"/>
    <x v="2720"/>
    <n v="5000"/>
    <n v="12627"/>
    <x v="0"/>
    <x v="0"/>
    <s v="USD"/>
    <n v="1485722053"/>
    <n v="1480538053"/>
    <b v="0"/>
    <x v="333"/>
    <b v="1"/>
    <s v="technology/hardware"/>
    <n v="252.54"/>
    <n v="68.254054054054052"/>
    <x v="2"/>
    <s v="hardware"/>
    <x v="2722"/>
    <x v="2718"/>
  </r>
  <r>
    <n v="2723"/>
    <x v="2722"/>
    <x v="2721"/>
    <n v="12000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s v="hardware"/>
    <x v="2723"/>
    <x v="2719"/>
  </r>
  <r>
    <n v="2724"/>
    <x v="2723"/>
    <x v="2722"/>
    <n v="2468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s v="hardware"/>
    <x v="2724"/>
    <x v="2720"/>
  </r>
  <r>
    <n v="2725"/>
    <x v="2724"/>
    <x v="2723"/>
    <n v="40000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s v="hardware"/>
    <x v="2725"/>
    <x v="2721"/>
  </r>
  <r>
    <n v="2726"/>
    <x v="2725"/>
    <x v="2724"/>
    <n v="100000"/>
    <n v="105745"/>
    <x v="0"/>
    <x v="0"/>
    <s v="USD"/>
    <n v="1461333311"/>
    <n v="1458741311"/>
    <b v="0"/>
    <x v="442"/>
    <b v="1"/>
    <s v="technology/hardware"/>
    <n v="105.745"/>
    <n v="261.74504950495049"/>
    <x v="2"/>
    <s v="hardware"/>
    <x v="2726"/>
    <x v="2722"/>
  </r>
  <r>
    <n v="2727"/>
    <x v="2726"/>
    <x v="2725"/>
    <n v="10000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s v="hardware"/>
    <x v="2727"/>
    <x v="2723"/>
  </r>
  <r>
    <n v="2728"/>
    <x v="2727"/>
    <x v="2726"/>
    <n v="15000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s v="hardware"/>
    <x v="2728"/>
    <x v="2724"/>
  </r>
  <r>
    <n v="2729"/>
    <x v="2728"/>
    <x v="2727"/>
    <n v="7500"/>
    <n v="7833"/>
    <x v="0"/>
    <x v="0"/>
    <s v="USD"/>
    <n v="1430459197"/>
    <n v="1427867197"/>
    <b v="0"/>
    <x v="23"/>
    <b v="1"/>
    <s v="technology/hardware"/>
    <n v="104.44"/>
    <n v="340.56521739130437"/>
    <x v="2"/>
    <s v="hardware"/>
    <x v="2729"/>
    <x v="2725"/>
  </r>
  <r>
    <n v="2730"/>
    <x v="2729"/>
    <x v="2728"/>
    <n v="270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s v="hardware"/>
    <x v="2730"/>
    <x v="2726"/>
  </r>
  <r>
    <n v="2731"/>
    <x v="2730"/>
    <x v="2729"/>
    <n v="30000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s v="hardware"/>
    <x v="2731"/>
    <x v="2727"/>
  </r>
  <r>
    <n v="2732"/>
    <x v="2731"/>
    <x v="2730"/>
    <n v="12000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s v="hardware"/>
    <x v="2732"/>
    <x v="2728"/>
  </r>
  <r>
    <n v="2733"/>
    <x v="2732"/>
    <x v="2731"/>
    <n v="50000"/>
    <n v="53769"/>
    <x v="0"/>
    <x v="0"/>
    <s v="USD"/>
    <n v="1428643974"/>
    <n v="1423463574"/>
    <b v="0"/>
    <x v="46"/>
    <b v="1"/>
    <s v="technology/hardware"/>
    <n v="107.538"/>
    <n v="451.84033613445376"/>
    <x v="2"/>
    <s v="hardware"/>
    <x v="2733"/>
    <x v="2729"/>
  </r>
  <r>
    <n v="2734"/>
    <x v="2733"/>
    <x v="2732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s v="hardware"/>
    <x v="2734"/>
    <x v="2730"/>
  </r>
  <r>
    <n v="2735"/>
    <x v="2734"/>
    <x v="2733"/>
    <n v="750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s v="hardware"/>
    <x v="2735"/>
    <x v="2731"/>
  </r>
  <r>
    <n v="2736"/>
    <x v="2735"/>
    <x v="2734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s v="hardware"/>
    <x v="2736"/>
    <x v="2732"/>
  </r>
  <r>
    <n v="2737"/>
    <x v="2736"/>
    <x v="2735"/>
    <n v="30000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s v="hardware"/>
    <x v="2737"/>
    <x v="2733"/>
  </r>
  <r>
    <n v="2738"/>
    <x v="2737"/>
    <x v="2736"/>
    <n v="5000"/>
    <n v="7397"/>
    <x v="0"/>
    <x v="0"/>
    <s v="USD"/>
    <n v="1478402804"/>
    <n v="1473218804"/>
    <b v="0"/>
    <x v="41"/>
    <b v="1"/>
    <s v="technology/hardware"/>
    <n v="147.94"/>
    <n v="493.13333333333333"/>
    <x v="2"/>
    <s v="hardware"/>
    <x v="2738"/>
    <x v="2734"/>
  </r>
  <r>
    <n v="2739"/>
    <x v="2738"/>
    <x v="2737"/>
    <n v="1100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s v="hardware"/>
    <x v="2739"/>
    <x v="2735"/>
  </r>
  <r>
    <n v="2740"/>
    <x v="2739"/>
    <x v="2738"/>
    <n v="300"/>
    <n v="310"/>
    <x v="0"/>
    <x v="0"/>
    <s v="USD"/>
    <n v="1426117552"/>
    <n v="1423529152"/>
    <b v="0"/>
    <x v="57"/>
    <b v="1"/>
    <s v="technology/hardware"/>
    <n v="103.33333333333334"/>
    <n v="18.235294117647058"/>
    <x v="2"/>
    <s v="hardware"/>
    <x v="2740"/>
    <x v="2736"/>
  </r>
  <r>
    <n v="2741"/>
    <x v="2740"/>
    <x v="2739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s v="children's books"/>
    <x v="2741"/>
    <x v="2737"/>
  </r>
  <r>
    <n v="2742"/>
    <x v="2741"/>
    <x v="2740"/>
    <n v="2500"/>
    <n v="731"/>
    <x v="2"/>
    <x v="0"/>
    <s v="USD"/>
    <n v="1337102187"/>
    <n v="1335892587"/>
    <b v="0"/>
    <x v="59"/>
    <b v="0"/>
    <s v="publishing/children's books"/>
    <n v="29.24"/>
    <n v="40.611111111111114"/>
    <x v="3"/>
    <s v="children's books"/>
    <x v="2742"/>
    <x v="2738"/>
  </r>
  <r>
    <n v="2743"/>
    <x v="2742"/>
    <x v="2741"/>
    <n v="5999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x v="2739"/>
  </r>
  <r>
    <n v="2744"/>
    <x v="2743"/>
    <x v="2742"/>
    <n v="16000"/>
    <n v="835"/>
    <x v="2"/>
    <x v="0"/>
    <s v="USD"/>
    <n v="1330478998"/>
    <n v="1327886998"/>
    <b v="0"/>
    <x v="19"/>
    <b v="0"/>
    <s v="publishing/children's books"/>
    <n v="5.21875"/>
    <n v="37.954545454545453"/>
    <x v="3"/>
    <s v="children's books"/>
    <x v="2744"/>
    <x v="2740"/>
  </r>
  <r>
    <n v="2745"/>
    <x v="2744"/>
    <x v="2743"/>
    <n v="8000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x v="2741"/>
  </r>
  <r>
    <n v="2746"/>
    <x v="2745"/>
    <x v="2744"/>
    <n v="3000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x v="2742"/>
  </r>
  <r>
    <n v="2747"/>
    <x v="2746"/>
    <x v="2745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s v="children's books"/>
    <x v="2747"/>
    <x v="2743"/>
  </r>
  <r>
    <n v="2748"/>
    <x v="2747"/>
    <x v="2746"/>
    <n v="5000"/>
    <n v="53"/>
    <x v="2"/>
    <x v="0"/>
    <s v="USD"/>
    <n v="1472835802"/>
    <n v="1470243802"/>
    <b v="0"/>
    <x v="80"/>
    <b v="0"/>
    <s v="publishing/children's books"/>
    <n v="1.06"/>
    <n v="13.25"/>
    <x v="3"/>
    <s v="children's books"/>
    <x v="2748"/>
    <x v="2744"/>
  </r>
  <r>
    <n v="2749"/>
    <x v="2748"/>
    <x v="2747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s v="children's books"/>
    <x v="2749"/>
    <x v="2745"/>
  </r>
  <r>
    <n v="2750"/>
    <x v="2749"/>
    <x v="2748"/>
    <n v="199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x v="2746"/>
  </r>
  <r>
    <n v="2751"/>
    <x v="2750"/>
    <x v="2749"/>
    <n v="3274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x v="2747"/>
  </r>
  <r>
    <n v="2752"/>
    <x v="2751"/>
    <x v="2750"/>
    <n v="4800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x v="2748"/>
  </r>
  <r>
    <n v="2753"/>
    <x v="2752"/>
    <x v="2751"/>
    <n v="2000"/>
    <n v="380"/>
    <x v="2"/>
    <x v="0"/>
    <s v="USD"/>
    <n v="1346017023"/>
    <n v="1343425023"/>
    <b v="0"/>
    <x v="22"/>
    <b v="0"/>
    <s v="publishing/children's books"/>
    <n v="19"/>
    <n v="47.5"/>
    <x v="3"/>
    <s v="children's books"/>
    <x v="2753"/>
    <x v="2749"/>
  </r>
  <r>
    <n v="2754"/>
    <x v="2753"/>
    <x v="2752"/>
    <n v="10000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x v="2750"/>
  </r>
  <r>
    <n v="2755"/>
    <x v="2754"/>
    <x v="2753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s v="children's books"/>
    <x v="2755"/>
    <x v="2751"/>
  </r>
  <r>
    <n v="2756"/>
    <x v="2755"/>
    <x v="2754"/>
    <n v="10000"/>
    <n v="1048"/>
    <x v="2"/>
    <x v="0"/>
    <s v="USD"/>
    <n v="1389476201"/>
    <n v="1386884201"/>
    <b v="0"/>
    <x v="51"/>
    <b v="0"/>
    <s v="publishing/children's books"/>
    <n v="10.48"/>
    <n v="31.757575757575758"/>
    <x v="3"/>
    <s v="children's books"/>
    <x v="2756"/>
    <x v="2752"/>
  </r>
  <r>
    <n v="2757"/>
    <x v="2756"/>
    <x v="2755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s v="children's books"/>
    <x v="2757"/>
    <x v="2753"/>
  </r>
  <r>
    <n v="2758"/>
    <x v="2757"/>
    <x v="2756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s v="children's books"/>
    <x v="2758"/>
    <x v="2754"/>
  </r>
  <r>
    <n v="2759"/>
    <x v="2758"/>
    <x v="2757"/>
    <n v="1000"/>
    <n v="105"/>
    <x v="2"/>
    <x v="2"/>
    <s v="AUD"/>
    <n v="1468658866"/>
    <n v="1464943666"/>
    <b v="0"/>
    <x v="84"/>
    <b v="0"/>
    <s v="publishing/children's books"/>
    <n v="10.5"/>
    <n v="52.5"/>
    <x v="3"/>
    <s v="children's books"/>
    <x v="2759"/>
    <x v="2755"/>
  </r>
  <r>
    <n v="2760"/>
    <x v="2759"/>
    <x v="2758"/>
    <n v="500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x v="2756"/>
  </r>
  <r>
    <n v="2761"/>
    <x v="2760"/>
    <x v="2759"/>
    <n v="5000"/>
    <n v="36"/>
    <x v="2"/>
    <x v="0"/>
    <s v="USD"/>
    <n v="1357176693"/>
    <n v="1354584693"/>
    <b v="0"/>
    <x v="80"/>
    <b v="0"/>
    <s v="publishing/children's books"/>
    <n v="0.72"/>
    <n v="9"/>
    <x v="3"/>
    <s v="children's books"/>
    <x v="2761"/>
    <x v="2757"/>
  </r>
  <r>
    <n v="2762"/>
    <x v="2761"/>
    <x v="2760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s v="children's books"/>
    <x v="2762"/>
    <x v="2758"/>
  </r>
  <r>
    <n v="2763"/>
    <x v="2762"/>
    <x v="2761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s v="children's books"/>
    <x v="2763"/>
    <x v="2759"/>
  </r>
  <r>
    <n v="2764"/>
    <x v="2763"/>
    <x v="2762"/>
    <n v="4000"/>
    <n v="45"/>
    <x v="2"/>
    <x v="0"/>
    <s v="USD"/>
    <n v="1338404400"/>
    <n v="1335855631"/>
    <b v="0"/>
    <x v="80"/>
    <b v="0"/>
    <s v="publishing/children's books"/>
    <n v="1.125"/>
    <n v="11.25"/>
    <x v="3"/>
    <s v="children's books"/>
    <x v="2764"/>
    <x v="2760"/>
  </r>
  <r>
    <n v="2765"/>
    <x v="2764"/>
    <x v="2763"/>
    <n v="4000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x v="2761"/>
  </r>
  <r>
    <n v="2766"/>
    <x v="2765"/>
    <x v="2764"/>
    <n v="5000"/>
    <n v="100"/>
    <x v="2"/>
    <x v="0"/>
    <s v="USD"/>
    <n v="1313078518"/>
    <n v="1310486518"/>
    <b v="0"/>
    <x v="80"/>
    <b v="0"/>
    <s v="publishing/children's books"/>
    <n v="2"/>
    <n v="25"/>
    <x v="3"/>
    <s v="children's books"/>
    <x v="2766"/>
    <x v="2762"/>
  </r>
  <r>
    <n v="2767"/>
    <x v="2766"/>
    <x v="2765"/>
    <n v="4000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x v="2763"/>
  </r>
  <r>
    <n v="2768"/>
    <x v="2767"/>
    <x v="2766"/>
    <n v="7000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x v="2764"/>
  </r>
  <r>
    <n v="2769"/>
    <x v="2768"/>
    <x v="2767"/>
    <n v="800"/>
    <n v="2"/>
    <x v="2"/>
    <x v="1"/>
    <s v="GBP"/>
    <n v="1401997790"/>
    <n v="1397677790"/>
    <b v="0"/>
    <x v="84"/>
    <b v="0"/>
    <s v="publishing/children's books"/>
    <n v="0.25"/>
    <n v="1"/>
    <x v="3"/>
    <s v="children's books"/>
    <x v="2769"/>
    <x v="2765"/>
  </r>
  <r>
    <n v="2770"/>
    <x v="2769"/>
    <x v="2768"/>
    <n v="20000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x v="2766"/>
  </r>
  <r>
    <n v="2771"/>
    <x v="2770"/>
    <x v="2769"/>
    <n v="19980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x v="2767"/>
  </r>
  <r>
    <n v="2772"/>
    <x v="2771"/>
    <x v="2770"/>
    <n v="8000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x v="2768"/>
  </r>
  <r>
    <n v="2773"/>
    <x v="2772"/>
    <x v="2771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s v="children's books"/>
    <x v="2773"/>
    <x v="2769"/>
  </r>
  <r>
    <n v="2774"/>
    <x v="2773"/>
    <x v="2772"/>
    <n v="4000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x v="2770"/>
  </r>
  <r>
    <n v="2775"/>
    <x v="2774"/>
    <x v="2773"/>
    <n v="5000"/>
    <n v="150"/>
    <x v="2"/>
    <x v="0"/>
    <s v="USD"/>
    <n v="1323994754"/>
    <n v="1321402754"/>
    <b v="0"/>
    <x v="84"/>
    <b v="0"/>
    <s v="publishing/children's books"/>
    <n v="3"/>
    <n v="75"/>
    <x v="3"/>
    <s v="children's books"/>
    <x v="2775"/>
    <x v="2771"/>
  </r>
  <r>
    <n v="2776"/>
    <x v="2775"/>
    <x v="2774"/>
    <n v="21000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x v="2772"/>
  </r>
  <r>
    <n v="2777"/>
    <x v="2776"/>
    <x v="2775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s v="children's books"/>
    <x v="2777"/>
    <x v="2773"/>
  </r>
  <r>
    <n v="2778"/>
    <x v="2777"/>
    <x v="2776"/>
    <n v="5500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x v="2774"/>
  </r>
  <r>
    <n v="2779"/>
    <x v="2778"/>
    <x v="2777"/>
    <n v="2500"/>
    <n v="53"/>
    <x v="2"/>
    <x v="0"/>
    <s v="USD"/>
    <n v="1448204621"/>
    <n v="1445609021"/>
    <b v="0"/>
    <x v="29"/>
    <b v="0"/>
    <s v="publishing/children's books"/>
    <n v="2.12"/>
    <n v="53"/>
    <x v="3"/>
    <s v="children's books"/>
    <x v="2779"/>
    <x v="2775"/>
  </r>
  <r>
    <n v="2780"/>
    <x v="2779"/>
    <x v="2778"/>
    <n v="100000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x v="2776"/>
  </r>
  <r>
    <n v="2781"/>
    <x v="2780"/>
    <x v="2779"/>
    <n v="1250"/>
    <n v="1316"/>
    <x v="0"/>
    <x v="0"/>
    <s v="USD"/>
    <n v="1423724400"/>
    <n v="1421274954"/>
    <b v="0"/>
    <x v="33"/>
    <b v="1"/>
    <s v="theater/plays"/>
    <n v="105.28"/>
    <n v="47"/>
    <x v="1"/>
    <s v="plays"/>
    <x v="2781"/>
    <x v="2777"/>
  </r>
  <r>
    <n v="2782"/>
    <x v="2781"/>
    <x v="2780"/>
    <n v="1000"/>
    <n v="1200"/>
    <x v="0"/>
    <x v="0"/>
    <s v="USD"/>
    <n v="1424149140"/>
    <n v="1421964718"/>
    <b v="0"/>
    <x v="59"/>
    <b v="1"/>
    <s v="theater/plays"/>
    <n v="120"/>
    <n v="66.666666666666671"/>
    <x v="1"/>
    <s v="plays"/>
    <x v="2782"/>
    <x v="2778"/>
  </r>
  <r>
    <n v="2783"/>
    <x v="2782"/>
    <x v="2781"/>
    <n v="1000"/>
    <n v="1145"/>
    <x v="0"/>
    <x v="1"/>
    <s v="GBP"/>
    <n v="1429793446"/>
    <n v="1428583846"/>
    <b v="0"/>
    <x v="42"/>
    <b v="1"/>
    <s v="theater/plays"/>
    <n v="114.5"/>
    <n v="18.770491803278688"/>
    <x v="1"/>
    <s v="plays"/>
    <x v="2783"/>
    <x v="2779"/>
  </r>
  <r>
    <n v="2784"/>
    <x v="2783"/>
    <x v="2782"/>
    <n v="6000"/>
    <n v="7140"/>
    <x v="0"/>
    <x v="0"/>
    <s v="USD"/>
    <n v="1414608843"/>
    <n v="1412794443"/>
    <b v="0"/>
    <x v="52"/>
    <b v="1"/>
    <s v="theater/plays"/>
    <n v="119"/>
    <n v="66.111111111111114"/>
    <x v="1"/>
    <s v="plays"/>
    <x v="2784"/>
    <x v="2780"/>
  </r>
  <r>
    <n v="2785"/>
    <x v="2784"/>
    <x v="2783"/>
    <n v="5000"/>
    <n v="5234"/>
    <x v="0"/>
    <x v="0"/>
    <s v="USD"/>
    <n v="1470430800"/>
    <n v="1467865967"/>
    <b v="0"/>
    <x v="136"/>
    <b v="1"/>
    <s v="theater/plays"/>
    <n v="104.67999999999999"/>
    <n v="36.859154929577464"/>
    <x v="1"/>
    <s v="plays"/>
    <x v="2785"/>
    <x v="2781"/>
  </r>
  <r>
    <n v="2786"/>
    <x v="2785"/>
    <x v="2784"/>
    <n v="2500"/>
    <n v="2946"/>
    <x v="0"/>
    <x v="1"/>
    <s v="GBP"/>
    <n v="1404913180"/>
    <n v="1403703580"/>
    <b v="0"/>
    <x v="142"/>
    <b v="1"/>
    <s v="theater/plays"/>
    <n v="117.83999999999999"/>
    <n v="39.810810810810814"/>
    <x v="1"/>
    <s v="plays"/>
    <x v="2786"/>
    <x v="2782"/>
  </r>
  <r>
    <n v="2787"/>
    <x v="2786"/>
    <x v="2785"/>
    <n v="1000"/>
    <n v="1197"/>
    <x v="0"/>
    <x v="0"/>
    <s v="USD"/>
    <n v="1405658752"/>
    <n v="1403066752"/>
    <b v="0"/>
    <x v="44"/>
    <b v="1"/>
    <s v="theater/plays"/>
    <n v="119.7"/>
    <n v="31.5"/>
    <x v="1"/>
    <s v="plays"/>
    <x v="2787"/>
    <x v="2783"/>
  </r>
  <r>
    <n v="2788"/>
    <x v="2787"/>
    <x v="2786"/>
    <n v="2000"/>
    <n v="2050"/>
    <x v="0"/>
    <x v="0"/>
    <s v="USD"/>
    <n v="1469811043"/>
    <n v="1467219043"/>
    <b v="0"/>
    <x v="9"/>
    <b v="1"/>
    <s v="theater/plays"/>
    <n v="102.49999999999999"/>
    <n v="102.5"/>
    <x v="1"/>
    <s v="plays"/>
    <x v="2788"/>
    <x v="2784"/>
  </r>
  <r>
    <n v="2789"/>
    <x v="2788"/>
    <x v="2787"/>
    <n v="3000"/>
    <n v="3035"/>
    <x v="0"/>
    <x v="0"/>
    <s v="USD"/>
    <n v="1426132800"/>
    <n v="1424477934"/>
    <b v="0"/>
    <x v="54"/>
    <b v="1"/>
    <s v="theater/plays"/>
    <n v="101.16666666666667"/>
    <n v="126.45833333333333"/>
    <x v="1"/>
    <s v="plays"/>
    <x v="2789"/>
    <x v="2785"/>
  </r>
  <r>
    <n v="2790"/>
    <x v="2789"/>
    <x v="2788"/>
    <n v="3000"/>
    <n v="3160"/>
    <x v="0"/>
    <x v="0"/>
    <s v="USD"/>
    <n v="1423693903"/>
    <n v="1421101903"/>
    <b v="0"/>
    <x v="36"/>
    <b v="1"/>
    <s v="theater/plays"/>
    <n v="105.33333333333333"/>
    <n v="47.878787878787875"/>
    <x v="1"/>
    <s v="plays"/>
    <x v="2790"/>
    <x v="2786"/>
  </r>
  <r>
    <n v="2791"/>
    <x v="2790"/>
    <x v="2789"/>
    <n v="2000"/>
    <n v="2050"/>
    <x v="0"/>
    <x v="0"/>
    <s v="USD"/>
    <n v="1473393600"/>
    <n v="1470778559"/>
    <b v="0"/>
    <x v="33"/>
    <b v="1"/>
    <s v="theater/plays"/>
    <n v="102.49999999999999"/>
    <n v="73.214285714285708"/>
    <x v="1"/>
    <s v="plays"/>
    <x v="2791"/>
    <x v="2787"/>
  </r>
  <r>
    <n v="2792"/>
    <x v="2791"/>
    <x v="2790"/>
    <n v="2000"/>
    <n v="2152"/>
    <x v="0"/>
    <x v="0"/>
    <s v="USD"/>
    <n v="1439357559"/>
    <n v="1435469559"/>
    <b v="0"/>
    <x v="54"/>
    <b v="1"/>
    <s v="theater/plays"/>
    <n v="107.60000000000001"/>
    <n v="89.666666666666671"/>
    <x v="1"/>
    <s v="plays"/>
    <x v="2792"/>
    <x v="2788"/>
  </r>
  <r>
    <n v="2793"/>
    <x v="2792"/>
    <x v="2791"/>
    <n v="10000"/>
    <n v="11056.75"/>
    <x v="0"/>
    <x v="2"/>
    <s v="AUD"/>
    <n v="1437473005"/>
    <n v="1434881005"/>
    <b v="0"/>
    <x v="196"/>
    <b v="1"/>
    <s v="theater/plays"/>
    <n v="110.5675"/>
    <n v="151.4623287671233"/>
    <x v="1"/>
    <s v="plays"/>
    <x v="2793"/>
    <x v="2789"/>
  </r>
  <r>
    <n v="2794"/>
    <x v="2793"/>
    <x v="2792"/>
    <n v="50"/>
    <n v="75"/>
    <x v="0"/>
    <x v="1"/>
    <s v="GBP"/>
    <n v="1457031600"/>
    <n v="1455640559"/>
    <b v="0"/>
    <x v="83"/>
    <b v="1"/>
    <s v="theater/plays"/>
    <n v="150"/>
    <n v="25"/>
    <x v="1"/>
    <s v="plays"/>
    <x v="2794"/>
    <x v="2790"/>
  </r>
  <r>
    <n v="2795"/>
    <x v="2794"/>
    <x v="2793"/>
    <n v="700"/>
    <n v="730"/>
    <x v="0"/>
    <x v="0"/>
    <s v="USD"/>
    <n v="1402095600"/>
    <n v="1400675841"/>
    <b v="0"/>
    <x v="9"/>
    <b v="1"/>
    <s v="theater/plays"/>
    <n v="104.28571428571429"/>
    <n v="36.5"/>
    <x v="1"/>
    <s v="plays"/>
    <x v="2795"/>
    <x v="2791"/>
  </r>
  <r>
    <n v="2796"/>
    <x v="2795"/>
    <x v="2794"/>
    <n v="800"/>
    <n v="924"/>
    <x v="0"/>
    <x v="1"/>
    <s v="GBP"/>
    <n v="1404564028"/>
    <n v="1401972028"/>
    <b v="0"/>
    <x v="64"/>
    <b v="1"/>
    <s v="theater/plays"/>
    <n v="115.5"/>
    <n v="44"/>
    <x v="1"/>
    <s v="plays"/>
    <x v="2796"/>
    <x v="2792"/>
  </r>
  <r>
    <n v="2797"/>
    <x v="2796"/>
    <x v="2795"/>
    <n v="8000"/>
    <n v="8211.61"/>
    <x v="0"/>
    <x v="1"/>
    <s v="GBP"/>
    <n v="1404858840"/>
    <n v="1402266840"/>
    <b v="0"/>
    <x v="225"/>
    <b v="1"/>
    <s v="theater/plays"/>
    <n v="102.64512500000001"/>
    <n v="87.357553191489373"/>
    <x v="1"/>
    <s v="plays"/>
    <x v="2797"/>
    <x v="2793"/>
  </r>
  <r>
    <n v="2798"/>
    <x v="2797"/>
    <x v="2796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s v="plays"/>
    <x v="2798"/>
    <x v="2794"/>
  </r>
  <r>
    <n v="2799"/>
    <x v="2798"/>
    <x v="2797"/>
    <n v="5000"/>
    <n v="5831.74"/>
    <x v="0"/>
    <x v="1"/>
    <s v="GBP"/>
    <n v="1466179200"/>
    <n v="1463466070"/>
    <b v="0"/>
    <x v="208"/>
    <b v="1"/>
    <s v="theater/plays"/>
    <n v="116.6348"/>
    <n v="44.859538461538463"/>
    <x v="1"/>
    <s v="plays"/>
    <x v="2799"/>
    <x v="2795"/>
  </r>
  <r>
    <n v="2800"/>
    <x v="2799"/>
    <x v="2798"/>
    <n v="1000"/>
    <n v="1330"/>
    <x v="0"/>
    <x v="1"/>
    <s v="GBP"/>
    <n v="1420377366"/>
    <n v="1415193366"/>
    <b v="0"/>
    <x v="162"/>
    <b v="1"/>
    <s v="theater/plays"/>
    <n v="133"/>
    <n v="42.903225806451616"/>
    <x v="1"/>
    <s v="plays"/>
    <x v="2800"/>
    <x v="2796"/>
  </r>
  <r>
    <n v="2801"/>
    <x v="2800"/>
    <x v="2799"/>
    <n v="500"/>
    <n v="666"/>
    <x v="0"/>
    <x v="2"/>
    <s v="AUD"/>
    <n v="1412938800"/>
    <n v="1411019409"/>
    <b v="0"/>
    <x v="62"/>
    <b v="1"/>
    <s v="theater/plays"/>
    <n v="133.20000000000002"/>
    <n v="51.230769230769234"/>
    <x v="1"/>
    <s v="plays"/>
    <x v="2801"/>
    <x v="2797"/>
  </r>
  <r>
    <n v="2802"/>
    <x v="2801"/>
    <x v="2800"/>
    <n v="3000"/>
    <n v="3055"/>
    <x v="0"/>
    <x v="1"/>
    <s v="GBP"/>
    <n v="1438875107"/>
    <n v="1436283107"/>
    <b v="0"/>
    <x v="240"/>
    <b v="1"/>
    <s v="theater/plays"/>
    <n v="101.83333333333333"/>
    <n v="33.944444444444443"/>
    <x v="1"/>
    <s v="plays"/>
    <x v="2802"/>
    <x v="2798"/>
  </r>
  <r>
    <n v="2803"/>
    <x v="2802"/>
    <x v="2801"/>
    <n v="10000"/>
    <n v="12795"/>
    <x v="0"/>
    <x v="0"/>
    <s v="USD"/>
    <n v="1437004800"/>
    <n v="1433295276"/>
    <b v="0"/>
    <x v="261"/>
    <b v="1"/>
    <s v="theater/plays"/>
    <n v="127.95"/>
    <n v="90.744680851063833"/>
    <x v="1"/>
    <s v="plays"/>
    <x v="2803"/>
    <x v="2799"/>
  </r>
  <r>
    <n v="2804"/>
    <x v="2803"/>
    <x v="2802"/>
    <n v="1000"/>
    <n v="1150"/>
    <x v="0"/>
    <x v="1"/>
    <s v="GBP"/>
    <n v="1411987990"/>
    <n v="1409395990"/>
    <b v="0"/>
    <x v="23"/>
    <b v="1"/>
    <s v="theater/plays"/>
    <n v="114.99999999999999"/>
    <n v="50"/>
    <x v="1"/>
    <s v="plays"/>
    <x v="2804"/>
    <x v="2800"/>
  </r>
  <r>
    <n v="2805"/>
    <x v="2804"/>
    <x v="2803"/>
    <n v="400"/>
    <n v="440"/>
    <x v="0"/>
    <x v="1"/>
    <s v="GBP"/>
    <n v="1440245273"/>
    <n v="1438085273"/>
    <b v="0"/>
    <x v="59"/>
    <b v="1"/>
    <s v="theater/plays"/>
    <n v="110.00000000000001"/>
    <n v="24.444444444444443"/>
    <x v="1"/>
    <s v="plays"/>
    <x v="2805"/>
    <x v="2801"/>
  </r>
  <r>
    <n v="2806"/>
    <x v="2805"/>
    <x v="2804"/>
    <n v="3000"/>
    <n v="3363"/>
    <x v="0"/>
    <x v="1"/>
    <s v="GBP"/>
    <n v="1438772400"/>
    <n v="1435645490"/>
    <b v="0"/>
    <x v="88"/>
    <b v="1"/>
    <s v="theater/plays"/>
    <n v="112.1"/>
    <n v="44.25"/>
    <x v="1"/>
    <s v="plays"/>
    <x v="2806"/>
    <x v="2802"/>
  </r>
  <r>
    <n v="2807"/>
    <x v="2806"/>
    <x v="2805"/>
    <n v="5000"/>
    <n v="6300"/>
    <x v="0"/>
    <x v="0"/>
    <s v="USD"/>
    <n v="1435611438"/>
    <n v="1433019438"/>
    <b v="0"/>
    <x v="251"/>
    <b v="1"/>
    <s v="theater/plays"/>
    <n v="126"/>
    <n v="67.741935483870961"/>
    <x v="1"/>
    <s v="plays"/>
    <x v="2807"/>
    <x v="2803"/>
  </r>
  <r>
    <n v="2808"/>
    <x v="2807"/>
    <x v="2806"/>
    <n v="4500"/>
    <n v="4511"/>
    <x v="0"/>
    <x v="0"/>
    <s v="USD"/>
    <n v="1440274735"/>
    <n v="1437682735"/>
    <b v="0"/>
    <x v="50"/>
    <b v="1"/>
    <s v="theater/plays"/>
    <n v="100.24444444444444"/>
    <n v="65.376811594202906"/>
    <x v="1"/>
    <s v="plays"/>
    <x v="2808"/>
    <x v="2804"/>
  </r>
  <r>
    <n v="2809"/>
    <x v="2808"/>
    <x v="2807"/>
    <n v="2500"/>
    <n v="2560"/>
    <x v="0"/>
    <x v="0"/>
    <s v="USD"/>
    <n v="1459348740"/>
    <n v="1458647725"/>
    <b v="0"/>
    <x v="64"/>
    <b v="1"/>
    <s v="theater/plays"/>
    <n v="102.4"/>
    <n v="121.9047619047619"/>
    <x v="1"/>
    <s v="plays"/>
    <x v="2809"/>
    <x v="2805"/>
  </r>
  <r>
    <n v="2810"/>
    <x v="2809"/>
    <x v="2808"/>
    <n v="2500"/>
    <n v="2705"/>
    <x v="0"/>
    <x v="0"/>
    <s v="USD"/>
    <n v="1401595140"/>
    <n v="1398828064"/>
    <b v="0"/>
    <x v="7"/>
    <b v="1"/>
    <s v="theater/plays"/>
    <n v="108.2"/>
    <n v="47.456140350877192"/>
    <x v="1"/>
    <s v="plays"/>
    <x v="2810"/>
    <x v="2806"/>
  </r>
  <r>
    <n v="2811"/>
    <x v="2810"/>
    <x v="2809"/>
    <n v="10000"/>
    <n v="10027"/>
    <x v="0"/>
    <x v="1"/>
    <s v="GBP"/>
    <n v="1424692503"/>
    <n v="1422100503"/>
    <b v="0"/>
    <x v="52"/>
    <b v="1"/>
    <s v="theater/plays"/>
    <n v="100.27"/>
    <n v="92.842592592592595"/>
    <x v="1"/>
    <s v="plays"/>
    <x v="2811"/>
    <x v="2807"/>
  </r>
  <r>
    <n v="2812"/>
    <x v="2811"/>
    <x v="2810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s v="plays"/>
    <x v="2812"/>
    <x v="2808"/>
  </r>
  <r>
    <n v="2813"/>
    <x v="2812"/>
    <x v="2811"/>
    <n v="2800"/>
    <n v="3572.12"/>
    <x v="0"/>
    <x v="0"/>
    <s v="USD"/>
    <n v="1481737761"/>
    <n v="1479577761"/>
    <b v="0"/>
    <x v="93"/>
    <b v="1"/>
    <s v="theater/plays"/>
    <n v="127.57571428571428"/>
    <n v="37.209583333333335"/>
    <x v="1"/>
    <s v="plays"/>
    <x v="2813"/>
    <x v="2809"/>
  </r>
  <r>
    <n v="2814"/>
    <x v="2813"/>
    <x v="2812"/>
    <n v="1500"/>
    <n v="1616"/>
    <x v="0"/>
    <x v="1"/>
    <s v="GBP"/>
    <n v="1431164115"/>
    <n v="1428572115"/>
    <b v="0"/>
    <x v="31"/>
    <b v="1"/>
    <s v="theater/plays"/>
    <n v="107.73333333333332"/>
    <n v="25.25"/>
    <x v="1"/>
    <s v="plays"/>
    <x v="2814"/>
    <x v="2810"/>
  </r>
  <r>
    <n v="2815"/>
    <x v="2814"/>
    <x v="2813"/>
    <n v="250"/>
    <n v="605"/>
    <x v="0"/>
    <x v="5"/>
    <s v="CAD"/>
    <n v="1470595109"/>
    <n v="1468003109"/>
    <b v="0"/>
    <x v="25"/>
    <b v="1"/>
    <s v="theater/plays"/>
    <n v="242"/>
    <n v="43.214285714285715"/>
    <x v="1"/>
    <s v="plays"/>
    <x v="2815"/>
    <x v="2811"/>
  </r>
  <r>
    <n v="2816"/>
    <x v="2815"/>
    <x v="2814"/>
    <n v="3000"/>
    <n v="4247"/>
    <x v="0"/>
    <x v="1"/>
    <s v="GBP"/>
    <n v="1438531200"/>
    <n v="1435921992"/>
    <b v="0"/>
    <x v="39"/>
    <b v="1"/>
    <s v="theater/plays"/>
    <n v="141.56666666666666"/>
    <n v="25.130177514792898"/>
    <x v="1"/>
    <s v="plays"/>
    <x v="2816"/>
    <x v="2812"/>
  </r>
  <r>
    <n v="2817"/>
    <x v="2816"/>
    <x v="2815"/>
    <n v="600"/>
    <n v="780"/>
    <x v="0"/>
    <x v="1"/>
    <s v="GBP"/>
    <n v="1425136462"/>
    <n v="1421680462"/>
    <b v="0"/>
    <x v="51"/>
    <b v="1"/>
    <s v="theater/plays"/>
    <n v="130"/>
    <n v="23.636363636363637"/>
    <x v="1"/>
    <s v="plays"/>
    <x v="2817"/>
    <x v="2813"/>
  </r>
  <r>
    <n v="2818"/>
    <x v="2817"/>
    <x v="2816"/>
    <n v="10000"/>
    <n v="10603"/>
    <x v="0"/>
    <x v="0"/>
    <s v="USD"/>
    <n v="1443018086"/>
    <n v="1441290086"/>
    <b v="0"/>
    <x v="332"/>
    <b v="1"/>
    <s v="theater/plays"/>
    <n v="106.03"/>
    <n v="103.95098039215686"/>
    <x v="1"/>
    <s v="plays"/>
    <x v="2818"/>
    <x v="2814"/>
  </r>
  <r>
    <n v="2819"/>
    <x v="2818"/>
    <x v="2817"/>
    <n v="5000"/>
    <n v="5240"/>
    <x v="0"/>
    <x v="1"/>
    <s v="GBP"/>
    <n v="1434285409"/>
    <n v="1431693409"/>
    <b v="0"/>
    <x v="201"/>
    <b v="1"/>
    <s v="theater/plays"/>
    <n v="104.80000000000001"/>
    <n v="50.384615384615387"/>
    <x v="1"/>
    <s v="plays"/>
    <x v="2819"/>
    <x v="2815"/>
  </r>
  <r>
    <n v="2820"/>
    <x v="2819"/>
    <x v="2818"/>
    <n v="200"/>
    <n v="272"/>
    <x v="0"/>
    <x v="1"/>
    <s v="GBP"/>
    <n v="1456444800"/>
    <n v="1454337589"/>
    <b v="0"/>
    <x v="9"/>
    <b v="1"/>
    <s v="theater/plays"/>
    <n v="136"/>
    <n v="13.6"/>
    <x v="1"/>
    <s v="plays"/>
    <x v="2820"/>
    <x v="2816"/>
  </r>
  <r>
    <n v="2821"/>
    <x v="2820"/>
    <x v="2819"/>
    <n v="1000"/>
    <n v="1000"/>
    <x v="0"/>
    <x v="1"/>
    <s v="GBP"/>
    <n v="1411510135"/>
    <n v="1408918135"/>
    <b v="0"/>
    <x v="2"/>
    <b v="1"/>
    <s v="theater/plays"/>
    <n v="100"/>
    <n v="28.571428571428573"/>
    <x v="1"/>
    <s v="plays"/>
    <x v="2821"/>
    <x v="2817"/>
  </r>
  <r>
    <n v="2822"/>
    <x v="2821"/>
    <x v="2820"/>
    <n v="6000"/>
    <n v="6000"/>
    <x v="0"/>
    <x v="0"/>
    <s v="USD"/>
    <n v="1427469892"/>
    <n v="1424881492"/>
    <b v="0"/>
    <x v="225"/>
    <b v="1"/>
    <s v="theater/plays"/>
    <n v="100"/>
    <n v="63.829787234042556"/>
    <x v="1"/>
    <s v="plays"/>
    <x v="2822"/>
    <x v="2818"/>
  </r>
  <r>
    <n v="2823"/>
    <x v="2822"/>
    <x v="2821"/>
    <n v="100"/>
    <n v="124"/>
    <x v="0"/>
    <x v="1"/>
    <s v="GBP"/>
    <n v="1427842740"/>
    <n v="1425428206"/>
    <b v="0"/>
    <x v="25"/>
    <b v="1"/>
    <s v="theater/plays"/>
    <n v="124"/>
    <n v="8.8571428571428577"/>
    <x v="1"/>
    <s v="plays"/>
    <x v="2823"/>
    <x v="2819"/>
  </r>
  <r>
    <n v="2824"/>
    <x v="2823"/>
    <x v="2822"/>
    <n v="650"/>
    <n v="760"/>
    <x v="0"/>
    <x v="0"/>
    <s v="USD"/>
    <n v="1434159780"/>
    <n v="1431412196"/>
    <b v="0"/>
    <x v="41"/>
    <b v="1"/>
    <s v="theater/plays"/>
    <n v="116.92307692307693"/>
    <n v="50.666666666666664"/>
    <x v="1"/>
    <s v="plays"/>
    <x v="2824"/>
    <x v="2820"/>
  </r>
  <r>
    <n v="2825"/>
    <x v="2824"/>
    <x v="2823"/>
    <n v="3000"/>
    <n v="3100"/>
    <x v="0"/>
    <x v="1"/>
    <s v="GBP"/>
    <n v="1449255686"/>
    <n v="1446663686"/>
    <b v="0"/>
    <x v="13"/>
    <b v="1"/>
    <s v="theater/plays"/>
    <n v="103.33333333333334"/>
    <n v="60.784313725490193"/>
    <x v="1"/>
    <s v="plays"/>
    <x v="2825"/>
    <x v="2821"/>
  </r>
  <r>
    <n v="2826"/>
    <x v="2825"/>
    <x v="2824"/>
    <n v="2000"/>
    <n v="2155"/>
    <x v="0"/>
    <x v="0"/>
    <s v="USD"/>
    <n v="1436511600"/>
    <n v="1434415812"/>
    <b v="0"/>
    <x v="10"/>
    <b v="1"/>
    <s v="theater/plays"/>
    <n v="107.74999999999999"/>
    <n v="113.42105263157895"/>
    <x v="1"/>
    <s v="plays"/>
    <x v="2826"/>
    <x v="2822"/>
  </r>
  <r>
    <n v="2827"/>
    <x v="2826"/>
    <x v="2825"/>
    <n v="2000"/>
    <n v="2405"/>
    <x v="0"/>
    <x v="0"/>
    <s v="USD"/>
    <n v="1464971400"/>
    <n v="1462379066"/>
    <b v="0"/>
    <x v="23"/>
    <b v="1"/>
    <s v="theater/plays"/>
    <n v="120.24999999999999"/>
    <n v="104.56521739130434"/>
    <x v="1"/>
    <s v="plays"/>
    <x v="2827"/>
    <x v="2823"/>
  </r>
  <r>
    <n v="2828"/>
    <x v="2827"/>
    <x v="2826"/>
    <n v="9500"/>
    <n v="9536"/>
    <x v="0"/>
    <x v="1"/>
    <s v="GBP"/>
    <n v="1443826800"/>
    <n v="1441606869"/>
    <b v="0"/>
    <x v="174"/>
    <b v="1"/>
    <s v="theater/plays"/>
    <n v="100.37894736842105"/>
    <n v="98.30927835051547"/>
    <x v="1"/>
    <s v="plays"/>
    <x v="2828"/>
    <x v="2824"/>
  </r>
  <r>
    <n v="2829"/>
    <x v="2828"/>
    <x v="2827"/>
    <n v="2500"/>
    <n v="2663"/>
    <x v="0"/>
    <x v="1"/>
    <s v="GBP"/>
    <n v="1464863118"/>
    <n v="1462443918"/>
    <b v="0"/>
    <x v="88"/>
    <b v="1"/>
    <s v="theater/plays"/>
    <n v="106.52"/>
    <n v="35.039473684210527"/>
    <x v="1"/>
    <s v="plays"/>
    <x v="2829"/>
    <x v="2825"/>
  </r>
  <r>
    <n v="2830"/>
    <x v="2829"/>
    <x v="2828"/>
    <n v="3000"/>
    <n v="3000"/>
    <x v="0"/>
    <x v="0"/>
    <s v="USD"/>
    <n v="1399867140"/>
    <n v="1398802148"/>
    <b v="0"/>
    <x v="202"/>
    <b v="1"/>
    <s v="theater/plays"/>
    <n v="100"/>
    <n v="272.72727272727275"/>
    <x v="1"/>
    <s v="plays"/>
    <x v="2830"/>
    <x v="2826"/>
  </r>
  <r>
    <n v="2831"/>
    <x v="2830"/>
    <x v="2829"/>
    <n v="3000"/>
    <n v="3320"/>
    <x v="0"/>
    <x v="0"/>
    <s v="USD"/>
    <n v="1437076070"/>
    <n v="1434484070"/>
    <b v="0"/>
    <x v="47"/>
    <b v="1"/>
    <s v="theater/plays"/>
    <n v="110.66666666666667"/>
    <n v="63.846153846153847"/>
    <x v="1"/>
    <s v="plays"/>
    <x v="2831"/>
    <x v="2827"/>
  </r>
  <r>
    <n v="2832"/>
    <x v="2831"/>
    <x v="2830"/>
    <n v="2500"/>
    <n v="2867.99"/>
    <x v="0"/>
    <x v="1"/>
    <s v="GBP"/>
    <n v="1416780000"/>
    <n v="1414342894"/>
    <b v="0"/>
    <x v="195"/>
    <b v="1"/>
    <s v="theater/plays"/>
    <n v="114.71959999999999"/>
    <n v="30.189368421052631"/>
    <x v="1"/>
    <s v="plays"/>
    <x v="2832"/>
    <x v="2828"/>
  </r>
  <r>
    <n v="2833"/>
    <x v="2832"/>
    <x v="2831"/>
    <n v="2700"/>
    <n v="2923"/>
    <x v="0"/>
    <x v="0"/>
    <s v="USD"/>
    <n v="1444528800"/>
    <n v="1442804633"/>
    <b v="0"/>
    <x v="2"/>
    <b v="1"/>
    <s v="theater/plays"/>
    <n v="108.25925925925925"/>
    <n v="83.51428571428572"/>
    <x v="1"/>
    <s v="plays"/>
    <x v="2833"/>
    <x v="2829"/>
  </r>
  <r>
    <n v="2834"/>
    <x v="2833"/>
    <x v="2832"/>
    <n v="800"/>
    <n v="1360"/>
    <x v="0"/>
    <x v="1"/>
    <s v="GBP"/>
    <n v="1422658930"/>
    <n v="1421362930"/>
    <b v="0"/>
    <x v="64"/>
    <b v="1"/>
    <s v="theater/plays"/>
    <n v="170"/>
    <n v="64.761904761904759"/>
    <x v="1"/>
    <s v="plays"/>
    <x v="2834"/>
    <x v="2830"/>
  </r>
  <r>
    <n v="2835"/>
    <x v="2834"/>
    <x v="2833"/>
    <n v="1000"/>
    <n v="1870.99"/>
    <x v="0"/>
    <x v="1"/>
    <s v="GBP"/>
    <n v="1449273600"/>
    <n v="1446742417"/>
    <b v="0"/>
    <x v="251"/>
    <b v="1"/>
    <s v="theater/plays"/>
    <n v="187.09899999999999"/>
    <n v="20.118172043010752"/>
    <x v="1"/>
    <s v="plays"/>
    <x v="2835"/>
    <x v="2831"/>
  </r>
  <r>
    <n v="2836"/>
    <x v="2835"/>
    <x v="2834"/>
    <n v="450"/>
    <n v="485"/>
    <x v="0"/>
    <x v="0"/>
    <s v="USD"/>
    <n v="1487393940"/>
    <n v="1484115418"/>
    <b v="0"/>
    <x v="202"/>
    <b v="1"/>
    <s v="theater/plays"/>
    <n v="107.77777777777777"/>
    <n v="44.090909090909093"/>
    <x v="1"/>
    <s v="plays"/>
    <x v="2836"/>
    <x v="2832"/>
  </r>
  <r>
    <n v="2837"/>
    <x v="2836"/>
    <x v="2835"/>
    <n v="850"/>
    <n v="850"/>
    <x v="0"/>
    <x v="5"/>
    <s v="CAD"/>
    <n v="1449701284"/>
    <n v="1446241684"/>
    <b v="0"/>
    <x v="64"/>
    <b v="1"/>
    <s v="theater/plays"/>
    <n v="100"/>
    <n v="40.476190476190474"/>
    <x v="1"/>
    <s v="plays"/>
    <x v="2837"/>
    <x v="2833"/>
  </r>
  <r>
    <n v="2838"/>
    <x v="2837"/>
    <x v="2836"/>
    <n v="2000"/>
    <n v="2405"/>
    <x v="0"/>
    <x v="0"/>
    <s v="USD"/>
    <n v="1407967200"/>
    <n v="1406039696"/>
    <b v="0"/>
    <x v="241"/>
    <b v="1"/>
    <s v="theater/plays"/>
    <n v="120.24999999999999"/>
    <n v="44.537037037037038"/>
    <x v="1"/>
    <s v="plays"/>
    <x v="2838"/>
    <x v="2834"/>
  </r>
  <r>
    <n v="2839"/>
    <x v="2838"/>
    <x v="2837"/>
    <n v="3500"/>
    <n v="3900"/>
    <x v="0"/>
    <x v="0"/>
    <s v="USD"/>
    <n v="1408942740"/>
    <n v="1406958354"/>
    <b v="0"/>
    <x v="162"/>
    <b v="1"/>
    <s v="theater/plays"/>
    <n v="111.42857142857143"/>
    <n v="125.80645161290323"/>
    <x v="1"/>
    <s v="plays"/>
    <x v="2839"/>
    <x v="2835"/>
  </r>
  <r>
    <n v="2840"/>
    <x v="2839"/>
    <x v="2838"/>
    <n v="2500"/>
    <n v="2600"/>
    <x v="0"/>
    <x v="1"/>
    <s v="GBP"/>
    <n v="1426698000"/>
    <n v="1424825479"/>
    <b v="0"/>
    <x v="462"/>
    <b v="1"/>
    <s v="theater/plays"/>
    <n v="104"/>
    <n v="19.696969696969695"/>
    <x v="1"/>
    <s v="plays"/>
    <x v="2840"/>
    <x v="2836"/>
  </r>
  <r>
    <n v="2841"/>
    <x v="2840"/>
    <x v="2839"/>
    <n v="1000"/>
    <n v="10"/>
    <x v="2"/>
    <x v="1"/>
    <s v="GBP"/>
    <n v="1450032297"/>
    <n v="1444844697"/>
    <b v="0"/>
    <x v="29"/>
    <b v="0"/>
    <s v="theater/plays"/>
    <n v="1"/>
    <n v="10"/>
    <x v="1"/>
    <s v="plays"/>
    <x v="2841"/>
    <x v="2837"/>
  </r>
  <r>
    <n v="2842"/>
    <x v="2841"/>
    <x v="2840"/>
    <n v="1500"/>
    <n v="0"/>
    <x v="2"/>
    <x v="1"/>
    <s v="GBP"/>
    <n v="1403348400"/>
    <n v="1401058295"/>
    <b v="0"/>
    <x v="78"/>
    <b v="0"/>
    <s v="theater/plays"/>
    <n v="0"/>
    <e v="#DIV/0!"/>
    <x v="1"/>
    <s v="plays"/>
    <x v="2842"/>
    <x v="2838"/>
  </r>
  <r>
    <n v="2843"/>
    <x v="2842"/>
    <x v="2841"/>
    <n v="1200"/>
    <n v="0"/>
    <x v="2"/>
    <x v="0"/>
    <s v="USD"/>
    <n v="1465790400"/>
    <n v="1462210950"/>
    <b v="0"/>
    <x v="78"/>
    <b v="0"/>
    <s v="theater/plays"/>
    <n v="0"/>
    <e v="#DIV/0!"/>
    <x v="1"/>
    <s v="plays"/>
    <x v="2843"/>
    <x v="2839"/>
  </r>
  <r>
    <n v="2844"/>
    <x v="2843"/>
    <x v="2842"/>
    <n v="550"/>
    <n v="30"/>
    <x v="2"/>
    <x v="15"/>
    <s v="EUR"/>
    <n v="1483535180"/>
    <n v="1480943180"/>
    <b v="0"/>
    <x v="29"/>
    <b v="0"/>
    <s v="theater/plays"/>
    <n v="5.4545454545454541"/>
    <n v="30"/>
    <x v="1"/>
    <s v="plays"/>
    <x v="2844"/>
    <x v="2840"/>
  </r>
  <r>
    <n v="2845"/>
    <x v="2844"/>
    <x v="2843"/>
    <n v="7500"/>
    <n v="2366"/>
    <x v="2"/>
    <x v="0"/>
    <s v="USD"/>
    <n v="1433723033"/>
    <n v="1428539033"/>
    <b v="0"/>
    <x v="70"/>
    <b v="0"/>
    <s v="theater/plays"/>
    <n v="31.546666666666667"/>
    <n v="60.666666666666664"/>
    <x v="1"/>
    <s v="plays"/>
    <x v="2845"/>
    <x v="2841"/>
  </r>
  <r>
    <n v="2846"/>
    <x v="2845"/>
    <x v="2844"/>
    <n v="8000"/>
    <n v="0"/>
    <x v="2"/>
    <x v="0"/>
    <s v="USD"/>
    <n v="1432917394"/>
    <n v="1429029394"/>
    <b v="0"/>
    <x v="78"/>
    <b v="0"/>
    <s v="theater/plays"/>
    <n v="0"/>
    <e v="#DIV/0!"/>
    <x v="1"/>
    <s v="plays"/>
    <x v="2846"/>
    <x v="2842"/>
  </r>
  <r>
    <n v="2847"/>
    <x v="2846"/>
    <x v="2845"/>
    <n v="2000"/>
    <n v="0"/>
    <x v="2"/>
    <x v="0"/>
    <s v="USD"/>
    <n v="1464031265"/>
    <n v="1458847265"/>
    <b v="0"/>
    <x v="78"/>
    <b v="0"/>
    <s v="theater/plays"/>
    <n v="0"/>
    <e v="#DIV/0!"/>
    <x v="1"/>
    <s v="plays"/>
    <x v="2847"/>
    <x v="2843"/>
  </r>
  <r>
    <n v="2848"/>
    <x v="2847"/>
    <x v="2846"/>
    <n v="35000"/>
    <n v="70"/>
    <x v="2"/>
    <x v="0"/>
    <s v="USD"/>
    <n v="1432913659"/>
    <n v="1430321659"/>
    <b v="0"/>
    <x v="83"/>
    <b v="0"/>
    <s v="theater/plays"/>
    <n v="0.2"/>
    <n v="23.333333333333332"/>
    <x v="1"/>
    <s v="plays"/>
    <x v="2848"/>
    <x v="2844"/>
  </r>
  <r>
    <n v="2849"/>
    <x v="2848"/>
    <x v="2847"/>
    <n v="500"/>
    <n v="5"/>
    <x v="2"/>
    <x v="1"/>
    <s v="GBP"/>
    <n v="1461406600"/>
    <n v="1458814600"/>
    <b v="0"/>
    <x v="29"/>
    <b v="0"/>
    <s v="theater/plays"/>
    <n v="1"/>
    <n v="5"/>
    <x v="1"/>
    <s v="plays"/>
    <x v="2849"/>
    <x v="2845"/>
  </r>
  <r>
    <n v="2850"/>
    <x v="2849"/>
    <x v="2848"/>
    <n v="8000"/>
    <n v="311"/>
    <x v="2"/>
    <x v="0"/>
    <s v="USD"/>
    <n v="1409962211"/>
    <n v="1407370211"/>
    <b v="0"/>
    <x v="62"/>
    <b v="0"/>
    <s v="theater/plays"/>
    <n v="3.8875000000000002"/>
    <n v="23.923076923076923"/>
    <x v="1"/>
    <s v="plays"/>
    <x v="2850"/>
    <x v="2846"/>
  </r>
  <r>
    <n v="2851"/>
    <x v="2850"/>
    <x v="2849"/>
    <n v="4500"/>
    <n v="0"/>
    <x v="2"/>
    <x v="17"/>
    <s v="EUR"/>
    <n v="1454109420"/>
    <n v="1453334629"/>
    <b v="0"/>
    <x v="78"/>
    <b v="0"/>
    <s v="theater/plays"/>
    <n v="0"/>
    <e v="#DIV/0!"/>
    <x v="1"/>
    <s v="plays"/>
    <x v="2851"/>
    <x v="2847"/>
  </r>
  <r>
    <n v="2852"/>
    <x v="2851"/>
    <x v="2850"/>
    <n v="5000"/>
    <n v="95"/>
    <x v="2"/>
    <x v="0"/>
    <s v="USD"/>
    <n v="1403312703"/>
    <n v="1400720703"/>
    <b v="0"/>
    <x v="79"/>
    <b v="0"/>
    <s v="theater/plays"/>
    <n v="1.9"/>
    <n v="15.833333333333334"/>
    <x v="1"/>
    <s v="plays"/>
    <x v="2852"/>
    <x v="2848"/>
  </r>
  <r>
    <n v="2853"/>
    <x v="2852"/>
    <x v="2851"/>
    <n v="9500"/>
    <n v="0"/>
    <x v="2"/>
    <x v="5"/>
    <s v="CAD"/>
    <n v="1410669297"/>
    <n v="1405485297"/>
    <b v="0"/>
    <x v="78"/>
    <b v="0"/>
    <s v="theater/plays"/>
    <n v="0"/>
    <e v="#DIV/0!"/>
    <x v="1"/>
    <s v="plays"/>
    <x v="2853"/>
    <x v="2849"/>
  </r>
  <r>
    <n v="2854"/>
    <x v="2853"/>
    <x v="2852"/>
    <n v="1000"/>
    <n v="417"/>
    <x v="2"/>
    <x v="1"/>
    <s v="GBP"/>
    <n v="1431018719"/>
    <n v="1429290719"/>
    <b v="0"/>
    <x v="25"/>
    <b v="0"/>
    <s v="theater/plays"/>
    <n v="41.699999999999996"/>
    <n v="29.785714285714285"/>
    <x v="1"/>
    <s v="plays"/>
    <x v="2854"/>
    <x v="2850"/>
  </r>
  <r>
    <n v="2855"/>
    <x v="2854"/>
    <x v="2853"/>
    <n v="600"/>
    <n v="300"/>
    <x v="2"/>
    <x v="0"/>
    <s v="USD"/>
    <n v="1454110440"/>
    <n v="1451607071"/>
    <b v="0"/>
    <x v="81"/>
    <b v="0"/>
    <s v="theater/plays"/>
    <n v="50"/>
    <n v="60"/>
    <x v="1"/>
    <s v="plays"/>
    <x v="2855"/>
    <x v="2851"/>
  </r>
  <r>
    <n v="2856"/>
    <x v="2855"/>
    <x v="2854"/>
    <n v="3000"/>
    <n v="146"/>
    <x v="2"/>
    <x v="0"/>
    <s v="USD"/>
    <n v="1439069640"/>
    <n v="1433897647"/>
    <b v="0"/>
    <x v="79"/>
    <b v="0"/>
    <s v="theater/plays"/>
    <n v="4.8666666666666663"/>
    <n v="24.333333333333332"/>
    <x v="1"/>
    <s v="plays"/>
    <x v="2856"/>
    <x v="2852"/>
  </r>
  <r>
    <n v="2857"/>
    <x v="2856"/>
    <x v="2855"/>
    <n v="38000"/>
    <n v="7500"/>
    <x v="2"/>
    <x v="14"/>
    <s v="MXN"/>
    <n v="1487613600"/>
    <n v="1482444295"/>
    <b v="0"/>
    <x v="41"/>
    <b v="0"/>
    <s v="theater/plays"/>
    <n v="19.736842105263158"/>
    <n v="500"/>
    <x v="1"/>
    <s v="plays"/>
    <x v="2857"/>
    <x v="2853"/>
  </r>
  <r>
    <n v="2858"/>
    <x v="2857"/>
    <x v="2856"/>
    <n v="1000"/>
    <n v="0"/>
    <x v="2"/>
    <x v="9"/>
    <s v="EUR"/>
    <n v="1417778880"/>
    <n v="1415711095"/>
    <b v="0"/>
    <x v="78"/>
    <b v="0"/>
    <s v="theater/plays"/>
    <n v="0"/>
    <e v="#DIV/0!"/>
    <x v="1"/>
    <s v="plays"/>
    <x v="2858"/>
    <x v="2854"/>
  </r>
  <r>
    <n v="2859"/>
    <x v="2858"/>
    <x v="2857"/>
    <n v="2000"/>
    <n v="35"/>
    <x v="2"/>
    <x v="2"/>
    <s v="AUD"/>
    <n v="1444984904"/>
    <n v="1439800904"/>
    <b v="0"/>
    <x v="29"/>
    <b v="0"/>
    <s v="theater/plays"/>
    <n v="1.7500000000000002"/>
    <n v="35"/>
    <x v="1"/>
    <s v="plays"/>
    <x v="2859"/>
    <x v="2855"/>
  </r>
  <r>
    <n v="2860"/>
    <x v="2859"/>
    <x v="2858"/>
    <n v="4000"/>
    <n v="266"/>
    <x v="2"/>
    <x v="0"/>
    <s v="USD"/>
    <n v="1466363576"/>
    <n v="1461179576"/>
    <b v="0"/>
    <x v="82"/>
    <b v="0"/>
    <s v="theater/plays"/>
    <n v="6.65"/>
    <n v="29.555555555555557"/>
    <x v="1"/>
    <s v="plays"/>
    <x v="2860"/>
    <x v="2856"/>
  </r>
  <r>
    <n v="2861"/>
    <x v="2860"/>
    <x v="2859"/>
    <n v="250"/>
    <n v="80"/>
    <x v="2"/>
    <x v="2"/>
    <s v="AUD"/>
    <n v="1443103848"/>
    <n v="1441894248"/>
    <b v="0"/>
    <x v="83"/>
    <b v="0"/>
    <s v="theater/plays"/>
    <n v="32"/>
    <n v="26.666666666666668"/>
    <x v="1"/>
    <s v="plays"/>
    <x v="2861"/>
    <x v="2857"/>
  </r>
  <r>
    <n v="2862"/>
    <x v="2861"/>
    <x v="2860"/>
    <n v="12700"/>
    <n v="55"/>
    <x v="2"/>
    <x v="0"/>
    <s v="USD"/>
    <n v="1403636229"/>
    <n v="1401044229"/>
    <b v="0"/>
    <x v="83"/>
    <b v="0"/>
    <s v="theater/plays"/>
    <n v="0.43307086614173229"/>
    <n v="18.333333333333332"/>
    <x v="1"/>
    <s v="plays"/>
    <x v="2862"/>
    <x v="2858"/>
  </r>
  <r>
    <n v="2863"/>
    <x v="2862"/>
    <x v="2861"/>
    <n v="50000"/>
    <n v="20"/>
    <x v="2"/>
    <x v="0"/>
    <s v="USD"/>
    <n v="1410279123"/>
    <n v="1405095123"/>
    <b v="0"/>
    <x v="29"/>
    <b v="0"/>
    <s v="theater/plays"/>
    <n v="0.04"/>
    <n v="20"/>
    <x v="1"/>
    <s v="plays"/>
    <x v="2863"/>
    <x v="2859"/>
  </r>
  <r>
    <n v="2864"/>
    <x v="2863"/>
    <x v="2862"/>
    <n v="2500"/>
    <n v="40"/>
    <x v="2"/>
    <x v="1"/>
    <s v="GBP"/>
    <n v="1437139080"/>
    <n v="1434552207"/>
    <b v="0"/>
    <x v="83"/>
    <b v="0"/>
    <s v="theater/plays"/>
    <n v="1.6"/>
    <n v="13.333333333333334"/>
    <x v="1"/>
    <s v="plays"/>
    <x v="2864"/>
    <x v="2860"/>
  </r>
  <r>
    <n v="2865"/>
    <x v="2864"/>
    <x v="2863"/>
    <n v="2888"/>
    <n v="0"/>
    <x v="2"/>
    <x v="0"/>
    <s v="USD"/>
    <n v="1420512259"/>
    <n v="1415328259"/>
    <b v="0"/>
    <x v="78"/>
    <b v="0"/>
    <s v="theater/plays"/>
    <n v="0"/>
    <e v="#DIV/0!"/>
    <x v="1"/>
    <s v="plays"/>
    <x v="2865"/>
    <x v="2861"/>
  </r>
  <r>
    <n v="2866"/>
    <x v="2865"/>
    <x v="2864"/>
    <n v="5000"/>
    <n v="45"/>
    <x v="2"/>
    <x v="0"/>
    <s v="USD"/>
    <n v="1476482400"/>
    <n v="1473893721"/>
    <b v="0"/>
    <x v="84"/>
    <b v="0"/>
    <s v="theater/plays"/>
    <n v="0.89999999999999991"/>
    <n v="22.5"/>
    <x v="1"/>
    <s v="plays"/>
    <x v="2866"/>
    <x v="2862"/>
  </r>
  <r>
    <n v="2867"/>
    <x v="2866"/>
    <x v="2865"/>
    <n v="2500"/>
    <n v="504"/>
    <x v="2"/>
    <x v="0"/>
    <s v="USD"/>
    <n v="1467604800"/>
    <n v="1465533672"/>
    <b v="0"/>
    <x v="73"/>
    <b v="0"/>
    <s v="theater/plays"/>
    <n v="20.16"/>
    <n v="50.4"/>
    <x v="1"/>
    <s v="plays"/>
    <x v="2867"/>
    <x v="2863"/>
  </r>
  <r>
    <n v="2868"/>
    <x v="2867"/>
    <x v="2866"/>
    <n v="15000"/>
    <n v="6301.76"/>
    <x v="2"/>
    <x v="0"/>
    <s v="USD"/>
    <n v="1475697054"/>
    <n v="1473105054"/>
    <b v="0"/>
    <x v="65"/>
    <b v="0"/>
    <s v="theater/plays"/>
    <n v="42.011733333333332"/>
    <n v="105.02933333333334"/>
    <x v="1"/>
    <s v="plays"/>
    <x v="2868"/>
    <x v="2864"/>
  </r>
  <r>
    <n v="2869"/>
    <x v="2868"/>
    <x v="2867"/>
    <n v="20000"/>
    <n v="177"/>
    <x v="2"/>
    <x v="0"/>
    <s v="USD"/>
    <n v="1468937681"/>
    <n v="1466345681"/>
    <b v="0"/>
    <x v="81"/>
    <b v="0"/>
    <s v="theater/plays"/>
    <n v="0.88500000000000001"/>
    <n v="35.4"/>
    <x v="1"/>
    <s v="plays"/>
    <x v="2869"/>
    <x v="2865"/>
  </r>
  <r>
    <n v="2870"/>
    <x v="2869"/>
    <x v="2868"/>
    <n v="5000"/>
    <n v="750"/>
    <x v="2"/>
    <x v="0"/>
    <s v="USD"/>
    <n v="1400301165"/>
    <n v="1397709165"/>
    <b v="0"/>
    <x v="82"/>
    <b v="0"/>
    <s v="theater/plays"/>
    <n v="15"/>
    <n v="83.333333333333329"/>
    <x v="1"/>
    <s v="plays"/>
    <x v="2870"/>
    <x v="2866"/>
  </r>
  <r>
    <n v="2871"/>
    <x v="2870"/>
    <x v="2869"/>
    <n v="10000"/>
    <n v="467"/>
    <x v="2"/>
    <x v="0"/>
    <s v="USD"/>
    <n v="1419183813"/>
    <n v="1417455813"/>
    <b v="0"/>
    <x v="62"/>
    <b v="0"/>
    <s v="theater/plays"/>
    <n v="4.67"/>
    <n v="35.92307692307692"/>
    <x v="1"/>
    <s v="plays"/>
    <x v="2871"/>
    <x v="2867"/>
  </r>
  <r>
    <n v="2872"/>
    <x v="2871"/>
    <x v="2870"/>
    <n v="3000"/>
    <n v="0"/>
    <x v="2"/>
    <x v="0"/>
    <s v="USD"/>
    <n v="1434768438"/>
    <n v="1429584438"/>
    <b v="0"/>
    <x v="78"/>
    <b v="0"/>
    <s v="theater/plays"/>
    <n v="0"/>
    <e v="#DIV/0!"/>
    <x v="1"/>
    <s v="plays"/>
    <x v="2872"/>
    <x v="2868"/>
  </r>
  <r>
    <n v="2873"/>
    <x v="2872"/>
    <x v="2871"/>
    <n v="2500"/>
    <n v="953"/>
    <x v="2"/>
    <x v="0"/>
    <s v="USD"/>
    <n v="1422473831"/>
    <n v="1419881831"/>
    <b v="0"/>
    <x v="22"/>
    <b v="0"/>
    <s v="theater/plays"/>
    <n v="38.119999999999997"/>
    <n v="119.125"/>
    <x v="1"/>
    <s v="plays"/>
    <x v="2873"/>
    <x v="2869"/>
  </r>
  <r>
    <n v="2874"/>
    <x v="2873"/>
    <x v="2872"/>
    <n v="5000"/>
    <n v="271"/>
    <x v="2"/>
    <x v="0"/>
    <s v="USD"/>
    <n v="1484684186"/>
    <n v="1482092186"/>
    <b v="0"/>
    <x v="83"/>
    <b v="0"/>
    <s v="theater/plays"/>
    <n v="5.42"/>
    <n v="90.333333333333329"/>
    <x v="1"/>
    <s v="plays"/>
    <x v="2874"/>
    <x v="2870"/>
  </r>
  <r>
    <n v="2875"/>
    <x v="2874"/>
    <x v="2873"/>
    <n v="20000"/>
    <n v="7"/>
    <x v="2"/>
    <x v="0"/>
    <s v="USD"/>
    <n v="1462417493"/>
    <n v="1459825493"/>
    <b v="0"/>
    <x v="83"/>
    <b v="0"/>
    <s v="theater/plays"/>
    <n v="3.4999999999999996E-2"/>
    <n v="2.3333333333333335"/>
    <x v="1"/>
    <s v="plays"/>
    <x v="2875"/>
    <x v="2871"/>
  </r>
  <r>
    <n v="2876"/>
    <x v="2875"/>
    <x v="2874"/>
    <n v="150000"/>
    <n v="0"/>
    <x v="2"/>
    <x v="0"/>
    <s v="USD"/>
    <n v="1437069079"/>
    <n v="1434477079"/>
    <b v="0"/>
    <x v="78"/>
    <b v="0"/>
    <s v="theater/plays"/>
    <n v="0"/>
    <e v="#DIV/0!"/>
    <x v="1"/>
    <s v="plays"/>
    <x v="2876"/>
    <x v="2872"/>
  </r>
  <r>
    <n v="2877"/>
    <x v="2876"/>
    <x v="2875"/>
    <n v="6000"/>
    <n v="650"/>
    <x v="2"/>
    <x v="0"/>
    <s v="USD"/>
    <n v="1480525200"/>
    <n v="1477781724"/>
    <b v="0"/>
    <x v="79"/>
    <b v="0"/>
    <s v="theater/plays"/>
    <n v="10.833333333333334"/>
    <n v="108.33333333333333"/>
    <x v="1"/>
    <s v="plays"/>
    <x v="2877"/>
    <x v="2873"/>
  </r>
  <r>
    <n v="2878"/>
    <x v="2877"/>
    <x v="2876"/>
    <n v="3000"/>
    <n v="63"/>
    <x v="2"/>
    <x v="1"/>
    <s v="GBP"/>
    <n v="1435934795"/>
    <n v="1430750795"/>
    <b v="0"/>
    <x v="80"/>
    <b v="0"/>
    <s v="theater/plays"/>
    <n v="2.1"/>
    <n v="15.75"/>
    <x v="1"/>
    <s v="plays"/>
    <x v="2878"/>
    <x v="2874"/>
  </r>
  <r>
    <n v="2879"/>
    <x v="2878"/>
    <x v="2877"/>
    <n v="11200"/>
    <n v="29"/>
    <x v="2"/>
    <x v="0"/>
    <s v="USD"/>
    <n v="1453310661"/>
    <n v="1450718661"/>
    <b v="0"/>
    <x v="29"/>
    <b v="0"/>
    <s v="theater/plays"/>
    <n v="0.2589285714285714"/>
    <n v="29"/>
    <x v="1"/>
    <s v="plays"/>
    <x v="2879"/>
    <x v="2875"/>
  </r>
  <r>
    <n v="2880"/>
    <x v="2879"/>
    <x v="2878"/>
    <n v="12000"/>
    <n v="2800"/>
    <x v="2"/>
    <x v="0"/>
    <s v="USD"/>
    <n v="1440090300"/>
    <n v="1436305452"/>
    <b v="0"/>
    <x v="60"/>
    <b v="0"/>
    <s v="theater/plays"/>
    <n v="23.333333333333332"/>
    <n v="96.551724137931032"/>
    <x v="1"/>
    <s v="plays"/>
    <x v="2880"/>
    <x v="2876"/>
  </r>
  <r>
    <n v="2881"/>
    <x v="2880"/>
    <x v="2879"/>
    <n v="5500"/>
    <n v="0"/>
    <x v="2"/>
    <x v="0"/>
    <s v="USD"/>
    <n v="1417620036"/>
    <n v="1412432436"/>
    <b v="0"/>
    <x v="78"/>
    <b v="0"/>
    <s v="theater/plays"/>
    <n v="0"/>
    <e v="#DIV/0!"/>
    <x v="1"/>
    <s v="plays"/>
    <x v="2881"/>
    <x v="2877"/>
  </r>
  <r>
    <n v="2882"/>
    <x v="2881"/>
    <x v="2880"/>
    <n v="750"/>
    <n v="252"/>
    <x v="2"/>
    <x v="0"/>
    <s v="USD"/>
    <n v="1462112318"/>
    <n v="1459520318"/>
    <b v="0"/>
    <x v="80"/>
    <b v="0"/>
    <s v="theater/plays"/>
    <n v="33.6"/>
    <n v="63"/>
    <x v="1"/>
    <s v="plays"/>
    <x v="2882"/>
    <x v="2878"/>
  </r>
  <r>
    <n v="2883"/>
    <x v="2882"/>
    <x v="2881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s v="plays"/>
    <x v="2883"/>
    <x v="2879"/>
  </r>
  <r>
    <n v="2884"/>
    <x v="2883"/>
    <x v="2882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s v="plays"/>
    <x v="2884"/>
    <x v="2880"/>
  </r>
  <r>
    <n v="2885"/>
    <x v="2884"/>
    <x v="2883"/>
    <n v="400"/>
    <n v="130"/>
    <x v="2"/>
    <x v="0"/>
    <s v="USD"/>
    <n v="1426294201"/>
    <n v="1423705801"/>
    <b v="0"/>
    <x v="81"/>
    <b v="0"/>
    <s v="theater/plays"/>
    <n v="32.5"/>
    <n v="26"/>
    <x v="1"/>
    <s v="plays"/>
    <x v="2885"/>
    <x v="2881"/>
  </r>
  <r>
    <n v="2886"/>
    <x v="2885"/>
    <x v="2884"/>
    <n v="200"/>
    <n v="10"/>
    <x v="2"/>
    <x v="0"/>
    <s v="USD"/>
    <n v="1442635140"/>
    <n v="1442243484"/>
    <b v="0"/>
    <x v="29"/>
    <b v="0"/>
    <s v="theater/plays"/>
    <n v="5"/>
    <n v="10"/>
    <x v="1"/>
    <s v="plays"/>
    <x v="2886"/>
    <x v="2882"/>
  </r>
  <r>
    <n v="2887"/>
    <x v="2886"/>
    <x v="2885"/>
    <n v="3000"/>
    <n v="5"/>
    <x v="2"/>
    <x v="0"/>
    <s v="USD"/>
    <n v="1420971324"/>
    <n v="1418379324"/>
    <b v="0"/>
    <x v="29"/>
    <b v="0"/>
    <s v="theater/plays"/>
    <n v="0.16666666666666669"/>
    <n v="5"/>
    <x v="1"/>
    <s v="plays"/>
    <x v="2887"/>
    <x v="2883"/>
  </r>
  <r>
    <n v="2888"/>
    <x v="2887"/>
    <x v="2886"/>
    <n v="30000"/>
    <n v="0"/>
    <x v="2"/>
    <x v="0"/>
    <s v="USD"/>
    <n v="1413608340"/>
    <n v="1412945440"/>
    <b v="0"/>
    <x v="78"/>
    <b v="0"/>
    <s v="theater/plays"/>
    <n v="0"/>
    <e v="#DIV/0!"/>
    <x v="1"/>
    <s v="plays"/>
    <x v="2888"/>
    <x v="2884"/>
  </r>
  <r>
    <n v="2889"/>
    <x v="2888"/>
    <x v="2887"/>
    <n v="3000"/>
    <n v="1142"/>
    <x v="2"/>
    <x v="0"/>
    <s v="USD"/>
    <n v="1409344985"/>
    <n v="1406752985"/>
    <b v="0"/>
    <x v="25"/>
    <b v="0"/>
    <s v="theater/plays"/>
    <n v="38.066666666666663"/>
    <n v="81.571428571428569"/>
    <x v="1"/>
    <s v="plays"/>
    <x v="2889"/>
    <x v="2885"/>
  </r>
  <r>
    <n v="2890"/>
    <x v="2889"/>
    <x v="2888"/>
    <n v="2000"/>
    <n v="21"/>
    <x v="2"/>
    <x v="0"/>
    <s v="USD"/>
    <n v="1407553200"/>
    <n v="1405100992"/>
    <b v="0"/>
    <x v="83"/>
    <b v="0"/>
    <s v="theater/plays"/>
    <n v="1.05"/>
    <n v="7"/>
    <x v="1"/>
    <s v="plays"/>
    <x v="2890"/>
    <x v="2886"/>
  </r>
  <r>
    <n v="2891"/>
    <x v="2890"/>
    <x v="2889"/>
    <n v="10000"/>
    <n v="273"/>
    <x v="2"/>
    <x v="0"/>
    <s v="USD"/>
    <n v="1460751128"/>
    <n v="1455570728"/>
    <b v="0"/>
    <x v="73"/>
    <b v="0"/>
    <s v="theater/plays"/>
    <n v="2.73"/>
    <n v="27.3"/>
    <x v="1"/>
    <s v="plays"/>
    <x v="2891"/>
    <x v="2887"/>
  </r>
  <r>
    <n v="2892"/>
    <x v="2891"/>
    <x v="2890"/>
    <n v="5500"/>
    <n v="500"/>
    <x v="2"/>
    <x v="0"/>
    <s v="USD"/>
    <n v="1409000400"/>
    <n v="1408381704"/>
    <b v="0"/>
    <x v="57"/>
    <b v="0"/>
    <s v="theater/plays"/>
    <n v="9.0909090909090917"/>
    <n v="29.411764705882351"/>
    <x v="1"/>
    <s v="plays"/>
    <x v="2892"/>
    <x v="2888"/>
  </r>
  <r>
    <n v="2893"/>
    <x v="2892"/>
    <x v="2891"/>
    <n v="5000"/>
    <n v="25"/>
    <x v="2"/>
    <x v="0"/>
    <s v="USD"/>
    <n v="1420768800"/>
    <n v="1415644395"/>
    <b v="0"/>
    <x v="84"/>
    <b v="0"/>
    <s v="theater/plays"/>
    <n v="0.5"/>
    <n v="12.5"/>
    <x v="1"/>
    <s v="plays"/>
    <x v="2893"/>
    <x v="2889"/>
  </r>
  <r>
    <n v="2894"/>
    <x v="2893"/>
    <x v="2892"/>
    <n v="50000"/>
    <n v="0"/>
    <x v="2"/>
    <x v="0"/>
    <s v="USD"/>
    <n v="1428100815"/>
    <n v="1422920415"/>
    <b v="0"/>
    <x v="78"/>
    <b v="0"/>
    <s v="theater/plays"/>
    <n v="0"/>
    <e v="#DIV/0!"/>
    <x v="1"/>
    <s v="plays"/>
    <x v="2894"/>
    <x v="2890"/>
  </r>
  <r>
    <n v="2895"/>
    <x v="2894"/>
    <x v="2893"/>
    <n v="500"/>
    <n v="23"/>
    <x v="2"/>
    <x v="0"/>
    <s v="USD"/>
    <n v="1403470800"/>
    <n v="1403356792"/>
    <b v="0"/>
    <x v="80"/>
    <b v="0"/>
    <s v="theater/plays"/>
    <n v="4.5999999999999996"/>
    <n v="5.75"/>
    <x v="1"/>
    <s v="plays"/>
    <x v="2895"/>
    <x v="2891"/>
  </r>
  <r>
    <n v="2896"/>
    <x v="2895"/>
    <x v="2894"/>
    <n v="3000"/>
    <n v="625"/>
    <x v="2"/>
    <x v="0"/>
    <s v="USD"/>
    <n v="1481522400"/>
    <n v="1480283321"/>
    <b v="0"/>
    <x v="8"/>
    <b v="0"/>
    <s v="theater/plays"/>
    <n v="20.833333333333336"/>
    <n v="52.083333333333336"/>
    <x v="1"/>
    <s v="plays"/>
    <x v="2896"/>
    <x v="2892"/>
  </r>
  <r>
    <n v="2897"/>
    <x v="2896"/>
    <x v="2895"/>
    <n v="12000"/>
    <n v="550"/>
    <x v="2"/>
    <x v="0"/>
    <s v="USD"/>
    <n v="1444577345"/>
    <n v="1441985458"/>
    <b v="0"/>
    <x v="83"/>
    <b v="0"/>
    <s v="theater/plays"/>
    <n v="4.583333333333333"/>
    <n v="183.33333333333334"/>
    <x v="1"/>
    <s v="plays"/>
    <x v="2897"/>
    <x v="2893"/>
  </r>
  <r>
    <n v="2898"/>
    <x v="2897"/>
    <x v="2896"/>
    <n v="7500"/>
    <n v="316"/>
    <x v="2"/>
    <x v="0"/>
    <s v="USD"/>
    <n v="1446307053"/>
    <n v="1443715053"/>
    <b v="0"/>
    <x v="8"/>
    <b v="0"/>
    <s v="theater/plays"/>
    <n v="4.2133333333333338"/>
    <n v="26.333333333333332"/>
    <x v="1"/>
    <s v="plays"/>
    <x v="2898"/>
    <x v="2894"/>
  </r>
  <r>
    <n v="2899"/>
    <x v="2898"/>
    <x v="2897"/>
    <n v="10000"/>
    <n v="0"/>
    <x v="2"/>
    <x v="0"/>
    <s v="USD"/>
    <n v="1469325158"/>
    <n v="1464141158"/>
    <b v="0"/>
    <x v="78"/>
    <b v="0"/>
    <s v="theater/plays"/>
    <n v="0"/>
    <e v="#DIV/0!"/>
    <x v="1"/>
    <s v="plays"/>
    <x v="2899"/>
    <x v="2895"/>
  </r>
  <r>
    <n v="2900"/>
    <x v="2899"/>
    <x v="2898"/>
    <n v="5500"/>
    <n v="3405"/>
    <x v="2"/>
    <x v="0"/>
    <s v="USD"/>
    <n v="1407562632"/>
    <n v="1404970632"/>
    <b v="0"/>
    <x v="63"/>
    <b v="0"/>
    <s v="theater/plays"/>
    <n v="61.909090909090914"/>
    <n v="486.42857142857144"/>
    <x v="1"/>
    <s v="plays"/>
    <x v="2900"/>
    <x v="2896"/>
  </r>
  <r>
    <n v="2901"/>
    <x v="2900"/>
    <x v="2899"/>
    <n v="750"/>
    <n v="6"/>
    <x v="2"/>
    <x v="0"/>
    <s v="USD"/>
    <n v="1423345339"/>
    <n v="1418161339"/>
    <b v="0"/>
    <x v="84"/>
    <b v="0"/>
    <s v="theater/plays"/>
    <n v="0.8"/>
    <n v="3"/>
    <x v="1"/>
    <s v="plays"/>
    <x v="2901"/>
    <x v="2897"/>
  </r>
  <r>
    <n v="2902"/>
    <x v="2901"/>
    <x v="2900"/>
    <n v="150000"/>
    <n v="25"/>
    <x v="2"/>
    <x v="0"/>
    <s v="USD"/>
    <n v="1440412396"/>
    <n v="1437820396"/>
    <b v="0"/>
    <x v="29"/>
    <b v="0"/>
    <s v="theater/plays"/>
    <n v="1.6666666666666666E-2"/>
    <n v="25"/>
    <x v="1"/>
    <s v="plays"/>
    <x v="2902"/>
    <x v="2898"/>
  </r>
  <r>
    <n v="2903"/>
    <x v="2902"/>
    <x v="2901"/>
    <n v="5000"/>
    <n v="39"/>
    <x v="2"/>
    <x v="0"/>
    <s v="USD"/>
    <n v="1441771218"/>
    <n v="1436587218"/>
    <b v="0"/>
    <x v="80"/>
    <b v="0"/>
    <s v="theater/plays"/>
    <n v="0.77999999999999992"/>
    <n v="9.75"/>
    <x v="1"/>
    <s v="plays"/>
    <x v="2903"/>
    <x v="2899"/>
  </r>
  <r>
    <n v="2904"/>
    <x v="2903"/>
    <x v="2902"/>
    <n v="1500"/>
    <n v="75"/>
    <x v="2"/>
    <x v="1"/>
    <s v="GBP"/>
    <n v="1415534400"/>
    <n v="1414538031"/>
    <b v="0"/>
    <x v="80"/>
    <b v="0"/>
    <s v="theater/plays"/>
    <n v="5"/>
    <n v="18.75"/>
    <x v="1"/>
    <s v="plays"/>
    <x v="2904"/>
    <x v="2900"/>
  </r>
  <r>
    <n v="2905"/>
    <x v="2904"/>
    <x v="2903"/>
    <n v="3500"/>
    <n v="622"/>
    <x v="2"/>
    <x v="0"/>
    <s v="USD"/>
    <n v="1473211313"/>
    <n v="1472001713"/>
    <b v="0"/>
    <x v="57"/>
    <b v="0"/>
    <s v="theater/plays"/>
    <n v="17.771428571428572"/>
    <n v="36.588235294117645"/>
    <x v="1"/>
    <s v="plays"/>
    <x v="2905"/>
    <x v="2901"/>
  </r>
  <r>
    <n v="2906"/>
    <x v="2905"/>
    <x v="2904"/>
    <n v="6000"/>
    <n v="565"/>
    <x v="2"/>
    <x v="0"/>
    <s v="USD"/>
    <n v="1438390800"/>
    <n v="1436888066"/>
    <b v="0"/>
    <x v="63"/>
    <b v="0"/>
    <s v="theater/plays"/>
    <n v="9.4166666666666661"/>
    <n v="80.714285714285708"/>
    <x v="1"/>
    <s v="plays"/>
    <x v="2906"/>
    <x v="2902"/>
  </r>
  <r>
    <n v="2907"/>
    <x v="2906"/>
    <x v="2905"/>
    <n v="2500"/>
    <n v="2"/>
    <x v="2"/>
    <x v="0"/>
    <s v="USD"/>
    <n v="1463259837"/>
    <n v="1458075837"/>
    <b v="0"/>
    <x v="84"/>
    <b v="0"/>
    <s v="theater/plays"/>
    <n v="0.08"/>
    <n v="1"/>
    <x v="1"/>
    <s v="plays"/>
    <x v="2907"/>
    <x v="2903"/>
  </r>
  <r>
    <n v="2908"/>
    <x v="2907"/>
    <x v="2906"/>
    <n v="9600"/>
    <n v="264"/>
    <x v="2"/>
    <x v="0"/>
    <s v="USD"/>
    <n v="1465407219"/>
    <n v="1462815219"/>
    <b v="0"/>
    <x v="81"/>
    <b v="0"/>
    <s v="theater/plays"/>
    <n v="2.75"/>
    <n v="52.8"/>
    <x v="1"/>
    <s v="plays"/>
    <x v="2908"/>
    <x v="2904"/>
  </r>
  <r>
    <n v="2909"/>
    <x v="2908"/>
    <x v="2907"/>
    <n v="180000"/>
    <n v="20"/>
    <x v="2"/>
    <x v="0"/>
    <s v="USD"/>
    <n v="1416944760"/>
    <n v="1413527001"/>
    <b v="0"/>
    <x v="29"/>
    <b v="0"/>
    <s v="theater/plays"/>
    <n v="1.1111111111111112E-2"/>
    <n v="20"/>
    <x v="1"/>
    <s v="plays"/>
    <x v="2909"/>
    <x v="2905"/>
  </r>
  <r>
    <n v="2910"/>
    <x v="2909"/>
    <x v="2908"/>
    <n v="30000"/>
    <n v="1"/>
    <x v="2"/>
    <x v="1"/>
    <s v="GBP"/>
    <n v="1434139887"/>
    <n v="1428955887"/>
    <b v="0"/>
    <x v="29"/>
    <b v="0"/>
    <s v="theater/plays"/>
    <n v="3.3333333333333335E-3"/>
    <n v="1"/>
    <x v="1"/>
    <s v="plays"/>
    <x v="2910"/>
    <x v="2906"/>
  </r>
  <r>
    <n v="2911"/>
    <x v="2910"/>
    <x v="2909"/>
    <n v="1800"/>
    <n v="657"/>
    <x v="2"/>
    <x v="0"/>
    <s v="USD"/>
    <n v="1435429626"/>
    <n v="1431973626"/>
    <b v="0"/>
    <x v="25"/>
    <b v="0"/>
    <s v="theater/plays"/>
    <n v="36.5"/>
    <n v="46.928571428571431"/>
    <x v="1"/>
    <s v="plays"/>
    <x v="2911"/>
    <x v="2907"/>
  </r>
  <r>
    <n v="2912"/>
    <x v="2911"/>
    <x v="2910"/>
    <n v="14440"/>
    <n v="2030"/>
    <x v="2"/>
    <x v="0"/>
    <s v="USD"/>
    <n v="1452827374"/>
    <n v="1450235374"/>
    <b v="0"/>
    <x v="55"/>
    <b v="0"/>
    <s v="theater/plays"/>
    <n v="14.058171745152354"/>
    <n v="78.07692307692308"/>
    <x v="1"/>
    <s v="plays"/>
    <x v="2912"/>
    <x v="2908"/>
  </r>
  <r>
    <n v="2913"/>
    <x v="2912"/>
    <x v="2911"/>
    <n v="10000"/>
    <n v="2"/>
    <x v="2"/>
    <x v="0"/>
    <s v="USD"/>
    <n v="1410041339"/>
    <n v="1404857339"/>
    <b v="0"/>
    <x v="84"/>
    <b v="0"/>
    <s v="theater/plays"/>
    <n v="0.02"/>
    <n v="1"/>
    <x v="1"/>
    <s v="plays"/>
    <x v="2913"/>
    <x v="2909"/>
  </r>
  <r>
    <n v="2914"/>
    <x v="2913"/>
    <x v="2912"/>
    <n v="25000"/>
    <n v="1"/>
    <x v="2"/>
    <x v="1"/>
    <s v="GBP"/>
    <n v="1426365994"/>
    <n v="1421185594"/>
    <b v="0"/>
    <x v="29"/>
    <b v="0"/>
    <s v="theater/plays"/>
    <n v="4.0000000000000001E-3"/>
    <n v="1"/>
    <x v="1"/>
    <s v="plays"/>
    <x v="2914"/>
    <x v="2910"/>
  </r>
  <r>
    <n v="2915"/>
    <x v="2914"/>
    <x v="2913"/>
    <n v="1000"/>
    <n v="611"/>
    <x v="2"/>
    <x v="1"/>
    <s v="GBP"/>
    <n v="1458117190"/>
    <n v="1455528790"/>
    <b v="0"/>
    <x v="83"/>
    <b v="0"/>
    <s v="theater/plays"/>
    <n v="61.1"/>
    <n v="203.66666666666666"/>
    <x v="1"/>
    <s v="plays"/>
    <x v="2915"/>
    <x v="2911"/>
  </r>
  <r>
    <n v="2916"/>
    <x v="2915"/>
    <x v="2914"/>
    <n v="1850"/>
    <n v="145"/>
    <x v="2"/>
    <x v="1"/>
    <s v="GBP"/>
    <n v="1400498789"/>
    <n v="1398511589"/>
    <b v="0"/>
    <x v="63"/>
    <b v="0"/>
    <s v="theater/plays"/>
    <n v="7.8378378378378386"/>
    <n v="20.714285714285715"/>
    <x v="1"/>
    <s v="plays"/>
    <x v="2916"/>
    <x v="2912"/>
  </r>
  <r>
    <n v="2917"/>
    <x v="2916"/>
    <x v="2915"/>
    <n v="2000"/>
    <n v="437"/>
    <x v="2"/>
    <x v="0"/>
    <s v="USD"/>
    <n v="1442381847"/>
    <n v="1440826647"/>
    <b v="0"/>
    <x v="82"/>
    <b v="0"/>
    <s v="theater/plays"/>
    <n v="21.85"/>
    <n v="48.555555555555557"/>
    <x v="1"/>
    <s v="plays"/>
    <x v="2917"/>
    <x v="2913"/>
  </r>
  <r>
    <n v="2918"/>
    <x v="2917"/>
    <x v="2916"/>
    <n v="5000"/>
    <n v="1362"/>
    <x v="2"/>
    <x v="0"/>
    <s v="USD"/>
    <n v="1446131207"/>
    <n v="1443712007"/>
    <b v="0"/>
    <x v="9"/>
    <b v="0"/>
    <s v="theater/plays"/>
    <n v="27.24"/>
    <n v="68.099999999999994"/>
    <x v="1"/>
    <s v="plays"/>
    <x v="2918"/>
    <x v="2914"/>
  </r>
  <r>
    <n v="2919"/>
    <x v="2918"/>
    <x v="2917"/>
    <n v="600"/>
    <n v="51"/>
    <x v="2"/>
    <x v="0"/>
    <s v="USD"/>
    <n v="1407250329"/>
    <n v="1404658329"/>
    <b v="0"/>
    <x v="79"/>
    <b v="0"/>
    <s v="theater/plays"/>
    <n v="8.5"/>
    <n v="8.5"/>
    <x v="1"/>
    <s v="plays"/>
    <x v="2919"/>
    <x v="2915"/>
  </r>
  <r>
    <n v="2920"/>
    <x v="2919"/>
    <x v="2918"/>
    <n v="2500"/>
    <n v="671"/>
    <x v="2"/>
    <x v="5"/>
    <s v="CAD"/>
    <n v="1427306470"/>
    <n v="1424718070"/>
    <b v="0"/>
    <x v="62"/>
    <b v="0"/>
    <s v="theater/plays"/>
    <n v="26.840000000000003"/>
    <n v="51.615384615384613"/>
    <x v="1"/>
    <s v="plays"/>
    <x v="2920"/>
    <x v="2916"/>
  </r>
  <r>
    <n v="2921"/>
    <x v="2920"/>
    <x v="2919"/>
    <n v="100"/>
    <n v="129"/>
    <x v="0"/>
    <x v="0"/>
    <s v="USD"/>
    <n v="1411679804"/>
    <n v="1409087804"/>
    <b v="0"/>
    <x v="83"/>
    <b v="1"/>
    <s v="theater/musical"/>
    <n v="129"/>
    <n v="43"/>
    <x v="1"/>
    <s v="musical"/>
    <x v="2921"/>
    <x v="2917"/>
  </r>
  <r>
    <n v="2922"/>
    <x v="2921"/>
    <x v="2920"/>
    <n v="500"/>
    <n v="500"/>
    <x v="0"/>
    <x v="1"/>
    <s v="GBP"/>
    <n v="1431982727"/>
    <n v="1428094727"/>
    <b v="0"/>
    <x v="79"/>
    <b v="1"/>
    <s v="theater/musical"/>
    <n v="100"/>
    <n v="83.333333333333329"/>
    <x v="1"/>
    <s v="musical"/>
    <x v="2922"/>
    <x v="2918"/>
  </r>
  <r>
    <n v="2923"/>
    <x v="2922"/>
    <x v="2921"/>
    <n v="300"/>
    <n v="300"/>
    <x v="0"/>
    <x v="0"/>
    <s v="USD"/>
    <n v="1422068400"/>
    <n v="1420774779"/>
    <b v="0"/>
    <x v="73"/>
    <b v="1"/>
    <s v="theater/musical"/>
    <n v="100"/>
    <n v="30"/>
    <x v="1"/>
    <s v="musical"/>
    <x v="2923"/>
    <x v="2919"/>
  </r>
  <r>
    <n v="2924"/>
    <x v="2923"/>
    <x v="2922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s v="musical"/>
    <x v="2924"/>
    <x v="2920"/>
  </r>
  <r>
    <n v="2925"/>
    <x v="2924"/>
    <x v="2923"/>
    <n v="45000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s v="musical"/>
    <x v="2925"/>
    <x v="2921"/>
  </r>
  <r>
    <n v="2926"/>
    <x v="2925"/>
    <x v="2924"/>
    <n v="3000"/>
    <n v="3750"/>
    <x v="0"/>
    <x v="0"/>
    <s v="USD"/>
    <n v="1424715779"/>
    <n v="1423506179"/>
    <b v="0"/>
    <x v="133"/>
    <b v="1"/>
    <s v="theater/musical"/>
    <n v="125"/>
    <n v="75"/>
    <x v="1"/>
    <s v="musical"/>
    <x v="2926"/>
    <x v="2922"/>
  </r>
  <r>
    <n v="2927"/>
    <x v="2926"/>
    <x v="2925"/>
    <n v="1800"/>
    <n v="2355"/>
    <x v="0"/>
    <x v="0"/>
    <s v="USD"/>
    <n v="1405400400"/>
    <n v="1402934629"/>
    <b v="0"/>
    <x v="64"/>
    <b v="1"/>
    <s v="theater/musical"/>
    <n v="130.83333333333334"/>
    <n v="112.14285714285714"/>
    <x v="1"/>
    <s v="musical"/>
    <x v="2927"/>
    <x v="2923"/>
  </r>
  <r>
    <n v="2928"/>
    <x v="2927"/>
    <x v="2926"/>
    <n v="1000"/>
    <n v="1000"/>
    <x v="0"/>
    <x v="0"/>
    <s v="USD"/>
    <n v="1457135846"/>
    <n v="1454543846"/>
    <b v="0"/>
    <x v="54"/>
    <b v="1"/>
    <s v="theater/musical"/>
    <n v="100"/>
    <n v="41.666666666666664"/>
    <x v="1"/>
    <s v="musical"/>
    <x v="2928"/>
    <x v="2924"/>
  </r>
  <r>
    <n v="2929"/>
    <x v="2928"/>
    <x v="2927"/>
    <n v="8000"/>
    <n v="8165.55"/>
    <x v="0"/>
    <x v="0"/>
    <s v="USD"/>
    <n v="1401024758"/>
    <n v="1398432758"/>
    <b v="0"/>
    <x v="58"/>
    <b v="1"/>
    <s v="theater/musical"/>
    <n v="102.06937499999999"/>
    <n v="255.17343750000001"/>
    <x v="1"/>
    <s v="musical"/>
    <x v="2929"/>
    <x v="2925"/>
  </r>
  <r>
    <n v="2930"/>
    <x v="2929"/>
    <x v="2928"/>
    <n v="10000"/>
    <n v="10092"/>
    <x v="0"/>
    <x v="1"/>
    <s v="GBP"/>
    <n v="1431007264"/>
    <n v="1428415264"/>
    <b v="0"/>
    <x v="95"/>
    <b v="1"/>
    <s v="theater/musical"/>
    <n v="100.92000000000002"/>
    <n v="162.7741935483871"/>
    <x v="1"/>
    <s v="musical"/>
    <x v="2930"/>
    <x v="2926"/>
  </r>
  <r>
    <n v="2931"/>
    <x v="2930"/>
    <x v="2929"/>
    <n v="750"/>
    <n v="795"/>
    <x v="0"/>
    <x v="5"/>
    <s v="CAD"/>
    <n v="1410761280"/>
    <n v="1408604363"/>
    <b v="0"/>
    <x v="82"/>
    <b v="1"/>
    <s v="theater/musical"/>
    <n v="106"/>
    <n v="88.333333333333329"/>
    <x v="1"/>
    <s v="musical"/>
    <x v="2931"/>
    <x v="2927"/>
  </r>
  <r>
    <n v="2932"/>
    <x v="2931"/>
    <x v="2930"/>
    <n v="3100"/>
    <n v="3258"/>
    <x v="0"/>
    <x v="2"/>
    <s v="AUD"/>
    <n v="1424516400"/>
    <n v="1421812637"/>
    <b v="0"/>
    <x v="44"/>
    <b v="1"/>
    <s v="theater/musical"/>
    <n v="105.0967741935484"/>
    <n v="85.736842105263165"/>
    <x v="1"/>
    <s v="musical"/>
    <x v="2932"/>
    <x v="2928"/>
  </r>
  <r>
    <n v="2933"/>
    <x v="2932"/>
    <x v="2931"/>
    <n v="2500"/>
    <n v="2569"/>
    <x v="0"/>
    <x v="0"/>
    <s v="USD"/>
    <n v="1465081053"/>
    <n v="1462489053"/>
    <b v="0"/>
    <x v="241"/>
    <b v="1"/>
    <s v="theater/musical"/>
    <n v="102.76"/>
    <n v="47.574074074074076"/>
    <x v="1"/>
    <s v="musical"/>
    <x v="2933"/>
    <x v="2929"/>
  </r>
  <r>
    <n v="2934"/>
    <x v="2933"/>
    <x v="2932"/>
    <n v="2500"/>
    <n v="2700"/>
    <x v="0"/>
    <x v="5"/>
    <s v="CAD"/>
    <n v="1402845364"/>
    <n v="1400253364"/>
    <b v="0"/>
    <x v="77"/>
    <b v="1"/>
    <s v="theater/musical"/>
    <n v="108"/>
    <n v="72.972972972972968"/>
    <x v="1"/>
    <s v="musical"/>
    <x v="2934"/>
    <x v="2930"/>
  </r>
  <r>
    <n v="2935"/>
    <x v="2934"/>
    <x v="2933"/>
    <n v="3500"/>
    <n v="3531"/>
    <x v="0"/>
    <x v="0"/>
    <s v="USD"/>
    <n v="1472490000"/>
    <n v="1467468008"/>
    <b v="0"/>
    <x v="70"/>
    <b v="1"/>
    <s v="theater/musical"/>
    <n v="100.88571428571429"/>
    <n v="90.538461538461533"/>
    <x v="1"/>
    <s v="musical"/>
    <x v="2935"/>
    <x v="2931"/>
  </r>
  <r>
    <n v="2936"/>
    <x v="2935"/>
    <x v="2934"/>
    <n v="1000"/>
    <n v="1280"/>
    <x v="0"/>
    <x v="0"/>
    <s v="USD"/>
    <n v="1413176340"/>
    <n v="1412091423"/>
    <b v="0"/>
    <x v="69"/>
    <b v="1"/>
    <s v="theater/musical"/>
    <n v="128"/>
    <n v="37.647058823529413"/>
    <x v="1"/>
    <s v="musical"/>
    <x v="2936"/>
    <x v="2932"/>
  </r>
  <r>
    <n v="2937"/>
    <x v="2936"/>
    <x v="2935"/>
    <n v="1500"/>
    <n v="2000"/>
    <x v="0"/>
    <x v="1"/>
    <s v="GBP"/>
    <n v="1405249113"/>
    <n v="1402657113"/>
    <b v="0"/>
    <x v="165"/>
    <b v="1"/>
    <s v="theater/musical"/>
    <n v="133.33333333333331"/>
    <n v="36.363636363636367"/>
    <x v="1"/>
    <s v="musical"/>
    <x v="2937"/>
    <x v="2933"/>
  </r>
  <r>
    <n v="2938"/>
    <x v="2937"/>
    <x v="2936"/>
    <n v="4000"/>
    <n v="4055"/>
    <x v="0"/>
    <x v="0"/>
    <s v="USD"/>
    <n v="1422636814"/>
    <n v="1420044814"/>
    <b v="0"/>
    <x v="58"/>
    <b v="1"/>
    <s v="theater/musical"/>
    <n v="101.375"/>
    <n v="126.71875"/>
    <x v="1"/>
    <s v="musical"/>
    <x v="2938"/>
    <x v="2934"/>
  </r>
  <r>
    <n v="2939"/>
    <x v="2938"/>
    <x v="2937"/>
    <n v="8000"/>
    <n v="8230"/>
    <x v="0"/>
    <x v="0"/>
    <s v="USD"/>
    <n v="1409187600"/>
    <n v="1406316312"/>
    <b v="0"/>
    <x v="20"/>
    <b v="1"/>
    <s v="theater/musical"/>
    <n v="102.875"/>
    <n v="329.2"/>
    <x v="1"/>
    <s v="musical"/>
    <x v="2939"/>
    <x v="2935"/>
  </r>
  <r>
    <n v="2940"/>
    <x v="2939"/>
    <x v="2938"/>
    <n v="2500"/>
    <n v="2681"/>
    <x v="0"/>
    <x v="0"/>
    <s v="USD"/>
    <n v="1421606018"/>
    <n v="1418150018"/>
    <b v="0"/>
    <x v="51"/>
    <b v="1"/>
    <s v="theater/musical"/>
    <n v="107.24000000000001"/>
    <n v="81.242424242424249"/>
    <x v="1"/>
    <s v="musical"/>
    <x v="2940"/>
    <x v="2936"/>
  </r>
  <r>
    <n v="2941"/>
    <x v="2940"/>
    <x v="2939"/>
    <n v="25000"/>
    <n v="1"/>
    <x v="2"/>
    <x v="0"/>
    <s v="USD"/>
    <n v="1425250955"/>
    <n v="1422658955"/>
    <b v="0"/>
    <x v="29"/>
    <b v="0"/>
    <s v="theater/spaces"/>
    <n v="4.0000000000000001E-3"/>
    <n v="1"/>
    <x v="1"/>
    <s v="spaces"/>
    <x v="2941"/>
    <x v="2937"/>
  </r>
  <r>
    <n v="2942"/>
    <x v="2941"/>
    <x v="2940"/>
    <n v="200000"/>
    <n v="40850"/>
    <x v="2"/>
    <x v="5"/>
    <s v="CAD"/>
    <n v="1450297080"/>
    <n v="1448565459"/>
    <b v="0"/>
    <x v="91"/>
    <b v="0"/>
    <s v="theater/spaces"/>
    <n v="20.424999999999997"/>
    <n v="202.22772277227722"/>
    <x v="1"/>
    <s v="spaces"/>
    <x v="2942"/>
    <x v="2938"/>
  </r>
  <r>
    <n v="2943"/>
    <x v="2942"/>
    <x v="2941"/>
    <n v="3000"/>
    <n v="0"/>
    <x v="2"/>
    <x v="0"/>
    <s v="USD"/>
    <n v="1428894380"/>
    <n v="1426302380"/>
    <b v="0"/>
    <x v="78"/>
    <b v="0"/>
    <s v="theater/spaces"/>
    <n v="0"/>
    <e v="#DIV/0!"/>
    <x v="1"/>
    <s v="spaces"/>
    <x v="2943"/>
    <x v="2939"/>
  </r>
  <r>
    <n v="2944"/>
    <x v="2943"/>
    <x v="2942"/>
    <n v="10000"/>
    <n v="100"/>
    <x v="2"/>
    <x v="0"/>
    <s v="USD"/>
    <n v="1433714198"/>
    <n v="1431122198"/>
    <b v="0"/>
    <x v="29"/>
    <b v="0"/>
    <s v="theater/spaces"/>
    <n v="1"/>
    <n v="100"/>
    <x v="1"/>
    <s v="spaces"/>
    <x v="2944"/>
    <x v="2940"/>
  </r>
  <r>
    <n v="2945"/>
    <x v="2944"/>
    <x v="2943"/>
    <n v="50000"/>
    <n v="0"/>
    <x v="2"/>
    <x v="0"/>
    <s v="USD"/>
    <n v="1432437660"/>
    <n v="1429845660"/>
    <b v="0"/>
    <x v="78"/>
    <b v="0"/>
    <s v="theater/spaces"/>
    <n v="0"/>
    <e v="#DIV/0!"/>
    <x v="1"/>
    <s v="spaces"/>
    <x v="2945"/>
    <x v="2941"/>
  </r>
  <r>
    <n v="2946"/>
    <x v="2945"/>
    <x v="2944"/>
    <n v="2000"/>
    <n v="2"/>
    <x v="2"/>
    <x v="1"/>
    <s v="GBP"/>
    <n v="1471265092"/>
    <n v="1468673092"/>
    <b v="0"/>
    <x v="84"/>
    <b v="0"/>
    <s v="theater/spaces"/>
    <n v="0.1"/>
    <n v="1"/>
    <x v="1"/>
    <s v="spaces"/>
    <x v="2946"/>
    <x v="2942"/>
  </r>
  <r>
    <n v="2947"/>
    <x v="2946"/>
    <x v="2945"/>
    <n v="25000"/>
    <n v="1072"/>
    <x v="2"/>
    <x v="0"/>
    <s v="USD"/>
    <n v="1480007460"/>
    <n v="1475760567"/>
    <b v="0"/>
    <x v="62"/>
    <b v="0"/>
    <s v="theater/spaces"/>
    <n v="4.2880000000000003"/>
    <n v="82.461538461538467"/>
    <x v="1"/>
    <s v="spaces"/>
    <x v="2947"/>
    <x v="2943"/>
  </r>
  <r>
    <n v="2948"/>
    <x v="2947"/>
    <x v="2946"/>
    <n v="500000"/>
    <n v="24"/>
    <x v="2"/>
    <x v="0"/>
    <s v="USD"/>
    <n v="1433259293"/>
    <n v="1428075293"/>
    <b v="0"/>
    <x v="82"/>
    <b v="0"/>
    <s v="theater/spaces"/>
    <n v="4.8000000000000004E-3"/>
    <n v="2.6666666666666665"/>
    <x v="1"/>
    <s v="spaces"/>
    <x v="2948"/>
    <x v="2944"/>
  </r>
  <r>
    <n v="2949"/>
    <x v="2948"/>
    <x v="2947"/>
    <n v="1000"/>
    <n v="25"/>
    <x v="2"/>
    <x v="0"/>
    <s v="USD"/>
    <n v="1447965917"/>
    <n v="1445370317"/>
    <b v="0"/>
    <x v="84"/>
    <b v="0"/>
    <s v="theater/spaces"/>
    <n v="2.5"/>
    <n v="12.5"/>
    <x v="1"/>
    <s v="spaces"/>
    <x v="2949"/>
    <x v="2945"/>
  </r>
  <r>
    <n v="2950"/>
    <x v="2949"/>
    <x v="2948"/>
    <n v="5000000"/>
    <n v="0"/>
    <x v="2"/>
    <x v="0"/>
    <s v="USD"/>
    <n v="1453538752"/>
    <n v="1450946752"/>
    <b v="0"/>
    <x v="78"/>
    <b v="0"/>
    <s v="theater/spaces"/>
    <n v="0"/>
    <e v="#DIV/0!"/>
    <x v="1"/>
    <s v="spaces"/>
    <x v="2950"/>
    <x v="2946"/>
  </r>
  <r>
    <n v="2951"/>
    <x v="2950"/>
    <x v="2949"/>
    <n v="50000"/>
    <n v="1096"/>
    <x v="1"/>
    <x v="0"/>
    <s v="USD"/>
    <n v="1412536573"/>
    <n v="1408648573"/>
    <b v="0"/>
    <x v="6"/>
    <b v="0"/>
    <s v="theater/spaces"/>
    <n v="2.1919999999999997"/>
    <n v="18.896551724137932"/>
    <x v="1"/>
    <s v="spaces"/>
    <x v="2951"/>
    <x v="2947"/>
  </r>
  <r>
    <n v="2952"/>
    <x v="2951"/>
    <x v="2950"/>
    <n v="20000"/>
    <n v="1605"/>
    <x v="1"/>
    <x v="0"/>
    <s v="USD"/>
    <n v="1476676800"/>
    <n v="1473957239"/>
    <b v="0"/>
    <x v="22"/>
    <b v="0"/>
    <s v="theater/spaces"/>
    <n v="8.0250000000000004"/>
    <n v="200.625"/>
    <x v="1"/>
    <s v="spaces"/>
    <x v="2952"/>
    <x v="2948"/>
  </r>
  <r>
    <n v="2953"/>
    <x v="2952"/>
    <x v="2951"/>
    <n v="400000"/>
    <n v="605"/>
    <x v="1"/>
    <x v="0"/>
    <s v="USD"/>
    <n v="1444330821"/>
    <n v="1441738821"/>
    <b v="0"/>
    <x v="83"/>
    <b v="0"/>
    <s v="theater/spaces"/>
    <n v="0.15125"/>
    <n v="201.66666666666666"/>
    <x v="1"/>
    <s v="spaces"/>
    <x v="2953"/>
    <x v="2949"/>
  </r>
  <r>
    <n v="2954"/>
    <x v="2953"/>
    <x v="2952"/>
    <n v="15000"/>
    <n v="0"/>
    <x v="1"/>
    <x v="0"/>
    <s v="USD"/>
    <n v="1489669203"/>
    <n v="1487944803"/>
    <b v="0"/>
    <x v="78"/>
    <b v="0"/>
    <s v="theater/spaces"/>
    <n v="0"/>
    <e v="#DIV/0!"/>
    <x v="1"/>
    <s v="spaces"/>
    <x v="2954"/>
    <x v="2950"/>
  </r>
  <r>
    <n v="2955"/>
    <x v="2954"/>
    <x v="2953"/>
    <n v="1200"/>
    <n v="715"/>
    <x v="1"/>
    <x v="0"/>
    <s v="USD"/>
    <n v="1434476849"/>
    <n v="1431884849"/>
    <b v="0"/>
    <x v="202"/>
    <b v="0"/>
    <s v="theater/spaces"/>
    <n v="59.583333333333336"/>
    <n v="65"/>
    <x v="1"/>
    <s v="spaces"/>
    <x v="2955"/>
    <x v="2951"/>
  </r>
  <r>
    <n v="2956"/>
    <x v="2955"/>
    <x v="2954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s v="spaces"/>
    <x v="2956"/>
    <x v="2952"/>
  </r>
  <r>
    <n v="2957"/>
    <x v="2956"/>
    <x v="2955"/>
    <n v="15000"/>
    <n v="280"/>
    <x v="1"/>
    <x v="0"/>
    <s v="USD"/>
    <n v="1427498172"/>
    <n v="1422317772"/>
    <b v="0"/>
    <x v="83"/>
    <b v="0"/>
    <s v="theater/spaces"/>
    <n v="1.8666666666666669"/>
    <n v="93.333333333333329"/>
    <x v="1"/>
    <s v="spaces"/>
    <x v="2957"/>
    <x v="2953"/>
  </r>
  <r>
    <n v="2958"/>
    <x v="2957"/>
    <x v="2956"/>
    <n v="80000"/>
    <n v="0"/>
    <x v="1"/>
    <x v="0"/>
    <s v="USD"/>
    <n v="1462729317"/>
    <n v="1457548917"/>
    <b v="0"/>
    <x v="78"/>
    <b v="0"/>
    <s v="theater/spaces"/>
    <n v="0"/>
    <e v="#DIV/0!"/>
    <x v="1"/>
    <s v="spaces"/>
    <x v="2958"/>
    <x v="2954"/>
  </r>
  <r>
    <n v="2959"/>
    <x v="2958"/>
    <x v="2957"/>
    <n v="10000"/>
    <n v="0"/>
    <x v="1"/>
    <x v="1"/>
    <s v="GBP"/>
    <n v="1465258325"/>
    <n v="1462666325"/>
    <b v="0"/>
    <x v="78"/>
    <b v="0"/>
    <s v="theater/spaces"/>
    <n v="0"/>
    <e v="#DIV/0!"/>
    <x v="1"/>
    <s v="spaces"/>
    <x v="2959"/>
    <x v="2955"/>
  </r>
  <r>
    <n v="2960"/>
    <x v="2959"/>
    <x v="2958"/>
    <n v="30000000"/>
    <n v="0"/>
    <x v="1"/>
    <x v="0"/>
    <s v="USD"/>
    <n v="1410459023"/>
    <n v="1407867023"/>
    <b v="0"/>
    <x v="78"/>
    <b v="0"/>
    <s v="theater/spaces"/>
    <n v="0"/>
    <e v="#DIV/0!"/>
    <x v="1"/>
    <s v="spaces"/>
    <x v="2960"/>
    <x v="2956"/>
  </r>
  <r>
    <n v="2961"/>
    <x v="2960"/>
    <x v="2959"/>
    <n v="5000"/>
    <n v="5481"/>
    <x v="0"/>
    <x v="0"/>
    <s v="USD"/>
    <n v="1427342400"/>
    <n v="1424927159"/>
    <b v="0"/>
    <x v="52"/>
    <b v="1"/>
    <s v="theater/plays"/>
    <n v="109.62"/>
    <n v="50.75"/>
    <x v="1"/>
    <s v="plays"/>
    <x v="2961"/>
    <x v="2957"/>
  </r>
  <r>
    <n v="2962"/>
    <x v="2961"/>
    <x v="2960"/>
    <n v="1000"/>
    <n v="1218"/>
    <x v="0"/>
    <x v="0"/>
    <s v="USD"/>
    <n v="1425193140"/>
    <n v="1422769906"/>
    <b v="0"/>
    <x v="9"/>
    <b v="1"/>
    <s v="theater/plays"/>
    <n v="121.8"/>
    <n v="60.9"/>
    <x v="1"/>
    <s v="plays"/>
    <x v="2962"/>
    <x v="2958"/>
  </r>
  <r>
    <n v="2963"/>
    <x v="2962"/>
    <x v="2961"/>
    <n v="10000"/>
    <n v="10685"/>
    <x v="0"/>
    <x v="0"/>
    <s v="USD"/>
    <n v="1435835824"/>
    <n v="1433243824"/>
    <b v="0"/>
    <x v="15"/>
    <b v="1"/>
    <s v="theater/plays"/>
    <n v="106.85"/>
    <n v="109.03061224489795"/>
    <x v="1"/>
    <s v="plays"/>
    <x v="2963"/>
    <x v="2959"/>
  </r>
  <r>
    <n v="2964"/>
    <x v="2963"/>
    <x v="2962"/>
    <n v="500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s v="plays"/>
    <x v="2964"/>
    <x v="2960"/>
  </r>
  <r>
    <n v="2965"/>
    <x v="2964"/>
    <x v="2963"/>
    <n v="1500"/>
    <n v="1635"/>
    <x v="0"/>
    <x v="0"/>
    <s v="USD"/>
    <n v="1436290233"/>
    <n v="1433698233"/>
    <b v="0"/>
    <x v="70"/>
    <b v="1"/>
    <s v="theater/plays"/>
    <n v="109.00000000000001"/>
    <n v="41.92307692307692"/>
    <x v="1"/>
    <s v="plays"/>
    <x v="2965"/>
    <x v="2961"/>
  </r>
  <r>
    <n v="2966"/>
    <x v="2965"/>
    <x v="2964"/>
    <n v="10000"/>
    <n v="11363"/>
    <x v="0"/>
    <x v="0"/>
    <s v="USD"/>
    <n v="1442425412"/>
    <n v="1439833412"/>
    <b v="0"/>
    <x v="130"/>
    <b v="1"/>
    <s v="theater/plays"/>
    <n v="113.63000000000001"/>
    <n v="88.7734375"/>
    <x v="1"/>
    <s v="plays"/>
    <x v="2966"/>
    <x v="2962"/>
  </r>
  <r>
    <n v="2967"/>
    <x v="2966"/>
    <x v="2965"/>
    <n v="5000"/>
    <n v="5696"/>
    <x v="0"/>
    <x v="0"/>
    <s v="USD"/>
    <n v="1425872692"/>
    <n v="1423284292"/>
    <b v="0"/>
    <x v="26"/>
    <b v="1"/>
    <s v="theater/plays"/>
    <n v="113.92"/>
    <n v="80.225352112676063"/>
    <x v="1"/>
    <s v="plays"/>
    <x v="2967"/>
    <x v="2963"/>
  </r>
  <r>
    <n v="2968"/>
    <x v="2967"/>
    <x v="2966"/>
    <n v="3500"/>
    <n v="3710"/>
    <x v="0"/>
    <x v="0"/>
    <s v="USD"/>
    <n v="1471406340"/>
    <n v="1470227660"/>
    <b v="0"/>
    <x v="5"/>
    <b v="1"/>
    <s v="theater/plays"/>
    <n v="106"/>
    <n v="78.936170212765958"/>
    <x v="1"/>
    <s v="plays"/>
    <x v="2968"/>
    <x v="2964"/>
  </r>
  <r>
    <n v="2969"/>
    <x v="2968"/>
    <x v="2967"/>
    <n v="1000"/>
    <n v="1625"/>
    <x v="0"/>
    <x v="5"/>
    <s v="CAD"/>
    <n v="1430693460"/>
    <n v="1428087153"/>
    <b v="0"/>
    <x v="57"/>
    <b v="1"/>
    <s v="theater/plays"/>
    <n v="162.5"/>
    <n v="95.588235294117652"/>
    <x v="1"/>
    <s v="plays"/>
    <x v="2969"/>
    <x v="2965"/>
  </r>
  <r>
    <n v="2970"/>
    <x v="2969"/>
    <x v="2968"/>
    <n v="6000"/>
    <n v="6360"/>
    <x v="0"/>
    <x v="0"/>
    <s v="USD"/>
    <n v="1405699451"/>
    <n v="1403107451"/>
    <b v="0"/>
    <x v="110"/>
    <b v="1"/>
    <s v="theater/plays"/>
    <n v="106"/>
    <n v="69.890109890109883"/>
    <x v="1"/>
    <s v="plays"/>
    <x v="2970"/>
    <x v="2966"/>
  </r>
  <r>
    <n v="2971"/>
    <x v="2970"/>
    <x v="2969"/>
    <n v="3200"/>
    <n v="3205"/>
    <x v="0"/>
    <x v="0"/>
    <s v="USD"/>
    <n v="1409500078"/>
    <n v="1406908078"/>
    <b v="0"/>
    <x v="68"/>
    <b v="1"/>
    <s v="theater/plays"/>
    <n v="100.15624999999999"/>
    <n v="74.534883720930239"/>
    <x v="1"/>
    <s v="plays"/>
    <x v="2971"/>
    <x v="2967"/>
  </r>
  <r>
    <n v="2972"/>
    <x v="2971"/>
    <x v="2970"/>
    <n v="2000"/>
    <n v="2107"/>
    <x v="0"/>
    <x v="0"/>
    <s v="USD"/>
    <n v="1480899600"/>
    <n v="1479609520"/>
    <b v="0"/>
    <x v="57"/>
    <b v="1"/>
    <s v="theater/plays"/>
    <n v="105.35000000000001"/>
    <n v="123.94117647058823"/>
    <x v="1"/>
    <s v="plays"/>
    <x v="2972"/>
    <x v="2968"/>
  </r>
  <r>
    <n v="2973"/>
    <x v="2972"/>
    <x v="2971"/>
    <n v="5000"/>
    <n v="8740"/>
    <x v="0"/>
    <x v="0"/>
    <s v="USD"/>
    <n v="1451620800"/>
    <n v="1449171508"/>
    <b v="0"/>
    <x v="51"/>
    <b v="1"/>
    <s v="theater/plays"/>
    <n v="174.8"/>
    <n v="264.84848484848487"/>
    <x v="1"/>
    <s v="plays"/>
    <x v="2973"/>
    <x v="2969"/>
  </r>
  <r>
    <n v="2974"/>
    <x v="2973"/>
    <x v="2972"/>
    <n v="5000"/>
    <n v="5100"/>
    <x v="0"/>
    <x v="0"/>
    <s v="USD"/>
    <n v="1411695300"/>
    <n v="1409275671"/>
    <b v="0"/>
    <x v="45"/>
    <b v="1"/>
    <s v="theater/plays"/>
    <n v="102"/>
    <n v="58.620689655172413"/>
    <x v="1"/>
    <s v="plays"/>
    <x v="2974"/>
    <x v="2970"/>
  </r>
  <r>
    <n v="2975"/>
    <x v="2974"/>
    <x v="2973"/>
    <n v="8000"/>
    <n v="8010"/>
    <x v="0"/>
    <x v="0"/>
    <s v="USD"/>
    <n v="1417057200"/>
    <n v="1414599886"/>
    <b v="0"/>
    <x v="116"/>
    <b v="1"/>
    <s v="theater/plays"/>
    <n v="100.125"/>
    <n v="70.884955752212392"/>
    <x v="1"/>
    <s v="plays"/>
    <x v="2975"/>
    <x v="2971"/>
  </r>
  <r>
    <n v="2976"/>
    <x v="2975"/>
    <x v="2974"/>
    <n v="70"/>
    <n v="120"/>
    <x v="0"/>
    <x v="1"/>
    <s v="GBP"/>
    <n v="1457870400"/>
    <n v="1456421530"/>
    <b v="0"/>
    <x v="25"/>
    <b v="1"/>
    <s v="theater/plays"/>
    <n v="171.42857142857142"/>
    <n v="8.5714285714285712"/>
    <x v="1"/>
    <s v="plays"/>
    <x v="2976"/>
    <x v="2972"/>
  </r>
  <r>
    <n v="2977"/>
    <x v="2976"/>
    <x v="2975"/>
    <n v="3000"/>
    <n v="3407"/>
    <x v="0"/>
    <x v="0"/>
    <s v="USD"/>
    <n v="1427076840"/>
    <n v="1421960934"/>
    <b v="0"/>
    <x v="209"/>
    <b v="1"/>
    <s v="theater/plays"/>
    <n v="113.56666666666666"/>
    <n v="113.56666666666666"/>
    <x v="1"/>
    <s v="plays"/>
    <x v="2977"/>
    <x v="2973"/>
  </r>
  <r>
    <n v="2978"/>
    <x v="2977"/>
    <x v="2976"/>
    <n v="750"/>
    <n v="971"/>
    <x v="0"/>
    <x v="0"/>
    <s v="USD"/>
    <n v="1413784740"/>
    <n v="1412954547"/>
    <b v="0"/>
    <x v="38"/>
    <b v="1"/>
    <s v="theater/plays"/>
    <n v="129.46666666666667"/>
    <n v="60.6875"/>
    <x v="1"/>
    <s v="plays"/>
    <x v="2978"/>
    <x v="2974"/>
  </r>
  <r>
    <n v="2979"/>
    <x v="2978"/>
    <x v="2977"/>
    <n v="5000"/>
    <n v="5070"/>
    <x v="0"/>
    <x v="0"/>
    <s v="USD"/>
    <n v="1420524000"/>
    <n v="1419104823"/>
    <b v="0"/>
    <x v="67"/>
    <b v="1"/>
    <s v="theater/plays"/>
    <n v="101.4"/>
    <n v="110.21739130434783"/>
    <x v="1"/>
    <s v="plays"/>
    <x v="2979"/>
    <x v="2975"/>
  </r>
  <r>
    <n v="2980"/>
    <x v="2979"/>
    <x v="2978"/>
    <n v="3000"/>
    <n v="3275"/>
    <x v="0"/>
    <x v="0"/>
    <s v="USD"/>
    <n v="1440381600"/>
    <n v="1438639130"/>
    <b v="0"/>
    <x v="54"/>
    <b v="1"/>
    <s v="theater/plays"/>
    <n v="109.16666666666666"/>
    <n v="136.45833333333334"/>
    <x v="1"/>
    <s v="plays"/>
    <x v="2980"/>
    <x v="2976"/>
  </r>
  <r>
    <n v="2981"/>
    <x v="2980"/>
    <x v="2979"/>
    <n v="4000"/>
    <n v="5157"/>
    <x v="0"/>
    <x v="17"/>
    <s v="EUR"/>
    <n v="1443014756"/>
    <n v="1439126756"/>
    <b v="1"/>
    <x v="174"/>
    <b v="1"/>
    <s v="theater/spaces"/>
    <n v="128.92500000000001"/>
    <n v="53.164948453608247"/>
    <x v="1"/>
    <s v="spaces"/>
    <x v="2981"/>
    <x v="2977"/>
  </r>
  <r>
    <n v="2982"/>
    <x v="2981"/>
    <x v="2980"/>
    <n v="5000"/>
    <n v="5103"/>
    <x v="0"/>
    <x v="1"/>
    <s v="GBP"/>
    <n v="1455208143"/>
    <n v="1452616143"/>
    <b v="1"/>
    <x v="211"/>
    <b v="1"/>
    <s v="theater/spaces"/>
    <n v="102.06"/>
    <n v="86.491525423728817"/>
    <x v="1"/>
    <s v="spaces"/>
    <x v="2982"/>
    <x v="2978"/>
  </r>
  <r>
    <n v="2983"/>
    <x v="2982"/>
    <x v="2981"/>
    <n v="116000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s v="spaces"/>
    <x v="2983"/>
    <x v="2979"/>
  </r>
  <r>
    <n v="2984"/>
    <x v="2983"/>
    <x v="2982"/>
    <n v="25000"/>
    <n v="25088"/>
    <x v="0"/>
    <x v="0"/>
    <s v="USD"/>
    <n v="1472020881"/>
    <n v="1469428881"/>
    <b v="1"/>
    <x v="423"/>
    <b v="1"/>
    <s v="theater/spaces"/>
    <n v="100.352"/>
    <n v="115.08256880733946"/>
    <x v="1"/>
    <s v="spaces"/>
    <x v="2984"/>
    <x v="2980"/>
  </r>
  <r>
    <n v="2985"/>
    <x v="2984"/>
    <x v="2983"/>
    <n v="10000"/>
    <n v="12165"/>
    <x v="0"/>
    <x v="4"/>
    <s v="NZD"/>
    <n v="1477886400"/>
    <n v="1476228128"/>
    <b v="0"/>
    <x v="112"/>
    <b v="1"/>
    <s v="theater/spaces"/>
    <n v="121.64999999999999"/>
    <n v="109.5945945945946"/>
    <x v="1"/>
    <s v="spaces"/>
    <x v="2985"/>
    <x v="2981"/>
  </r>
  <r>
    <n v="2986"/>
    <x v="2985"/>
    <x v="2984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s v="spaces"/>
    <x v="2986"/>
    <x v="2982"/>
  </r>
  <r>
    <n v="2987"/>
    <x v="2986"/>
    <x v="2985"/>
    <n v="25000"/>
    <n v="27600.2"/>
    <x v="0"/>
    <x v="0"/>
    <s v="USD"/>
    <n v="1476316800"/>
    <n v="1473837751"/>
    <b v="0"/>
    <x v="236"/>
    <b v="1"/>
    <s v="theater/spaces"/>
    <n v="110.4008"/>
    <n v="104.15169811320754"/>
    <x v="1"/>
    <s v="spaces"/>
    <x v="2987"/>
    <x v="2983"/>
  </r>
  <r>
    <n v="2988"/>
    <x v="2987"/>
    <x v="2986"/>
    <n v="1000"/>
    <n v="1000"/>
    <x v="0"/>
    <x v="1"/>
    <s v="GBP"/>
    <n v="1466412081"/>
    <n v="1463820081"/>
    <b v="0"/>
    <x v="33"/>
    <b v="1"/>
    <s v="theater/spaces"/>
    <n v="100"/>
    <n v="35.714285714285715"/>
    <x v="1"/>
    <s v="spaces"/>
    <x v="2988"/>
    <x v="2984"/>
  </r>
  <r>
    <n v="2989"/>
    <x v="2988"/>
    <x v="2987"/>
    <n v="20000"/>
    <n v="35307"/>
    <x v="0"/>
    <x v="0"/>
    <s v="USD"/>
    <n v="1450673940"/>
    <n v="1448756962"/>
    <b v="0"/>
    <x v="487"/>
    <b v="1"/>
    <s v="theater/spaces"/>
    <n v="176.535"/>
    <n v="96.997252747252745"/>
    <x v="1"/>
    <s v="spaces"/>
    <x v="2989"/>
    <x v="2985"/>
  </r>
  <r>
    <n v="2990"/>
    <x v="2989"/>
    <x v="2988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s v="spaces"/>
    <x v="2990"/>
    <x v="2986"/>
  </r>
  <r>
    <n v="2991"/>
    <x v="2990"/>
    <x v="2989"/>
    <n v="8500"/>
    <n v="8780"/>
    <x v="0"/>
    <x v="0"/>
    <s v="USD"/>
    <n v="1485547530"/>
    <n v="1483646730"/>
    <b v="0"/>
    <x v="251"/>
    <b v="1"/>
    <s v="theater/spaces"/>
    <n v="103.29411764705883"/>
    <n v="94.408602150537632"/>
    <x v="1"/>
    <s v="spaces"/>
    <x v="2991"/>
    <x v="2987"/>
  </r>
  <r>
    <n v="2992"/>
    <x v="2991"/>
    <x v="2990"/>
    <n v="3000"/>
    <n v="3135"/>
    <x v="0"/>
    <x v="0"/>
    <s v="USD"/>
    <n v="1476037510"/>
    <n v="1473445510"/>
    <b v="0"/>
    <x v="31"/>
    <b v="1"/>
    <s v="theater/spaces"/>
    <n v="104.5"/>
    <n v="48.984375"/>
    <x v="1"/>
    <s v="spaces"/>
    <x v="2992"/>
    <x v="2988"/>
  </r>
  <r>
    <n v="2993"/>
    <x v="2992"/>
    <x v="2991"/>
    <n v="1000"/>
    <n v="1003"/>
    <x v="0"/>
    <x v="0"/>
    <s v="USD"/>
    <n v="1455998867"/>
    <n v="1453406867"/>
    <b v="0"/>
    <x v="19"/>
    <b v="1"/>
    <s v="theater/spaces"/>
    <n v="100.29999999999998"/>
    <n v="45.590909090909093"/>
    <x v="1"/>
    <s v="spaces"/>
    <x v="2993"/>
    <x v="2989"/>
  </r>
  <r>
    <n v="2994"/>
    <x v="2993"/>
    <x v="2992"/>
    <n v="300"/>
    <n v="1373.24"/>
    <x v="0"/>
    <x v="1"/>
    <s v="GBP"/>
    <n v="1412335772"/>
    <n v="1409743772"/>
    <b v="0"/>
    <x v="211"/>
    <b v="1"/>
    <s v="theater/spaces"/>
    <n v="457.74666666666673"/>
    <n v="23.275254237288134"/>
    <x v="1"/>
    <s v="spaces"/>
    <x v="2994"/>
    <x v="2990"/>
  </r>
  <r>
    <n v="2995"/>
    <x v="2994"/>
    <x v="2993"/>
    <n v="15000"/>
    <n v="15744"/>
    <x v="0"/>
    <x v="0"/>
    <s v="USD"/>
    <n v="1484841471"/>
    <n v="1482249471"/>
    <b v="0"/>
    <x v="437"/>
    <b v="1"/>
    <s v="theater/spaces"/>
    <n v="104.96000000000001"/>
    <n v="63.2289156626506"/>
    <x v="1"/>
    <s v="spaces"/>
    <x v="2995"/>
    <x v="2991"/>
  </r>
  <r>
    <n v="2996"/>
    <x v="2995"/>
    <x v="2994"/>
    <n v="35000"/>
    <n v="60180"/>
    <x v="0"/>
    <x v="0"/>
    <s v="USD"/>
    <n v="1432677240"/>
    <n v="1427493240"/>
    <b v="0"/>
    <x v="413"/>
    <b v="1"/>
    <s v="theater/spaces"/>
    <n v="171.94285714285715"/>
    <n v="153.5204081632653"/>
    <x v="1"/>
    <s v="spaces"/>
    <x v="2996"/>
    <x v="2992"/>
  </r>
  <r>
    <n v="2997"/>
    <x v="2996"/>
    <x v="2995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s v="spaces"/>
    <x v="2997"/>
    <x v="2993"/>
  </r>
  <r>
    <n v="2998"/>
    <x v="2997"/>
    <x v="2996"/>
    <n v="50000"/>
    <n v="51514.5"/>
    <x v="0"/>
    <x v="0"/>
    <s v="USD"/>
    <n v="1402892700"/>
    <n v="1400474329"/>
    <b v="0"/>
    <x v="488"/>
    <b v="1"/>
    <s v="theater/spaces"/>
    <n v="103.029"/>
    <n v="118.97113163972287"/>
    <x v="1"/>
    <s v="spaces"/>
    <x v="2998"/>
    <x v="2994"/>
  </r>
  <r>
    <n v="2999"/>
    <x v="2998"/>
    <x v="2997"/>
    <n v="1350"/>
    <n v="1605"/>
    <x v="0"/>
    <x v="0"/>
    <s v="USD"/>
    <n v="1488333600"/>
    <n v="1487094360"/>
    <b v="0"/>
    <x v="9"/>
    <b v="1"/>
    <s v="theater/spaces"/>
    <n v="118.88888888888889"/>
    <n v="80.25"/>
    <x v="1"/>
    <s v="spaces"/>
    <x v="2999"/>
    <x v="807"/>
  </r>
  <r>
    <n v="3000"/>
    <x v="2999"/>
    <x v="2998"/>
    <n v="500"/>
    <n v="500"/>
    <x v="0"/>
    <x v="0"/>
    <s v="USD"/>
    <n v="1485885600"/>
    <n v="1484682670"/>
    <b v="0"/>
    <x v="22"/>
    <b v="1"/>
    <s v="theater/spaces"/>
    <n v="100"/>
    <n v="62.5"/>
    <x v="1"/>
    <s v="spaces"/>
    <x v="3000"/>
    <x v="2995"/>
  </r>
  <r>
    <n v="3001"/>
    <x v="3000"/>
    <x v="2999"/>
    <n v="721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s v="spaces"/>
    <x v="3001"/>
    <x v="2996"/>
  </r>
  <r>
    <n v="3002"/>
    <x v="3001"/>
    <x v="3000"/>
    <n v="7000"/>
    <n v="7595.43"/>
    <x v="0"/>
    <x v="0"/>
    <s v="USD"/>
    <n v="1356552252"/>
    <n v="1353960252"/>
    <b v="0"/>
    <x v="201"/>
    <b v="1"/>
    <s v="theater/spaces"/>
    <n v="108.50614285714286"/>
    <n v="73.032980769230775"/>
    <x v="1"/>
    <s v="spaces"/>
    <x v="3002"/>
    <x v="2997"/>
  </r>
  <r>
    <n v="3003"/>
    <x v="3002"/>
    <x v="3001"/>
    <n v="3000"/>
    <n v="3035"/>
    <x v="0"/>
    <x v="0"/>
    <s v="USD"/>
    <n v="1456811940"/>
    <n v="1454098976"/>
    <b v="0"/>
    <x v="57"/>
    <b v="1"/>
    <s v="theater/spaces"/>
    <n v="101.16666666666667"/>
    <n v="178.52941176470588"/>
    <x v="1"/>
    <s v="spaces"/>
    <x v="3003"/>
    <x v="2998"/>
  </r>
  <r>
    <n v="3004"/>
    <x v="3003"/>
    <x v="3002"/>
    <n v="40000"/>
    <n v="45126"/>
    <x v="0"/>
    <x v="0"/>
    <s v="USD"/>
    <n v="1416089324"/>
    <n v="1413493724"/>
    <b v="0"/>
    <x v="490"/>
    <b v="1"/>
    <s v="theater/spaces"/>
    <n v="112.815"/>
    <n v="162.90974729241879"/>
    <x v="1"/>
    <s v="spaces"/>
    <x v="3004"/>
    <x v="2999"/>
  </r>
  <r>
    <n v="3005"/>
    <x v="3004"/>
    <x v="3003"/>
    <n v="10600"/>
    <n v="12772.6"/>
    <x v="0"/>
    <x v="0"/>
    <s v="USD"/>
    <n v="1412611905"/>
    <n v="1410019905"/>
    <b v="0"/>
    <x v="115"/>
    <b v="1"/>
    <s v="theater/spaces"/>
    <n v="120.49622641509434"/>
    <n v="108.24237288135593"/>
    <x v="1"/>
    <s v="spaces"/>
    <x v="3005"/>
    <x v="3000"/>
  </r>
  <r>
    <n v="3006"/>
    <x v="3005"/>
    <x v="3004"/>
    <n v="8000"/>
    <n v="8620"/>
    <x v="0"/>
    <x v="5"/>
    <s v="CAD"/>
    <n v="1418580591"/>
    <n v="1415988591"/>
    <b v="0"/>
    <x v="174"/>
    <b v="1"/>
    <s v="theater/spaces"/>
    <n v="107.74999999999999"/>
    <n v="88.865979381443296"/>
    <x v="1"/>
    <s v="spaces"/>
    <x v="3006"/>
    <x v="3001"/>
  </r>
  <r>
    <n v="3007"/>
    <x v="3006"/>
    <x v="3005"/>
    <n v="600"/>
    <n v="1080"/>
    <x v="0"/>
    <x v="0"/>
    <s v="USD"/>
    <n v="1429938683"/>
    <n v="1428124283"/>
    <b v="0"/>
    <x v="9"/>
    <b v="1"/>
    <s v="theater/spaces"/>
    <n v="180"/>
    <n v="54"/>
    <x v="1"/>
    <s v="spaces"/>
    <x v="3007"/>
    <x v="3002"/>
  </r>
  <r>
    <n v="3008"/>
    <x v="3007"/>
    <x v="3006"/>
    <n v="3000"/>
    <n v="3035"/>
    <x v="0"/>
    <x v="0"/>
    <s v="USD"/>
    <n v="1453352719"/>
    <n v="1450760719"/>
    <b v="0"/>
    <x v="55"/>
    <b v="1"/>
    <s v="theater/spaces"/>
    <n v="101.16666666666667"/>
    <n v="116.73076923076923"/>
    <x v="1"/>
    <s v="spaces"/>
    <x v="3008"/>
    <x v="3003"/>
  </r>
  <r>
    <n v="3009"/>
    <x v="3008"/>
    <x v="3007"/>
    <n v="25000"/>
    <n v="29939"/>
    <x v="0"/>
    <x v="0"/>
    <s v="USD"/>
    <n v="1417012840"/>
    <n v="1414417240"/>
    <b v="0"/>
    <x v="130"/>
    <b v="1"/>
    <s v="theater/spaces"/>
    <n v="119.756"/>
    <n v="233.8984375"/>
    <x v="1"/>
    <s v="spaces"/>
    <x v="3009"/>
    <x v="3004"/>
  </r>
  <r>
    <n v="3010"/>
    <x v="3009"/>
    <x v="3008"/>
    <n v="1500"/>
    <n v="2370"/>
    <x v="0"/>
    <x v="0"/>
    <s v="USD"/>
    <n v="1424548719"/>
    <n v="1419364719"/>
    <b v="0"/>
    <x v="41"/>
    <b v="1"/>
    <s v="theater/spaces"/>
    <n v="158"/>
    <n v="158"/>
    <x v="1"/>
    <s v="spaces"/>
    <x v="3010"/>
    <x v="3005"/>
  </r>
  <r>
    <n v="3011"/>
    <x v="3010"/>
    <x v="3009"/>
    <n v="300"/>
    <n v="371"/>
    <x v="0"/>
    <x v="3"/>
    <s v="EUR"/>
    <n v="1450911540"/>
    <n v="1448536516"/>
    <b v="0"/>
    <x v="20"/>
    <b v="1"/>
    <s v="theater/spaces"/>
    <n v="123.66666666666666"/>
    <n v="14.84"/>
    <x v="1"/>
    <s v="spaces"/>
    <x v="3011"/>
    <x v="3006"/>
  </r>
  <r>
    <n v="3012"/>
    <x v="3011"/>
    <x v="3010"/>
    <n v="4000"/>
    <n v="4685"/>
    <x v="0"/>
    <x v="0"/>
    <s v="USD"/>
    <n v="1423587130"/>
    <n v="1421772730"/>
    <b v="0"/>
    <x v="165"/>
    <b v="1"/>
    <s v="theater/spaces"/>
    <n v="117.12499999999999"/>
    <n v="85.181818181818187"/>
    <x v="1"/>
    <s v="spaces"/>
    <x v="3012"/>
    <x v="3007"/>
  </r>
  <r>
    <n v="3013"/>
    <x v="3012"/>
    <x v="3011"/>
    <n v="10000"/>
    <n v="15696"/>
    <x v="0"/>
    <x v="0"/>
    <s v="USD"/>
    <n v="1434917049"/>
    <n v="1432325049"/>
    <b v="0"/>
    <x v="329"/>
    <b v="1"/>
    <s v="theater/spaces"/>
    <n v="156.96"/>
    <n v="146.69158878504672"/>
    <x v="1"/>
    <s v="spaces"/>
    <x v="3013"/>
    <x v="3008"/>
  </r>
  <r>
    <n v="3014"/>
    <x v="3013"/>
    <x v="3012"/>
    <n v="25000"/>
    <n v="28276"/>
    <x v="0"/>
    <x v="0"/>
    <s v="USD"/>
    <n v="1415163600"/>
    <n v="1412737080"/>
    <b v="0"/>
    <x v="491"/>
    <b v="1"/>
    <s v="theater/spaces"/>
    <n v="113.104"/>
    <n v="50.764811490125673"/>
    <x v="1"/>
    <s v="spaces"/>
    <x v="3014"/>
    <x v="3009"/>
  </r>
  <r>
    <n v="3015"/>
    <x v="3014"/>
    <x v="3013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s v="spaces"/>
    <x v="3015"/>
    <x v="3010"/>
  </r>
  <r>
    <n v="3016"/>
    <x v="3015"/>
    <x v="3014"/>
    <n v="8500"/>
    <n v="8722"/>
    <x v="0"/>
    <x v="0"/>
    <s v="USD"/>
    <n v="1405688952"/>
    <n v="1400504952"/>
    <b v="0"/>
    <x v="17"/>
    <b v="1"/>
    <s v="theater/spaces"/>
    <n v="102.61176470588236"/>
    <n v="242.27777777777777"/>
    <x v="1"/>
    <s v="spaces"/>
    <x v="3016"/>
    <x v="3011"/>
  </r>
  <r>
    <n v="3017"/>
    <x v="3016"/>
    <x v="3015"/>
    <n v="22000"/>
    <n v="23285"/>
    <x v="0"/>
    <x v="0"/>
    <s v="USD"/>
    <n v="1408566243"/>
    <n v="1405974243"/>
    <b v="0"/>
    <x v="180"/>
    <b v="1"/>
    <s v="theater/spaces"/>
    <n v="105.84090909090908"/>
    <n v="146.44654088050314"/>
    <x v="1"/>
    <s v="spaces"/>
    <x v="3017"/>
    <x v="3012"/>
  </r>
  <r>
    <n v="3018"/>
    <x v="3017"/>
    <x v="3016"/>
    <n v="4200"/>
    <n v="4230"/>
    <x v="0"/>
    <x v="6"/>
    <s v="EUR"/>
    <n v="1437429600"/>
    <n v="1433747376"/>
    <b v="0"/>
    <x v="14"/>
    <b v="1"/>
    <s v="theater/spaces"/>
    <n v="100.71428571428571"/>
    <n v="103.17073170731707"/>
    <x v="1"/>
    <s v="spaces"/>
    <x v="3018"/>
    <x v="3013"/>
  </r>
  <r>
    <n v="3019"/>
    <x v="3018"/>
    <x v="3017"/>
    <n v="15000"/>
    <n v="18185"/>
    <x v="0"/>
    <x v="0"/>
    <s v="USD"/>
    <n v="1401159600"/>
    <n v="1398801620"/>
    <b v="0"/>
    <x v="334"/>
    <b v="1"/>
    <s v="theater/spaces"/>
    <n v="121.23333333333332"/>
    <n v="80.464601769911511"/>
    <x v="1"/>
    <s v="spaces"/>
    <x v="3019"/>
    <x v="3014"/>
  </r>
  <r>
    <n v="3020"/>
    <x v="3019"/>
    <x v="3018"/>
    <n v="7000"/>
    <n v="7040"/>
    <x v="0"/>
    <x v="0"/>
    <s v="USD"/>
    <n v="1439583533"/>
    <n v="1434399533"/>
    <b v="0"/>
    <x v="209"/>
    <b v="1"/>
    <s v="theater/spaces"/>
    <n v="100.57142857142858"/>
    <n v="234.66666666666666"/>
    <x v="1"/>
    <s v="spaces"/>
    <x v="3020"/>
    <x v="3015"/>
  </r>
  <r>
    <n v="3021"/>
    <x v="3020"/>
    <x v="3019"/>
    <n v="4500"/>
    <n v="5221"/>
    <x v="0"/>
    <x v="0"/>
    <s v="USD"/>
    <n v="1479794340"/>
    <n v="1476715869"/>
    <b v="0"/>
    <x v="273"/>
    <b v="1"/>
    <s v="theater/spaces"/>
    <n v="116.02222222222223"/>
    <n v="50.689320388349515"/>
    <x v="1"/>
    <s v="spaces"/>
    <x v="3021"/>
    <x v="3016"/>
  </r>
  <r>
    <n v="3022"/>
    <x v="3021"/>
    <x v="3020"/>
    <n v="10000"/>
    <n v="10088"/>
    <x v="0"/>
    <x v="0"/>
    <s v="USD"/>
    <n v="1472338409"/>
    <n v="1468450409"/>
    <b v="0"/>
    <x v="95"/>
    <b v="1"/>
    <s v="theater/spaces"/>
    <n v="100.88"/>
    <n v="162.70967741935485"/>
    <x v="1"/>
    <s v="spaces"/>
    <x v="3022"/>
    <x v="3017"/>
  </r>
  <r>
    <n v="3023"/>
    <x v="3022"/>
    <x v="3021"/>
    <n v="700"/>
    <n v="721"/>
    <x v="0"/>
    <x v="1"/>
    <s v="GBP"/>
    <n v="1434039186"/>
    <n v="1430151186"/>
    <b v="0"/>
    <x v="79"/>
    <b v="1"/>
    <s v="theater/spaces"/>
    <n v="103"/>
    <n v="120.16666666666667"/>
    <x v="1"/>
    <s v="spaces"/>
    <x v="3023"/>
    <x v="3018"/>
  </r>
  <r>
    <n v="3024"/>
    <x v="3023"/>
    <x v="3022"/>
    <n v="5000"/>
    <n v="12321"/>
    <x v="0"/>
    <x v="0"/>
    <s v="USD"/>
    <n v="1349567475"/>
    <n v="1346975475"/>
    <b v="0"/>
    <x v="0"/>
    <b v="1"/>
    <s v="theater/spaces"/>
    <n v="246.42"/>
    <n v="67.697802197802204"/>
    <x v="1"/>
    <s v="spaces"/>
    <x v="3024"/>
    <x v="3019"/>
  </r>
  <r>
    <n v="3025"/>
    <x v="3024"/>
    <x v="3023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s v="spaces"/>
    <x v="3025"/>
    <x v="3020"/>
  </r>
  <r>
    <n v="3026"/>
    <x v="3025"/>
    <x v="3024"/>
    <n v="900"/>
    <n v="1290"/>
    <x v="0"/>
    <x v="1"/>
    <s v="GBP"/>
    <n v="1488538892"/>
    <n v="1487329292"/>
    <b v="0"/>
    <x v="20"/>
    <b v="1"/>
    <s v="theater/spaces"/>
    <n v="143.33333333333334"/>
    <n v="51.6"/>
    <x v="1"/>
    <s v="spaces"/>
    <x v="3026"/>
    <x v="3021"/>
  </r>
  <r>
    <n v="3027"/>
    <x v="3026"/>
    <x v="3025"/>
    <n v="40000"/>
    <n v="52576"/>
    <x v="0"/>
    <x v="0"/>
    <s v="USD"/>
    <n v="1426866851"/>
    <n v="1424278451"/>
    <b v="0"/>
    <x v="492"/>
    <b v="1"/>
    <s v="theater/spaces"/>
    <n v="131.44"/>
    <n v="164.3"/>
    <x v="1"/>
    <s v="spaces"/>
    <x v="3027"/>
    <x v="3022"/>
  </r>
  <r>
    <n v="3028"/>
    <x v="3027"/>
    <x v="3026"/>
    <n v="5000"/>
    <n v="8401"/>
    <x v="0"/>
    <x v="0"/>
    <s v="USD"/>
    <n v="1471242025"/>
    <n v="1468650025"/>
    <b v="0"/>
    <x v="221"/>
    <b v="1"/>
    <s v="theater/spaces"/>
    <n v="168.01999999999998"/>
    <n v="84.858585858585855"/>
    <x v="1"/>
    <s v="spaces"/>
    <x v="3028"/>
    <x v="3023"/>
  </r>
  <r>
    <n v="3029"/>
    <x v="3028"/>
    <x v="3027"/>
    <n v="30000"/>
    <n v="32903"/>
    <x v="0"/>
    <x v="0"/>
    <s v="USD"/>
    <n v="1416285300"/>
    <n v="1413824447"/>
    <b v="0"/>
    <x v="493"/>
    <b v="1"/>
    <s v="theater/spaces"/>
    <n v="109.67666666666666"/>
    <n v="94.548850574712645"/>
    <x v="1"/>
    <s v="spaces"/>
    <x v="3029"/>
    <x v="3024"/>
  </r>
  <r>
    <n v="3030"/>
    <x v="3029"/>
    <x v="3028"/>
    <n v="1750"/>
    <n v="1867"/>
    <x v="0"/>
    <x v="0"/>
    <s v="USD"/>
    <n v="1442426171"/>
    <n v="1439834171"/>
    <b v="0"/>
    <x v="14"/>
    <b v="1"/>
    <s v="theater/spaces"/>
    <n v="106.6857142857143"/>
    <n v="45.536585365853661"/>
    <x v="1"/>
    <s v="spaces"/>
    <x v="3030"/>
    <x v="3025"/>
  </r>
  <r>
    <n v="3031"/>
    <x v="3030"/>
    <x v="3029"/>
    <n v="1500"/>
    <n v="1500"/>
    <x v="0"/>
    <x v="0"/>
    <s v="USD"/>
    <n v="1476479447"/>
    <n v="1471295447"/>
    <b v="0"/>
    <x v="60"/>
    <b v="1"/>
    <s v="theater/spaces"/>
    <n v="100"/>
    <n v="51.724137931034484"/>
    <x v="1"/>
    <s v="spaces"/>
    <x v="3031"/>
    <x v="3026"/>
  </r>
  <r>
    <n v="3032"/>
    <x v="3031"/>
    <x v="3030"/>
    <n v="1000"/>
    <n v="1272"/>
    <x v="0"/>
    <x v="0"/>
    <s v="USD"/>
    <n v="1441933459"/>
    <n v="1439341459"/>
    <b v="0"/>
    <x v="20"/>
    <b v="1"/>
    <s v="theater/spaces"/>
    <n v="127.2"/>
    <n v="50.88"/>
    <x v="1"/>
    <s v="spaces"/>
    <x v="3032"/>
    <x v="3027"/>
  </r>
  <r>
    <n v="3033"/>
    <x v="3032"/>
    <x v="3031"/>
    <n v="3000"/>
    <n v="4396"/>
    <x v="0"/>
    <x v="0"/>
    <s v="USD"/>
    <n v="1471487925"/>
    <n v="1468895925"/>
    <b v="0"/>
    <x v="23"/>
    <b v="1"/>
    <s v="theater/spaces"/>
    <n v="146.53333333333333"/>
    <n v="191.13043478260869"/>
    <x v="1"/>
    <s v="spaces"/>
    <x v="3033"/>
    <x v="3028"/>
  </r>
  <r>
    <n v="3034"/>
    <x v="3033"/>
    <x v="3032"/>
    <n v="100000"/>
    <n v="112536"/>
    <x v="0"/>
    <x v="0"/>
    <s v="USD"/>
    <n v="1477972740"/>
    <n v="1475326255"/>
    <b v="0"/>
    <x v="494"/>
    <b v="1"/>
    <s v="theater/spaces"/>
    <n v="112.53599999999999"/>
    <n v="89.314285714285717"/>
    <x v="1"/>
    <s v="spaces"/>
    <x v="3034"/>
    <x v="3029"/>
  </r>
  <r>
    <n v="3035"/>
    <x v="3034"/>
    <x v="3033"/>
    <n v="25000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s v="spaces"/>
    <x v="3035"/>
    <x v="3030"/>
  </r>
  <r>
    <n v="3036"/>
    <x v="3035"/>
    <x v="3034"/>
    <n v="25000"/>
    <n v="31683"/>
    <x v="0"/>
    <x v="0"/>
    <s v="USD"/>
    <n v="1376654340"/>
    <n v="1373568644"/>
    <b v="0"/>
    <x v="313"/>
    <b v="1"/>
    <s v="theater/spaces"/>
    <n v="126.732"/>
    <n v="96.300911854103347"/>
    <x v="1"/>
    <s v="spaces"/>
    <x v="3036"/>
    <x v="3031"/>
  </r>
  <r>
    <n v="3037"/>
    <x v="3036"/>
    <x v="3035"/>
    <n v="500"/>
    <n v="1066"/>
    <x v="0"/>
    <x v="0"/>
    <s v="USD"/>
    <n v="1285995540"/>
    <n v="1279574773"/>
    <b v="0"/>
    <x v="58"/>
    <b v="1"/>
    <s v="theater/spaces"/>
    <n v="213.20000000000002"/>
    <n v="33.3125"/>
    <x v="1"/>
    <s v="spaces"/>
    <x v="3037"/>
    <x v="3032"/>
  </r>
  <r>
    <n v="3038"/>
    <x v="3037"/>
    <x v="3036"/>
    <n v="1000"/>
    <n v="1005"/>
    <x v="0"/>
    <x v="0"/>
    <s v="USD"/>
    <n v="1457071397"/>
    <n v="1451887397"/>
    <b v="0"/>
    <x v="74"/>
    <b v="1"/>
    <s v="theater/spaces"/>
    <n v="100.49999999999999"/>
    <n v="37.222222222222221"/>
    <x v="1"/>
    <s v="spaces"/>
    <x v="3038"/>
    <x v="3033"/>
  </r>
  <r>
    <n v="3039"/>
    <x v="3038"/>
    <x v="3037"/>
    <n v="20000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s v="spaces"/>
    <x v="3039"/>
    <x v="3034"/>
  </r>
  <r>
    <n v="3040"/>
    <x v="3039"/>
    <x v="3038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s v="spaces"/>
    <x v="3040"/>
    <x v="3035"/>
  </r>
  <r>
    <n v="3041"/>
    <x v="3040"/>
    <x v="3039"/>
    <n v="8300"/>
    <n v="9170"/>
    <x v="0"/>
    <x v="0"/>
    <s v="USD"/>
    <n v="1453323048"/>
    <n v="1450731048"/>
    <b v="0"/>
    <x v="195"/>
    <b v="1"/>
    <s v="theater/spaces"/>
    <n v="110.48192771084338"/>
    <n v="96.526315789473685"/>
    <x v="1"/>
    <s v="spaces"/>
    <x v="3041"/>
    <x v="3036"/>
  </r>
  <r>
    <n v="3042"/>
    <x v="3041"/>
    <x v="3040"/>
    <n v="1500"/>
    <n v="1920"/>
    <x v="0"/>
    <x v="1"/>
    <s v="GBP"/>
    <n v="1444149047"/>
    <n v="1441557047"/>
    <b v="0"/>
    <x v="77"/>
    <b v="1"/>
    <s v="theater/spaces"/>
    <n v="128"/>
    <n v="51.891891891891895"/>
    <x v="1"/>
    <s v="spaces"/>
    <x v="3042"/>
    <x v="3037"/>
  </r>
  <r>
    <n v="3043"/>
    <x v="3042"/>
    <x v="3041"/>
    <n v="15000"/>
    <n v="16501"/>
    <x v="0"/>
    <x v="5"/>
    <s v="CAD"/>
    <n v="1429152600"/>
    <n v="1426815699"/>
    <b v="0"/>
    <x v="130"/>
    <b v="1"/>
    <s v="theater/spaces"/>
    <n v="110.00666666666667"/>
    <n v="128.9140625"/>
    <x v="1"/>
    <s v="spaces"/>
    <x v="3043"/>
    <x v="3038"/>
  </r>
  <r>
    <n v="3044"/>
    <x v="3043"/>
    <x v="3042"/>
    <n v="12000"/>
    <n v="13121"/>
    <x v="0"/>
    <x v="0"/>
    <s v="USD"/>
    <n v="1454433998"/>
    <n v="1453137998"/>
    <b v="0"/>
    <x v="239"/>
    <b v="1"/>
    <s v="theater/spaces"/>
    <n v="109.34166666666667"/>
    <n v="84.108974358974365"/>
    <x v="1"/>
    <s v="spaces"/>
    <x v="3044"/>
    <x v="3039"/>
  </r>
  <r>
    <n v="3045"/>
    <x v="3044"/>
    <x v="3043"/>
    <n v="4000"/>
    <n v="5308.26"/>
    <x v="0"/>
    <x v="0"/>
    <s v="USD"/>
    <n v="1408679055"/>
    <n v="1406087055"/>
    <b v="0"/>
    <x v="31"/>
    <b v="1"/>
    <s v="theater/spaces"/>
    <n v="132.70650000000001"/>
    <n v="82.941562500000003"/>
    <x v="1"/>
    <s v="spaces"/>
    <x v="3045"/>
    <x v="3040"/>
  </r>
  <r>
    <n v="3046"/>
    <x v="3045"/>
    <x v="3044"/>
    <n v="7900"/>
    <n v="15077"/>
    <x v="0"/>
    <x v="0"/>
    <s v="USD"/>
    <n v="1410324720"/>
    <n v="1407784586"/>
    <b v="0"/>
    <x v="6"/>
    <b v="1"/>
    <s v="theater/spaces"/>
    <n v="190.84810126582278"/>
    <n v="259.94827586206895"/>
    <x v="1"/>
    <s v="spaces"/>
    <x v="3046"/>
    <x v="3041"/>
  </r>
  <r>
    <n v="3047"/>
    <x v="3046"/>
    <x v="3045"/>
    <n v="500"/>
    <n v="745"/>
    <x v="0"/>
    <x v="0"/>
    <s v="USD"/>
    <n v="1461762960"/>
    <n v="1457999054"/>
    <b v="0"/>
    <x v="9"/>
    <b v="1"/>
    <s v="theater/spaces"/>
    <n v="149"/>
    <n v="37.25"/>
    <x v="1"/>
    <s v="spaces"/>
    <x v="3047"/>
    <x v="3042"/>
  </r>
  <r>
    <n v="3048"/>
    <x v="3047"/>
    <x v="3046"/>
    <n v="5000"/>
    <n v="8320"/>
    <x v="0"/>
    <x v="0"/>
    <s v="USD"/>
    <n v="1420060920"/>
    <n v="1417556262"/>
    <b v="0"/>
    <x v="5"/>
    <b v="1"/>
    <s v="theater/spaces"/>
    <n v="166.4"/>
    <n v="177.02127659574469"/>
    <x v="1"/>
    <s v="spaces"/>
    <x v="3048"/>
    <x v="3043"/>
  </r>
  <r>
    <n v="3049"/>
    <x v="3048"/>
    <x v="3047"/>
    <n v="3750"/>
    <n v="4000"/>
    <x v="0"/>
    <x v="0"/>
    <s v="USD"/>
    <n v="1434241255"/>
    <n v="1431649255"/>
    <b v="0"/>
    <x v="241"/>
    <b v="1"/>
    <s v="theater/spaces"/>
    <n v="106.66666666666667"/>
    <n v="74.074074074074076"/>
    <x v="1"/>
    <s v="spaces"/>
    <x v="3049"/>
    <x v="3044"/>
  </r>
  <r>
    <n v="3050"/>
    <x v="3049"/>
    <x v="3048"/>
    <n v="600"/>
    <n v="636"/>
    <x v="0"/>
    <x v="0"/>
    <s v="USD"/>
    <n v="1462420960"/>
    <n v="1459828960"/>
    <b v="0"/>
    <x v="82"/>
    <b v="1"/>
    <s v="theater/spaces"/>
    <n v="106"/>
    <n v="70.666666666666671"/>
    <x v="1"/>
    <s v="spaces"/>
    <x v="3050"/>
    <x v="3045"/>
  </r>
  <r>
    <n v="3051"/>
    <x v="3050"/>
    <x v="3049"/>
    <n v="3500"/>
    <n v="827"/>
    <x v="2"/>
    <x v="1"/>
    <s v="GBP"/>
    <n v="1486547945"/>
    <n v="1483955945"/>
    <b v="1"/>
    <x v="2"/>
    <b v="0"/>
    <s v="theater/spaces"/>
    <n v="23.62857142857143"/>
    <n v="23.62857142857143"/>
    <x v="1"/>
    <s v="spaces"/>
    <x v="3051"/>
    <x v="3046"/>
  </r>
  <r>
    <n v="3052"/>
    <x v="3051"/>
    <x v="3050"/>
    <n v="50000"/>
    <n v="75"/>
    <x v="2"/>
    <x v="0"/>
    <s v="USD"/>
    <n v="1432828740"/>
    <n v="1430237094"/>
    <b v="0"/>
    <x v="84"/>
    <b v="0"/>
    <s v="theater/spaces"/>
    <n v="0.15"/>
    <n v="37.5"/>
    <x v="1"/>
    <s v="spaces"/>
    <x v="3052"/>
    <x v="3047"/>
  </r>
  <r>
    <n v="3053"/>
    <x v="3052"/>
    <x v="3051"/>
    <n v="10000"/>
    <n v="40"/>
    <x v="2"/>
    <x v="0"/>
    <s v="USD"/>
    <n v="1412222340"/>
    <n v="1407781013"/>
    <b v="0"/>
    <x v="83"/>
    <b v="0"/>
    <s v="theater/spaces"/>
    <n v="0.4"/>
    <n v="13.333333333333334"/>
    <x v="1"/>
    <s v="spaces"/>
    <x v="3053"/>
    <x v="3048"/>
  </r>
  <r>
    <n v="3054"/>
    <x v="3053"/>
    <x v="3052"/>
    <n v="300"/>
    <n v="0"/>
    <x v="2"/>
    <x v="0"/>
    <s v="USD"/>
    <n v="1425258240"/>
    <n v="1422043154"/>
    <b v="0"/>
    <x v="78"/>
    <b v="0"/>
    <s v="theater/spaces"/>
    <n v="0"/>
    <e v="#DIV/0!"/>
    <x v="1"/>
    <s v="spaces"/>
    <x v="3054"/>
    <x v="3049"/>
  </r>
  <r>
    <n v="3055"/>
    <x v="3054"/>
    <x v="3053"/>
    <n v="20000"/>
    <n v="1"/>
    <x v="2"/>
    <x v="0"/>
    <s v="USD"/>
    <n v="1420844390"/>
    <n v="1415660390"/>
    <b v="0"/>
    <x v="29"/>
    <b v="0"/>
    <s v="theater/spaces"/>
    <n v="5.0000000000000001E-3"/>
    <n v="1"/>
    <x v="1"/>
    <s v="spaces"/>
    <x v="3055"/>
    <x v="3050"/>
  </r>
  <r>
    <n v="3056"/>
    <x v="3055"/>
    <x v="3054"/>
    <n v="25000"/>
    <n v="0"/>
    <x v="2"/>
    <x v="0"/>
    <s v="USD"/>
    <n v="1412003784"/>
    <n v="1406819784"/>
    <b v="0"/>
    <x v="78"/>
    <b v="0"/>
    <s v="theater/spaces"/>
    <n v="0"/>
    <e v="#DIV/0!"/>
    <x v="1"/>
    <s v="spaces"/>
    <x v="3056"/>
    <x v="3051"/>
  </r>
  <r>
    <n v="3057"/>
    <x v="3056"/>
    <x v="3055"/>
    <n v="50000"/>
    <n v="0"/>
    <x v="2"/>
    <x v="1"/>
    <s v="GBP"/>
    <n v="1459694211"/>
    <n v="1457105811"/>
    <b v="0"/>
    <x v="78"/>
    <b v="0"/>
    <s v="theater/spaces"/>
    <n v="0"/>
    <e v="#DIV/0!"/>
    <x v="1"/>
    <s v="spaces"/>
    <x v="3057"/>
    <x v="3052"/>
  </r>
  <r>
    <n v="3058"/>
    <x v="3057"/>
    <x v="3056"/>
    <n v="18000"/>
    <n v="3"/>
    <x v="2"/>
    <x v="13"/>
    <s v="EUR"/>
    <n v="1463734740"/>
    <n v="1459414740"/>
    <b v="0"/>
    <x v="83"/>
    <b v="0"/>
    <s v="theater/spaces"/>
    <n v="1.6666666666666666E-2"/>
    <n v="1"/>
    <x v="1"/>
    <s v="spaces"/>
    <x v="3058"/>
    <x v="3053"/>
  </r>
  <r>
    <n v="3059"/>
    <x v="3058"/>
    <x v="3057"/>
    <n v="15000"/>
    <n v="451"/>
    <x v="2"/>
    <x v="0"/>
    <s v="USD"/>
    <n v="1407536846"/>
    <n v="1404944846"/>
    <b v="0"/>
    <x v="202"/>
    <b v="0"/>
    <s v="theater/spaces"/>
    <n v="3.0066666666666664"/>
    <n v="41"/>
    <x v="1"/>
    <s v="spaces"/>
    <x v="3059"/>
    <x v="3054"/>
  </r>
  <r>
    <n v="3060"/>
    <x v="3059"/>
    <x v="3058"/>
    <n v="220000"/>
    <n v="335"/>
    <x v="2"/>
    <x v="0"/>
    <s v="USD"/>
    <n v="1443422134"/>
    <n v="1440830134"/>
    <b v="0"/>
    <x v="79"/>
    <b v="0"/>
    <s v="theater/spaces"/>
    <n v="0.15227272727272728"/>
    <n v="55.833333333333336"/>
    <x v="1"/>
    <s v="spaces"/>
    <x v="3060"/>
    <x v="3055"/>
  </r>
  <r>
    <n v="3061"/>
    <x v="3060"/>
    <x v="3059"/>
    <n v="1000000"/>
    <n v="0"/>
    <x v="2"/>
    <x v="0"/>
    <s v="USD"/>
    <n v="1407955748"/>
    <n v="1405363748"/>
    <b v="0"/>
    <x v="78"/>
    <b v="0"/>
    <s v="theater/spaces"/>
    <n v="0"/>
    <e v="#DIV/0!"/>
    <x v="1"/>
    <s v="spaces"/>
    <x v="3061"/>
    <x v="3056"/>
  </r>
  <r>
    <n v="3062"/>
    <x v="3061"/>
    <x v="3060"/>
    <n v="10000"/>
    <n v="6684"/>
    <x v="2"/>
    <x v="0"/>
    <s v="USD"/>
    <n v="1443636000"/>
    <n v="1441111892"/>
    <b v="0"/>
    <x v="85"/>
    <b v="0"/>
    <s v="theater/spaces"/>
    <n v="66.84"/>
    <n v="99.761194029850742"/>
    <x v="1"/>
    <s v="spaces"/>
    <x v="3062"/>
    <x v="3057"/>
  </r>
  <r>
    <n v="3063"/>
    <x v="3062"/>
    <x v="3061"/>
    <n v="3000"/>
    <n v="587"/>
    <x v="2"/>
    <x v="0"/>
    <s v="USD"/>
    <n v="1477174138"/>
    <n v="1474150138"/>
    <b v="0"/>
    <x v="23"/>
    <b v="0"/>
    <s v="theater/spaces"/>
    <n v="19.566666666666666"/>
    <n v="25.521739130434781"/>
    <x v="1"/>
    <s v="spaces"/>
    <x v="3063"/>
    <x v="3058"/>
  </r>
  <r>
    <n v="3064"/>
    <x v="3063"/>
    <x v="3062"/>
    <n v="75000"/>
    <n v="8471"/>
    <x v="2"/>
    <x v="0"/>
    <s v="USD"/>
    <n v="1448175540"/>
    <n v="1445483246"/>
    <b v="0"/>
    <x v="250"/>
    <b v="0"/>
    <s v="theater/spaces"/>
    <n v="11.294666666666666"/>
    <n v="117.65277777777777"/>
    <x v="1"/>
    <s v="spaces"/>
    <x v="3064"/>
    <x v="3059"/>
  </r>
  <r>
    <n v="3065"/>
    <x v="3064"/>
    <x v="3063"/>
    <n v="25000"/>
    <n v="10"/>
    <x v="2"/>
    <x v="0"/>
    <s v="USD"/>
    <n v="1406683172"/>
    <n v="1404523172"/>
    <b v="0"/>
    <x v="84"/>
    <b v="0"/>
    <s v="theater/spaces"/>
    <n v="0.04"/>
    <n v="5"/>
    <x v="1"/>
    <s v="spaces"/>
    <x v="3065"/>
    <x v="3060"/>
  </r>
  <r>
    <n v="3066"/>
    <x v="3065"/>
    <x v="3064"/>
    <n v="350000"/>
    <n v="41950"/>
    <x v="2"/>
    <x v="2"/>
    <s v="AUD"/>
    <n v="1468128537"/>
    <n v="1465536537"/>
    <b v="0"/>
    <x v="41"/>
    <b v="0"/>
    <s v="theater/spaces"/>
    <n v="11.985714285714286"/>
    <n v="2796.6666666666665"/>
    <x v="1"/>
    <s v="spaces"/>
    <x v="3066"/>
    <x v="3061"/>
  </r>
  <r>
    <n v="3067"/>
    <x v="3066"/>
    <x v="3065"/>
    <n v="8000"/>
    <n v="200"/>
    <x v="2"/>
    <x v="4"/>
    <s v="NZD"/>
    <n v="1441837879"/>
    <n v="1439245879"/>
    <b v="0"/>
    <x v="29"/>
    <b v="0"/>
    <s v="theater/spaces"/>
    <n v="2.5"/>
    <n v="200"/>
    <x v="1"/>
    <s v="spaces"/>
    <x v="3067"/>
    <x v="3062"/>
  </r>
  <r>
    <n v="3068"/>
    <x v="3067"/>
    <x v="3066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s v="spaces"/>
    <x v="3068"/>
    <x v="3063"/>
  </r>
  <r>
    <n v="3069"/>
    <x v="3068"/>
    <x v="3067"/>
    <n v="1000"/>
    <n v="141"/>
    <x v="2"/>
    <x v="0"/>
    <s v="USD"/>
    <n v="1418587234"/>
    <n v="1415995234"/>
    <b v="0"/>
    <x v="63"/>
    <b v="0"/>
    <s v="theater/spaces"/>
    <n v="14.099999999999998"/>
    <n v="20.142857142857142"/>
    <x v="1"/>
    <s v="spaces"/>
    <x v="3069"/>
    <x v="3064"/>
  </r>
  <r>
    <n v="3070"/>
    <x v="3069"/>
    <x v="3068"/>
    <n v="10000"/>
    <n v="334"/>
    <x v="2"/>
    <x v="1"/>
    <s v="GBP"/>
    <n v="1481132169"/>
    <n v="1479317769"/>
    <b v="0"/>
    <x v="38"/>
    <b v="0"/>
    <s v="theater/spaces"/>
    <n v="3.34"/>
    <n v="20.875"/>
    <x v="1"/>
    <s v="spaces"/>
    <x v="3070"/>
    <x v="3065"/>
  </r>
  <r>
    <n v="3071"/>
    <x v="3070"/>
    <x v="3069"/>
    <n v="12000"/>
    <n v="7173"/>
    <x v="2"/>
    <x v="0"/>
    <s v="USD"/>
    <n v="1429595940"/>
    <n v="1428082481"/>
    <b v="0"/>
    <x v="27"/>
    <b v="0"/>
    <s v="theater/spaces"/>
    <n v="59.774999999999999"/>
    <n v="61.307692307692307"/>
    <x v="1"/>
    <s v="spaces"/>
    <x v="3071"/>
    <x v="3066"/>
  </r>
  <r>
    <n v="3072"/>
    <x v="3071"/>
    <x v="3070"/>
    <n v="12000"/>
    <n v="2"/>
    <x v="2"/>
    <x v="0"/>
    <s v="USD"/>
    <n v="1477791960"/>
    <n v="1476549262"/>
    <b v="0"/>
    <x v="84"/>
    <b v="0"/>
    <s v="theater/spaces"/>
    <n v="1.6666666666666666E-2"/>
    <n v="1"/>
    <x v="1"/>
    <s v="spaces"/>
    <x v="3072"/>
    <x v="3067"/>
  </r>
  <r>
    <n v="3073"/>
    <x v="3072"/>
    <x v="3071"/>
    <n v="2800000"/>
    <n v="645"/>
    <x v="2"/>
    <x v="0"/>
    <s v="USD"/>
    <n v="1434309540"/>
    <n v="1429287900"/>
    <b v="0"/>
    <x v="63"/>
    <b v="0"/>
    <s v="theater/spaces"/>
    <n v="2.3035714285714284E-2"/>
    <n v="92.142857142857139"/>
    <x v="1"/>
    <s v="spaces"/>
    <x v="3073"/>
    <x v="3068"/>
  </r>
  <r>
    <n v="3074"/>
    <x v="3073"/>
    <x v="3072"/>
    <n v="25000"/>
    <n v="22"/>
    <x v="2"/>
    <x v="6"/>
    <s v="EUR"/>
    <n v="1457617359"/>
    <n v="1455025359"/>
    <b v="0"/>
    <x v="83"/>
    <b v="0"/>
    <s v="theater/spaces"/>
    <n v="8.8000000000000009E-2"/>
    <n v="7.333333333333333"/>
    <x v="1"/>
    <s v="spaces"/>
    <x v="3074"/>
    <x v="3069"/>
  </r>
  <r>
    <n v="3075"/>
    <x v="3074"/>
    <x v="3073"/>
    <n v="15000"/>
    <n v="1296"/>
    <x v="2"/>
    <x v="0"/>
    <s v="USD"/>
    <n v="1471573640"/>
    <n v="1467253640"/>
    <b v="0"/>
    <x v="9"/>
    <b v="0"/>
    <s v="theater/spaces"/>
    <n v="8.64"/>
    <n v="64.8"/>
    <x v="1"/>
    <s v="spaces"/>
    <x v="3075"/>
    <x v="3070"/>
  </r>
  <r>
    <n v="3076"/>
    <x v="3075"/>
    <x v="3074"/>
    <n v="10000"/>
    <n v="1506"/>
    <x v="2"/>
    <x v="0"/>
    <s v="USD"/>
    <n v="1444405123"/>
    <n v="1439221123"/>
    <b v="0"/>
    <x v="133"/>
    <b v="0"/>
    <s v="theater/spaces"/>
    <n v="15.06"/>
    <n v="30.12"/>
    <x v="1"/>
    <s v="spaces"/>
    <x v="3076"/>
    <x v="3071"/>
  </r>
  <r>
    <n v="3077"/>
    <x v="3076"/>
    <x v="3075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s v="spaces"/>
    <x v="3077"/>
    <x v="3072"/>
  </r>
  <r>
    <n v="3078"/>
    <x v="3077"/>
    <x v="3076"/>
    <n v="60000"/>
    <n v="71"/>
    <x v="2"/>
    <x v="0"/>
    <s v="USD"/>
    <n v="1424920795"/>
    <n v="1422328795"/>
    <b v="0"/>
    <x v="83"/>
    <b v="0"/>
    <s v="theater/spaces"/>
    <n v="0.11833333333333333"/>
    <n v="23.666666666666668"/>
    <x v="1"/>
    <s v="spaces"/>
    <x v="3078"/>
    <x v="3073"/>
  </r>
  <r>
    <n v="3079"/>
    <x v="3078"/>
    <x v="3077"/>
    <n v="1333666"/>
    <n v="11226"/>
    <x v="2"/>
    <x v="0"/>
    <s v="USD"/>
    <n v="1427040435"/>
    <n v="1424452035"/>
    <b v="0"/>
    <x v="74"/>
    <b v="0"/>
    <s v="theater/spaces"/>
    <n v="0.8417399858735245"/>
    <n v="415.77777777777777"/>
    <x v="1"/>
    <s v="spaces"/>
    <x v="3079"/>
    <x v="3074"/>
  </r>
  <r>
    <n v="3080"/>
    <x v="3079"/>
    <x v="3078"/>
    <n v="2000000"/>
    <n v="376"/>
    <x v="2"/>
    <x v="0"/>
    <s v="USD"/>
    <n v="1419644444"/>
    <n v="1414456844"/>
    <b v="0"/>
    <x v="63"/>
    <b v="0"/>
    <s v="theater/spaces"/>
    <n v="1.8799999999999997E-2"/>
    <n v="53.714285714285715"/>
    <x v="1"/>
    <s v="spaces"/>
    <x v="3080"/>
    <x v="3075"/>
  </r>
  <r>
    <n v="3081"/>
    <x v="3080"/>
    <x v="3079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s v="spaces"/>
    <x v="3081"/>
    <x v="3076"/>
  </r>
  <r>
    <n v="3082"/>
    <x v="3081"/>
    <x v="3080"/>
    <n v="9000"/>
    <n v="0"/>
    <x v="2"/>
    <x v="0"/>
    <s v="USD"/>
    <n v="1447628946"/>
    <n v="1445033346"/>
    <b v="0"/>
    <x v="78"/>
    <b v="0"/>
    <s v="theater/spaces"/>
    <n v="0"/>
    <e v="#DIV/0!"/>
    <x v="1"/>
    <s v="spaces"/>
    <x v="3082"/>
    <x v="3077"/>
  </r>
  <r>
    <n v="3083"/>
    <x v="3082"/>
    <x v="3081"/>
    <n v="20000"/>
    <n v="56"/>
    <x v="2"/>
    <x v="0"/>
    <s v="USD"/>
    <n v="1409547600"/>
    <n v="1406986278"/>
    <b v="0"/>
    <x v="83"/>
    <b v="0"/>
    <s v="theater/spaces"/>
    <n v="0.27999999999999997"/>
    <n v="18.666666666666668"/>
    <x v="1"/>
    <s v="spaces"/>
    <x v="3083"/>
    <x v="3078"/>
  </r>
  <r>
    <n v="3084"/>
    <x v="3083"/>
    <x v="3082"/>
    <n v="4059"/>
    <n v="470"/>
    <x v="2"/>
    <x v="0"/>
    <s v="USD"/>
    <n v="1430851680"/>
    <n v="1428340931"/>
    <b v="0"/>
    <x v="79"/>
    <b v="0"/>
    <s v="theater/spaces"/>
    <n v="11.57920670115792"/>
    <n v="78.333333333333329"/>
    <x v="1"/>
    <s v="spaces"/>
    <x v="3084"/>
    <x v="3079"/>
  </r>
  <r>
    <n v="3085"/>
    <x v="3084"/>
    <x v="3083"/>
    <n v="25000"/>
    <n v="610"/>
    <x v="2"/>
    <x v="0"/>
    <s v="USD"/>
    <n v="1443561159"/>
    <n v="1440969159"/>
    <b v="0"/>
    <x v="82"/>
    <b v="0"/>
    <s v="theater/spaces"/>
    <n v="2.44"/>
    <n v="67.777777777777771"/>
    <x v="1"/>
    <s v="spaces"/>
    <x v="3085"/>
    <x v="3080"/>
  </r>
  <r>
    <n v="3086"/>
    <x v="3085"/>
    <x v="3084"/>
    <n v="20000"/>
    <n v="50"/>
    <x v="2"/>
    <x v="13"/>
    <s v="EUR"/>
    <n v="1439827559"/>
    <n v="1434643559"/>
    <b v="0"/>
    <x v="83"/>
    <b v="0"/>
    <s v="theater/spaces"/>
    <n v="0.25"/>
    <n v="16.666666666666668"/>
    <x v="1"/>
    <s v="spaces"/>
    <x v="3086"/>
    <x v="3081"/>
  </r>
  <r>
    <n v="3087"/>
    <x v="3086"/>
    <x v="3085"/>
    <n v="20000"/>
    <n v="125"/>
    <x v="2"/>
    <x v="0"/>
    <s v="USD"/>
    <n v="1482294990"/>
    <n v="1477107390"/>
    <b v="0"/>
    <x v="84"/>
    <b v="0"/>
    <s v="theater/spaces"/>
    <n v="0.625"/>
    <n v="62.5"/>
    <x v="1"/>
    <s v="spaces"/>
    <x v="3087"/>
    <x v="3082"/>
  </r>
  <r>
    <n v="3088"/>
    <x v="3087"/>
    <x v="3086"/>
    <n v="65000"/>
    <n v="126"/>
    <x v="2"/>
    <x v="0"/>
    <s v="USD"/>
    <n v="1420724460"/>
    <n v="1418046247"/>
    <b v="0"/>
    <x v="83"/>
    <b v="0"/>
    <s v="theater/spaces"/>
    <n v="0.19384615384615383"/>
    <n v="42"/>
    <x v="1"/>
    <s v="spaces"/>
    <x v="3088"/>
    <x v="3083"/>
  </r>
  <r>
    <n v="3089"/>
    <x v="3088"/>
    <x v="3087"/>
    <n v="25000"/>
    <n v="5854"/>
    <x v="2"/>
    <x v="0"/>
    <s v="USD"/>
    <n v="1468029540"/>
    <n v="1465304483"/>
    <b v="0"/>
    <x v="43"/>
    <b v="0"/>
    <s v="theater/spaces"/>
    <n v="23.416"/>
    <n v="130.0888888888889"/>
    <x v="1"/>
    <s v="spaces"/>
    <x v="3089"/>
    <x v="3084"/>
  </r>
  <r>
    <n v="3090"/>
    <x v="3089"/>
    <x v="3088"/>
    <n v="225000"/>
    <n v="11432"/>
    <x v="2"/>
    <x v="0"/>
    <s v="USD"/>
    <n v="1430505545"/>
    <n v="1425325145"/>
    <b v="0"/>
    <x v="82"/>
    <b v="0"/>
    <s v="theater/spaces"/>
    <n v="5.0808888888888886"/>
    <n v="1270.2222222222222"/>
    <x v="1"/>
    <s v="spaces"/>
    <x v="3090"/>
    <x v="3085"/>
  </r>
  <r>
    <n v="3091"/>
    <x v="3090"/>
    <x v="3089"/>
    <n v="5000"/>
    <n v="796"/>
    <x v="2"/>
    <x v="0"/>
    <s v="USD"/>
    <n v="1471214743"/>
    <n v="1468622743"/>
    <b v="0"/>
    <x v="82"/>
    <b v="0"/>
    <s v="theater/spaces"/>
    <n v="15.920000000000002"/>
    <n v="88.444444444444443"/>
    <x v="1"/>
    <s v="spaces"/>
    <x v="3091"/>
    <x v="3086"/>
  </r>
  <r>
    <n v="3092"/>
    <x v="3091"/>
    <x v="3090"/>
    <n v="100000"/>
    <n v="1183.19"/>
    <x v="2"/>
    <x v="0"/>
    <s v="USD"/>
    <n v="1444946400"/>
    <n v="1441723912"/>
    <b v="0"/>
    <x v="64"/>
    <b v="0"/>
    <s v="theater/spaces"/>
    <n v="1.1831900000000002"/>
    <n v="56.342380952380957"/>
    <x v="1"/>
    <s v="spaces"/>
    <x v="3092"/>
    <x v="3087"/>
  </r>
  <r>
    <n v="3093"/>
    <x v="3092"/>
    <x v="3091"/>
    <n v="4000"/>
    <n v="910"/>
    <x v="2"/>
    <x v="5"/>
    <s v="CAD"/>
    <n v="1401595140"/>
    <n v="1398980941"/>
    <b v="0"/>
    <x v="57"/>
    <b v="0"/>
    <s v="theater/spaces"/>
    <n v="22.75"/>
    <n v="53.529411764705884"/>
    <x v="1"/>
    <s v="spaces"/>
    <x v="3093"/>
    <x v="2806"/>
  </r>
  <r>
    <n v="3094"/>
    <x v="3093"/>
    <x v="3092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s v="spaces"/>
    <x v="3094"/>
    <x v="3088"/>
  </r>
  <r>
    <n v="3095"/>
    <x v="3094"/>
    <x v="3093"/>
    <n v="14920"/>
    <n v="50"/>
    <x v="2"/>
    <x v="0"/>
    <s v="USD"/>
    <n v="1470011780"/>
    <n v="1464827780"/>
    <b v="0"/>
    <x v="29"/>
    <b v="0"/>
    <s v="theater/spaces"/>
    <n v="0.33512064343163539"/>
    <n v="50"/>
    <x v="1"/>
    <s v="spaces"/>
    <x v="3095"/>
    <x v="3089"/>
  </r>
  <r>
    <n v="3096"/>
    <x v="3095"/>
    <x v="3094"/>
    <n v="20000"/>
    <n v="795"/>
    <x v="2"/>
    <x v="0"/>
    <s v="USD"/>
    <n v="1432151326"/>
    <n v="1429559326"/>
    <b v="0"/>
    <x v="25"/>
    <b v="0"/>
    <s v="theater/spaces"/>
    <n v="3.9750000000000001"/>
    <n v="56.785714285714285"/>
    <x v="1"/>
    <s v="spaces"/>
    <x v="3096"/>
    <x v="3090"/>
  </r>
  <r>
    <n v="3097"/>
    <x v="3096"/>
    <x v="3095"/>
    <n v="10000"/>
    <n v="1715"/>
    <x v="2"/>
    <x v="1"/>
    <s v="GBP"/>
    <n v="1475848800"/>
    <n v="1474027501"/>
    <b v="0"/>
    <x v="288"/>
    <b v="0"/>
    <s v="theater/spaces"/>
    <n v="17.150000000000002"/>
    <n v="40.833333333333336"/>
    <x v="1"/>
    <s v="spaces"/>
    <x v="3097"/>
    <x v="3091"/>
  </r>
  <r>
    <n v="3098"/>
    <x v="3097"/>
    <x v="3096"/>
    <n v="48725"/>
    <n v="1758"/>
    <x v="2"/>
    <x v="0"/>
    <s v="USD"/>
    <n v="1454890620"/>
    <n v="1450724449"/>
    <b v="0"/>
    <x v="74"/>
    <b v="0"/>
    <s v="theater/spaces"/>
    <n v="3.6080041046690612"/>
    <n v="65.111111111111114"/>
    <x v="1"/>
    <s v="spaces"/>
    <x v="3098"/>
    <x v="3092"/>
  </r>
  <r>
    <n v="3099"/>
    <x v="3098"/>
    <x v="3097"/>
    <n v="2000"/>
    <n v="278"/>
    <x v="2"/>
    <x v="0"/>
    <s v="USD"/>
    <n v="1455251591"/>
    <n v="1452659591"/>
    <b v="0"/>
    <x v="81"/>
    <b v="0"/>
    <s v="theater/spaces"/>
    <n v="13.900000000000002"/>
    <n v="55.6"/>
    <x v="1"/>
    <s v="spaces"/>
    <x v="3099"/>
    <x v="3093"/>
  </r>
  <r>
    <n v="3100"/>
    <x v="3099"/>
    <x v="3098"/>
    <n v="12000"/>
    <n v="1827"/>
    <x v="2"/>
    <x v="0"/>
    <s v="USD"/>
    <n v="1413816975"/>
    <n v="1411224975"/>
    <b v="0"/>
    <x v="62"/>
    <b v="0"/>
    <s v="theater/spaces"/>
    <n v="15.225"/>
    <n v="140.53846153846155"/>
    <x v="1"/>
    <s v="spaces"/>
    <x v="3100"/>
    <x v="3094"/>
  </r>
  <r>
    <n v="3101"/>
    <x v="3100"/>
    <x v="3099"/>
    <n v="2500"/>
    <n v="300"/>
    <x v="2"/>
    <x v="6"/>
    <s v="EUR"/>
    <n v="1437033360"/>
    <n v="1434445937"/>
    <b v="0"/>
    <x v="8"/>
    <b v="0"/>
    <s v="theater/spaces"/>
    <n v="12"/>
    <n v="25"/>
    <x v="1"/>
    <s v="spaces"/>
    <x v="3101"/>
    <x v="3095"/>
  </r>
  <r>
    <n v="3102"/>
    <x v="3101"/>
    <x v="3100"/>
    <n v="16000"/>
    <n v="6258"/>
    <x v="2"/>
    <x v="1"/>
    <s v="GBP"/>
    <n v="1471939818"/>
    <n v="1467619818"/>
    <b v="0"/>
    <x v="240"/>
    <b v="0"/>
    <s v="theater/spaces"/>
    <n v="39.112499999999997"/>
    <n v="69.533333333333331"/>
    <x v="1"/>
    <s v="spaces"/>
    <x v="3102"/>
    <x v="3096"/>
  </r>
  <r>
    <n v="3103"/>
    <x v="3102"/>
    <x v="3101"/>
    <n v="4100"/>
    <n v="11"/>
    <x v="2"/>
    <x v="0"/>
    <s v="USD"/>
    <n v="1434080706"/>
    <n v="1428896706"/>
    <b v="0"/>
    <x v="84"/>
    <b v="0"/>
    <s v="theater/spaces"/>
    <n v="0.26829268292682928"/>
    <n v="5.5"/>
    <x v="1"/>
    <s v="spaces"/>
    <x v="3103"/>
    <x v="3097"/>
  </r>
  <r>
    <n v="3104"/>
    <x v="3103"/>
    <x v="3102"/>
    <n v="4000"/>
    <n v="1185"/>
    <x v="2"/>
    <x v="2"/>
    <s v="AUD"/>
    <n v="1422928800"/>
    <n v="1420235311"/>
    <b v="0"/>
    <x v="81"/>
    <b v="0"/>
    <s v="theater/spaces"/>
    <n v="29.625"/>
    <n v="237"/>
    <x v="1"/>
    <s v="spaces"/>
    <x v="3104"/>
    <x v="3098"/>
  </r>
  <r>
    <n v="3105"/>
    <x v="3104"/>
    <x v="3103"/>
    <n v="5845"/>
    <n v="2476"/>
    <x v="2"/>
    <x v="0"/>
    <s v="USD"/>
    <n v="1413694800"/>
    <n v="1408986916"/>
    <b v="0"/>
    <x v="162"/>
    <b v="0"/>
    <s v="theater/spaces"/>
    <n v="42.360992301112063"/>
    <n v="79.870967741935488"/>
    <x v="1"/>
    <s v="spaces"/>
    <x v="3105"/>
    <x v="3099"/>
  </r>
  <r>
    <n v="3106"/>
    <x v="3105"/>
    <x v="3104"/>
    <n v="1000"/>
    <n v="41"/>
    <x v="2"/>
    <x v="1"/>
    <s v="GBP"/>
    <n v="1442440800"/>
    <n v="1440497876"/>
    <b v="0"/>
    <x v="80"/>
    <b v="0"/>
    <s v="theater/spaces"/>
    <n v="4.1000000000000005"/>
    <n v="10.25"/>
    <x v="1"/>
    <s v="spaces"/>
    <x v="3106"/>
    <x v="3100"/>
  </r>
  <r>
    <n v="3107"/>
    <x v="3106"/>
    <x v="3105"/>
    <n v="40000"/>
    <n v="7905"/>
    <x v="2"/>
    <x v="0"/>
    <s v="USD"/>
    <n v="1431372751"/>
    <n v="1430767951"/>
    <b v="0"/>
    <x v="60"/>
    <b v="0"/>
    <s v="theater/spaces"/>
    <n v="19.762499999999999"/>
    <n v="272.58620689655174"/>
    <x v="1"/>
    <s v="spaces"/>
    <x v="3107"/>
    <x v="3101"/>
  </r>
  <r>
    <n v="3108"/>
    <x v="3107"/>
    <x v="3106"/>
    <n v="50000"/>
    <n v="26"/>
    <x v="2"/>
    <x v="0"/>
    <s v="USD"/>
    <n v="1430234394"/>
    <n v="1425053994"/>
    <b v="0"/>
    <x v="84"/>
    <b v="0"/>
    <s v="theater/spaces"/>
    <n v="5.1999999999999998E-2"/>
    <n v="13"/>
    <x v="1"/>
    <s v="spaces"/>
    <x v="3108"/>
    <x v="3102"/>
  </r>
  <r>
    <n v="3109"/>
    <x v="3108"/>
    <x v="3107"/>
    <n v="26500"/>
    <n v="6633"/>
    <x v="2"/>
    <x v="0"/>
    <s v="USD"/>
    <n v="1409194810"/>
    <n v="1406170810"/>
    <b v="0"/>
    <x v="229"/>
    <b v="0"/>
    <s v="theater/spaces"/>
    <n v="25.030188679245285"/>
    <n v="58.184210526315788"/>
    <x v="1"/>
    <s v="spaces"/>
    <x v="3109"/>
    <x v="3103"/>
  </r>
  <r>
    <n v="3110"/>
    <x v="3109"/>
    <x v="3108"/>
    <n v="25000"/>
    <n v="10"/>
    <x v="2"/>
    <x v="0"/>
    <s v="USD"/>
    <n v="1487465119"/>
    <n v="1484009119"/>
    <b v="0"/>
    <x v="29"/>
    <b v="0"/>
    <s v="theater/spaces"/>
    <n v="0.04"/>
    <n v="10"/>
    <x v="1"/>
    <s v="spaces"/>
    <x v="3110"/>
    <x v="3104"/>
  </r>
  <r>
    <n v="3111"/>
    <x v="3110"/>
    <x v="3109"/>
    <n v="20000"/>
    <n v="5328"/>
    <x v="2"/>
    <x v="0"/>
    <s v="USD"/>
    <n v="1412432220"/>
    <n v="1409753820"/>
    <b v="0"/>
    <x v="88"/>
    <b v="0"/>
    <s v="theater/spaces"/>
    <n v="26.640000000000004"/>
    <n v="70.10526315789474"/>
    <x v="1"/>
    <s v="spaces"/>
    <x v="3111"/>
    <x v="3105"/>
  </r>
  <r>
    <n v="3112"/>
    <x v="3111"/>
    <x v="3110"/>
    <n v="11000"/>
    <n v="521"/>
    <x v="2"/>
    <x v="0"/>
    <s v="USD"/>
    <n v="1477968934"/>
    <n v="1472784934"/>
    <b v="0"/>
    <x v="82"/>
    <b v="0"/>
    <s v="theater/spaces"/>
    <n v="4.7363636363636363"/>
    <n v="57.888888888888886"/>
    <x v="1"/>
    <s v="spaces"/>
    <x v="3112"/>
    <x v="3106"/>
  </r>
  <r>
    <n v="3113"/>
    <x v="3112"/>
    <x v="3111"/>
    <n v="109225"/>
    <n v="4635"/>
    <x v="2"/>
    <x v="0"/>
    <s v="USD"/>
    <n v="1429291982"/>
    <n v="1426699982"/>
    <b v="0"/>
    <x v="77"/>
    <b v="0"/>
    <s v="theater/spaces"/>
    <n v="4.2435339894712749"/>
    <n v="125.27027027027027"/>
    <x v="1"/>
    <s v="spaces"/>
    <x v="3113"/>
    <x v="3107"/>
  </r>
  <r>
    <n v="3114"/>
    <x v="3113"/>
    <x v="3112"/>
    <n v="75000"/>
    <n v="0"/>
    <x v="2"/>
    <x v="0"/>
    <s v="USD"/>
    <n v="1411312250"/>
    <n v="1406128250"/>
    <b v="0"/>
    <x v="78"/>
    <b v="0"/>
    <s v="theater/spaces"/>
    <n v="0"/>
    <e v="#DIV/0!"/>
    <x v="1"/>
    <s v="spaces"/>
    <x v="3114"/>
    <x v="3108"/>
  </r>
  <r>
    <n v="3115"/>
    <x v="3114"/>
    <x v="3113"/>
    <n v="10000"/>
    <n v="300"/>
    <x v="2"/>
    <x v="11"/>
    <s v="SEK"/>
    <n v="1465123427"/>
    <n v="1462531427"/>
    <b v="0"/>
    <x v="29"/>
    <b v="0"/>
    <s v="theater/spaces"/>
    <n v="3"/>
    <n v="300"/>
    <x v="1"/>
    <s v="spaces"/>
    <x v="3115"/>
    <x v="3109"/>
  </r>
  <r>
    <n v="3116"/>
    <x v="3115"/>
    <x v="3114"/>
    <n v="750"/>
    <n v="430"/>
    <x v="2"/>
    <x v="0"/>
    <s v="USD"/>
    <n v="1427890925"/>
    <n v="1426681325"/>
    <b v="0"/>
    <x v="73"/>
    <b v="0"/>
    <s v="theater/spaces"/>
    <n v="57.333333333333336"/>
    <n v="43"/>
    <x v="1"/>
    <s v="spaces"/>
    <x v="3116"/>
    <x v="3110"/>
  </r>
  <r>
    <n v="3117"/>
    <x v="3116"/>
    <x v="3115"/>
    <n v="1000"/>
    <n v="1"/>
    <x v="2"/>
    <x v="1"/>
    <s v="GBP"/>
    <n v="1464354720"/>
    <n v="1463648360"/>
    <b v="0"/>
    <x v="29"/>
    <b v="0"/>
    <s v="theater/spaces"/>
    <n v="0.1"/>
    <n v="1"/>
    <x v="1"/>
    <s v="spaces"/>
    <x v="3117"/>
    <x v="3111"/>
  </r>
  <r>
    <n v="3118"/>
    <x v="3117"/>
    <x v="3116"/>
    <n v="500000"/>
    <n v="1550"/>
    <x v="2"/>
    <x v="11"/>
    <s v="SEK"/>
    <n v="1467473723"/>
    <n v="1465832123"/>
    <b v="0"/>
    <x v="84"/>
    <b v="0"/>
    <s v="theater/spaces"/>
    <n v="0.31"/>
    <n v="775"/>
    <x v="1"/>
    <s v="spaces"/>
    <x v="3118"/>
    <x v="3112"/>
  </r>
  <r>
    <n v="3119"/>
    <x v="3118"/>
    <x v="3117"/>
    <n v="10000"/>
    <n v="5"/>
    <x v="2"/>
    <x v="0"/>
    <s v="USD"/>
    <n v="1427414732"/>
    <n v="1424826332"/>
    <b v="0"/>
    <x v="29"/>
    <b v="0"/>
    <s v="theater/spaces"/>
    <n v="0.05"/>
    <n v="5"/>
    <x v="1"/>
    <s v="spaces"/>
    <x v="3119"/>
    <x v="3113"/>
  </r>
  <r>
    <n v="3120"/>
    <x v="3119"/>
    <x v="3118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s v="spaces"/>
    <x v="3120"/>
    <x v="3114"/>
  </r>
  <r>
    <n v="3121"/>
    <x v="3120"/>
    <x v="3119"/>
    <n v="1500"/>
    <n v="10"/>
    <x v="1"/>
    <x v="5"/>
    <s v="CAD"/>
    <n v="1411748335"/>
    <n v="1406564335"/>
    <b v="0"/>
    <x v="29"/>
    <b v="0"/>
    <s v="theater/spaces"/>
    <n v="0.66666666666666674"/>
    <n v="10"/>
    <x v="1"/>
    <s v="spaces"/>
    <x v="3121"/>
    <x v="3115"/>
  </r>
  <r>
    <n v="3122"/>
    <x v="3121"/>
    <x v="3120"/>
    <n v="199"/>
    <n v="116"/>
    <x v="1"/>
    <x v="0"/>
    <s v="USD"/>
    <n v="1478733732"/>
    <n v="1478298132"/>
    <b v="0"/>
    <x v="84"/>
    <b v="0"/>
    <s v="theater/spaces"/>
    <n v="58.291457286432156"/>
    <n v="58"/>
    <x v="1"/>
    <s v="spaces"/>
    <x v="3122"/>
    <x v="3116"/>
  </r>
  <r>
    <n v="3123"/>
    <x v="3122"/>
    <x v="3121"/>
    <n v="125000"/>
    <n v="85192"/>
    <x v="1"/>
    <x v="0"/>
    <s v="USD"/>
    <n v="1468108198"/>
    <n v="1465516198"/>
    <b v="0"/>
    <x v="493"/>
    <b v="0"/>
    <s v="theater/spaces"/>
    <n v="68.153599999999997"/>
    <n v="244.80459770114942"/>
    <x v="1"/>
    <s v="spaces"/>
    <x v="3123"/>
    <x v="3117"/>
  </r>
  <r>
    <n v="3124"/>
    <x v="3123"/>
    <x v="3122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s v="spaces"/>
    <x v="3124"/>
    <x v="3118"/>
  </r>
  <r>
    <n v="3125"/>
    <x v="3124"/>
    <x v="3123"/>
    <n v="1500000"/>
    <n v="0"/>
    <x v="1"/>
    <x v="0"/>
    <s v="USD"/>
    <n v="1452142672"/>
    <n v="1449550672"/>
    <b v="0"/>
    <x v="78"/>
    <b v="0"/>
    <s v="theater/spaces"/>
    <n v="0"/>
    <e v="#DIV/0!"/>
    <x v="1"/>
    <s v="spaces"/>
    <x v="3125"/>
    <x v="3119"/>
  </r>
  <r>
    <n v="3126"/>
    <x v="3125"/>
    <x v="3124"/>
    <n v="25000"/>
    <n v="1040"/>
    <x v="1"/>
    <x v="0"/>
    <s v="USD"/>
    <n v="1459121162"/>
    <n v="1456532762"/>
    <b v="0"/>
    <x v="57"/>
    <b v="0"/>
    <s v="theater/spaces"/>
    <n v="4.16"/>
    <n v="61.176470588235297"/>
    <x v="1"/>
    <s v="spaces"/>
    <x v="3126"/>
    <x v="3120"/>
  </r>
  <r>
    <n v="3127"/>
    <x v="3126"/>
    <x v="3125"/>
    <n v="100000"/>
    <n v="0"/>
    <x v="1"/>
    <x v="0"/>
    <s v="USD"/>
    <n v="1425242029"/>
    <n v="1422650029"/>
    <b v="0"/>
    <x v="78"/>
    <b v="0"/>
    <s v="theater/spaces"/>
    <n v="0"/>
    <e v="#DIV/0!"/>
    <x v="1"/>
    <s v="spaces"/>
    <x v="3127"/>
    <x v="3121"/>
  </r>
  <r>
    <n v="3128"/>
    <x v="3127"/>
    <x v="3126"/>
    <n v="15000"/>
    <n v="16291"/>
    <x v="3"/>
    <x v="0"/>
    <s v="USD"/>
    <n v="1489690141"/>
    <n v="1487101741"/>
    <b v="0"/>
    <x v="27"/>
    <b v="0"/>
    <s v="theater/plays"/>
    <n v="108.60666666666667"/>
    <n v="139.23931623931625"/>
    <x v="1"/>
    <s v="plays"/>
    <x v="3128"/>
    <x v="3122"/>
  </r>
  <r>
    <n v="3129"/>
    <x v="3128"/>
    <x v="3127"/>
    <n v="1250"/>
    <n v="10"/>
    <x v="3"/>
    <x v="0"/>
    <s v="USD"/>
    <n v="1492542819"/>
    <n v="1489090419"/>
    <b v="0"/>
    <x v="29"/>
    <b v="0"/>
    <s v="theater/plays"/>
    <n v="0.8"/>
    <n v="10"/>
    <x v="1"/>
    <s v="plays"/>
    <x v="3129"/>
    <x v="3123"/>
  </r>
  <r>
    <n v="3130"/>
    <x v="3129"/>
    <x v="3128"/>
    <n v="10000"/>
    <n v="375"/>
    <x v="3"/>
    <x v="0"/>
    <s v="USD"/>
    <n v="1492145940"/>
    <n v="1489504916"/>
    <b v="0"/>
    <x v="80"/>
    <b v="0"/>
    <s v="theater/plays"/>
    <n v="3.75"/>
    <n v="93.75"/>
    <x v="1"/>
    <s v="plays"/>
    <x v="3130"/>
    <x v="3124"/>
  </r>
  <r>
    <n v="3131"/>
    <x v="3130"/>
    <x v="3129"/>
    <n v="4100"/>
    <n v="645"/>
    <x v="3"/>
    <x v="0"/>
    <s v="USD"/>
    <n v="1491656045"/>
    <n v="1489067645"/>
    <b v="0"/>
    <x v="8"/>
    <b v="0"/>
    <s v="theater/plays"/>
    <n v="15.731707317073171"/>
    <n v="53.75"/>
    <x v="1"/>
    <s v="plays"/>
    <x v="3131"/>
    <x v="3125"/>
  </r>
  <r>
    <n v="3132"/>
    <x v="3131"/>
    <x v="3130"/>
    <n v="30000"/>
    <n v="10"/>
    <x v="3"/>
    <x v="0"/>
    <s v="USD"/>
    <n v="1492759460"/>
    <n v="1487579060"/>
    <b v="0"/>
    <x v="29"/>
    <b v="0"/>
    <s v="theater/plays"/>
    <n v="3.3333333333333333E-2"/>
    <n v="10"/>
    <x v="1"/>
    <s v="plays"/>
    <x v="3132"/>
    <x v="3126"/>
  </r>
  <r>
    <n v="3133"/>
    <x v="3132"/>
    <x v="3131"/>
    <n v="500"/>
    <n v="540"/>
    <x v="3"/>
    <x v="1"/>
    <s v="GBP"/>
    <n v="1490358834"/>
    <n v="1487770434"/>
    <b v="0"/>
    <x v="38"/>
    <b v="0"/>
    <s v="theater/plays"/>
    <n v="108"/>
    <n v="33.75"/>
    <x v="1"/>
    <s v="plays"/>
    <x v="3133"/>
    <x v="3127"/>
  </r>
  <r>
    <n v="3134"/>
    <x v="3133"/>
    <x v="3132"/>
    <n v="1000"/>
    <n v="225"/>
    <x v="3"/>
    <x v="1"/>
    <s v="GBP"/>
    <n v="1490631419"/>
    <n v="1488820619"/>
    <b v="0"/>
    <x v="8"/>
    <b v="0"/>
    <s v="theater/plays"/>
    <n v="22.5"/>
    <n v="18.75"/>
    <x v="1"/>
    <s v="plays"/>
    <x v="3134"/>
    <x v="3128"/>
  </r>
  <r>
    <n v="3135"/>
    <x v="3134"/>
    <x v="3133"/>
    <n v="777"/>
    <n v="162"/>
    <x v="3"/>
    <x v="0"/>
    <s v="USD"/>
    <n v="1491277121"/>
    <n v="1489376321"/>
    <b v="0"/>
    <x v="63"/>
    <b v="0"/>
    <s v="theater/plays"/>
    <n v="20.849420849420849"/>
    <n v="23.142857142857142"/>
    <x v="1"/>
    <s v="plays"/>
    <x v="3135"/>
    <x v="3129"/>
  </r>
  <r>
    <n v="3136"/>
    <x v="3135"/>
    <x v="3134"/>
    <n v="500"/>
    <n v="639"/>
    <x v="3"/>
    <x v="1"/>
    <s v="GBP"/>
    <n v="1491001140"/>
    <n v="1487847954"/>
    <b v="0"/>
    <x v="19"/>
    <b v="0"/>
    <s v="theater/plays"/>
    <n v="127.8"/>
    <n v="29.045454545454547"/>
    <x v="1"/>
    <s v="plays"/>
    <x v="3136"/>
    <x v="3130"/>
  </r>
  <r>
    <n v="3137"/>
    <x v="3136"/>
    <x v="3135"/>
    <n v="1500"/>
    <n v="50"/>
    <x v="3"/>
    <x v="0"/>
    <s v="USD"/>
    <n v="1493838720"/>
    <n v="1489439669"/>
    <b v="0"/>
    <x v="29"/>
    <b v="0"/>
    <s v="theater/plays"/>
    <n v="3.3333333333333335"/>
    <n v="50"/>
    <x v="1"/>
    <s v="plays"/>
    <x v="3137"/>
    <x v="3131"/>
  </r>
  <r>
    <n v="3138"/>
    <x v="3137"/>
    <x v="3136"/>
    <n v="200"/>
    <n v="0"/>
    <x v="3"/>
    <x v="1"/>
    <s v="GBP"/>
    <n v="1491233407"/>
    <n v="1489591807"/>
    <b v="0"/>
    <x v="78"/>
    <b v="0"/>
    <s v="theater/plays"/>
    <n v="0"/>
    <e v="#DIV/0!"/>
    <x v="1"/>
    <s v="plays"/>
    <x v="3138"/>
    <x v="3132"/>
  </r>
  <r>
    <n v="3139"/>
    <x v="3138"/>
    <x v="3137"/>
    <n v="50000"/>
    <n v="2700"/>
    <x v="3"/>
    <x v="14"/>
    <s v="MXN"/>
    <n v="1490416380"/>
    <n v="1487485760"/>
    <b v="0"/>
    <x v="79"/>
    <b v="0"/>
    <s v="theater/plays"/>
    <n v="5.4"/>
    <n v="450"/>
    <x v="1"/>
    <s v="plays"/>
    <x v="3139"/>
    <x v="3133"/>
  </r>
  <r>
    <n v="3140"/>
    <x v="3139"/>
    <x v="3138"/>
    <n v="10000"/>
    <n v="96"/>
    <x v="3"/>
    <x v="6"/>
    <s v="EUR"/>
    <n v="1491581703"/>
    <n v="1488993303"/>
    <b v="0"/>
    <x v="80"/>
    <b v="0"/>
    <s v="theater/plays"/>
    <n v="0.96"/>
    <n v="24"/>
    <x v="1"/>
    <s v="plays"/>
    <x v="3140"/>
    <x v="3134"/>
  </r>
  <r>
    <n v="3141"/>
    <x v="3140"/>
    <x v="3139"/>
    <n v="500"/>
    <n v="258"/>
    <x v="3"/>
    <x v="9"/>
    <s v="EUR"/>
    <n v="1492372800"/>
    <n v="1488823488"/>
    <b v="0"/>
    <x v="22"/>
    <b v="0"/>
    <s v="theater/plays"/>
    <n v="51.6"/>
    <n v="32.25"/>
    <x v="1"/>
    <s v="plays"/>
    <x v="3141"/>
    <x v="3135"/>
  </r>
  <r>
    <n v="3142"/>
    <x v="3141"/>
    <x v="3140"/>
    <n v="2750"/>
    <n v="45"/>
    <x v="3"/>
    <x v="1"/>
    <s v="GBP"/>
    <n v="1489922339"/>
    <n v="1487333939"/>
    <b v="0"/>
    <x v="83"/>
    <b v="0"/>
    <s v="theater/plays"/>
    <n v="1.6363636363636365"/>
    <n v="15"/>
    <x v="1"/>
    <s v="plays"/>
    <x v="3142"/>
    <x v="3136"/>
  </r>
  <r>
    <n v="3143"/>
    <x v="3142"/>
    <x v="3141"/>
    <n v="700"/>
    <n v="0"/>
    <x v="3"/>
    <x v="1"/>
    <s v="GBP"/>
    <n v="1491726956"/>
    <n v="1489480556"/>
    <b v="0"/>
    <x v="78"/>
    <b v="0"/>
    <s v="theater/plays"/>
    <n v="0"/>
    <e v="#DIV/0!"/>
    <x v="1"/>
    <s v="plays"/>
    <x v="3143"/>
    <x v="3137"/>
  </r>
  <r>
    <n v="3144"/>
    <x v="3143"/>
    <x v="3142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s v="plays"/>
    <x v="3144"/>
    <x v="3138"/>
  </r>
  <r>
    <n v="3145"/>
    <x v="3144"/>
    <x v="3143"/>
    <n v="25000"/>
    <n v="0"/>
    <x v="3"/>
    <x v="0"/>
    <s v="USD"/>
    <n v="1490659134"/>
    <n v="1485478734"/>
    <b v="0"/>
    <x v="78"/>
    <b v="0"/>
    <s v="theater/plays"/>
    <n v="0"/>
    <e v="#DIV/0!"/>
    <x v="1"/>
    <s v="plays"/>
    <x v="3145"/>
    <x v="3139"/>
  </r>
  <r>
    <n v="3146"/>
    <x v="3145"/>
    <x v="3144"/>
    <n v="50000"/>
    <n v="5250"/>
    <x v="3"/>
    <x v="14"/>
    <s v="MXN"/>
    <n v="1492356166"/>
    <n v="1488471766"/>
    <b v="0"/>
    <x v="8"/>
    <b v="0"/>
    <s v="theater/plays"/>
    <n v="10.5"/>
    <n v="437.5"/>
    <x v="1"/>
    <s v="plays"/>
    <x v="3146"/>
    <x v="3140"/>
  </r>
  <r>
    <n v="3147"/>
    <x v="3146"/>
    <x v="3145"/>
    <n v="20000"/>
    <n v="23505"/>
    <x v="0"/>
    <x v="0"/>
    <s v="USD"/>
    <n v="1415319355"/>
    <n v="1411859755"/>
    <b v="1"/>
    <x v="496"/>
    <b v="1"/>
    <s v="theater/plays"/>
    <n v="117.52499999999999"/>
    <n v="110.35211267605634"/>
    <x v="1"/>
    <s v="plays"/>
    <x v="3147"/>
    <x v="3141"/>
  </r>
  <r>
    <n v="3148"/>
    <x v="3147"/>
    <x v="3146"/>
    <n v="1800"/>
    <n v="2361"/>
    <x v="0"/>
    <x v="0"/>
    <s v="USD"/>
    <n v="1412136000"/>
    <n v="1410278284"/>
    <b v="1"/>
    <x v="7"/>
    <b v="1"/>
    <s v="theater/plays"/>
    <n v="131.16666666666669"/>
    <n v="41.421052631578945"/>
    <x v="1"/>
    <s v="plays"/>
    <x v="3148"/>
    <x v="3142"/>
  </r>
  <r>
    <n v="3149"/>
    <x v="3148"/>
    <x v="3147"/>
    <n v="1250"/>
    <n v="1300"/>
    <x v="0"/>
    <x v="0"/>
    <s v="USD"/>
    <n v="1354845600"/>
    <n v="1352766300"/>
    <b v="1"/>
    <x v="20"/>
    <b v="1"/>
    <s v="theater/plays"/>
    <n v="104"/>
    <n v="52"/>
    <x v="1"/>
    <s v="plays"/>
    <x v="3149"/>
    <x v="3143"/>
  </r>
  <r>
    <n v="3150"/>
    <x v="3149"/>
    <x v="3148"/>
    <n v="3500"/>
    <n v="3535"/>
    <x v="0"/>
    <x v="0"/>
    <s v="USD"/>
    <n v="1295928000"/>
    <n v="1288160403"/>
    <b v="1"/>
    <x v="201"/>
    <b v="1"/>
    <s v="theater/plays"/>
    <n v="101"/>
    <n v="33.990384615384613"/>
    <x v="1"/>
    <s v="plays"/>
    <x v="3150"/>
    <x v="3144"/>
  </r>
  <r>
    <n v="3151"/>
    <x v="3150"/>
    <x v="3149"/>
    <n v="3500"/>
    <n v="3514"/>
    <x v="0"/>
    <x v="0"/>
    <s v="USD"/>
    <n v="1410379774"/>
    <n v="1407787774"/>
    <b v="1"/>
    <x v="69"/>
    <b v="1"/>
    <s v="theater/plays"/>
    <n v="100.4"/>
    <n v="103.35294117647059"/>
    <x v="1"/>
    <s v="plays"/>
    <x v="3151"/>
    <x v="3145"/>
  </r>
  <r>
    <n v="3152"/>
    <x v="3151"/>
    <x v="3150"/>
    <n v="2200"/>
    <n v="2331"/>
    <x v="0"/>
    <x v="1"/>
    <s v="GBP"/>
    <n v="1383425367"/>
    <n v="1380833367"/>
    <b v="1"/>
    <x v="85"/>
    <b v="1"/>
    <s v="theater/plays"/>
    <n v="105.95454545454545"/>
    <n v="34.791044776119406"/>
    <x v="1"/>
    <s v="plays"/>
    <x v="3152"/>
    <x v="3146"/>
  </r>
  <r>
    <n v="3153"/>
    <x v="3152"/>
    <x v="3151"/>
    <n v="3000"/>
    <n v="10067.5"/>
    <x v="0"/>
    <x v="0"/>
    <s v="USD"/>
    <n v="1304225940"/>
    <n v="1301542937"/>
    <b v="1"/>
    <x v="198"/>
    <b v="1"/>
    <s v="theater/plays"/>
    <n v="335.58333333333337"/>
    <n v="41.773858921161825"/>
    <x v="1"/>
    <s v="plays"/>
    <x v="3153"/>
    <x v="3147"/>
  </r>
  <r>
    <n v="3154"/>
    <x v="3153"/>
    <x v="3152"/>
    <n v="7000"/>
    <n v="7905"/>
    <x v="0"/>
    <x v="0"/>
    <s v="USD"/>
    <n v="1333310458"/>
    <n v="1330722058"/>
    <b v="1"/>
    <x v="252"/>
    <b v="1"/>
    <s v="theater/plays"/>
    <n v="112.92857142857142"/>
    <n v="64.268292682926827"/>
    <x v="1"/>
    <s v="plays"/>
    <x v="3154"/>
    <x v="3148"/>
  </r>
  <r>
    <n v="3155"/>
    <x v="3154"/>
    <x v="3153"/>
    <n v="5000"/>
    <n v="9425.23"/>
    <x v="0"/>
    <x v="1"/>
    <s v="GBP"/>
    <n v="1356004725"/>
    <n v="1353412725"/>
    <b v="1"/>
    <x v="177"/>
    <b v="1"/>
    <s v="theater/plays"/>
    <n v="188.50460000000001"/>
    <n v="31.209370860927152"/>
    <x v="1"/>
    <s v="plays"/>
    <x v="3155"/>
    <x v="3149"/>
  </r>
  <r>
    <n v="3156"/>
    <x v="3155"/>
    <x v="3154"/>
    <n v="5500"/>
    <n v="5600"/>
    <x v="0"/>
    <x v="0"/>
    <s v="USD"/>
    <n v="1338591144"/>
    <n v="1335567144"/>
    <b v="1"/>
    <x v="30"/>
    <b v="1"/>
    <s v="theater/plays"/>
    <n v="101.81818181818181"/>
    <n v="62.921348314606739"/>
    <x v="1"/>
    <s v="plays"/>
    <x v="3156"/>
    <x v="3150"/>
  </r>
  <r>
    <n v="3157"/>
    <x v="3156"/>
    <x v="3155"/>
    <n v="4000"/>
    <n v="4040"/>
    <x v="0"/>
    <x v="0"/>
    <s v="USD"/>
    <n v="1405746000"/>
    <n v="1404932105"/>
    <b v="1"/>
    <x v="14"/>
    <b v="1"/>
    <s v="theater/plays"/>
    <n v="101"/>
    <n v="98.536585365853654"/>
    <x v="1"/>
    <s v="plays"/>
    <x v="3157"/>
    <x v="3151"/>
  </r>
  <r>
    <n v="3158"/>
    <x v="3157"/>
    <x v="3156"/>
    <n v="5000"/>
    <n v="5700"/>
    <x v="0"/>
    <x v="0"/>
    <s v="USD"/>
    <n v="1374523752"/>
    <n v="1371931752"/>
    <b v="1"/>
    <x v="50"/>
    <b v="1"/>
    <s v="theater/plays"/>
    <n v="113.99999999999999"/>
    <n v="82.608695652173907"/>
    <x v="1"/>
    <s v="plays"/>
    <x v="3158"/>
    <x v="3152"/>
  </r>
  <r>
    <n v="3159"/>
    <x v="3158"/>
    <x v="3157"/>
    <n v="1500"/>
    <n v="2002.22"/>
    <x v="0"/>
    <x v="0"/>
    <s v="USD"/>
    <n v="1326927600"/>
    <n v="1323221761"/>
    <b v="1"/>
    <x v="47"/>
    <b v="1"/>
    <s v="theater/plays"/>
    <n v="133.48133333333334"/>
    <n v="38.504230769230773"/>
    <x v="1"/>
    <s v="plays"/>
    <x v="3159"/>
    <x v="3153"/>
  </r>
  <r>
    <n v="3160"/>
    <x v="3159"/>
    <x v="3158"/>
    <n v="4500"/>
    <n v="4569"/>
    <x v="0"/>
    <x v="0"/>
    <s v="USD"/>
    <n v="1407905940"/>
    <n v="1405923687"/>
    <b v="1"/>
    <x v="7"/>
    <b v="1"/>
    <s v="theater/plays"/>
    <n v="101.53333333333335"/>
    <n v="80.15789473684211"/>
    <x v="1"/>
    <s v="plays"/>
    <x v="3160"/>
    <x v="3154"/>
  </r>
  <r>
    <n v="3161"/>
    <x v="3160"/>
    <x v="3159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s v="plays"/>
    <x v="3161"/>
    <x v="3155"/>
  </r>
  <r>
    <n v="3162"/>
    <x v="3161"/>
    <x v="3160"/>
    <n v="4000"/>
    <n v="5086"/>
    <x v="0"/>
    <x v="0"/>
    <s v="USD"/>
    <n v="1404698400"/>
    <n v="1402331262"/>
    <b v="1"/>
    <x v="287"/>
    <b v="1"/>
    <s v="theater/plays"/>
    <n v="127.15"/>
    <n v="80.730158730158735"/>
    <x v="1"/>
    <s v="plays"/>
    <x v="3162"/>
    <x v="3156"/>
  </r>
  <r>
    <n v="3163"/>
    <x v="3162"/>
    <x v="3161"/>
    <n v="13000"/>
    <n v="14450"/>
    <x v="0"/>
    <x v="0"/>
    <s v="USD"/>
    <n v="1402855525"/>
    <n v="1400263525"/>
    <b v="1"/>
    <x v="250"/>
    <b v="1"/>
    <s v="theater/plays"/>
    <n v="111.15384615384616"/>
    <n v="200.69444444444446"/>
    <x v="1"/>
    <s v="plays"/>
    <x v="3163"/>
    <x v="3157"/>
  </r>
  <r>
    <n v="3164"/>
    <x v="3163"/>
    <x v="3162"/>
    <n v="2500"/>
    <n v="2669"/>
    <x v="0"/>
    <x v="0"/>
    <s v="USD"/>
    <n v="1402341615"/>
    <n v="1399490415"/>
    <b v="1"/>
    <x v="26"/>
    <b v="1"/>
    <s v="theater/plays"/>
    <n v="106.76"/>
    <n v="37.591549295774648"/>
    <x v="1"/>
    <s v="plays"/>
    <x v="3164"/>
    <x v="3158"/>
  </r>
  <r>
    <n v="3165"/>
    <x v="3164"/>
    <x v="3163"/>
    <n v="750"/>
    <n v="1220"/>
    <x v="0"/>
    <x v="0"/>
    <s v="USD"/>
    <n v="1304395140"/>
    <n v="1302493760"/>
    <b v="1"/>
    <x v="64"/>
    <b v="1"/>
    <s v="theater/plays"/>
    <n v="162.66666666666666"/>
    <n v="58.095238095238095"/>
    <x v="1"/>
    <s v="plays"/>
    <x v="3165"/>
    <x v="73"/>
  </r>
  <r>
    <n v="3166"/>
    <x v="3165"/>
    <x v="3164"/>
    <n v="35000"/>
    <n v="56079.83"/>
    <x v="0"/>
    <x v="0"/>
    <s v="USD"/>
    <n v="1416988740"/>
    <n v="1414514153"/>
    <b v="1"/>
    <x v="497"/>
    <b v="1"/>
    <s v="theater/plays"/>
    <n v="160.22808571428573"/>
    <n v="60.300892473118282"/>
    <x v="1"/>
    <s v="plays"/>
    <x v="3166"/>
    <x v="3159"/>
  </r>
  <r>
    <n v="3167"/>
    <x v="3166"/>
    <x v="3165"/>
    <n v="3000"/>
    <n v="3485"/>
    <x v="0"/>
    <x v="0"/>
    <s v="USD"/>
    <n v="1406952781"/>
    <n v="1405743181"/>
    <b v="1"/>
    <x v="165"/>
    <b v="1"/>
    <s v="theater/plays"/>
    <n v="116.16666666666666"/>
    <n v="63.363636363636367"/>
    <x v="1"/>
    <s v="plays"/>
    <x v="3167"/>
    <x v="3160"/>
  </r>
  <r>
    <n v="3168"/>
    <x v="3167"/>
    <x v="3166"/>
    <n v="2500"/>
    <n v="3105"/>
    <x v="0"/>
    <x v="0"/>
    <s v="USD"/>
    <n v="1402696800"/>
    <n v="1399948353"/>
    <b v="1"/>
    <x v="42"/>
    <b v="1"/>
    <s v="theater/plays"/>
    <n v="124.2"/>
    <n v="50.901639344262293"/>
    <x v="1"/>
    <s v="plays"/>
    <x v="3168"/>
    <x v="3161"/>
  </r>
  <r>
    <n v="3169"/>
    <x v="3168"/>
    <x v="3167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s v="plays"/>
    <x v="3169"/>
    <x v="3162"/>
  </r>
  <r>
    <n v="3170"/>
    <x v="3169"/>
    <x v="3168"/>
    <n v="2000"/>
    <n v="2245"/>
    <x v="0"/>
    <x v="0"/>
    <s v="USD"/>
    <n v="1404273600"/>
    <n v="1401414944"/>
    <b v="1"/>
    <x v="26"/>
    <b v="1"/>
    <s v="theater/plays"/>
    <n v="112.25"/>
    <n v="31.619718309859156"/>
    <x v="1"/>
    <s v="plays"/>
    <x v="3170"/>
    <x v="3163"/>
  </r>
  <r>
    <n v="3171"/>
    <x v="3170"/>
    <x v="3169"/>
    <n v="7000"/>
    <n v="7617"/>
    <x v="0"/>
    <x v="1"/>
    <s v="GBP"/>
    <n v="1462545358"/>
    <n v="1459953358"/>
    <b v="1"/>
    <x v="27"/>
    <b v="1"/>
    <s v="theater/plays"/>
    <n v="108.8142857142857"/>
    <n v="65.102564102564102"/>
    <x v="1"/>
    <s v="plays"/>
    <x v="3171"/>
    <x v="3164"/>
  </r>
  <r>
    <n v="3172"/>
    <x v="3171"/>
    <x v="3170"/>
    <n v="2000"/>
    <n v="2300"/>
    <x v="0"/>
    <x v="0"/>
    <s v="USD"/>
    <n v="1329240668"/>
    <n v="1326648668"/>
    <b v="1"/>
    <x v="60"/>
    <b v="1"/>
    <s v="theater/plays"/>
    <n v="114.99999999999999"/>
    <n v="79.310344827586206"/>
    <x v="1"/>
    <s v="plays"/>
    <x v="3172"/>
    <x v="3165"/>
  </r>
  <r>
    <n v="3173"/>
    <x v="3172"/>
    <x v="3171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s v="plays"/>
    <x v="3173"/>
    <x v="3166"/>
  </r>
  <r>
    <n v="3174"/>
    <x v="3173"/>
    <x v="3172"/>
    <n v="3000"/>
    <n v="3034"/>
    <x v="0"/>
    <x v="0"/>
    <s v="USD"/>
    <n v="1408999508"/>
    <n v="1407789908"/>
    <b v="1"/>
    <x v="23"/>
    <b v="1"/>
    <s v="theater/plays"/>
    <n v="101.13333333333334"/>
    <n v="131.91304347826087"/>
    <x v="1"/>
    <s v="plays"/>
    <x v="3174"/>
    <x v="3167"/>
  </r>
  <r>
    <n v="3175"/>
    <x v="3174"/>
    <x v="3173"/>
    <n v="5000"/>
    <n v="5478"/>
    <x v="0"/>
    <x v="0"/>
    <s v="USD"/>
    <n v="1297977427"/>
    <n v="1292793427"/>
    <b v="1"/>
    <x v="65"/>
    <b v="1"/>
    <s v="theater/plays"/>
    <n v="109.55999999999999"/>
    <n v="91.3"/>
    <x v="1"/>
    <s v="plays"/>
    <x v="3175"/>
    <x v="3168"/>
  </r>
  <r>
    <n v="3176"/>
    <x v="3175"/>
    <x v="3174"/>
    <n v="1900"/>
    <n v="2182"/>
    <x v="0"/>
    <x v="0"/>
    <s v="USD"/>
    <n v="1376838000"/>
    <n v="1374531631"/>
    <b v="1"/>
    <x v="165"/>
    <b v="1"/>
    <s v="theater/plays"/>
    <n v="114.8421052631579"/>
    <n v="39.672727272727272"/>
    <x v="1"/>
    <s v="plays"/>
    <x v="3176"/>
    <x v="3169"/>
  </r>
  <r>
    <n v="3177"/>
    <x v="3176"/>
    <x v="3175"/>
    <n v="2500"/>
    <n v="2935"/>
    <x v="0"/>
    <x v="0"/>
    <s v="USD"/>
    <n v="1403366409"/>
    <n v="1400774409"/>
    <b v="1"/>
    <x v="13"/>
    <b v="1"/>
    <s v="theater/plays"/>
    <n v="117.39999999999999"/>
    <n v="57.549019607843135"/>
    <x v="1"/>
    <s v="plays"/>
    <x v="3177"/>
    <x v="3170"/>
  </r>
  <r>
    <n v="3178"/>
    <x v="3177"/>
    <x v="3176"/>
    <n v="1500"/>
    <n v="2576"/>
    <x v="0"/>
    <x v="1"/>
    <s v="GBP"/>
    <n v="1405521075"/>
    <n v="1402929075"/>
    <b v="1"/>
    <x v="76"/>
    <b v="1"/>
    <s v="theater/plays"/>
    <n v="171.73333333333335"/>
    <n v="33.025641025641029"/>
    <x v="1"/>
    <s v="plays"/>
    <x v="3178"/>
    <x v="3171"/>
  </r>
  <r>
    <n v="3179"/>
    <x v="3178"/>
    <x v="3177"/>
    <n v="4200"/>
    <n v="4794.82"/>
    <x v="0"/>
    <x v="0"/>
    <s v="USD"/>
    <n v="1367859071"/>
    <n v="1365699071"/>
    <b v="1"/>
    <x v="95"/>
    <b v="1"/>
    <s v="theater/plays"/>
    <n v="114.16238095238094"/>
    <n v="77.335806451612896"/>
    <x v="1"/>
    <s v="plays"/>
    <x v="3179"/>
    <x v="3172"/>
  </r>
  <r>
    <n v="3180"/>
    <x v="3179"/>
    <x v="3178"/>
    <n v="1200"/>
    <n v="1437"/>
    <x v="0"/>
    <x v="1"/>
    <s v="GBP"/>
    <n v="1403258049"/>
    <n v="1400666049"/>
    <b v="1"/>
    <x v="43"/>
    <b v="1"/>
    <s v="theater/plays"/>
    <n v="119.75"/>
    <n v="31.933333333333334"/>
    <x v="1"/>
    <s v="plays"/>
    <x v="3180"/>
    <x v="3173"/>
  </r>
  <r>
    <n v="3181"/>
    <x v="3180"/>
    <x v="3179"/>
    <n v="500"/>
    <n v="545"/>
    <x v="0"/>
    <x v="1"/>
    <s v="GBP"/>
    <n v="1402848000"/>
    <n v="1400570787"/>
    <b v="1"/>
    <x v="41"/>
    <b v="1"/>
    <s v="theater/plays"/>
    <n v="109.00000000000001"/>
    <n v="36.333333333333336"/>
    <x v="1"/>
    <s v="plays"/>
    <x v="3181"/>
    <x v="3174"/>
  </r>
  <r>
    <n v="3182"/>
    <x v="3181"/>
    <x v="3180"/>
    <n v="7000"/>
    <n v="7062"/>
    <x v="0"/>
    <x v="0"/>
    <s v="USD"/>
    <n v="1328029200"/>
    <n v="1323211621"/>
    <b v="1"/>
    <x v="299"/>
    <b v="1"/>
    <s v="theater/plays"/>
    <n v="100.88571428571429"/>
    <n v="46.768211920529801"/>
    <x v="1"/>
    <s v="plays"/>
    <x v="3182"/>
    <x v="3175"/>
  </r>
  <r>
    <n v="3183"/>
    <x v="3182"/>
    <x v="3181"/>
    <n v="2500"/>
    <n v="2725"/>
    <x v="0"/>
    <x v="0"/>
    <s v="USD"/>
    <n v="1377284669"/>
    <n v="1375729469"/>
    <b v="1"/>
    <x v="32"/>
    <b v="1"/>
    <s v="theater/plays"/>
    <n v="109.00000000000001"/>
    <n v="40.073529411764703"/>
    <x v="1"/>
    <s v="plays"/>
    <x v="3183"/>
    <x v="3176"/>
  </r>
  <r>
    <n v="3184"/>
    <x v="3183"/>
    <x v="3182"/>
    <n v="4300"/>
    <n v="4610"/>
    <x v="0"/>
    <x v="0"/>
    <s v="USD"/>
    <n v="1404258631"/>
    <n v="1401666631"/>
    <b v="1"/>
    <x v="67"/>
    <b v="1"/>
    <s v="theater/plays"/>
    <n v="107.20930232558139"/>
    <n v="100.21739130434783"/>
    <x v="1"/>
    <s v="plays"/>
    <x v="3184"/>
    <x v="3177"/>
  </r>
  <r>
    <n v="3185"/>
    <x v="3184"/>
    <x v="3183"/>
    <n v="1000"/>
    <n v="1000"/>
    <x v="0"/>
    <x v="1"/>
    <s v="GBP"/>
    <n v="1405553241"/>
    <n v="1404948441"/>
    <b v="1"/>
    <x v="54"/>
    <b v="1"/>
    <s v="theater/plays"/>
    <n v="100"/>
    <n v="41.666666666666664"/>
    <x v="1"/>
    <s v="plays"/>
    <x v="3185"/>
    <x v="3178"/>
  </r>
  <r>
    <n v="3186"/>
    <x v="3185"/>
    <x v="3184"/>
    <n v="3200"/>
    <n v="3270"/>
    <x v="0"/>
    <x v="1"/>
    <s v="GBP"/>
    <n v="1410901200"/>
    <n v="1408313438"/>
    <b v="1"/>
    <x v="16"/>
    <b v="1"/>
    <s v="theater/plays"/>
    <n v="102.18750000000001"/>
    <n v="46.714285714285715"/>
    <x v="1"/>
    <s v="plays"/>
    <x v="3186"/>
    <x v="3179"/>
  </r>
  <r>
    <n v="3187"/>
    <x v="3186"/>
    <x v="3185"/>
    <n v="15000"/>
    <n v="17444"/>
    <x v="0"/>
    <x v="0"/>
    <s v="USD"/>
    <n v="1407167973"/>
    <n v="1405439973"/>
    <b v="1"/>
    <x v="138"/>
    <b v="1"/>
    <s v="theater/plays"/>
    <n v="116.29333333333334"/>
    <n v="71.491803278688522"/>
    <x v="1"/>
    <s v="plays"/>
    <x v="3187"/>
    <x v="3180"/>
  </r>
  <r>
    <n v="3188"/>
    <x v="3187"/>
    <x v="3186"/>
    <n v="200"/>
    <n v="130"/>
    <x v="2"/>
    <x v="1"/>
    <s v="GBP"/>
    <n v="1433930302"/>
    <n v="1432115902"/>
    <b v="0"/>
    <x v="82"/>
    <b v="0"/>
    <s v="theater/musical"/>
    <n v="65"/>
    <n v="14.444444444444445"/>
    <x v="1"/>
    <s v="musical"/>
    <x v="3188"/>
    <x v="3181"/>
  </r>
  <r>
    <n v="3189"/>
    <x v="3188"/>
    <x v="3187"/>
    <n v="55000"/>
    <n v="6780"/>
    <x v="2"/>
    <x v="11"/>
    <s v="SEK"/>
    <n v="1432455532"/>
    <n v="1429863532"/>
    <b v="0"/>
    <x v="10"/>
    <b v="0"/>
    <s v="theater/musical"/>
    <n v="12.327272727272726"/>
    <n v="356.84210526315792"/>
    <x v="1"/>
    <s v="musical"/>
    <x v="3189"/>
    <x v="3182"/>
  </r>
  <r>
    <n v="3190"/>
    <x v="3189"/>
    <x v="3188"/>
    <n v="4000"/>
    <n v="0"/>
    <x v="2"/>
    <x v="5"/>
    <s v="CAD"/>
    <n v="1481258275"/>
    <n v="1478662675"/>
    <b v="0"/>
    <x v="78"/>
    <b v="0"/>
    <s v="theater/musical"/>
    <n v="0"/>
    <e v="#DIV/0!"/>
    <x v="1"/>
    <s v="musical"/>
    <x v="3190"/>
    <x v="3183"/>
  </r>
  <r>
    <n v="3191"/>
    <x v="3190"/>
    <x v="3189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s v="musical"/>
    <x v="3191"/>
    <x v="3184"/>
  </r>
  <r>
    <n v="3192"/>
    <x v="3191"/>
    <x v="3190"/>
    <n v="10000"/>
    <n v="102"/>
    <x v="2"/>
    <x v="1"/>
    <s v="GBP"/>
    <n v="1425160800"/>
    <n v="1421274859"/>
    <b v="0"/>
    <x v="22"/>
    <b v="0"/>
    <s v="theater/musical"/>
    <n v="1.02"/>
    <n v="12.75"/>
    <x v="1"/>
    <s v="musical"/>
    <x v="3192"/>
    <x v="3185"/>
  </r>
  <r>
    <n v="3193"/>
    <x v="3192"/>
    <x v="3191"/>
    <n v="5000"/>
    <n v="587"/>
    <x v="2"/>
    <x v="1"/>
    <s v="GBP"/>
    <n v="1424474056"/>
    <n v="1420586056"/>
    <b v="0"/>
    <x v="54"/>
    <b v="0"/>
    <s v="theater/musical"/>
    <n v="11.74"/>
    <n v="24.458333333333332"/>
    <x v="1"/>
    <s v="musical"/>
    <x v="3193"/>
    <x v="3186"/>
  </r>
  <r>
    <n v="3194"/>
    <x v="3193"/>
    <x v="3192"/>
    <n v="11000"/>
    <n v="0"/>
    <x v="2"/>
    <x v="0"/>
    <s v="USD"/>
    <n v="1437960598"/>
    <n v="1435368598"/>
    <b v="0"/>
    <x v="78"/>
    <b v="0"/>
    <s v="theater/musical"/>
    <n v="0"/>
    <e v="#DIV/0!"/>
    <x v="1"/>
    <s v="musical"/>
    <x v="3194"/>
    <x v="3187"/>
  </r>
  <r>
    <n v="3195"/>
    <x v="3194"/>
    <x v="3193"/>
    <n v="3500"/>
    <n v="2070"/>
    <x v="2"/>
    <x v="0"/>
    <s v="USD"/>
    <n v="1423750542"/>
    <n v="1421158542"/>
    <b v="0"/>
    <x v="70"/>
    <b v="0"/>
    <s v="theater/musical"/>
    <n v="59.142857142857139"/>
    <n v="53.07692307692308"/>
    <x v="1"/>
    <s v="musical"/>
    <x v="3195"/>
    <x v="3188"/>
  </r>
  <r>
    <n v="3196"/>
    <x v="3195"/>
    <x v="3194"/>
    <n v="3000000"/>
    <n v="1800"/>
    <x v="2"/>
    <x v="0"/>
    <s v="USD"/>
    <n v="1438437600"/>
    <n v="1433254875"/>
    <b v="0"/>
    <x v="79"/>
    <b v="0"/>
    <s v="theater/musical"/>
    <n v="0.06"/>
    <n v="300"/>
    <x v="1"/>
    <s v="musical"/>
    <x v="3196"/>
    <x v="3189"/>
  </r>
  <r>
    <n v="3197"/>
    <x v="3196"/>
    <x v="3195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s v="musical"/>
    <x v="3197"/>
    <x v="3190"/>
  </r>
  <r>
    <n v="3198"/>
    <x v="3197"/>
    <x v="3196"/>
    <n v="30000"/>
    <n v="110"/>
    <x v="2"/>
    <x v="8"/>
    <s v="DKK"/>
    <n v="1424081477"/>
    <n v="1420798277"/>
    <b v="0"/>
    <x v="83"/>
    <b v="0"/>
    <s v="theater/musical"/>
    <n v="0.36666666666666664"/>
    <n v="36.666666666666664"/>
    <x v="1"/>
    <s v="musical"/>
    <x v="3198"/>
    <x v="3191"/>
  </r>
  <r>
    <n v="3199"/>
    <x v="3198"/>
    <x v="3197"/>
    <n v="5000"/>
    <n v="2608"/>
    <x v="2"/>
    <x v="0"/>
    <s v="USD"/>
    <n v="1410037200"/>
    <n v="1407435418"/>
    <b v="0"/>
    <x v="28"/>
    <b v="0"/>
    <s v="theater/musical"/>
    <n v="52.16"/>
    <n v="49.20754716981132"/>
    <x v="1"/>
    <s v="musical"/>
    <x v="3199"/>
    <x v="3192"/>
  </r>
  <r>
    <n v="3200"/>
    <x v="3199"/>
    <x v="3198"/>
    <n v="50000"/>
    <n v="1"/>
    <x v="2"/>
    <x v="0"/>
    <s v="USD"/>
    <n v="1461994440"/>
    <n v="1459410101"/>
    <b v="0"/>
    <x v="29"/>
    <b v="0"/>
    <s v="theater/musical"/>
    <n v="2E-3"/>
    <n v="1"/>
    <x v="1"/>
    <s v="musical"/>
    <x v="3200"/>
    <x v="3193"/>
  </r>
  <r>
    <n v="3201"/>
    <x v="3200"/>
    <x v="3199"/>
    <n v="2000"/>
    <n v="25"/>
    <x v="2"/>
    <x v="1"/>
    <s v="GBP"/>
    <n v="1409509477"/>
    <n v="1407695077"/>
    <b v="0"/>
    <x v="84"/>
    <b v="0"/>
    <s v="theater/musical"/>
    <n v="1.25"/>
    <n v="12.5"/>
    <x v="1"/>
    <s v="musical"/>
    <x v="3201"/>
    <x v="3194"/>
  </r>
  <r>
    <n v="3202"/>
    <x v="3201"/>
    <x v="3200"/>
    <n v="5000"/>
    <n v="2726"/>
    <x v="2"/>
    <x v="0"/>
    <s v="USD"/>
    <n v="1450072740"/>
    <n v="1445027346"/>
    <b v="0"/>
    <x v="20"/>
    <b v="0"/>
    <s v="theater/musical"/>
    <n v="54.52"/>
    <n v="109.04"/>
    <x v="1"/>
    <s v="musical"/>
    <x v="3202"/>
    <x v="3195"/>
  </r>
  <r>
    <n v="3203"/>
    <x v="3202"/>
    <x v="3201"/>
    <n v="1000"/>
    <n v="250"/>
    <x v="2"/>
    <x v="0"/>
    <s v="USD"/>
    <n v="1443224622"/>
    <n v="1440632622"/>
    <b v="0"/>
    <x v="79"/>
    <b v="0"/>
    <s v="theater/musical"/>
    <n v="25"/>
    <n v="41.666666666666664"/>
    <x v="1"/>
    <s v="musical"/>
    <x v="3203"/>
    <x v="3196"/>
  </r>
  <r>
    <n v="3204"/>
    <x v="3203"/>
    <x v="3202"/>
    <n v="500"/>
    <n v="0"/>
    <x v="2"/>
    <x v="0"/>
    <s v="USD"/>
    <n v="1437149640"/>
    <n v="1434558479"/>
    <b v="0"/>
    <x v="78"/>
    <b v="0"/>
    <s v="theater/musical"/>
    <n v="0"/>
    <e v="#DIV/0!"/>
    <x v="1"/>
    <s v="musical"/>
    <x v="3204"/>
    <x v="3197"/>
  </r>
  <r>
    <n v="3205"/>
    <x v="3204"/>
    <x v="3203"/>
    <n v="8000"/>
    <n v="273"/>
    <x v="2"/>
    <x v="1"/>
    <s v="GBP"/>
    <n v="1430470772"/>
    <n v="1427878772"/>
    <b v="0"/>
    <x v="8"/>
    <b v="0"/>
    <s v="theater/musical"/>
    <n v="3.4125000000000001"/>
    <n v="22.75"/>
    <x v="1"/>
    <s v="musical"/>
    <x v="3205"/>
    <x v="3198"/>
  </r>
  <r>
    <n v="3206"/>
    <x v="3205"/>
    <x v="3204"/>
    <n v="5000"/>
    <n v="0"/>
    <x v="2"/>
    <x v="0"/>
    <s v="USD"/>
    <n v="1442644651"/>
    <n v="1440052651"/>
    <b v="0"/>
    <x v="78"/>
    <b v="0"/>
    <s v="theater/musical"/>
    <n v="0"/>
    <e v="#DIV/0!"/>
    <x v="1"/>
    <s v="musical"/>
    <x v="3206"/>
    <x v="3199"/>
  </r>
  <r>
    <n v="3207"/>
    <x v="3206"/>
    <x v="3205"/>
    <n v="5500"/>
    <n v="2550"/>
    <x v="2"/>
    <x v="0"/>
    <s v="USD"/>
    <n v="1429767607"/>
    <n v="1424587207"/>
    <b v="0"/>
    <x v="17"/>
    <b v="0"/>
    <s v="theater/musical"/>
    <n v="46.36363636363636"/>
    <n v="70.833333333333329"/>
    <x v="1"/>
    <s v="musical"/>
    <x v="3207"/>
    <x v="3200"/>
  </r>
  <r>
    <n v="3208"/>
    <x v="3207"/>
    <x v="3206"/>
    <n v="5000"/>
    <n v="5175"/>
    <x v="0"/>
    <x v="0"/>
    <s v="USD"/>
    <n v="1406557877"/>
    <n v="1404743477"/>
    <b v="1"/>
    <x v="141"/>
    <b v="1"/>
    <s v="theater/plays"/>
    <n v="103.49999999999999"/>
    <n v="63.109756097560975"/>
    <x v="1"/>
    <s v="plays"/>
    <x v="3208"/>
    <x v="3201"/>
  </r>
  <r>
    <n v="3209"/>
    <x v="3208"/>
    <x v="3207"/>
    <n v="9500"/>
    <n v="11335.7"/>
    <x v="0"/>
    <x v="0"/>
    <s v="USD"/>
    <n v="1403305200"/>
    <n v="1400512658"/>
    <b v="1"/>
    <x v="334"/>
    <b v="1"/>
    <s v="theater/plays"/>
    <n v="119.32315789473684"/>
    <n v="50.157964601769912"/>
    <x v="1"/>
    <s v="plays"/>
    <x v="3209"/>
    <x v="3202"/>
  </r>
  <r>
    <n v="3210"/>
    <x v="3209"/>
    <x v="3208"/>
    <n v="3000"/>
    <n v="3773"/>
    <x v="0"/>
    <x v="0"/>
    <s v="USD"/>
    <n v="1338523140"/>
    <n v="1334442519"/>
    <b v="1"/>
    <x v="65"/>
    <b v="1"/>
    <s v="theater/plays"/>
    <n v="125.76666666666667"/>
    <n v="62.883333333333333"/>
    <x v="1"/>
    <s v="plays"/>
    <x v="3210"/>
    <x v="3203"/>
  </r>
  <r>
    <n v="3211"/>
    <x v="3210"/>
    <x v="3209"/>
    <n v="23000"/>
    <n v="27541"/>
    <x v="0"/>
    <x v="0"/>
    <s v="USD"/>
    <n v="1408068000"/>
    <n v="1405346680"/>
    <b v="1"/>
    <x v="498"/>
    <b v="1"/>
    <s v="theater/plays"/>
    <n v="119.74347826086958"/>
    <n v="85.531055900621112"/>
    <x v="1"/>
    <s v="plays"/>
    <x v="3211"/>
    <x v="3204"/>
  </r>
  <r>
    <n v="3212"/>
    <x v="3211"/>
    <x v="3210"/>
    <n v="4000"/>
    <n v="5050"/>
    <x v="0"/>
    <x v="0"/>
    <s v="USD"/>
    <n v="1407524751"/>
    <n v="1404932751"/>
    <b v="1"/>
    <x v="225"/>
    <b v="1"/>
    <s v="theater/plays"/>
    <n v="126.25"/>
    <n v="53.723404255319146"/>
    <x v="1"/>
    <s v="plays"/>
    <x v="3212"/>
    <x v="3205"/>
  </r>
  <r>
    <n v="3213"/>
    <x v="3212"/>
    <x v="3211"/>
    <n v="6000"/>
    <n v="6007"/>
    <x v="0"/>
    <x v="1"/>
    <s v="GBP"/>
    <n v="1437934759"/>
    <n v="1434478759"/>
    <b v="1"/>
    <x v="5"/>
    <b v="1"/>
    <s v="theater/plays"/>
    <n v="100.11666666666667"/>
    <n v="127.80851063829788"/>
    <x v="1"/>
    <s v="plays"/>
    <x v="3213"/>
    <x v="3206"/>
  </r>
  <r>
    <n v="3214"/>
    <x v="3213"/>
    <x v="3212"/>
    <n v="12000"/>
    <n v="12256"/>
    <x v="0"/>
    <x v="1"/>
    <s v="GBP"/>
    <n v="1452038100"/>
    <n v="1448823673"/>
    <b v="1"/>
    <x v="248"/>
    <b v="1"/>
    <s v="theater/plays"/>
    <n v="102.13333333333334"/>
    <n v="106.57391304347826"/>
    <x v="1"/>
    <s v="plays"/>
    <x v="3214"/>
    <x v="3207"/>
  </r>
  <r>
    <n v="3215"/>
    <x v="3214"/>
    <x v="3213"/>
    <n v="35000"/>
    <n v="35123"/>
    <x v="0"/>
    <x v="0"/>
    <s v="USD"/>
    <n v="1441857540"/>
    <n v="1438617471"/>
    <b v="1"/>
    <x v="179"/>
    <b v="1"/>
    <s v="theater/plays"/>
    <n v="100.35142857142858"/>
    <n v="262.11194029850748"/>
    <x v="1"/>
    <s v="plays"/>
    <x v="3215"/>
    <x v="3208"/>
  </r>
  <r>
    <n v="3216"/>
    <x v="3215"/>
    <x v="3214"/>
    <n v="2000"/>
    <n v="2001"/>
    <x v="0"/>
    <x v="1"/>
    <s v="GBP"/>
    <n v="1436625000"/>
    <n v="1433934371"/>
    <b v="1"/>
    <x v="2"/>
    <b v="1"/>
    <s v="theater/plays"/>
    <n v="100.05"/>
    <n v="57.171428571428571"/>
    <x v="1"/>
    <s v="plays"/>
    <x v="3216"/>
    <x v="3209"/>
  </r>
  <r>
    <n v="3217"/>
    <x v="3216"/>
    <x v="3215"/>
    <n v="4500"/>
    <n v="5221"/>
    <x v="0"/>
    <x v="0"/>
    <s v="USD"/>
    <n v="1478264784"/>
    <n v="1475672784"/>
    <b v="1"/>
    <x v="201"/>
    <b v="1"/>
    <s v="theater/plays"/>
    <n v="116.02222222222223"/>
    <n v="50.20192307692308"/>
    <x v="1"/>
    <s v="plays"/>
    <x v="3217"/>
    <x v="3210"/>
  </r>
  <r>
    <n v="3218"/>
    <x v="3217"/>
    <x v="3216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s v="plays"/>
    <x v="3218"/>
    <x v="3211"/>
  </r>
  <r>
    <n v="3219"/>
    <x v="3218"/>
    <x v="3217"/>
    <n v="20000"/>
    <n v="20022"/>
    <x v="0"/>
    <x v="0"/>
    <s v="USD"/>
    <n v="1427063747"/>
    <n v="1424043347"/>
    <b v="1"/>
    <x v="46"/>
    <b v="1"/>
    <s v="theater/plays"/>
    <n v="100.11000000000001"/>
    <n v="168.25210084033614"/>
    <x v="1"/>
    <s v="plays"/>
    <x v="3219"/>
    <x v="3212"/>
  </r>
  <r>
    <n v="3220"/>
    <x v="3219"/>
    <x v="3218"/>
    <n v="15000"/>
    <n v="15126"/>
    <x v="0"/>
    <x v="0"/>
    <s v="USD"/>
    <n v="1489352400"/>
    <n v="1486411204"/>
    <b v="1"/>
    <x v="211"/>
    <b v="1"/>
    <s v="theater/plays"/>
    <n v="100.84"/>
    <n v="256.37288135593218"/>
    <x v="1"/>
    <s v="plays"/>
    <x v="3220"/>
    <x v="3213"/>
  </r>
  <r>
    <n v="3221"/>
    <x v="3220"/>
    <x v="3219"/>
    <n v="4000"/>
    <n v="4137"/>
    <x v="0"/>
    <x v="1"/>
    <s v="GBP"/>
    <n v="1436114603"/>
    <n v="1433090603"/>
    <b v="1"/>
    <x v="116"/>
    <b v="1"/>
    <s v="theater/plays"/>
    <n v="103.42499999999998"/>
    <n v="36.610619469026545"/>
    <x v="1"/>
    <s v="plays"/>
    <x v="3221"/>
    <x v="3214"/>
  </r>
  <r>
    <n v="3222"/>
    <x v="3221"/>
    <x v="3220"/>
    <n v="2500"/>
    <n v="3120"/>
    <x v="0"/>
    <x v="0"/>
    <s v="USD"/>
    <n v="1445722140"/>
    <n v="1443016697"/>
    <b v="1"/>
    <x v="87"/>
    <b v="1"/>
    <s v="theater/plays"/>
    <n v="124.8"/>
    <n v="37.142857142857146"/>
    <x v="1"/>
    <s v="plays"/>
    <x v="3222"/>
    <x v="3215"/>
  </r>
  <r>
    <n v="3223"/>
    <x v="3222"/>
    <x v="3221"/>
    <n v="3100"/>
    <n v="3395"/>
    <x v="0"/>
    <x v="0"/>
    <s v="USD"/>
    <n v="1440100976"/>
    <n v="1437508976"/>
    <b v="1"/>
    <x v="142"/>
    <b v="1"/>
    <s v="theater/plays"/>
    <n v="109.51612903225806"/>
    <n v="45.878378378378379"/>
    <x v="1"/>
    <s v="plays"/>
    <x v="3223"/>
    <x v="3216"/>
  </r>
  <r>
    <n v="3224"/>
    <x v="3223"/>
    <x v="3222"/>
    <n v="30000"/>
    <n v="30610"/>
    <x v="0"/>
    <x v="0"/>
    <s v="USD"/>
    <n v="1484024400"/>
    <n v="1479932713"/>
    <b v="1"/>
    <x v="499"/>
    <b v="1"/>
    <s v="theater/plays"/>
    <n v="102.03333333333333"/>
    <n v="141.71296296296296"/>
    <x v="1"/>
    <s v="plays"/>
    <x v="3224"/>
    <x v="3217"/>
  </r>
  <r>
    <n v="3225"/>
    <x v="3224"/>
    <x v="3223"/>
    <n v="2000"/>
    <n v="2047"/>
    <x v="0"/>
    <x v="0"/>
    <s v="USD"/>
    <n v="1464987600"/>
    <n v="1463145938"/>
    <b v="1"/>
    <x v="70"/>
    <b v="1"/>
    <s v="theater/plays"/>
    <n v="102.35000000000001"/>
    <n v="52.487179487179489"/>
    <x v="1"/>
    <s v="plays"/>
    <x v="3225"/>
    <x v="3218"/>
  </r>
  <r>
    <n v="3226"/>
    <x v="3225"/>
    <x v="3224"/>
    <n v="1200"/>
    <n v="1250"/>
    <x v="0"/>
    <x v="1"/>
    <s v="GBP"/>
    <n v="1446213612"/>
    <n v="1443621612"/>
    <b v="1"/>
    <x v="64"/>
    <b v="1"/>
    <s v="theater/plays"/>
    <n v="104.16666666666667"/>
    <n v="59.523809523809526"/>
    <x v="1"/>
    <s v="plays"/>
    <x v="3226"/>
    <x v="3219"/>
  </r>
  <r>
    <n v="3227"/>
    <x v="3226"/>
    <x v="3225"/>
    <n v="1200"/>
    <n v="1500"/>
    <x v="0"/>
    <x v="1"/>
    <s v="GBP"/>
    <n v="1484687436"/>
    <n v="1482095436"/>
    <b v="0"/>
    <x v="209"/>
    <b v="1"/>
    <s v="theater/plays"/>
    <n v="125"/>
    <n v="50"/>
    <x v="1"/>
    <s v="plays"/>
    <x v="3227"/>
    <x v="3220"/>
  </r>
  <r>
    <n v="3228"/>
    <x v="3227"/>
    <x v="3226"/>
    <n v="7000"/>
    <n v="7164"/>
    <x v="0"/>
    <x v="0"/>
    <s v="USD"/>
    <n v="1450328340"/>
    <n v="1447606884"/>
    <b v="1"/>
    <x v="77"/>
    <b v="1"/>
    <s v="theater/plays"/>
    <n v="102.34285714285714"/>
    <n v="193.62162162162161"/>
    <x v="1"/>
    <s v="plays"/>
    <x v="3228"/>
    <x v="3221"/>
  </r>
  <r>
    <n v="3229"/>
    <x v="3228"/>
    <x v="3227"/>
    <n v="20000"/>
    <n v="21573"/>
    <x v="0"/>
    <x v="0"/>
    <s v="USD"/>
    <n v="1416470398"/>
    <n v="1413874798"/>
    <b v="1"/>
    <x v="91"/>
    <b v="1"/>
    <s v="theater/plays"/>
    <n v="107.86500000000001"/>
    <n v="106.79702970297029"/>
    <x v="1"/>
    <s v="plays"/>
    <x v="3229"/>
    <x v="3222"/>
  </r>
  <r>
    <n v="3230"/>
    <x v="3229"/>
    <x v="3228"/>
    <n v="2600"/>
    <n v="2857"/>
    <x v="0"/>
    <x v="0"/>
    <s v="USD"/>
    <n v="1412135940"/>
    <n v="1410840126"/>
    <b v="1"/>
    <x v="77"/>
    <b v="1"/>
    <s v="theater/plays"/>
    <n v="109.88461538461539"/>
    <n v="77.21621621621621"/>
    <x v="1"/>
    <s v="plays"/>
    <x v="3230"/>
    <x v="341"/>
  </r>
  <r>
    <n v="3231"/>
    <x v="3230"/>
    <x v="3229"/>
    <n v="1000"/>
    <n v="1610"/>
    <x v="0"/>
    <x v="0"/>
    <s v="USD"/>
    <n v="1460846347"/>
    <n v="1458254347"/>
    <b v="0"/>
    <x v="33"/>
    <b v="1"/>
    <s v="theater/plays"/>
    <n v="161"/>
    <n v="57.5"/>
    <x v="1"/>
    <s v="plays"/>
    <x v="3231"/>
    <x v="3223"/>
  </r>
  <r>
    <n v="3232"/>
    <x v="3231"/>
    <x v="3230"/>
    <n v="1000"/>
    <n v="1312"/>
    <x v="0"/>
    <x v="0"/>
    <s v="USD"/>
    <n v="1462334340"/>
    <n v="1459711917"/>
    <b v="1"/>
    <x v="55"/>
    <b v="1"/>
    <s v="theater/plays"/>
    <n v="131.20000000000002"/>
    <n v="50.46153846153846"/>
    <x v="1"/>
    <s v="plays"/>
    <x v="3232"/>
    <x v="3224"/>
  </r>
  <r>
    <n v="3233"/>
    <x v="3232"/>
    <x v="3231"/>
    <n v="5000"/>
    <n v="5940"/>
    <x v="0"/>
    <x v="0"/>
    <s v="USD"/>
    <n v="1488482355"/>
    <n v="1485890355"/>
    <b v="0"/>
    <x v="42"/>
    <b v="1"/>
    <s v="theater/plays"/>
    <n v="118.8"/>
    <n v="97.377049180327873"/>
    <x v="1"/>
    <s v="plays"/>
    <x v="3233"/>
    <x v="3225"/>
  </r>
  <r>
    <n v="3234"/>
    <x v="3233"/>
    <x v="3232"/>
    <n v="4000"/>
    <n v="4015.71"/>
    <x v="0"/>
    <x v="1"/>
    <s v="GBP"/>
    <n v="1485991860"/>
    <n v="1483124208"/>
    <b v="0"/>
    <x v="248"/>
    <b v="1"/>
    <s v="theater/plays"/>
    <n v="100.39275000000001"/>
    <n v="34.91921739130435"/>
    <x v="1"/>
    <s v="plays"/>
    <x v="3234"/>
    <x v="3226"/>
  </r>
  <r>
    <n v="3235"/>
    <x v="3234"/>
    <x v="3233"/>
    <n v="15000"/>
    <n v="15481"/>
    <x v="0"/>
    <x v="0"/>
    <s v="USD"/>
    <n v="1467361251"/>
    <n v="1464769251"/>
    <b v="1"/>
    <x v="331"/>
    <b v="1"/>
    <s v="theater/plays"/>
    <n v="103.20666666666666"/>
    <n v="85.530386740331494"/>
    <x v="1"/>
    <s v="plays"/>
    <x v="3235"/>
    <x v="3227"/>
  </r>
  <r>
    <n v="3236"/>
    <x v="3235"/>
    <x v="3234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s v="plays"/>
    <x v="3236"/>
    <x v="3228"/>
  </r>
  <r>
    <n v="3237"/>
    <x v="3236"/>
    <x v="3235"/>
    <n v="35000"/>
    <n v="35275.64"/>
    <x v="0"/>
    <x v="0"/>
    <s v="USD"/>
    <n v="1443499140"/>
    <n v="1441452184"/>
    <b v="1"/>
    <x v="314"/>
    <b v="1"/>
    <s v="theater/plays"/>
    <n v="100.78754285714287"/>
    <n v="131.13620817843866"/>
    <x v="1"/>
    <s v="plays"/>
    <x v="3237"/>
    <x v="3229"/>
  </r>
  <r>
    <n v="3238"/>
    <x v="3237"/>
    <x v="3236"/>
    <n v="2800"/>
    <n v="3145"/>
    <x v="0"/>
    <x v="1"/>
    <s v="GBP"/>
    <n v="1435752898"/>
    <n v="1433160898"/>
    <b v="1"/>
    <x v="1"/>
    <b v="1"/>
    <s v="theater/plays"/>
    <n v="112.32142857142857"/>
    <n v="39.810126582278478"/>
    <x v="1"/>
    <s v="plays"/>
    <x v="3238"/>
    <x v="3230"/>
  </r>
  <r>
    <n v="3239"/>
    <x v="3238"/>
    <x v="3237"/>
    <n v="5862"/>
    <n v="6208.98"/>
    <x v="0"/>
    <x v="1"/>
    <s v="GBP"/>
    <n v="1445817540"/>
    <n v="1443665293"/>
    <b v="1"/>
    <x v="201"/>
    <b v="1"/>
    <s v="theater/plays"/>
    <n v="105.91914022517912"/>
    <n v="59.701730769230764"/>
    <x v="1"/>
    <s v="plays"/>
    <x v="3239"/>
    <x v="3231"/>
  </r>
  <r>
    <n v="3240"/>
    <x v="3239"/>
    <x v="3238"/>
    <n v="3000"/>
    <n v="3017"/>
    <x v="0"/>
    <x v="1"/>
    <s v="GBP"/>
    <n v="1487286000"/>
    <n v="1484843948"/>
    <b v="0"/>
    <x v="69"/>
    <b v="1"/>
    <s v="theater/plays"/>
    <n v="100.56666666666668"/>
    <n v="88.735294117647058"/>
    <x v="1"/>
    <s v="plays"/>
    <x v="3240"/>
    <x v="3232"/>
  </r>
  <r>
    <n v="3241"/>
    <x v="3240"/>
    <x v="3239"/>
    <n v="8500"/>
    <n v="9801"/>
    <x v="0"/>
    <x v="0"/>
    <s v="USD"/>
    <n v="1413269940"/>
    <n v="1410421670"/>
    <b v="1"/>
    <x v="157"/>
    <b v="1"/>
    <s v="theater/plays"/>
    <n v="115.30588235294117"/>
    <n v="58.688622754491021"/>
    <x v="1"/>
    <s v="plays"/>
    <x v="3241"/>
    <x v="3233"/>
  </r>
  <r>
    <n v="3242"/>
    <x v="3241"/>
    <x v="3240"/>
    <n v="10000"/>
    <n v="12730.42"/>
    <x v="0"/>
    <x v="0"/>
    <s v="USD"/>
    <n v="1411150092"/>
    <n v="1408558092"/>
    <b v="1"/>
    <x v="275"/>
    <b v="1"/>
    <s v="theater/plays"/>
    <n v="127.30419999999999"/>
    <n v="69.56513661202186"/>
    <x v="1"/>
    <s v="plays"/>
    <x v="3242"/>
    <x v="3234"/>
  </r>
  <r>
    <n v="3243"/>
    <x v="3242"/>
    <x v="3241"/>
    <n v="8000"/>
    <n v="8227"/>
    <x v="0"/>
    <x v="0"/>
    <s v="USD"/>
    <n v="1444348800"/>
    <n v="1442283562"/>
    <b v="1"/>
    <x v="26"/>
    <b v="1"/>
    <s v="theater/plays"/>
    <n v="102.83750000000001"/>
    <n v="115.87323943661971"/>
    <x v="1"/>
    <s v="plays"/>
    <x v="3243"/>
    <x v="3235"/>
  </r>
  <r>
    <n v="3244"/>
    <x v="3243"/>
    <x v="3242"/>
    <n v="1600"/>
    <n v="1647"/>
    <x v="0"/>
    <x v="1"/>
    <s v="GBP"/>
    <n v="1480613982"/>
    <n v="1478018382"/>
    <b v="0"/>
    <x v="50"/>
    <b v="1"/>
    <s v="theater/plays"/>
    <n v="102.9375"/>
    <n v="23.869565217391305"/>
    <x v="1"/>
    <s v="plays"/>
    <x v="3244"/>
    <x v="3236"/>
  </r>
  <r>
    <n v="3245"/>
    <x v="3244"/>
    <x v="3243"/>
    <n v="21000"/>
    <n v="21904"/>
    <x v="0"/>
    <x v="0"/>
    <s v="USD"/>
    <n v="1434074400"/>
    <n v="1431354258"/>
    <b v="0"/>
    <x v="500"/>
    <b v="1"/>
    <s v="theater/plays"/>
    <n v="104.3047619047619"/>
    <n v="81.125925925925927"/>
    <x v="1"/>
    <s v="plays"/>
    <x v="3245"/>
    <x v="3237"/>
  </r>
  <r>
    <n v="3246"/>
    <x v="3245"/>
    <x v="3244"/>
    <n v="10000"/>
    <n v="11122"/>
    <x v="0"/>
    <x v="0"/>
    <s v="USD"/>
    <n v="1442030340"/>
    <n v="1439551200"/>
    <b v="1"/>
    <x v="189"/>
    <b v="1"/>
    <s v="theater/plays"/>
    <n v="111.22000000000001"/>
    <n v="57.626943005181346"/>
    <x v="1"/>
    <s v="plays"/>
    <x v="3246"/>
    <x v="3238"/>
  </r>
  <r>
    <n v="3247"/>
    <x v="3246"/>
    <x v="3245"/>
    <n v="2500"/>
    <n v="2646.5"/>
    <x v="0"/>
    <x v="1"/>
    <s v="GBP"/>
    <n v="1436696712"/>
    <n v="1434104712"/>
    <b v="1"/>
    <x v="7"/>
    <b v="1"/>
    <s v="theater/plays"/>
    <n v="105.86"/>
    <n v="46.429824561403507"/>
    <x v="1"/>
    <s v="plays"/>
    <x v="3247"/>
    <x v="3239"/>
  </r>
  <r>
    <n v="3248"/>
    <x v="3247"/>
    <x v="3246"/>
    <n v="12000"/>
    <n v="12095"/>
    <x v="0"/>
    <x v="0"/>
    <s v="USD"/>
    <n v="1428178757"/>
    <n v="1425590357"/>
    <b v="1"/>
    <x v="452"/>
    <b v="1"/>
    <s v="theater/plays"/>
    <n v="100.79166666666666"/>
    <n v="60.475000000000001"/>
    <x v="1"/>
    <s v="plays"/>
    <x v="3248"/>
    <x v="3240"/>
  </r>
  <r>
    <n v="3249"/>
    <x v="3248"/>
    <x v="3247"/>
    <n v="5500"/>
    <n v="5771"/>
    <x v="0"/>
    <x v="0"/>
    <s v="USD"/>
    <n v="1434822914"/>
    <n v="1432230914"/>
    <b v="1"/>
    <x v="106"/>
    <b v="1"/>
    <s v="theater/plays"/>
    <n v="104.92727272727274"/>
    <n v="65.579545454545453"/>
    <x v="1"/>
    <s v="plays"/>
    <x v="3249"/>
    <x v="3241"/>
  </r>
  <r>
    <n v="3250"/>
    <x v="3249"/>
    <x v="3248"/>
    <n v="25000"/>
    <n v="25388"/>
    <x v="0"/>
    <x v="0"/>
    <s v="USD"/>
    <n v="1415213324"/>
    <n v="1412617724"/>
    <b v="1"/>
    <x v="496"/>
    <b v="1"/>
    <s v="theater/plays"/>
    <n v="101.55199999999999"/>
    <n v="119.1924882629108"/>
    <x v="1"/>
    <s v="plays"/>
    <x v="3250"/>
    <x v="3242"/>
  </r>
  <r>
    <n v="3251"/>
    <x v="3250"/>
    <x v="3249"/>
    <n v="1500"/>
    <n v="1661"/>
    <x v="0"/>
    <x v="0"/>
    <s v="USD"/>
    <n v="1434907966"/>
    <n v="1432315966"/>
    <b v="1"/>
    <x v="9"/>
    <b v="1"/>
    <s v="theater/plays"/>
    <n v="110.73333333333333"/>
    <n v="83.05"/>
    <x v="1"/>
    <s v="plays"/>
    <x v="3251"/>
    <x v="3243"/>
  </r>
  <r>
    <n v="3252"/>
    <x v="3251"/>
    <x v="3250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s v="plays"/>
    <x v="3252"/>
    <x v="3244"/>
  </r>
  <r>
    <n v="3253"/>
    <x v="3252"/>
    <x v="3251"/>
    <n v="20000"/>
    <n v="20365"/>
    <x v="0"/>
    <x v="0"/>
    <s v="USD"/>
    <n v="1473306300"/>
    <n v="1471701028"/>
    <b v="1"/>
    <x v="248"/>
    <b v="1"/>
    <s v="theater/plays"/>
    <n v="101.82500000000002"/>
    <n v="177.08695652173913"/>
    <x v="1"/>
    <s v="plays"/>
    <x v="3253"/>
    <x v="3245"/>
  </r>
  <r>
    <n v="3254"/>
    <x v="3253"/>
    <x v="3252"/>
    <n v="13000"/>
    <n v="13163.5"/>
    <x v="0"/>
    <x v="1"/>
    <s v="GBP"/>
    <n v="1427331809"/>
    <n v="1424743409"/>
    <b v="1"/>
    <x v="153"/>
    <b v="1"/>
    <s v="theater/plays"/>
    <n v="101.25769230769231"/>
    <n v="70.771505376344081"/>
    <x v="1"/>
    <s v="plays"/>
    <x v="3254"/>
    <x v="3246"/>
  </r>
  <r>
    <n v="3255"/>
    <x v="3254"/>
    <x v="3253"/>
    <n v="300"/>
    <n v="525"/>
    <x v="0"/>
    <x v="1"/>
    <s v="GBP"/>
    <n v="1412706375"/>
    <n v="1410114375"/>
    <b v="1"/>
    <x v="59"/>
    <b v="1"/>
    <s v="theater/plays"/>
    <n v="175"/>
    <n v="29.166666666666668"/>
    <x v="1"/>
    <s v="plays"/>
    <x v="3255"/>
    <x v="3247"/>
  </r>
  <r>
    <n v="3256"/>
    <x v="3255"/>
    <x v="3254"/>
    <n v="10000"/>
    <n v="12806"/>
    <x v="0"/>
    <x v="0"/>
    <s v="USD"/>
    <n v="1433995140"/>
    <n v="1432129577"/>
    <b v="1"/>
    <x v="282"/>
    <b v="1"/>
    <s v="theater/plays"/>
    <n v="128.06"/>
    <n v="72.76136363636364"/>
    <x v="1"/>
    <s v="plays"/>
    <x v="3256"/>
    <x v="3248"/>
  </r>
  <r>
    <n v="3257"/>
    <x v="3256"/>
    <x v="3255"/>
    <n v="2000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s v="plays"/>
    <x v="3257"/>
    <x v="3249"/>
  </r>
  <r>
    <n v="3258"/>
    <x v="3257"/>
    <x v="3256"/>
    <n v="7000"/>
    <n v="7365"/>
    <x v="0"/>
    <x v="0"/>
    <s v="USD"/>
    <n v="1420751861"/>
    <n v="1418159861"/>
    <b v="1"/>
    <x v="11"/>
    <b v="1"/>
    <s v="theater/plays"/>
    <n v="105.21428571428571"/>
    <n v="98.2"/>
    <x v="1"/>
    <s v="plays"/>
    <x v="3258"/>
    <x v="3250"/>
  </r>
  <r>
    <n v="3259"/>
    <x v="3258"/>
    <x v="3257"/>
    <n v="23000"/>
    <n v="24418.6"/>
    <x v="0"/>
    <x v="0"/>
    <s v="USD"/>
    <n v="1475294340"/>
    <n v="1472753745"/>
    <b v="1"/>
    <x v="174"/>
    <b v="1"/>
    <s v="theater/plays"/>
    <n v="106.16782608695652"/>
    <n v="251.7381443298969"/>
    <x v="1"/>
    <s v="plays"/>
    <x v="3259"/>
    <x v="3251"/>
  </r>
  <r>
    <n v="3260"/>
    <x v="3259"/>
    <x v="3258"/>
    <n v="5000"/>
    <n v="5462"/>
    <x v="0"/>
    <x v="0"/>
    <s v="USD"/>
    <n v="1448903318"/>
    <n v="1445875718"/>
    <b v="1"/>
    <x v="196"/>
    <b v="1"/>
    <s v="theater/plays"/>
    <n v="109.24000000000001"/>
    <n v="74.821917808219183"/>
    <x v="1"/>
    <s v="plays"/>
    <x v="3260"/>
    <x v="3252"/>
  </r>
  <r>
    <n v="3261"/>
    <x v="3260"/>
    <x v="3259"/>
    <n v="3300"/>
    <n v="3315"/>
    <x v="0"/>
    <x v="0"/>
    <s v="USD"/>
    <n v="1437067476"/>
    <n v="1434475476"/>
    <b v="1"/>
    <x v="72"/>
    <b v="1"/>
    <s v="theater/plays"/>
    <n v="100.45454545454547"/>
    <n v="67.65306122448979"/>
    <x v="1"/>
    <s v="plays"/>
    <x v="3261"/>
    <x v="3253"/>
  </r>
  <r>
    <n v="3262"/>
    <x v="3261"/>
    <x v="3260"/>
    <n v="12200"/>
    <n v="12571"/>
    <x v="0"/>
    <x v="0"/>
    <s v="USD"/>
    <n v="1419220800"/>
    <n v="1416555262"/>
    <b v="1"/>
    <x v="179"/>
    <b v="1"/>
    <s v="theater/plays"/>
    <n v="103.04098360655738"/>
    <n v="93.81343283582089"/>
    <x v="1"/>
    <s v="plays"/>
    <x v="3262"/>
    <x v="3254"/>
  </r>
  <r>
    <n v="3263"/>
    <x v="3262"/>
    <x v="3261"/>
    <n v="2500"/>
    <n v="2804.16"/>
    <x v="0"/>
    <x v="0"/>
    <s v="USD"/>
    <n v="1446238800"/>
    <n v="1444220588"/>
    <b v="1"/>
    <x v="32"/>
    <b v="1"/>
    <s v="theater/plays"/>
    <n v="112.1664"/>
    <n v="41.237647058823526"/>
    <x v="1"/>
    <s v="plays"/>
    <x v="3263"/>
    <x v="3255"/>
  </r>
  <r>
    <n v="3264"/>
    <x v="3263"/>
    <x v="3262"/>
    <n v="2500"/>
    <n v="2575"/>
    <x v="0"/>
    <x v="0"/>
    <s v="USD"/>
    <n v="1422482400"/>
    <n v="1421089938"/>
    <b v="1"/>
    <x v="72"/>
    <b v="1"/>
    <s v="theater/plays"/>
    <n v="103"/>
    <n v="52.551020408163268"/>
    <x v="1"/>
    <s v="plays"/>
    <x v="3264"/>
    <x v="3256"/>
  </r>
  <r>
    <n v="3265"/>
    <x v="3264"/>
    <x v="3263"/>
    <n v="2700"/>
    <n v="4428"/>
    <x v="0"/>
    <x v="17"/>
    <s v="EUR"/>
    <n v="1449162000"/>
    <n v="1446570315"/>
    <b v="1"/>
    <x v="287"/>
    <b v="1"/>
    <s v="theater/plays"/>
    <n v="164"/>
    <n v="70.285714285714292"/>
    <x v="1"/>
    <s v="plays"/>
    <x v="3265"/>
    <x v="3257"/>
  </r>
  <r>
    <n v="3266"/>
    <x v="3265"/>
    <x v="3264"/>
    <n v="6000"/>
    <n v="7877"/>
    <x v="0"/>
    <x v="0"/>
    <s v="USD"/>
    <n v="1434142800"/>
    <n v="1431435122"/>
    <b v="1"/>
    <x v="430"/>
    <b v="1"/>
    <s v="theater/plays"/>
    <n v="131.28333333333333"/>
    <n v="48.325153374233132"/>
    <x v="1"/>
    <s v="plays"/>
    <x v="3266"/>
    <x v="3258"/>
  </r>
  <r>
    <n v="3267"/>
    <x v="3266"/>
    <x v="3265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s v="plays"/>
    <x v="3267"/>
    <x v="3259"/>
  </r>
  <r>
    <n v="3268"/>
    <x v="3267"/>
    <x v="3266"/>
    <n v="2000"/>
    <n v="2560"/>
    <x v="0"/>
    <x v="0"/>
    <s v="USD"/>
    <n v="1472074928"/>
    <n v="1470692528"/>
    <b v="1"/>
    <x v="288"/>
    <b v="1"/>
    <s v="theater/plays"/>
    <n v="128"/>
    <n v="60.952380952380949"/>
    <x v="1"/>
    <s v="plays"/>
    <x v="3268"/>
    <x v="3260"/>
  </r>
  <r>
    <n v="3269"/>
    <x v="3268"/>
    <x v="3267"/>
    <n v="8000"/>
    <n v="8120"/>
    <x v="0"/>
    <x v="1"/>
    <s v="GBP"/>
    <n v="1434452400"/>
    <n v="1431509397"/>
    <b v="1"/>
    <x v="16"/>
    <b v="1"/>
    <s v="theater/plays"/>
    <n v="101.49999999999999"/>
    <n v="116"/>
    <x v="1"/>
    <s v="plays"/>
    <x v="3269"/>
    <x v="3261"/>
  </r>
  <r>
    <n v="3270"/>
    <x v="3269"/>
    <x v="3268"/>
    <n v="1800"/>
    <n v="1830"/>
    <x v="0"/>
    <x v="1"/>
    <s v="GBP"/>
    <n v="1436705265"/>
    <n v="1434113265"/>
    <b v="1"/>
    <x v="209"/>
    <b v="1"/>
    <s v="theater/plays"/>
    <n v="101.66666666666666"/>
    <n v="61"/>
    <x v="1"/>
    <s v="plays"/>
    <x v="3270"/>
    <x v="3262"/>
  </r>
  <r>
    <n v="3271"/>
    <x v="3270"/>
    <x v="3269"/>
    <n v="1500"/>
    <n v="1950"/>
    <x v="0"/>
    <x v="1"/>
    <s v="GBP"/>
    <n v="1414927775"/>
    <n v="1412332175"/>
    <b v="1"/>
    <x v="13"/>
    <b v="1"/>
    <s v="theater/plays"/>
    <n v="130"/>
    <n v="38.235294117647058"/>
    <x v="1"/>
    <s v="plays"/>
    <x v="3271"/>
    <x v="3263"/>
  </r>
  <r>
    <n v="3272"/>
    <x v="3271"/>
    <x v="3270"/>
    <n v="10000"/>
    <n v="15443"/>
    <x v="0"/>
    <x v="0"/>
    <s v="USD"/>
    <n v="1446814809"/>
    <n v="1444219209"/>
    <b v="1"/>
    <x v="108"/>
    <b v="1"/>
    <s v="theater/plays"/>
    <n v="154.43"/>
    <n v="106.50344827586207"/>
    <x v="1"/>
    <s v="plays"/>
    <x v="3272"/>
    <x v="3264"/>
  </r>
  <r>
    <n v="3273"/>
    <x v="3272"/>
    <x v="3271"/>
    <n v="4000"/>
    <n v="4296"/>
    <x v="0"/>
    <x v="0"/>
    <s v="USD"/>
    <n v="1473879600"/>
    <n v="1472498042"/>
    <b v="1"/>
    <x v="64"/>
    <b v="1"/>
    <s v="theater/plays"/>
    <n v="107.4"/>
    <n v="204.57142857142858"/>
    <x v="1"/>
    <s v="plays"/>
    <x v="3273"/>
    <x v="3265"/>
  </r>
  <r>
    <n v="3274"/>
    <x v="3273"/>
    <x v="3272"/>
    <n v="15500"/>
    <n v="15705"/>
    <x v="0"/>
    <x v="0"/>
    <s v="USD"/>
    <n v="1458075600"/>
    <n v="1454259272"/>
    <b v="1"/>
    <x v="172"/>
    <b v="1"/>
    <s v="theater/plays"/>
    <n v="101.32258064516128"/>
    <n v="54.912587412587413"/>
    <x v="1"/>
    <s v="plays"/>
    <x v="3274"/>
    <x v="3266"/>
  </r>
  <r>
    <n v="3275"/>
    <x v="3274"/>
    <x v="3273"/>
    <n v="1800"/>
    <n v="1805"/>
    <x v="0"/>
    <x v="0"/>
    <s v="USD"/>
    <n v="1423456200"/>
    <n v="1421183271"/>
    <b v="1"/>
    <x v="8"/>
    <b v="1"/>
    <s v="theater/plays"/>
    <n v="100.27777777777777"/>
    <n v="150.41666666666666"/>
    <x v="1"/>
    <s v="plays"/>
    <x v="3275"/>
    <x v="3267"/>
  </r>
  <r>
    <n v="3276"/>
    <x v="3275"/>
    <x v="3274"/>
    <n v="4500"/>
    <n v="5258"/>
    <x v="0"/>
    <x v="5"/>
    <s v="CAD"/>
    <n v="1459483140"/>
    <n v="1456526879"/>
    <b v="1"/>
    <x v="61"/>
    <b v="1"/>
    <s v="theater/plays"/>
    <n v="116.84444444444443"/>
    <n v="52.58"/>
    <x v="1"/>
    <s v="plays"/>
    <x v="3276"/>
    <x v="3268"/>
  </r>
  <r>
    <n v="3277"/>
    <x v="3276"/>
    <x v="3275"/>
    <n v="5000"/>
    <n v="5430"/>
    <x v="0"/>
    <x v="1"/>
    <s v="GBP"/>
    <n v="1416331406"/>
    <n v="1413735806"/>
    <b v="1"/>
    <x v="61"/>
    <b v="1"/>
    <s v="theater/plays"/>
    <n v="108.60000000000001"/>
    <n v="54.3"/>
    <x v="1"/>
    <s v="plays"/>
    <x v="3277"/>
    <x v="3269"/>
  </r>
  <r>
    <n v="3278"/>
    <x v="3277"/>
    <x v="3276"/>
    <n v="2500"/>
    <n v="2585"/>
    <x v="0"/>
    <x v="1"/>
    <s v="GBP"/>
    <n v="1433017303"/>
    <n v="1430425303"/>
    <b v="1"/>
    <x v="69"/>
    <b v="1"/>
    <s v="theater/plays"/>
    <n v="103.4"/>
    <n v="76.029411764705884"/>
    <x v="1"/>
    <s v="plays"/>
    <x v="3278"/>
    <x v="3270"/>
  </r>
  <r>
    <n v="3279"/>
    <x v="3278"/>
    <x v="3277"/>
    <n v="5800"/>
    <n v="6628"/>
    <x v="0"/>
    <x v="0"/>
    <s v="USD"/>
    <n v="1459474059"/>
    <n v="1456885659"/>
    <b v="0"/>
    <x v="287"/>
    <b v="1"/>
    <s v="theater/plays"/>
    <n v="114.27586206896552"/>
    <n v="105.2063492063492"/>
    <x v="1"/>
    <s v="plays"/>
    <x v="3279"/>
    <x v="3271"/>
  </r>
  <r>
    <n v="3280"/>
    <x v="3279"/>
    <x v="3278"/>
    <n v="2000"/>
    <n v="2060"/>
    <x v="0"/>
    <x v="0"/>
    <s v="USD"/>
    <n v="1433134800"/>
    <n v="1430158198"/>
    <b v="0"/>
    <x v="209"/>
    <b v="1"/>
    <s v="theater/plays"/>
    <n v="103"/>
    <n v="68.666666666666671"/>
    <x v="1"/>
    <s v="plays"/>
    <x v="3280"/>
    <x v="3272"/>
  </r>
  <r>
    <n v="3281"/>
    <x v="3280"/>
    <x v="3279"/>
    <n v="5000"/>
    <n v="6080"/>
    <x v="0"/>
    <x v="0"/>
    <s v="USD"/>
    <n v="1441153705"/>
    <n v="1438561705"/>
    <b v="0"/>
    <x v="5"/>
    <b v="1"/>
    <s v="theater/plays"/>
    <n v="121.6"/>
    <n v="129.36170212765958"/>
    <x v="1"/>
    <s v="plays"/>
    <x v="3281"/>
    <x v="3273"/>
  </r>
  <r>
    <n v="3282"/>
    <x v="3281"/>
    <x v="3280"/>
    <n v="31000"/>
    <n v="31820.5"/>
    <x v="0"/>
    <x v="0"/>
    <s v="USD"/>
    <n v="1461904788"/>
    <n v="1458103188"/>
    <b v="0"/>
    <x v="186"/>
    <b v="1"/>
    <s v="theater/plays"/>
    <n v="102.6467741935484"/>
    <n v="134.26371308016877"/>
    <x v="1"/>
    <s v="plays"/>
    <x v="3282"/>
    <x v="3274"/>
  </r>
  <r>
    <n v="3283"/>
    <x v="3282"/>
    <x v="3281"/>
    <n v="800"/>
    <n v="838"/>
    <x v="0"/>
    <x v="1"/>
    <s v="GBP"/>
    <n v="1455138000"/>
    <n v="1452448298"/>
    <b v="0"/>
    <x v="5"/>
    <b v="1"/>
    <s v="theater/plays"/>
    <n v="104.75000000000001"/>
    <n v="17.829787234042552"/>
    <x v="1"/>
    <s v="plays"/>
    <x v="3283"/>
    <x v="3275"/>
  </r>
  <r>
    <n v="3284"/>
    <x v="3283"/>
    <x v="3282"/>
    <n v="3000"/>
    <n v="3048"/>
    <x v="0"/>
    <x v="0"/>
    <s v="USD"/>
    <n v="1454047140"/>
    <n v="1452546853"/>
    <b v="0"/>
    <x v="41"/>
    <b v="1"/>
    <s v="theater/plays"/>
    <n v="101.6"/>
    <n v="203.2"/>
    <x v="1"/>
    <s v="plays"/>
    <x v="3284"/>
    <x v="3276"/>
  </r>
  <r>
    <n v="3285"/>
    <x v="3284"/>
    <x v="3283"/>
    <n v="4999"/>
    <n v="5604"/>
    <x v="0"/>
    <x v="0"/>
    <s v="USD"/>
    <n v="1488258000"/>
    <n v="1485556626"/>
    <b v="0"/>
    <x v="75"/>
    <b v="1"/>
    <s v="theater/plays"/>
    <n v="112.10242048409683"/>
    <n v="69.18518518518519"/>
    <x v="1"/>
    <s v="plays"/>
    <x v="3285"/>
    <x v="3277"/>
  </r>
  <r>
    <n v="3286"/>
    <x v="3285"/>
    <x v="3284"/>
    <n v="15000"/>
    <n v="15265"/>
    <x v="0"/>
    <x v="0"/>
    <s v="USD"/>
    <n v="1471291782"/>
    <n v="1468699782"/>
    <b v="0"/>
    <x v="259"/>
    <b v="1"/>
    <s v="theater/plays"/>
    <n v="101.76666666666667"/>
    <n v="125.12295081967213"/>
    <x v="1"/>
    <s v="plays"/>
    <x v="3286"/>
    <x v="3278"/>
  </r>
  <r>
    <n v="3287"/>
    <x v="3286"/>
    <x v="3285"/>
    <n v="2500"/>
    <n v="2500"/>
    <x v="0"/>
    <x v="5"/>
    <s v="CAD"/>
    <n v="1448733628"/>
    <n v="1446573628"/>
    <b v="0"/>
    <x v="69"/>
    <b v="1"/>
    <s v="theater/plays"/>
    <n v="100"/>
    <n v="73.529411764705884"/>
    <x v="1"/>
    <s v="plays"/>
    <x v="3287"/>
    <x v="3279"/>
  </r>
  <r>
    <n v="3288"/>
    <x v="3287"/>
    <x v="3286"/>
    <n v="10000"/>
    <n v="10026.49"/>
    <x v="0"/>
    <x v="1"/>
    <s v="GBP"/>
    <n v="1466463600"/>
    <n v="1463337315"/>
    <b v="0"/>
    <x v="447"/>
    <b v="1"/>
    <s v="theater/plays"/>
    <n v="100.26489999999998"/>
    <n v="48.437149758454105"/>
    <x v="1"/>
    <s v="plays"/>
    <x v="3288"/>
    <x v="3280"/>
  </r>
  <r>
    <n v="3289"/>
    <x v="3288"/>
    <x v="3287"/>
    <n v="500"/>
    <n v="665.21"/>
    <x v="0"/>
    <x v="1"/>
    <s v="GBP"/>
    <n v="1487580602"/>
    <n v="1485161402"/>
    <b v="0"/>
    <x v="20"/>
    <b v="1"/>
    <s v="theater/plays"/>
    <n v="133.04200000000003"/>
    <n v="26.608400000000003"/>
    <x v="1"/>
    <s v="plays"/>
    <x v="3289"/>
    <x v="3281"/>
  </r>
  <r>
    <n v="3290"/>
    <x v="3289"/>
    <x v="3288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s v="plays"/>
    <x v="3290"/>
    <x v="3282"/>
  </r>
  <r>
    <n v="3291"/>
    <x v="3290"/>
    <x v="3289"/>
    <n v="500"/>
    <n v="570"/>
    <x v="0"/>
    <x v="0"/>
    <s v="USD"/>
    <n v="1442462340"/>
    <n v="1439743900"/>
    <b v="0"/>
    <x v="25"/>
    <b v="1"/>
    <s v="theater/plays"/>
    <n v="113.99999999999999"/>
    <n v="40.714285714285715"/>
    <x v="1"/>
    <s v="plays"/>
    <x v="3291"/>
    <x v="3283"/>
  </r>
  <r>
    <n v="3292"/>
    <x v="3291"/>
    <x v="3290"/>
    <n v="101"/>
    <n v="289"/>
    <x v="0"/>
    <x v="1"/>
    <s v="GBP"/>
    <n v="1449257348"/>
    <n v="1444069748"/>
    <b v="0"/>
    <x v="41"/>
    <b v="1"/>
    <s v="theater/plays"/>
    <n v="286.13861386138615"/>
    <n v="19.266666666666666"/>
    <x v="1"/>
    <s v="plays"/>
    <x v="3292"/>
    <x v="3284"/>
  </r>
  <r>
    <n v="3293"/>
    <x v="3292"/>
    <x v="3291"/>
    <n v="4500"/>
    <n v="7670"/>
    <x v="0"/>
    <x v="4"/>
    <s v="NZD"/>
    <n v="1488622352"/>
    <n v="1486030352"/>
    <b v="0"/>
    <x v="110"/>
    <b v="1"/>
    <s v="theater/plays"/>
    <n v="170.44444444444446"/>
    <n v="84.285714285714292"/>
    <x v="1"/>
    <s v="plays"/>
    <x v="3293"/>
    <x v="3285"/>
  </r>
  <r>
    <n v="3294"/>
    <x v="3293"/>
    <x v="3292"/>
    <n v="600"/>
    <n v="710"/>
    <x v="0"/>
    <x v="1"/>
    <s v="GBP"/>
    <n v="1434459554"/>
    <n v="1431867554"/>
    <b v="0"/>
    <x v="54"/>
    <b v="1"/>
    <s v="theater/plays"/>
    <n v="118.33333333333333"/>
    <n v="29.583333333333332"/>
    <x v="1"/>
    <s v="plays"/>
    <x v="3294"/>
    <x v="3286"/>
  </r>
  <r>
    <n v="3295"/>
    <x v="3294"/>
    <x v="3293"/>
    <n v="700"/>
    <n v="720.01"/>
    <x v="0"/>
    <x v="1"/>
    <s v="GBP"/>
    <n v="1474886229"/>
    <n v="1472294229"/>
    <b v="0"/>
    <x v="74"/>
    <b v="1"/>
    <s v="theater/plays"/>
    <n v="102.85857142857142"/>
    <n v="26.667037037037037"/>
    <x v="1"/>
    <s v="plays"/>
    <x v="3295"/>
    <x v="3287"/>
  </r>
  <r>
    <n v="3296"/>
    <x v="3295"/>
    <x v="3294"/>
    <n v="1500"/>
    <n v="2161"/>
    <x v="0"/>
    <x v="1"/>
    <s v="GBP"/>
    <n v="1448229600"/>
    <n v="1446401372"/>
    <b v="0"/>
    <x v="5"/>
    <b v="1"/>
    <s v="theater/plays"/>
    <n v="144.06666666666666"/>
    <n v="45.978723404255319"/>
    <x v="1"/>
    <s v="plays"/>
    <x v="3296"/>
    <x v="3288"/>
  </r>
  <r>
    <n v="3297"/>
    <x v="3296"/>
    <x v="3295"/>
    <n v="5500"/>
    <n v="5504"/>
    <x v="0"/>
    <x v="1"/>
    <s v="GBP"/>
    <n v="1438037940"/>
    <n v="1436380256"/>
    <b v="0"/>
    <x v="34"/>
    <b v="1"/>
    <s v="theater/plays"/>
    <n v="100.07272727272726"/>
    <n v="125.09090909090909"/>
    <x v="1"/>
    <s v="plays"/>
    <x v="3297"/>
    <x v="3289"/>
  </r>
  <r>
    <n v="3298"/>
    <x v="3297"/>
    <x v="3296"/>
    <n v="10000"/>
    <n v="10173"/>
    <x v="0"/>
    <x v="0"/>
    <s v="USD"/>
    <n v="1442102400"/>
    <n v="1440370768"/>
    <b v="0"/>
    <x v="250"/>
    <b v="1"/>
    <s v="theater/plays"/>
    <n v="101.73"/>
    <n v="141.29166666666666"/>
    <x v="1"/>
    <s v="plays"/>
    <x v="3298"/>
    <x v="3290"/>
  </r>
  <r>
    <n v="3299"/>
    <x v="3298"/>
    <x v="3297"/>
    <n v="3000"/>
    <n v="3486"/>
    <x v="0"/>
    <x v="0"/>
    <s v="USD"/>
    <n v="1444860063"/>
    <n v="1442268063"/>
    <b v="0"/>
    <x v="287"/>
    <b v="1"/>
    <s v="theater/plays"/>
    <n v="116.19999999999999"/>
    <n v="55.333333333333336"/>
    <x v="1"/>
    <s v="plays"/>
    <x v="3299"/>
    <x v="3291"/>
  </r>
  <r>
    <n v="3300"/>
    <x v="3299"/>
    <x v="3298"/>
    <n v="3000"/>
    <n v="4085"/>
    <x v="0"/>
    <x v="0"/>
    <s v="USD"/>
    <n v="1430329862"/>
    <n v="1428515462"/>
    <b v="0"/>
    <x v="106"/>
    <b v="1"/>
    <s v="theater/plays"/>
    <n v="136.16666666666666"/>
    <n v="46.420454545454547"/>
    <x v="1"/>
    <s v="plays"/>
    <x v="3300"/>
    <x v="3292"/>
  </r>
  <r>
    <n v="3301"/>
    <x v="3300"/>
    <x v="3299"/>
    <n v="3000"/>
    <n v="4004"/>
    <x v="0"/>
    <x v="0"/>
    <s v="USD"/>
    <n v="1470034740"/>
    <n v="1466185176"/>
    <b v="0"/>
    <x v="16"/>
    <b v="1"/>
    <s v="theater/plays"/>
    <n v="133.46666666666667"/>
    <n v="57.2"/>
    <x v="1"/>
    <s v="plays"/>
    <x v="3301"/>
    <x v="3293"/>
  </r>
  <r>
    <n v="3302"/>
    <x v="3301"/>
    <x v="3300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s v="plays"/>
    <x v="3302"/>
    <x v="3294"/>
  </r>
  <r>
    <n v="3303"/>
    <x v="3302"/>
    <x v="3301"/>
    <n v="1800"/>
    <n v="2086"/>
    <x v="0"/>
    <x v="0"/>
    <s v="USD"/>
    <n v="1427553484"/>
    <n v="1424533084"/>
    <b v="0"/>
    <x v="2"/>
    <b v="1"/>
    <s v="theater/plays"/>
    <n v="115.88888888888889"/>
    <n v="59.6"/>
    <x v="1"/>
    <s v="plays"/>
    <x v="3303"/>
    <x v="3295"/>
  </r>
  <r>
    <n v="3304"/>
    <x v="3303"/>
    <x v="3302"/>
    <n v="15000"/>
    <n v="15677.5"/>
    <x v="0"/>
    <x v="0"/>
    <s v="USD"/>
    <n v="1482418752"/>
    <n v="1479826752"/>
    <b v="0"/>
    <x v="489"/>
    <b v="1"/>
    <s v="theater/plays"/>
    <n v="104.51666666666665"/>
    <n v="89.585714285714289"/>
    <x v="1"/>
    <s v="plays"/>
    <x v="3304"/>
    <x v="3296"/>
  </r>
  <r>
    <n v="3305"/>
    <x v="3304"/>
    <x v="3303"/>
    <n v="4000"/>
    <n v="4081"/>
    <x v="0"/>
    <x v="0"/>
    <s v="USD"/>
    <n v="1438374748"/>
    <n v="1435782748"/>
    <b v="0"/>
    <x v="9"/>
    <b v="1"/>
    <s v="theater/plays"/>
    <n v="102.02500000000001"/>
    <n v="204.05"/>
    <x v="1"/>
    <s v="plays"/>
    <x v="3305"/>
    <x v="3297"/>
  </r>
  <r>
    <n v="3306"/>
    <x v="3305"/>
    <x v="3304"/>
    <n v="1500"/>
    <n v="2630"/>
    <x v="0"/>
    <x v="0"/>
    <s v="USD"/>
    <n v="1465527600"/>
    <n v="1462252542"/>
    <b v="0"/>
    <x v="241"/>
    <b v="1"/>
    <s v="theater/plays"/>
    <n v="175.33333333333334"/>
    <n v="48.703703703703702"/>
    <x v="1"/>
    <s v="plays"/>
    <x v="3306"/>
    <x v="3298"/>
  </r>
  <r>
    <n v="3307"/>
    <x v="3306"/>
    <x v="3305"/>
    <n v="1000"/>
    <n v="1066.8"/>
    <x v="0"/>
    <x v="0"/>
    <s v="USD"/>
    <n v="1463275339"/>
    <n v="1460683339"/>
    <b v="0"/>
    <x v="9"/>
    <b v="1"/>
    <s v="theater/plays"/>
    <n v="106.67999999999999"/>
    <n v="53.339999999999996"/>
    <x v="1"/>
    <s v="plays"/>
    <x v="3307"/>
    <x v="3299"/>
  </r>
  <r>
    <n v="3308"/>
    <x v="3307"/>
    <x v="3306"/>
    <n v="3500"/>
    <n v="4280"/>
    <x v="0"/>
    <x v="0"/>
    <s v="USD"/>
    <n v="1460581365"/>
    <n v="1458766965"/>
    <b v="0"/>
    <x v="7"/>
    <b v="1"/>
    <s v="theater/plays"/>
    <n v="122.28571428571429"/>
    <n v="75.087719298245617"/>
    <x v="1"/>
    <s v="plays"/>
    <x v="3308"/>
    <x v="3300"/>
  </r>
  <r>
    <n v="3309"/>
    <x v="3308"/>
    <x v="3307"/>
    <n v="350"/>
    <n v="558"/>
    <x v="0"/>
    <x v="1"/>
    <s v="GBP"/>
    <n v="1476632178"/>
    <n v="1473953778"/>
    <b v="0"/>
    <x v="162"/>
    <b v="1"/>
    <s v="theater/plays"/>
    <n v="159.42857142857144"/>
    <n v="18"/>
    <x v="1"/>
    <s v="plays"/>
    <x v="3309"/>
    <x v="3301"/>
  </r>
  <r>
    <n v="3310"/>
    <x v="3309"/>
    <x v="3308"/>
    <n v="6500"/>
    <n v="6505"/>
    <x v="0"/>
    <x v="0"/>
    <s v="USD"/>
    <n v="1444169825"/>
    <n v="1441577825"/>
    <b v="0"/>
    <x v="162"/>
    <b v="1"/>
    <s v="theater/plays"/>
    <n v="100.07692307692308"/>
    <n v="209.83870967741936"/>
    <x v="1"/>
    <s v="plays"/>
    <x v="3310"/>
    <x v="3302"/>
  </r>
  <r>
    <n v="3311"/>
    <x v="3310"/>
    <x v="3309"/>
    <n v="2500"/>
    <n v="2746"/>
    <x v="0"/>
    <x v="0"/>
    <s v="USD"/>
    <n v="1445065210"/>
    <n v="1442473210"/>
    <b v="0"/>
    <x v="43"/>
    <b v="1"/>
    <s v="theater/plays"/>
    <n v="109.84"/>
    <n v="61.022222222222226"/>
    <x v="1"/>
    <s v="plays"/>
    <x v="3311"/>
    <x v="3303"/>
  </r>
  <r>
    <n v="3312"/>
    <x v="3311"/>
    <x v="3310"/>
    <n v="2500"/>
    <n v="2501"/>
    <x v="0"/>
    <x v="0"/>
    <s v="USD"/>
    <n v="1478901600"/>
    <n v="1477077946"/>
    <b v="0"/>
    <x v="14"/>
    <b v="1"/>
    <s v="theater/plays"/>
    <n v="100.03999999999999"/>
    <n v="61"/>
    <x v="1"/>
    <s v="plays"/>
    <x v="3312"/>
    <x v="3304"/>
  </r>
  <r>
    <n v="3313"/>
    <x v="3312"/>
    <x v="3311"/>
    <n v="2000"/>
    <n v="2321"/>
    <x v="0"/>
    <x v="0"/>
    <s v="USD"/>
    <n v="1453856400"/>
    <n v="1452664317"/>
    <b v="0"/>
    <x v="60"/>
    <b v="1"/>
    <s v="theater/plays"/>
    <n v="116.05000000000001"/>
    <n v="80.034482758620683"/>
    <x v="1"/>
    <s v="plays"/>
    <x v="3313"/>
    <x v="3305"/>
  </r>
  <r>
    <n v="3314"/>
    <x v="3313"/>
    <x v="3312"/>
    <n v="800"/>
    <n v="1686"/>
    <x v="0"/>
    <x v="1"/>
    <s v="GBP"/>
    <n v="1431115500"/>
    <n v="1428733511"/>
    <b v="0"/>
    <x v="6"/>
    <b v="1"/>
    <s v="theater/plays"/>
    <n v="210.75"/>
    <n v="29.068965517241381"/>
    <x v="1"/>
    <s v="plays"/>
    <x v="3314"/>
    <x v="3306"/>
  </r>
  <r>
    <n v="3315"/>
    <x v="3314"/>
    <x v="3313"/>
    <n v="4000"/>
    <n v="4400"/>
    <x v="0"/>
    <x v="1"/>
    <s v="GBP"/>
    <n v="1462519041"/>
    <n v="1459927041"/>
    <b v="0"/>
    <x v="30"/>
    <b v="1"/>
    <s v="theater/plays"/>
    <n v="110.00000000000001"/>
    <n v="49.438202247191015"/>
    <x v="1"/>
    <s v="plays"/>
    <x v="3315"/>
    <x v="3307"/>
  </r>
  <r>
    <n v="3316"/>
    <x v="3315"/>
    <x v="3314"/>
    <n v="11737"/>
    <n v="11747.18"/>
    <x v="0"/>
    <x v="0"/>
    <s v="USD"/>
    <n v="1407506040"/>
    <n v="1404680075"/>
    <b v="0"/>
    <x v="207"/>
    <b v="1"/>
    <s v="theater/plays"/>
    <n v="100.08673425918037"/>
    <n v="93.977440000000001"/>
    <x v="1"/>
    <s v="plays"/>
    <x v="3316"/>
    <x v="3308"/>
  </r>
  <r>
    <n v="3317"/>
    <x v="3316"/>
    <x v="3315"/>
    <n v="1050"/>
    <n v="1115"/>
    <x v="0"/>
    <x v="0"/>
    <s v="USD"/>
    <n v="1465347424"/>
    <n v="1462755424"/>
    <b v="0"/>
    <x v="59"/>
    <b v="1"/>
    <s v="theater/plays"/>
    <n v="106.19047619047619"/>
    <n v="61.944444444444443"/>
    <x v="1"/>
    <s v="plays"/>
    <x v="3317"/>
    <x v="3309"/>
  </r>
  <r>
    <n v="3318"/>
    <x v="3317"/>
    <x v="3316"/>
    <n v="2000"/>
    <n v="2512"/>
    <x v="0"/>
    <x v="5"/>
    <s v="CAD"/>
    <n v="1460341800"/>
    <n v="1456902893"/>
    <b v="0"/>
    <x v="58"/>
    <b v="1"/>
    <s v="theater/plays"/>
    <n v="125.6"/>
    <n v="78.5"/>
    <x v="1"/>
    <s v="plays"/>
    <x v="3318"/>
    <x v="3310"/>
  </r>
  <r>
    <n v="3319"/>
    <x v="3318"/>
    <x v="3317"/>
    <n v="500"/>
    <n v="540"/>
    <x v="0"/>
    <x v="1"/>
    <s v="GBP"/>
    <n v="1422712986"/>
    <n v="1418824986"/>
    <b v="0"/>
    <x v="38"/>
    <b v="1"/>
    <s v="theater/plays"/>
    <n v="108"/>
    <n v="33.75"/>
    <x v="1"/>
    <s v="plays"/>
    <x v="3319"/>
    <x v="3311"/>
  </r>
  <r>
    <n v="3320"/>
    <x v="3319"/>
    <x v="3318"/>
    <n v="2500"/>
    <n v="2525"/>
    <x v="0"/>
    <x v="0"/>
    <s v="USD"/>
    <n v="1466557557"/>
    <n v="1463965557"/>
    <b v="0"/>
    <x v="44"/>
    <b v="1"/>
    <s v="theater/plays"/>
    <n v="101"/>
    <n v="66.44736842105263"/>
    <x v="1"/>
    <s v="plays"/>
    <x v="3320"/>
    <x v="3312"/>
  </r>
  <r>
    <n v="3321"/>
    <x v="3320"/>
    <x v="3319"/>
    <n v="500"/>
    <n v="537"/>
    <x v="0"/>
    <x v="0"/>
    <s v="USD"/>
    <n v="1413431940"/>
    <n v="1412216665"/>
    <b v="0"/>
    <x v="41"/>
    <b v="1"/>
    <s v="theater/plays"/>
    <n v="107.4"/>
    <n v="35.799999999999997"/>
    <x v="1"/>
    <s v="plays"/>
    <x v="3321"/>
    <x v="3313"/>
  </r>
  <r>
    <n v="3322"/>
    <x v="3321"/>
    <x v="3320"/>
    <n v="3300"/>
    <n v="3350"/>
    <x v="0"/>
    <x v="0"/>
    <s v="USD"/>
    <n v="1466567700"/>
    <n v="1464653696"/>
    <b v="0"/>
    <x v="23"/>
    <b v="1"/>
    <s v="theater/plays"/>
    <n v="101.51515151515152"/>
    <n v="145.65217391304347"/>
    <x v="1"/>
    <s v="plays"/>
    <x v="3322"/>
    <x v="3314"/>
  </r>
  <r>
    <n v="3323"/>
    <x v="3322"/>
    <x v="3321"/>
    <n v="1000"/>
    <n v="1259"/>
    <x v="0"/>
    <x v="1"/>
    <s v="GBP"/>
    <n v="1474793208"/>
    <n v="1472201208"/>
    <b v="0"/>
    <x v="72"/>
    <b v="1"/>
    <s v="theater/plays"/>
    <n v="125.89999999999999"/>
    <n v="25.693877551020407"/>
    <x v="1"/>
    <s v="plays"/>
    <x v="3323"/>
    <x v="3315"/>
  </r>
  <r>
    <n v="3324"/>
    <x v="3323"/>
    <x v="3322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s v="plays"/>
    <x v="3324"/>
    <x v="3316"/>
  </r>
  <r>
    <n v="3325"/>
    <x v="3324"/>
    <x v="3323"/>
    <n v="400"/>
    <n v="450"/>
    <x v="0"/>
    <x v="1"/>
    <s v="GBP"/>
    <n v="1428256277"/>
    <n v="1425235877"/>
    <b v="0"/>
    <x v="41"/>
    <b v="1"/>
    <s v="theater/plays"/>
    <n v="112.5"/>
    <n v="30"/>
    <x v="1"/>
    <s v="plays"/>
    <x v="3325"/>
    <x v="3317"/>
  </r>
  <r>
    <n v="3326"/>
    <x v="3325"/>
    <x v="3324"/>
    <n v="8000"/>
    <n v="8110"/>
    <x v="0"/>
    <x v="0"/>
    <s v="USD"/>
    <n v="1425830905"/>
    <n v="1423242505"/>
    <b v="0"/>
    <x v="7"/>
    <b v="1"/>
    <s v="theater/plays"/>
    <n v="101.375"/>
    <n v="142.28070175438597"/>
    <x v="1"/>
    <s v="plays"/>
    <x v="3326"/>
    <x v="3318"/>
  </r>
  <r>
    <n v="3327"/>
    <x v="3326"/>
    <x v="3325"/>
    <n v="800"/>
    <n v="810"/>
    <x v="0"/>
    <x v="1"/>
    <s v="GBP"/>
    <n v="1462697966"/>
    <n v="1460105966"/>
    <b v="0"/>
    <x v="51"/>
    <b v="1"/>
    <s v="theater/plays"/>
    <n v="101.25"/>
    <n v="24.545454545454547"/>
    <x v="1"/>
    <s v="plays"/>
    <x v="3327"/>
    <x v="3319"/>
  </r>
  <r>
    <n v="3328"/>
    <x v="3327"/>
    <x v="3326"/>
    <n v="1800"/>
    <n v="2635"/>
    <x v="0"/>
    <x v="0"/>
    <s v="USD"/>
    <n v="1404522000"/>
    <n v="1404308883"/>
    <b v="0"/>
    <x v="82"/>
    <b v="1"/>
    <s v="theater/plays"/>
    <n v="146.38888888888889"/>
    <n v="292.77777777777777"/>
    <x v="1"/>
    <s v="plays"/>
    <x v="3328"/>
    <x v="3320"/>
  </r>
  <r>
    <n v="3329"/>
    <x v="3328"/>
    <x v="3327"/>
    <n v="1000"/>
    <n v="1168"/>
    <x v="0"/>
    <x v="1"/>
    <s v="GBP"/>
    <n v="1406502000"/>
    <n v="1405583108"/>
    <b v="0"/>
    <x v="55"/>
    <b v="1"/>
    <s v="theater/plays"/>
    <n v="116.8"/>
    <n v="44.92307692307692"/>
    <x v="1"/>
    <s v="plays"/>
    <x v="3329"/>
    <x v="3321"/>
  </r>
  <r>
    <n v="3330"/>
    <x v="3329"/>
    <x v="3328"/>
    <n v="1500"/>
    <n v="1594"/>
    <x v="0"/>
    <x v="1"/>
    <s v="GBP"/>
    <n v="1427919468"/>
    <n v="1425331068"/>
    <b v="0"/>
    <x v="50"/>
    <b v="1"/>
    <s v="theater/plays"/>
    <n v="106.26666666666667"/>
    <n v="23.10144927536232"/>
    <x v="1"/>
    <s v="plays"/>
    <x v="3330"/>
    <x v="3322"/>
  </r>
  <r>
    <n v="3331"/>
    <x v="3330"/>
    <x v="3329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s v="plays"/>
    <x v="3331"/>
    <x v="3323"/>
  </r>
  <r>
    <n v="3332"/>
    <x v="3331"/>
    <x v="3330"/>
    <n v="6000"/>
    <n v="6000"/>
    <x v="0"/>
    <x v="0"/>
    <s v="USD"/>
    <n v="1405802330"/>
    <n v="1403210330"/>
    <b v="0"/>
    <x v="183"/>
    <b v="1"/>
    <s v="theater/plays"/>
    <n v="100"/>
    <n v="72.289156626506028"/>
    <x v="1"/>
    <s v="plays"/>
    <x v="3332"/>
    <x v="3324"/>
  </r>
  <r>
    <n v="3333"/>
    <x v="3332"/>
    <x v="3331"/>
    <n v="3500"/>
    <n v="3660"/>
    <x v="0"/>
    <x v="0"/>
    <s v="USD"/>
    <n v="1434384880"/>
    <n v="1432484080"/>
    <b v="0"/>
    <x v="112"/>
    <b v="1"/>
    <s v="theater/plays"/>
    <n v="104.57142857142858"/>
    <n v="32.972972972972975"/>
    <x v="1"/>
    <s v="plays"/>
    <x v="3333"/>
    <x v="3325"/>
  </r>
  <r>
    <n v="3334"/>
    <x v="3333"/>
    <x v="3332"/>
    <n v="3871"/>
    <n v="5366"/>
    <x v="0"/>
    <x v="0"/>
    <s v="USD"/>
    <n v="1438259422"/>
    <n v="1435667422"/>
    <b v="0"/>
    <x v="67"/>
    <b v="1"/>
    <s v="theater/plays"/>
    <n v="138.62051149573753"/>
    <n v="116.65217391304348"/>
    <x v="1"/>
    <s v="plays"/>
    <x v="3334"/>
    <x v="3326"/>
  </r>
  <r>
    <n v="3335"/>
    <x v="3334"/>
    <x v="3333"/>
    <n v="5000"/>
    <n v="5016"/>
    <x v="0"/>
    <x v="1"/>
    <s v="GBP"/>
    <n v="1407106800"/>
    <n v="1404749446"/>
    <b v="0"/>
    <x v="287"/>
    <b v="1"/>
    <s v="theater/plays"/>
    <n v="100.32000000000001"/>
    <n v="79.61904761904762"/>
    <x v="1"/>
    <s v="plays"/>
    <x v="3335"/>
    <x v="3327"/>
  </r>
  <r>
    <n v="3336"/>
    <x v="3335"/>
    <x v="3334"/>
    <n v="250"/>
    <n v="250"/>
    <x v="0"/>
    <x v="1"/>
    <s v="GBP"/>
    <n v="1459845246"/>
    <n v="1457429646"/>
    <b v="0"/>
    <x v="82"/>
    <b v="1"/>
    <s v="theater/plays"/>
    <n v="100"/>
    <n v="27.777777777777779"/>
    <x v="1"/>
    <s v="plays"/>
    <x v="3336"/>
    <x v="3328"/>
  </r>
  <r>
    <n v="3337"/>
    <x v="3336"/>
    <x v="3335"/>
    <n v="2500"/>
    <n v="2755"/>
    <x v="0"/>
    <x v="1"/>
    <s v="GBP"/>
    <n v="1412974800"/>
    <n v="1411109167"/>
    <b v="0"/>
    <x v="69"/>
    <b v="1"/>
    <s v="theater/plays"/>
    <n v="110.2"/>
    <n v="81.029411764705884"/>
    <x v="1"/>
    <s v="plays"/>
    <x v="3337"/>
    <x v="3329"/>
  </r>
  <r>
    <n v="3338"/>
    <x v="3337"/>
    <x v="3336"/>
    <n v="15000"/>
    <n v="15327"/>
    <x v="0"/>
    <x v="0"/>
    <s v="USD"/>
    <n v="1487944080"/>
    <n v="1486129680"/>
    <b v="0"/>
    <x v="300"/>
    <b v="1"/>
    <s v="theater/plays"/>
    <n v="102.18"/>
    <n v="136.84821428571428"/>
    <x v="1"/>
    <s v="plays"/>
    <x v="3338"/>
    <x v="3330"/>
  </r>
  <r>
    <n v="3339"/>
    <x v="3338"/>
    <x v="3337"/>
    <n v="8000"/>
    <n v="8348"/>
    <x v="0"/>
    <x v="0"/>
    <s v="USD"/>
    <n v="1469721518"/>
    <n v="1467129518"/>
    <b v="0"/>
    <x v="5"/>
    <b v="1"/>
    <s v="theater/plays"/>
    <n v="104.35000000000001"/>
    <n v="177.61702127659575"/>
    <x v="1"/>
    <s v="plays"/>
    <x v="3339"/>
    <x v="3331"/>
  </r>
  <r>
    <n v="3340"/>
    <x v="3339"/>
    <x v="3338"/>
    <n v="3000"/>
    <n v="4145"/>
    <x v="0"/>
    <x v="0"/>
    <s v="USD"/>
    <n v="1481066554"/>
    <n v="1478906554"/>
    <b v="0"/>
    <x v="44"/>
    <b v="1"/>
    <s v="theater/plays"/>
    <n v="138.16666666666666"/>
    <n v="109.07894736842105"/>
    <x v="1"/>
    <s v="plays"/>
    <x v="3340"/>
    <x v="3332"/>
  </r>
  <r>
    <n v="3341"/>
    <x v="3340"/>
    <x v="3339"/>
    <n v="3350"/>
    <n v="3350"/>
    <x v="0"/>
    <x v="1"/>
    <s v="GBP"/>
    <n v="1465750800"/>
    <n v="1463771421"/>
    <b v="0"/>
    <x v="33"/>
    <b v="1"/>
    <s v="theater/plays"/>
    <n v="100"/>
    <n v="119.64285714285714"/>
    <x v="1"/>
    <s v="plays"/>
    <x v="3341"/>
    <x v="3333"/>
  </r>
  <r>
    <n v="3342"/>
    <x v="3341"/>
    <x v="3340"/>
    <n v="6000"/>
    <n v="6100"/>
    <x v="0"/>
    <x v="0"/>
    <s v="USD"/>
    <n v="1427864340"/>
    <n v="1425020810"/>
    <b v="0"/>
    <x v="76"/>
    <b v="1"/>
    <s v="theater/plays"/>
    <n v="101.66666666666666"/>
    <n v="78.205128205128204"/>
    <x v="1"/>
    <s v="plays"/>
    <x v="3342"/>
    <x v="3334"/>
  </r>
  <r>
    <n v="3343"/>
    <x v="3342"/>
    <x v="3341"/>
    <n v="700"/>
    <n v="1200"/>
    <x v="0"/>
    <x v="1"/>
    <s v="GBP"/>
    <n v="1460553480"/>
    <n v="1458770384"/>
    <b v="0"/>
    <x v="23"/>
    <b v="1"/>
    <s v="theater/plays"/>
    <n v="171.42857142857142"/>
    <n v="52.173913043478258"/>
    <x v="1"/>
    <s v="plays"/>
    <x v="3343"/>
    <x v="3335"/>
  </r>
  <r>
    <n v="3344"/>
    <x v="3343"/>
    <x v="3342"/>
    <n v="4500"/>
    <n v="4565"/>
    <x v="0"/>
    <x v="0"/>
    <s v="USD"/>
    <n v="1409374093"/>
    <n v="1406782093"/>
    <b v="0"/>
    <x v="244"/>
    <b v="1"/>
    <s v="theater/plays"/>
    <n v="101.44444444444444"/>
    <n v="114.125"/>
    <x v="1"/>
    <s v="plays"/>
    <x v="3344"/>
    <x v="3336"/>
  </r>
  <r>
    <n v="3345"/>
    <x v="3344"/>
    <x v="3343"/>
    <n v="500"/>
    <n v="650"/>
    <x v="0"/>
    <x v="0"/>
    <s v="USD"/>
    <n v="1429317420"/>
    <n v="1424226768"/>
    <b v="0"/>
    <x v="62"/>
    <b v="1"/>
    <s v="theater/plays"/>
    <n v="130"/>
    <n v="50"/>
    <x v="1"/>
    <s v="plays"/>
    <x v="3345"/>
    <x v="3337"/>
  </r>
  <r>
    <n v="3346"/>
    <x v="3345"/>
    <x v="3344"/>
    <n v="1500"/>
    <n v="1650"/>
    <x v="0"/>
    <x v="0"/>
    <s v="USD"/>
    <n v="1424910910"/>
    <n v="1424306110"/>
    <b v="0"/>
    <x v="59"/>
    <b v="1"/>
    <s v="theater/plays"/>
    <n v="110.00000000000001"/>
    <n v="91.666666666666671"/>
    <x v="1"/>
    <s v="plays"/>
    <x v="3346"/>
    <x v="3338"/>
  </r>
  <r>
    <n v="3347"/>
    <x v="3346"/>
    <x v="3345"/>
    <n v="2000"/>
    <n v="2389"/>
    <x v="0"/>
    <x v="1"/>
    <s v="GBP"/>
    <n v="1462741200"/>
    <n v="1461503654"/>
    <b v="0"/>
    <x v="19"/>
    <b v="1"/>
    <s v="theater/plays"/>
    <n v="119.44999999999999"/>
    <n v="108.59090909090909"/>
    <x v="1"/>
    <s v="plays"/>
    <x v="3347"/>
    <x v="3339"/>
  </r>
  <r>
    <n v="3348"/>
    <x v="3265"/>
    <x v="3346"/>
    <n v="5500"/>
    <n v="5516"/>
    <x v="0"/>
    <x v="0"/>
    <s v="USD"/>
    <n v="1461988740"/>
    <n v="1459949080"/>
    <b v="0"/>
    <x v="1"/>
    <b v="1"/>
    <s v="theater/plays"/>
    <n v="100.2909090909091"/>
    <n v="69.822784810126578"/>
    <x v="1"/>
    <s v="plays"/>
    <x v="3348"/>
    <x v="3340"/>
  </r>
  <r>
    <n v="3349"/>
    <x v="3347"/>
    <x v="3347"/>
    <n v="1000"/>
    <n v="1534"/>
    <x v="0"/>
    <x v="0"/>
    <s v="USD"/>
    <n v="1465837200"/>
    <n v="1463971172"/>
    <b v="0"/>
    <x v="25"/>
    <b v="1"/>
    <s v="theater/plays"/>
    <n v="153.4"/>
    <n v="109.57142857142857"/>
    <x v="1"/>
    <s v="plays"/>
    <x v="3349"/>
    <x v="3341"/>
  </r>
  <r>
    <n v="3350"/>
    <x v="3348"/>
    <x v="3348"/>
    <n v="3500"/>
    <n v="3655"/>
    <x v="0"/>
    <x v="19"/>
    <s v="EUR"/>
    <n v="1448838000"/>
    <n v="1445791811"/>
    <b v="0"/>
    <x v="13"/>
    <b v="1"/>
    <s v="theater/plays"/>
    <n v="104.42857142857143"/>
    <n v="71.666666666666671"/>
    <x v="1"/>
    <s v="plays"/>
    <x v="3350"/>
    <x v="3342"/>
  </r>
  <r>
    <n v="3351"/>
    <x v="3349"/>
    <x v="3349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s v="plays"/>
    <x v="3351"/>
    <x v="3343"/>
  </r>
  <r>
    <n v="3352"/>
    <x v="3350"/>
    <x v="3350"/>
    <n v="5000"/>
    <n v="5376"/>
    <x v="0"/>
    <x v="1"/>
    <s v="GBP"/>
    <n v="1467414000"/>
    <n v="1462492178"/>
    <b v="0"/>
    <x v="16"/>
    <b v="1"/>
    <s v="theater/plays"/>
    <n v="107.52"/>
    <n v="76.8"/>
    <x v="1"/>
    <s v="plays"/>
    <x v="3352"/>
    <x v="3344"/>
  </r>
  <r>
    <n v="3353"/>
    <x v="3351"/>
    <x v="3351"/>
    <n v="500"/>
    <n v="1575"/>
    <x v="0"/>
    <x v="1"/>
    <s v="GBP"/>
    <n v="1462230000"/>
    <n v="1461061350"/>
    <b v="0"/>
    <x v="34"/>
    <b v="1"/>
    <s v="theater/plays"/>
    <n v="315"/>
    <n v="35.795454545454547"/>
    <x v="1"/>
    <s v="plays"/>
    <x v="3353"/>
    <x v="3345"/>
  </r>
  <r>
    <n v="3354"/>
    <x v="3352"/>
    <x v="3352"/>
    <n v="3000"/>
    <n v="3058"/>
    <x v="0"/>
    <x v="0"/>
    <s v="USD"/>
    <n v="1446091260"/>
    <n v="1443029206"/>
    <b v="0"/>
    <x v="165"/>
    <b v="1"/>
    <s v="theater/plays"/>
    <n v="101.93333333333334"/>
    <n v="55.6"/>
    <x v="1"/>
    <s v="plays"/>
    <x v="3354"/>
    <x v="3346"/>
  </r>
  <r>
    <n v="3355"/>
    <x v="3353"/>
    <x v="3353"/>
    <n v="1750"/>
    <n v="2210"/>
    <x v="0"/>
    <x v="1"/>
    <s v="GBP"/>
    <n v="1462879020"/>
    <n v="1461941527"/>
    <b v="0"/>
    <x v="41"/>
    <b v="1"/>
    <s v="theater/plays"/>
    <n v="126.28571428571429"/>
    <n v="147.33333333333334"/>
    <x v="1"/>
    <s v="plays"/>
    <x v="3355"/>
    <x v="3347"/>
  </r>
  <r>
    <n v="3356"/>
    <x v="3354"/>
    <x v="3354"/>
    <n v="1500"/>
    <n v="1521"/>
    <x v="0"/>
    <x v="1"/>
    <s v="GBP"/>
    <n v="1468611272"/>
    <n v="1466019272"/>
    <b v="0"/>
    <x v="74"/>
    <b v="1"/>
    <s v="theater/plays"/>
    <n v="101.4"/>
    <n v="56.333333333333336"/>
    <x v="1"/>
    <s v="plays"/>
    <x v="3356"/>
    <x v="3348"/>
  </r>
  <r>
    <n v="3357"/>
    <x v="3355"/>
    <x v="3355"/>
    <n v="2000"/>
    <n v="2020"/>
    <x v="0"/>
    <x v="1"/>
    <s v="GBP"/>
    <n v="1406887310"/>
    <n v="1404295310"/>
    <b v="0"/>
    <x v="64"/>
    <b v="1"/>
    <s v="theater/plays"/>
    <n v="101"/>
    <n v="96.19047619047619"/>
    <x v="1"/>
    <s v="plays"/>
    <x v="3357"/>
    <x v="3349"/>
  </r>
  <r>
    <n v="3358"/>
    <x v="3356"/>
    <x v="3356"/>
    <n v="10000"/>
    <n v="10299"/>
    <x v="0"/>
    <x v="0"/>
    <s v="USD"/>
    <n v="1416385679"/>
    <n v="1413790079"/>
    <b v="0"/>
    <x v="372"/>
    <b v="1"/>
    <s v="theater/plays"/>
    <n v="102.99000000000001"/>
    <n v="63.574074074074076"/>
    <x v="1"/>
    <s v="plays"/>
    <x v="3358"/>
    <x v="3350"/>
  </r>
  <r>
    <n v="3359"/>
    <x v="3357"/>
    <x v="3357"/>
    <n v="4000"/>
    <n v="4250"/>
    <x v="0"/>
    <x v="0"/>
    <s v="USD"/>
    <n v="1487985734"/>
    <n v="1484097734"/>
    <b v="0"/>
    <x v="23"/>
    <b v="1"/>
    <s v="theater/plays"/>
    <n v="106.25"/>
    <n v="184.78260869565219"/>
    <x v="1"/>
    <s v="plays"/>
    <x v="3359"/>
    <x v="3351"/>
  </r>
  <r>
    <n v="3360"/>
    <x v="3358"/>
    <x v="3358"/>
    <n v="9000"/>
    <n v="9124"/>
    <x v="0"/>
    <x v="20"/>
    <s v="SGD"/>
    <n v="1481731140"/>
    <n v="1479866343"/>
    <b v="0"/>
    <x v="250"/>
    <b v="1"/>
    <s v="theater/plays"/>
    <n v="101.37777777777779"/>
    <n v="126.72222222222223"/>
    <x v="1"/>
    <s v="plays"/>
    <x v="3360"/>
    <x v="3352"/>
  </r>
  <r>
    <n v="3361"/>
    <x v="3359"/>
    <x v="3359"/>
    <n v="5000"/>
    <n v="5673"/>
    <x v="0"/>
    <x v="0"/>
    <s v="USD"/>
    <n v="1409587140"/>
    <n v="1408062990"/>
    <b v="0"/>
    <x v="32"/>
    <b v="1"/>
    <s v="theater/plays"/>
    <n v="113.46000000000001"/>
    <n v="83.42647058823529"/>
    <x v="1"/>
    <s v="plays"/>
    <x v="3361"/>
    <x v="3353"/>
  </r>
  <r>
    <n v="3362"/>
    <x v="3360"/>
    <x v="3360"/>
    <n v="500"/>
    <n v="1090"/>
    <x v="0"/>
    <x v="0"/>
    <s v="USD"/>
    <n v="1425704100"/>
    <n v="1424484717"/>
    <b v="0"/>
    <x v="9"/>
    <b v="1"/>
    <s v="theater/plays"/>
    <n v="218.00000000000003"/>
    <n v="54.5"/>
    <x v="1"/>
    <s v="plays"/>
    <x v="3362"/>
    <x v="3354"/>
  </r>
  <r>
    <n v="3363"/>
    <x v="3361"/>
    <x v="3361"/>
    <n v="7750"/>
    <n v="7860"/>
    <x v="0"/>
    <x v="0"/>
    <s v="USD"/>
    <n v="1408464000"/>
    <n v="1406831445"/>
    <b v="0"/>
    <x v="55"/>
    <b v="1"/>
    <s v="theater/plays"/>
    <n v="101.41935483870968"/>
    <n v="302.30769230769232"/>
    <x v="1"/>
    <s v="plays"/>
    <x v="3363"/>
    <x v="3355"/>
  </r>
  <r>
    <n v="3364"/>
    <x v="3362"/>
    <x v="3362"/>
    <n v="3000"/>
    <n v="3178"/>
    <x v="0"/>
    <x v="1"/>
    <s v="GBP"/>
    <n v="1458075600"/>
    <n v="1456183649"/>
    <b v="0"/>
    <x v="250"/>
    <b v="1"/>
    <s v="theater/plays"/>
    <n v="105.93333333333332"/>
    <n v="44.138888888888886"/>
    <x v="1"/>
    <s v="plays"/>
    <x v="3364"/>
    <x v="3266"/>
  </r>
  <r>
    <n v="3365"/>
    <x v="3363"/>
    <x v="3363"/>
    <n v="2500"/>
    <n v="2600"/>
    <x v="0"/>
    <x v="0"/>
    <s v="USD"/>
    <n v="1449973592"/>
    <n v="1447381592"/>
    <b v="0"/>
    <x v="83"/>
    <b v="1"/>
    <s v="theater/plays"/>
    <n v="104"/>
    <n v="866.66666666666663"/>
    <x v="1"/>
    <s v="plays"/>
    <x v="3365"/>
    <x v="3356"/>
  </r>
  <r>
    <n v="3366"/>
    <x v="3364"/>
    <x v="3364"/>
    <n v="500"/>
    <n v="1105"/>
    <x v="0"/>
    <x v="0"/>
    <s v="USD"/>
    <n v="1431481037"/>
    <n v="1428889037"/>
    <b v="0"/>
    <x v="59"/>
    <b v="1"/>
    <s v="theater/plays"/>
    <n v="221"/>
    <n v="61.388888888888886"/>
    <x v="1"/>
    <s v="plays"/>
    <x v="3366"/>
    <x v="3357"/>
  </r>
  <r>
    <n v="3367"/>
    <x v="3365"/>
    <x v="3365"/>
    <n v="750"/>
    <n v="890"/>
    <x v="0"/>
    <x v="1"/>
    <s v="GBP"/>
    <n v="1438467894"/>
    <n v="1436307894"/>
    <b v="0"/>
    <x v="209"/>
    <b v="1"/>
    <s v="theater/plays"/>
    <n v="118.66666666666667"/>
    <n v="29.666666666666668"/>
    <x v="1"/>
    <s v="plays"/>
    <x v="3367"/>
    <x v="3358"/>
  </r>
  <r>
    <n v="3368"/>
    <x v="3366"/>
    <x v="3366"/>
    <n v="1000"/>
    <n v="1046"/>
    <x v="0"/>
    <x v="0"/>
    <s v="USD"/>
    <n v="1420088400"/>
    <n v="1416977259"/>
    <b v="0"/>
    <x v="23"/>
    <b v="1"/>
    <s v="theater/plays"/>
    <n v="104.60000000000001"/>
    <n v="45.478260869565219"/>
    <x v="1"/>
    <s v="plays"/>
    <x v="3368"/>
    <x v="3359"/>
  </r>
  <r>
    <n v="3369"/>
    <x v="3367"/>
    <x v="3367"/>
    <n v="5000"/>
    <n v="5195"/>
    <x v="0"/>
    <x v="17"/>
    <s v="EUR"/>
    <n v="1484441980"/>
    <n v="1479257980"/>
    <b v="0"/>
    <x v="241"/>
    <b v="1"/>
    <s v="theater/plays"/>
    <n v="103.89999999999999"/>
    <n v="96.203703703703709"/>
    <x v="1"/>
    <s v="plays"/>
    <x v="3369"/>
    <x v="3360"/>
  </r>
  <r>
    <n v="3370"/>
    <x v="3368"/>
    <x v="3368"/>
    <n v="1500"/>
    <n v="1766"/>
    <x v="0"/>
    <x v="0"/>
    <s v="USD"/>
    <n v="1481961600"/>
    <n v="1479283285"/>
    <b v="0"/>
    <x v="55"/>
    <b v="1"/>
    <s v="theater/plays"/>
    <n v="117.73333333333333"/>
    <n v="67.92307692307692"/>
    <x v="1"/>
    <s v="plays"/>
    <x v="3370"/>
    <x v="3361"/>
  </r>
  <r>
    <n v="3371"/>
    <x v="3369"/>
    <x v="3369"/>
    <n v="200"/>
    <n v="277"/>
    <x v="0"/>
    <x v="0"/>
    <s v="USD"/>
    <n v="1449089965"/>
    <n v="1446670765"/>
    <b v="0"/>
    <x v="82"/>
    <b v="1"/>
    <s v="theater/plays"/>
    <n v="138.5"/>
    <n v="30.777777777777779"/>
    <x v="1"/>
    <s v="plays"/>
    <x v="3371"/>
    <x v="3362"/>
  </r>
  <r>
    <n v="3372"/>
    <x v="3370"/>
    <x v="3370"/>
    <n v="1000"/>
    <n v="1035"/>
    <x v="0"/>
    <x v="0"/>
    <s v="USD"/>
    <n v="1408942740"/>
    <n v="1407157756"/>
    <b v="0"/>
    <x v="74"/>
    <b v="1"/>
    <s v="theater/plays"/>
    <n v="103.49999999999999"/>
    <n v="38.333333333333336"/>
    <x v="1"/>
    <s v="plays"/>
    <x v="3372"/>
    <x v="2835"/>
  </r>
  <r>
    <n v="3373"/>
    <x v="3371"/>
    <x v="3371"/>
    <n v="2000"/>
    <n v="2005"/>
    <x v="0"/>
    <x v="1"/>
    <s v="GBP"/>
    <n v="1437235200"/>
    <n v="1435177840"/>
    <b v="0"/>
    <x v="209"/>
    <b v="1"/>
    <s v="theater/plays"/>
    <n v="100.25"/>
    <n v="66.833333333333329"/>
    <x v="1"/>
    <s v="plays"/>
    <x v="3373"/>
    <x v="3363"/>
  </r>
  <r>
    <n v="3374"/>
    <x v="3372"/>
    <x v="3372"/>
    <n v="3500"/>
    <n v="3730"/>
    <x v="0"/>
    <x v="5"/>
    <s v="CAD"/>
    <n v="1446053616"/>
    <n v="1443461616"/>
    <b v="0"/>
    <x v="47"/>
    <b v="1"/>
    <s v="theater/plays"/>
    <n v="106.57142857142856"/>
    <n v="71.730769230769226"/>
    <x v="1"/>
    <s v="plays"/>
    <x v="3374"/>
    <x v="3364"/>
  </r>
  <r>
    <n v="3375"/>
    <x v="3373"/>
    <x v="3373"/>
    <n v="3000"/>
    <n v="3000"/>
    <x v="0"/>
    <x v="1"/>
    <s v="GBP"/>
    <n v="1400423973"/>
    <n v="1399387173"/>
    <b v="0"/>
    <x v="57"/>
    <b v="1"/>
    <s v="theater/plays"/>
    <n v="100"/>
    <n v="176.47058823529412"/>
    <x v="1"/>
    <s v="plays"/>
    <x v="3375"/>
    <x v="3365"/>
  </r>
  <r>
    <n v="3376"/>
    <x v="3374"/>
    <x v="3374"/>
    <n v="8000"/>
    <n v="8001"/>
    <x v="0"/>
    <x v="0"/>
    <s v="USD"/>
    <n v="1429976994"/>
    <n v="1424796594"/>
    <b v="0"/>
    <x v="10"/>
    <b v="1"/>
    <s v="theater/plays"/>
    <n v="100.01249999999999"/>
    <n v="421.10526315789474"/>
    <x v="1"/>
    <s v="plays"/>
    <x v="3376"/>
    <x v="3366"/>
  </r>
  <r>
    <n v="3377"/>
    <x v="3375"/>
    <x v="3375"/>
    <n v="8000"/>
    <n v="8084"/>
    <x v="0"/>
    <x v="1"/>
    <s v="GBP"/>
    <n v="1426870560"/>
    <n v="1424280899"/>
    <b v="0"/>
    <x v="99"/>
    <b v="1"/>
    <s v="theater/plays"/>
    <n v="101.05"/>
    <n v="104.98701298701299"/>
    <x v="1"/>
    <s v="plays"/>
    <x v="3377"/>
    <x v="3367"/>
  </r>
  <r>
    <n v="3378"/>
    <x v="3376"/>
    <x v="3376"/>
    <n v="550"/>
    <n v="592"/>
    <x v="0"/>
    <x v="1"/>
    <s v="GBP"/>
    <n v="1409490480"/>
    <n v="1407400306"/>
    <b v="0"/>
    <x v="64"/>
    <b v="1"/>
    <s v="theater/plays"/>
    <n v="107.63636363636364"/>
    <n v="28.19047619047619"/>
    <x v="1"/>
    <s v="plays"/>
    <x v="3378"/>
    <x v="3368"/>
  </r>
  <r>
    <n v="3379"/>
    <x v="3377"/>
    <x v="3377"/>
    <n v="2000"/>
    <n v="2073"/>
    <x v="0"/>
    <x v="1"/>
    <s v="GBP"/>
    <n v="1440630000"/>
    <n v="1439122800"/>
    <b v="0"/>
    <x v="44"/>
    <b v="1"/>
    <s v="theater/plays"/>
    <n v="103.64999999999999"/>
    <n v="54.55263157894737"/>
    <x v="1"/>
    <s v="plays"/>
    <x v="3379"/>
    <x v="3369"/>
  </r>
  <r>
    <n v="3380"/>
    <x v="3378"/>
    <x v="3378"/>
    <n v="3000"/>
    <n v="3133"/>
    <x v="0"/>
    <x v="0"/>
    <s v="USD"/>
    <n v="1417305178"/>
    <n v="1414277578"/>
    <b v="0"/>
    <x v="33"/>
    <b v="1"/>
    <s v="theater/plays"/>
    <n v="104.43333333333334"/>
    <n v="111.89285714285714"/>
    <x v="1"/>
    <s v="plays"/>
    <x v="3380"/>
    <x v="3370"/>
  </r>
  <r>
    <n v="3381"/>
    <x v="3379"/>
    <x v="3379"/>
    <n v="4000"/>
    <n v="4090"/>
    <x v="0"/>
    <x v="0"/>
    <s v="USD"/>
    <n v="1426044383"/>
    <n v="1423455983"/>
    <b v="0"/>
    <x v="53"/>
    <b v="1"/>
    <s v="theater/plays"/>
    <n v="102.25"/>
    <n v="85.208333333333329"/>
    <x v="1"/>
    <s v="plays"/>
    <x v="3381"/>
    <x v="3371"/>
  </r>
  <r>
    <n v="3382"/>
    <x v="3380"/>
    <x v="3380"/>
    <n v="3500"/>
    <n v="3526"/>
    <x v="0"/>
    <x v="1"/>
    <s v="GBP"/>
    <n v="1470092340"/>
    <n v="1467973256"/>
    <b v="0"/>
    <x v="67"/>
    <b v="1"/>
    <s v="theater/plays"/>
    <n v="100.74285714285713"/>
    <n v="76.652173913043484"/>
    <x v="1"/>
    <s v="plays"/>
    <x v="3382"/>
    <x v="3372"/>
  </r>
  <r>
    <n v="3383"/>
    <x v="3381"/>
    <x v="3381"/>
    <n v="1750"/>
    <n v="1955"/>
    <x v="0"/>
    <x v="0"/>
    <s v="USD"/>
    <n v="1466707620"/>
    <n v="1464979620"/>
    <b v="0"/>
    <x v="209"/>
    <b v="1"/>
    <s v="theater/plays"/>
    <n v="111.71428571428572"/>
    <n v="65.166666666666671"/>
    <x v="1"/>
    <s v="plays"/>
    <x v="3383"/>
    <x v="3373"/>
  </r>
  <r>
    <n v="3384"/>
    <x v="3382"/>
    <x v="3382"/>
    <n v="6000"/>
    <n v="6000.66"/>
    <x v="0"/>
    <x v="0"/>
    <s v="USD"/>
    <n v="1448074800"/>
    <n v="1444874768"/>
    <b v="0"/>
    <x v="31"/>
    <b v="1"/>
    <s v="theater/plays"/>
    <n v="100.01100000000001"/>
    <n v="93.760312499999998"/>
    <x v="1"/>
    <s v="plays"/>
    <x v="3384"/>
    <x v="3374"/>
  </r>
  <r>
    <n v="3385"/>
    <x v="3383"/>
    <x v="3383"/>
    <n v="2000"/>
    <n v="2000"/>
    <x v="0"/>
    <x v="0"/>
    <s v="USD"/>
    <n v="1418244552"/>
    <n v="1415652552"/>
    <b v="0"/>
    <x v="41"/>
    <b v="1"/>
    <s v="theater/plays"/>
    <n v="100"/>
    <n v="133.33333333333334"/>
    <x v="1"/>
    <s v="plays"/>
    <x v="3385"/>
    <x v="3375"/>
  </r>
  <r>
    <n v="3386"/>
    <x v="3384"/>
    <x v="3384"/>
    <n v="2000"/>
    <n v="2100"/>
    <x v="0"/>
    <x v="0"/>
    <s v="USD"/>
    <n v="1417620506"/>
    <n v="1415028506"/>
    <b v="0"/>
    <x v="14"/>
    <b v="1"/>
    <s v="theater/plays"/>
    <n v="105"/>
    <n v="51.219512195121951"/>
    <x v="1"/>
    <s v="plays"/>
    <x v="3386"/>
    <x v="3376"/>
  </r>
  <r>
    <n v="3387"/>
    <x v="3385"/>
    <x v="3385"/>
    <n v="3000"/>
    <n v="3506"/>
    <x v="0"/>
    <x v="0"/>
    <s v="USD"/>
    <n v="1418581088"/>
    <n v="1415125088"/>
    <b v="0"/>
    <x v="2"/>
    <b v="1"/>
    <s v="theater/plays"/>
    <n v="116.86666666666667"/>
    <n v="100.17142857142858"/>
    <x v="1"/>
    <s v="plays"/>
    <x v="3387"/>
    <x v="3377"/>
  </r>
  <r>
    <n v="3388"/>
    <x v="3386"/>
    <x v="3386"/>
    <n v="1500"/>
    <n v="1557"/>
    <x v="0"/>
    <x v="1"/>
    <s v="GBP"/>
    <n v="1434625441"/>
    <n v="1432033441"/>
    <b v="0"/>
    <x v="43"/>
    <b v="1"/>
    <s v="theater/plays"/>
    <n v="103.8"/>
    <n v="34.6"/>
    <x v="1"/>
    <s v="plays"/>
    <x v="3388"/>
    <x v="3378"/>
  </r>
  <r>
    <n v="3389"/>
    <x v="3387"/>
    <x v="3387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s v="plays"/>
    <x v="3389"/>
    <x v="3379"/>
  </r>
  <r>
    <n v="3390"/>
    <x v="3388"/>
    <x v="3388"/>
    <n v="1500"/>
    <n v="1536"/>
    <x v="0"/>
    <x v="0"/>
    <s v="USD"/>
    <n v="1405017345"/>
    <n v="1403721345"/>
    <b v="0"/>
    <x v="19"/>
    <b v="1"/>
    <s v="theater/plays"/>
    <n v="102.4"/>
    <n v="69.818181818181813"/>
    <x v="1"/>
    <s v="plays"/>
    <x v="3390"/>
    <x v="3380"/>
  </r>
  <r>
    <n v="3391"/>
    <x v="3389"/>
    <x v="3389"/>
    <n v="500"/>
    <n v="1115"/>
    <x v="0"/>
    <x v="0"/>
    <s v="USD"/>
    <n v="1407536880"/>
    <n v="1404997548"/>
    <b v="0"/>
    <x v="59"/>
    <b v="1"/>
    <s v="theater/plays"/>
    <n v="223"/>
    <n v="61.944444444444443"/>
    <x v="1"/>
    <s v="plays"/>
    <x v="3391"/>
    <x v="3381"/>
  </r>
  <r>
    <n v="3392"/>
    <x v="3390"/>
    <x v="3390"/>
    <n v="500"/>
    <n v="500"/>
    <x v="0"/>
    <x v="1"/>
    <s v="GBP"/>
    <n v="1462565855"/>
    <n v="1458245855"/>
    <b v="0"/>
    <x v="8"/>
    <b v="1"/>
    <s v="theater/plays"/>
    <n v="100"/>
    <n v="41.666666666666664"/>
    <x v="1"/>
    <s v="plays"/>
    <x v="3392"/>
    <x v="3382"/>
  </r>
  <r>
    <n v="3393"/>
    <x v="3391"/>
    <x v="3391"/>
    <n v="1500"/>
    <n v="1587"/>
    <x v="0"/>
    <x v="0"/>
    <s v="USD"/>
    <n v="1415234760"/>
    <n v="1413065230"/>
    <b v="0"/>
    <x v="34"/>
    <b v="1"/>
    <s v="theater/plays"/>
    <n v="105.80000000000001"/>
    <n v="36.06818181818182"/>
    <x v="1"/>
    <s v="plays"/>
    <x v="3393"/>
    <x v="3383"/>
  </r>
  <r>
    <n v="3394"/>
    <x v="3392"/>
    <x v="3392"/>
    <n v="550"/>
    <n v="783"/>
    <x v="0"/>
    <x v="1"/>
    <s v="GBP"/>
    <n v="1406470645"/>
    <n v="1403878645"/>
    <b v="0"/>
    <x v="74"/>
    <b v="1"/>
    <s v="theater/plays"/>
    <n v="142.36363636363635"/>
    <n v="29"/>
    <x v="1"/>
    <s v="plays"/>
    <x v="3394"/>
    <x v="3384"/>
  </r>
  <r>
    <n v="3395"/>
    <x v="3393"/>
    <x v="3393"/>
    <n v="500"/>
    <n v="920"/>
    <x v="0"/>
    <x v="1"/>
    <s v="GBP"/>
    <n v="1433009400"/>
    <n v="1431795944"/>
    <b v="0"/>
    <x v="44"/>
    <b v="1"/>
    <s v="theater/plays"/>
    <n v="184"/>
    <n v="24.210526315789473"/>
    <x v="1"/>
    <s v="plays"/>
    <x v="3395"/>
    <x v="3385"/>
  </r>
  <r>
    <n v="3396"/>
    <x v="3394"/>
    <x v="3394"/>
    <n v="1500"/>
    <n v="1565"/>
    <x v="0"/>
    <x v="0"/>
    <s v="USD"/>
    <n v="1401595140"/>
    <n v="1399286589"/>
    <b v="0"/>
    <x v="33"/>
    <b v="1"/>
    <s v="theater/plays"/>
    <n v="104.33333333333333"/>
    <n v="55.892857142857146"/>
    <x v="1"/>
    <s v="plays"/>
    <x v="3396"/>
    <x v="2806"/>
  </r>
  <r>
    <n v="3397"/>
    <x v="3395"/>
    <x v="3395"/>
    <n v="250"/>
    <n v="280"/>
    <x v="0"/>
    <x v="1"/>
    <s v="GBP"/>
    <n v="1455832800"/>
    <n v="1452338929"/>
    <b v="0"/>
    <x v="54"/>
    <b v="1"/>
    <s v="theater/plays"/>
    <n v="112.00000000000001"/>
    <n v="11.666666666666666"/>
    <x v="1"/>
    <s v="plays"/>
    <x v="3397"/>
    <x v="3386"/>
  </r>
  <r>
    <n v="3398"/>
    <x v="3396"/>
    <x v="3396"/>
    <n v="4000"/>
    <n v="4443"/>
    <x v="0"/>
    <x v="0"/>
    <s v="USD"/>
    <n v="1416589200"/>
    <n v="1414605776"/>
    <b v="0"/>
    <x v="71"/>
    <b v="1"/>
    <s v="theater/plays"/>
    <n v="111.07499999999999"/>
    <n v="68.353846153846149"/>
    <x v="1"/>
    <s v="plays"/>
    <x v="3398"/>
    <x v="3387"/>
  </r>
  <r>
    <n v="3399"/>
    <x v="3397"/>
    <x v="3397"/>
    <n v="1200"/>
    <n v="1245"/>
    <x v="0"/>
    <x v="1"/>
    <s v="GBP"/>
    <n v="1424556325"/>
    <n v="1421964325"/>
    <b v="0"/>
    <x v="67"/>
    <b v="1"/>
    <s v="theater/plays"/>
    <n v="103.75000000000001"/>
    <n v="27.065217391304348"/>
    <x v="1"/>
    <s v="plays"/>
    <x v="3399"/>
    <x v="3388"/>
  </r>
  <r>
    <n v="3400"/>
    <x v="3398"/>
    <x v="3398"/>
    <n v="10000"/>
    <n v="10041"/>
    <x v="0"/>
    <x v="0"/>
    <s v="USD"/>
    <n v="1409266414"/>
    <n v="1405378414"/>
    <b v="0"/>
    <x v="268"/>
    <b v="1"/>
    <s v="theater/plays"/>
    <n v="100.41"/>
    <n v="118.12941176470588"/>
    <x v="1"/>
    <s v="plays"/>
    <x v="3400"/>
    <x v="3389"/>
  </r>
  <r>
    <n v="3401"/>
    <x v="3399"/>
    <x v="3399"/>
    <n v="2900"/>
    <n v="2954"/>
    <x v="0"/>
    <x v="1"/>
    <s v="GBP"/>
    <n v="1438968146"/>
    <n v="1436376146"/>
    <b v="0"/>
    <x v="36"/>
    <b v="1"/>
    <s v="theater/plays"/>
    <n v="101.86206896551724"/>
    <n v="44.757575757575758"/>
    <x v="1"/>
    <s v="plays"/>
    <x v="3401"/>
    <x v="3390"/>
  </r>
  <r>
    <n v="3402"/>
    <x v="3400"/>
    <x v="3400"/>
    <n v="15000"/>
    <n v="16465"/>
    <x v="0"/>
    <x v="0"/>
    <s v="USD"/>
    <n v="1447295460"/>
    <n v="1444747843"/>
    <b v="0"/>
    <x v="111"/>
    <b v="1"/>
    <s v="theater/plays"/>
    <n v="109.76666666666665"/>
    <n v="99.787878787878782"/>
    <x v="1"/>
    <s v="plays"/>
    <x v="3402"/>
    <x v="3391"/>
  </r>
  <r>
    <n v="3403"/>
    <x v="3401"/>
    <x v="3401"/>
    <n v="2000"/>
    <n v="2000"/>
    <x v="0"/>
    <x v="1"/>
    <s v="GBP"/>
    <n v="1435230324"/>
    <n v="1432638324"/>
    <b v="0"/>
    <x v="57"/>
    <b v="1"/>
    <s v="theater/plays"/>
    <n v="100"/>
    <n v="117.64705882352941"/>
    <x v="1"/>
    <s v="plays"/>
    <x v="3403"/>
    <x v="3392"/>
  </r>
  <r>
    <n v="3404"/>
    <x v="3402"/>
    <x v="3402"/>
    <n v="500"/>
    <n v="610"/>
    <x v="0"/>
    <x v="0"/>
    <s v="USD"/>
    <n v="1434542702"/>
    <n v="1432814702"/>
    <b v="0"/>
    <x v="83"/>
    <b v="1"/>
    <s v="theater/plays"/>
    <n v="122"/>
    <n v="203.33333333333334"/>
    <x v="1"/>
    <s v="plays"/>
    <x v="3404"/>
    <x v="3393"/>
  </r>
  <r>
    <n v="3405"/>
    <x v="3403"/>
    <x v="3403"/>
    <n v="350"/>
    <n v="481.5"/>
    <x v="0"/>
    <x v="1"/>
    <s v="GBP"/>
    <n v="1456876740"/>
    <n v="1455063886"/>
    <b v="0"/>
    <x v="57"/>
    <b v="1"/>
    <s v="theater/plays"/>
    <n v="137.57142857142856"/>
    <n v="28.323529411764707"/>
    <x v="1"/>
    <s v="plays"/>
    <x v="3405"/>
    <x v="3394"/>
  </r>
  <r>
    <n v="3406"/>
    <x v="3404"/>
    <x v="3404"/>
    <n v="10000"/>
    <n v="10031"/>
    <x v="0"/>
    <x v="0"/>
    <s v="USD"/>
    <n v="1405511376"/>
    <n v="1401623376"/>
    <b v="0"/>
    <x v="110"/>
    <b v="1"/>
    <s v="theater/plays"/>
    <n v="100.31000000000002"/>
    <n v="110.23076923076923"/>
    <x v="1"/>
    <s v="plays"/>
    <x v="3406"/>
    <x v="3395"/>
  </r>
  <r>
    <n v="3407"/>
    <x v="3405"/>
    <x v="3405"/>
    <n v="2000"/>
    <n v="2142"/>
    <x v="0"/>
    <x v="1"/>
    <s v="GBP"/>
    <n v="1404641289"/>
    <n v="1402049289"/>
    <b v="0"/>
    <x v="85"/>
    <b v="1"/>
    <s v="theater/plays"/>
    <n v="107.1"/>
    <n v="31.970149253731343"/>
    <x v="1"/>
    <s v="plays"/>
    <x v="3407"/>
    <x v="3396"/>
  </r>
  <r>
    <n v="3408"/>
    <x v="3406"/>
    <x v="3406"/>
    <n v="500"/>
    <n v="1055"/>
    <x v="0"/>
    <x v="0"/>
    <s v="USD"/>
    <n v="1405727304"/>
    <n v="1403135304"/>
    <b v="0"/>
    <x v="59"/>
    <b v="1"/>
    <s v="theater/plays"/>
    <n v="211"/>
    <n v="58.611111111111114"/>
    <x v="1"/>
    <s v="plays"/>
    <x v="3408"/>
    <x v="3397"/>
  </r>
  <r>
    <n v="3409"/>
    <x v="3407"/>
    <x v="3407"/>
    <n v="500"/>
    <n v="618"/>
    <x v="0"/>
    <x v="1"/>
    <s v="GBP"/>
    <n v="1469998680"/>
    <n v="1466710358"/>
    <b v="0"/>
    <x v="64"/>
    <b v="1"/>
    <s v="theater/plays"/>
    <n v="123.6"/>
    <n v="29.428571428571427"/>
    <x v="1"/>
    <s v="plays"/>
    <x v="3409"/>
    <x v="3398"/>
  </r>
  <r>
    <n v="3410"/>
    <x v="3408"/>
    <x v="3408"/>
    <n v="3000"/>
    <n v="3255"/>
    <x v="0"/>
    <x v="0"/>
    <s v="USD"/>
    <n v="1465196400"/>
    <n v="1462841990"/>
    <b v="0"/>
    <x v="244"/>
    <b v="1"/>
    <s v="theater/plays"/>
    <n v="108.5"/>
    <n v="81.375"/>
    <x v="1"/>
    <s v="plays"/>
    <x v="3410"/>
    <x v="3399"/>
  </r>
  <r>
    <n v="3411"/>
    <x v="3409"/>
    <x v="3409"/>
    <n v="15000"/>
    <n v="15535"/>
    <x v="0"/>
    <x v="0"/>
    <s v="USD"/>
    <n v="1444264372"/>
    <n v="1442536372"/>
    <b v="0"/>
    <x v="76"/>
    <b v="1"/>
    <s v="theater/plays"/>
    <n v="103.56666666666668"/>
    <n v="199.16666666666666"/>
    <x v="1"/>
    <s v="plays"/>
    <x v="3411"/>
    <x v="3400"/>
  </r>
  <r>
    <n v="3412"/>
    <x v="3410"/>
    <x v="3410"/>
    <n v="3000"/>
    <n v="3000"/>
    <x v="0"/>
    <x v="1"/>
    <s v="GBP"/>
    <n v="1411858862"/>
    <n v="1409266862"/>
    <b v="0"/>
    <x v="55"/>
    <b v="1"/>
    <s v="theater/plays"/>
    <n v="100"/>
    <n v="115.38461538461539"/>
    <x v="1"/>
    <s v="plays"/>
    <x v="3412"/>
    <x v="3401"/>
  </r>
  <r>
    <n v="3413"/>
    <x v="3411"/>
    <x v="3411"/>
    <n v="500"/>
    <n v="650"/>
    <x v="0"/>
    <x v="0"/>
    <s v="USD"/>
    <n v="1425099540"/>
    <n v="1424280938"/>
    <b v="0"/>
    <x v="25"/>
    <b v="1"/>
    <s v="theater/plays"/>
    <n v="130"/>
    <n v="46.428571428571431"/>
    <x v="1"/>
    <s v="plays"/>
    <x v="3413"/>
    <x v="3402"/>
  </r>
  <r>
    <n v="3414"/>
    <x v="3412"/>
    <x v="3412"/>
    <n v="3000"/>
    <n v="3105"/>
    <x v="0"/>
    <x v="0"/>
    <s v="USD"/>
    <n v="1480579140"/>
    <n v="1478030325"/>
    <b v="0"/>
    <x v="34"/>
    <b v="1"/>
    <s v="theater/plays"/>
    <n v="103.49999999999999"/>
    <n v="70.568181818181813"/>
    <x v="1"/>
    <s v="plays"/>
    <x v="3414"/>
    <x v="3403"/>
  </r>
  <r>
    <n v="3415"/>
    <x v="3413"/>
    <x v="3413"/>
    <n v="200"/>
    <n v="200"/>
    <x v="0"/>
    <x v="0"/>
    <s v="USD"/>
    <n v="1460935800"/>
    <n v="1459999656"/>
    <b v="0"/>
    <x v="82"/>
    <b v="1"/>
    <s v="theater/plays"/>
    <n v="100"/>
    <n v="22.222222222222221"/>
    <x v="1"/>
    <s v="plays"/>
    <x v="3415"/>
    <x v="3404"/>
  </r>
  <r>
    <n v="3416"/>
    <x v="3414"/>
    <x v="3414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s v="plays"/>
    <x v="3416"/>
    <x v="3405"/>
  </r>
  <r>
    <n v="3417"/>
    <x v="3415"/>
    <x v="3415"/>
    <n v="1700"/>
    <n v="1700.01"/>
    <x v="0"/>
    <x v="0"/>
    <s v="USD"/>
    <n v="1414284180"/>
    <n v="1410558948"/>
    <b v="0"/>
    <x v="43"/>
    <b v="1"/>
    <s v="theater/plays"/>
    <n v="100.00058823529412"/>
    <n v="37.777999999999999"/>
    <x v="1"/>
    <s v="plays"/>
    <x v="3417"/>
    <x v="3406"/>
  </r>
  <r>
    <n v="3418"/>
    <x v="3416"/>
    <x v="3416"/>
    <n v="4000"/>
    <n v="4035"/>
    <x v="0"/>
    <x v="0"/>
    <s v="USD"/>
    <n v="1400875307"/>
    <n v="1398283307"/>
    <b v="0"/>
    <x v="66"/>
    <b v="1"/>
    <s v="theater/plays"/>
    <n v="100.875"/>
    <n v="72.053571428571431"/>
    <x v="1"/>
    <s v="plays"/>
    <x v="3418"/>
    <x v="3407"/>
  </r>
  <r>
    <n v="3419"/>
    <x v="3417"/>
    <x v="3417"/>
    <n v="2750"/>
    <n v="2930"/>
    <x v="0"/>
    <x v="17"/>
    <s v="EUR"/>
    <n v="1459978200"/>
    <n v="1458416585"/>
    <b v="0"/>
    <x v="67"/>
    <b v="1"/>
    <s v="theater/plays"/>
    <n v="106.54545454545455"/>
    <n v="63.695652173913047"/>
    <x v="1"/>
    <s v="plays"/>
    <x v="3419"/>
    <x v="3408"/>
  </r>
  <r>
    <n v="3420"/>
    <x v="3418"/>
    <x v="3418"/>
    <n v="700"/>
    <n v="966"/>
    <x v="0"/>
    <x v="1"/>
    <s v="GBP"/>
    <n v="1455408000"/>
    <n v="1454638202"/>
    <b v="0"/>
    <x v="69"/>
    <b v="1"/>
    <s v="theater/plays"/>
    <n v="138"/>
    <n v="28.411764705882351"/>
    <x v="1"/>
    <s v="plays"/>
    <x v="3420"/>
    <x v="3409"/>
  </r>
  <r>
    <n v="3421"/>
    <x v="3419"/>
    <x v="3419"/>
    <n v="10000"/>
    <n v="10115"/>
    <x v="0"/>
    <x v="0"/>
    <s v="USD"/>
    <n v="1425495563"/>
    <n v="1422903563"/>
    <b v="0"/>
    <x v="15"/>
    <b v="1"/>
    <s v="theater/plays"/>
    <n v="101.15"/>
    <n v="103.21428571428571"/>
    <x v="1"/>
    <s v="plays"/>
    <x v="3421"/>
    <x v="3410"/>
  </r>
  <r>
    <n v="3422"/>
    <x v="3420"/>
    <x v="3420"/>
    <n v="3000"/>
    <n v="3273"/>
    <x v="0"/>
    <x v="1"/>
    <s v="GBP"/>
    <n v="1450051200"/>
    <n v="1447594176"/>
    <b v="0"/>
    <x v="67"/>
    <b v="1"/>
    <s v="theater/plays"/>
    <n v="109.1"/>
    <n v="71.152173913043484"/>
    <x v="1"/>
    <s v="plays"/>
    <x v="3422"/>
    <x v="2232"/>
  </r>
  <r>
    <n v="3423"/>
    <x v="3421"/>
    <x v="3421"/>
    <n v="250"/>
    <n v="350"/>
    <x v="0"/>
    <x v="0"/>
    <s v="USD"/>
    <n v="1429912341"/>
    <n v="1427320341"/>
    <b v="0"/>
    <x v="73"/>
    <b v="1"/>
    <s v="theater/plays"/>
    <n v="140"/>
    <n v="35"/>
    <x v="1"/>
    <s v="plays"/>
    <x v="3423"/>
    <x v="3411"/>
  </r>
  <r>
    <n v="3424"/>
    <x v="3422"/>
    <x v="3422"/>
    <n v="6000"/>
    <n v="6215"/>
    <x v="0"/>
    <x v="0"/>
    <s v="USD"/>
    <n v="1423119540"/>
    <n v="1421252084"/>
    <b v="0"/>
    <x v="88"/>
    <b v="1"/>
    <s v="theater/plays"/>
    <n v="103.58333333333334"/>
    <n v="81.776315789473685"/>
    <x v="1"/>
    <s v="plays"/>
    <x v="3424"/>
    <x v="3412"/>
  </r>
  <r>
    <n v="3425"/>
    <x v="3423"/>
    <x v="3423"/>
    <n v="30000"/>
    <n v="30891.1"/>
    <x v="0"/>
    <x v="0"/>
    <s v="USD"/>
    <n v="1412434136"/>
    <n v="1409669336"/>
    <b v="0"/>
    <x v="201"/>
    <b v="1"/>
    <s v="theater/plays"/>
    <n v="102.97033333333331"/>
    <n v="297.02980769230766"/>
    <x v="1"/>
    <s v="plays"/>
    <x v="3425"/>
    <x v="3413"/>
  </r>
  <r>
    <n v="3426"/>
    <x v="3424"/>
    <x v="3424"/>
    <n v="3750"/>
    <n v="4055"/>
    <x v="0"/>
    <x v="0"/>
    <s v="USD"/>
    <n v="1411264800"/>
    <n v="1409620903"/>
    <b v="0"/>
    <x v="45"/>
    <b v="1"/>
    <s v="theater/plays"/>
    <n v="108.13333333333333"/>
    <n v="46.609195402298852"/>
    <x v="1"/>
    <s v="plays"/>
    <x v="3426"/>
    <x v="3414"/>
  </r>
  <r>
    <n v="3427"/>
    <x v="3425"/>
    <x v="3425"/>
    <n v="1500"/>
    <n v="1500"/>
    <x v="0"/>
    <x v="1"/>
    <s v="GBP"/>
    <n v="1404314952"/>
    <n v="1401722952"/>
    <b v="0"/>
    <x v="60"/>
    <b v="1"/>
    <s v="theater/plays"/>
    <n v="100"/>
    <n v="51.724137931034484"/>
    <x v="1"/>
    <s v="plays"/>
    <x v="3427"/>
    <x v="3415"/>
  </r>
  <r>
    <n v="3428"/>
    <x v="3426"/>
    <x v="3426"/>
    <n v="2000"/>
    <n v="2055"/>
    <x v="0"/>
    <x v="1"/>
    <s v="GBP"/>
    <n v="1425142800"/>
    <n v="1422983847"/>
    <b v="0"/>
    <x v="13"/>
    <b v="1"/>
    <s v="theater/plays"/>
    <n v="102.75000000000001"/>
    <n v="40.294117647058826"/>
    <x v="1"/>
    <s v="plays"/>
    <x v="3428"/>
    <x v="3416"/>
  </r>
  <r>
    <n v="3429"/>
    <x v="3427"/>
    <x v="3427"/>
    <n v="150"/>
    <n v="195"/>
    <x v="0"/>
    <x v="1"/>
    <s v="GBP"/>
    <n v="1478046661"/>
    <n v="1476837061"/>
    <b v="0"/>
    <x v="8"/>
    <b v="1"/>
    <s v="theater/plays"/>
    <n v="130"/>
    <n v="16.25"/>
    <x v="1"/>
    <s v="plays"/>
    <x v="3429"/>
    <x v="3417"/>
  </r>
  <r>
    <n v="3430"/>
    <x v="3428"/>
    <x v="3428"/>
    <n v="2000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s v="plays"/>
    <x v="3430"/>
    <x v="3418"/>
  </r>
  <r>
    <n v="3431"/>
    <x v="3429"/>
    <x v="3429"/>
    <n v="2000"/>
    <n v="2000"/>
    <x v="0"/>
    <x v="0"/>
    <s v="USD"/>
    <n v="1408383153"/>
    <n v="1405791153"/>
    <b v="0"/>
    <x v="64"/>
    <b v="1"/>
    <s v="theater/plays"/>
    <n v="100"/>
    <n v="95.238095238095241"/>
    <x v="1"/>
    <s v="plays"/>
    <x v="3431"/>
    <x v="3419"/>
  </r>
  <r>
    <n v="3432"/>
    <x v="3430"/>
    <x v="3430"/>
    <n v="2000"/>
    <n v="2193"/>
    <x v="0"/>
    <x v="0"/>
    <s v="USD"/>
    <n v="1454709600"/>
    <n v="1452520614"/>
    <b v="0"/>
    <x v="288"/>
    <b v="1"/>
    <s v="theater/plays"/>
    <n v="109.65"/>
    <n v="52.214285714285715"/>
    <x v="1"/>
    <s v="plays"/>
    <x v="3432"/>
    <x v="3420"/>
  </r>
  <r>
    <n v="3433"/>
    <x v="3431"/>
    <x v="3431"/>
    <n v="9500"/>
    <n v="9525"/>
    <x v="0"/>
    <x v="0"/>
    <s v="USD"/>
    <n v="1402974000"/>
    <n v="1400290255"/>
    <b v="0"/>
    <x v="26"/>
    <b v="1"/>
    <s v="theater/plays"/>
    <n v="100.26315789473684"/>
    <n v="134.1549295774648"/>
    <x v="1"/>
    <s v="plays"/>
    <x v="3433"/>
    <x v="3421"/>
  </r>
  <r>
    <n v="3434"/>
    <x v="3432"/>
    <x v="3432"/>
    <n v="10000"/>
    <n v="10555"/>
    <x v="0"/>
    <x v="0"/>
    <s v="USD"/>
    <n v="1404983269"/>
    <n v="1402391269"/>
    <b v="0"/>
    <x v="129"/>
    <b v="1"/>
    <s v="theater/plays"/>
    <n v="105.55000000000001"/>
    <n v="62.827380952380949"/>
    <x v="1"/>
    <s v="plays"/>
    <x v="3434"/>
    <x v="3422"/>
  </r>
  <r>
    <n v="3435"/>
    <x v="3433"/>
    <x v="3433"/>
    <n v="1000"/>
    <n v="1120"/>
    <x v="0"/>
    <x v="0"/>
    <s v="USD"/>
    <n v="1470538800"/>
    <n v="1469112493"/>
    <b v="0"/>
    <x v="10"/>
    <b v="1"/>
    <s v="theater/plays"/>
    <n v="112.00000000000001"/>
    <n v="58.94736842105263"/>
    <x v="1"/>
    <s v="plays"/>
    <x v="3435"/>
    <x v="3423"/>
  </r>
  <r>
    <n v="3436"/>
    <x v="3434"/>
    <x v="3434"/>
    <n v="5000"/>
    <n v="5295"/>
    <x v="0"/>
    <x v="0"/>
    <s v="USD"/>
    <n v="1408638480"/>
    <n v="1406811593"/>
    <b v="0"/>
    <x v="77"/>
    <b v="1"/>
    <s v="theater/plays"/>
    <n v="105.89999999999999"/>
    <n v="143.1081081081081"/>
    <x v="1"/>
    <s v="plays"/>
    <x v="3436"/>
    <x v="3424"/>
  </r>
  <r>
    <n v="3437"/>
    <x v="3435"/>
    <x v="3435"/>
    <n v="3000"/>
    <n v="3030"/>
    <x v="0"/>
    <x v="0"/>
    <s v="USD"/>
    <n v="1440003820"/>
    <n v="1437411820"/>
    <b v="0"/>
    <x v="17"/>
    <b v="1"/>
    <s v="theater/plays"/>
    <n v="101"/>
    <n v="84.166666666666671"/>
    <x v="1"/>
    <s v="plays"/>
    <x v="3437"/>
    <x v="3425"/>
  </r>
  <r>
    <n v="3438"/>
    <x v="3436"/>
    <x v="3436"/>
    <n v="2500"/>
    <n v="2605"/>
    <x v="0"/>
    <x v="1"/>
    <s v="GBP"/>
    <n v="1430600400"/>
    <n v="1428358567"/>
    <b v="0"/>
    <x v="25"/>
    <b v="1"/>
    <s v="theater/plays"/>
    <n v="104.2"/>
    <n v="186.07142857142858"/>
    <x v="1"/>
    <s v="plays"/>
    <x v="3438"/>
    <x v="3426"/>
  </r>
  <r>
    <n v="3439"/>
    <x v="3437"/>
    <x v="3437"/>
    <n v="1200"/>
    <n v="1616.14"/>
    <x v="0"/>
    <x v="0"/>
    <s v="USD"/>
    <n v="1453179540"/>
    <n v="1452030730"/>
    <b v="0"/>
    <x v="59"/>
    <b v="1"/>
    <s v="theater/plays"/>
    <n v="134.67833333333334"/>
    <n v="89.785555555555561"/>
    <x v="1"/>
    <s v="plays"/>
    <x v="3439"/>
    <x v="3427"/>
  </r>
  <r>
    <n v="3440"/>
    <x v="3438"/>
    <x v="3438"/>
    <n v="5000"/>
    <n v="5260.92"/>
    <x v="0"/>
    <x v="0"/>
    <s v="USD"/>
    <n v="1405095300"/>
    <n v="1403146628"/>
    <b v="0"/>
    <x v="141"/>
    <b v="1"/>
    <s v="theater/plays"/>
    <n v="105.2184"/>
    <n v="64.157560975609755"/>
    <x v="1"/>
    <s v="plays"/>
    <x v="3440"/>
    <x v="3428"/>
  </r>
  <r>
    <n v="3441"/>
    <x v="3439"/>
    <x v="3439"/>
    <n v="2500"/>
    <n v="2565"/>
    <x v="0"/>
    <x v="0"/>
    <s v="USD"/>
    <n v="1447445820"/>
    <n v="1445077121"/>
    <b v="0"/>
    <x v="68"/>
    <b v="1"/>
    <s v="theater/plays"/>
    <n v="102.60000000000001"/>
    <n v="59.651162790697676"/>
    <x v="1"/>
    <s v="plays"/>
    <x v="3441"/>
    <x v="3429"/>
  </r>
  <r>
    <n v="3442"/>
    <x v="3440"/>
    <x v="3440"/>
    <n v="250"/>
    <n v="250"/>
    <x v="0"/>
    <x v="0"/>
    <s v="USD"/>
    <n v="1433016672"/>
    <n v="1430424672"/>
    <b v="0"/>
    <x v="22"/>
    <b v="1"/>
    <s v="theater/plays"/>
    <n v="100"/>
    <n v="31.25"/>
    <x v="1"/>
    <s v="plays"/>
    <x v="3442"/>
    <x v="3430"/>
  </r>
  <r>
    <n v="3443"/>
    <x v="3441"/>
    <x v="3441"/>
    <n v="1000"/>
    <n v="1855"/>
    <x v="0"/>
    <x v="0"/>
    <s v="USD"/>
    <n v="1410266146"/>
    <n v="1407674146"/>
    <b v="0"/>
    <x v="43"/>
    <b v="1"/>
    <s v="theater/plays"/>
    <n v="185.5"/>
    <n v="41.222222222222221"/>
    <x v="1"/>
    <s v="plays"/>
    <x v="3443"/>
    <x v="3431"/>
  </r>
  <r>
    <n v="3444"/>
    <x v="3442"/>
    <x v="3442"/>
    <n v="300"/>
    <n v="867"/>
    <x v="0"/>
    <x v="2"/>
    <s v="AUD"/>
    <n v="1465394340"/>
    <n v="1464677986"/>
    <b v="0"/>
    <x v="9"/>
    <b v="1"/>
    <s v="theater/plays"/>
    <n v="289"/>
    <n v="43.35"/>
    <x v="1"/>
    <s v="plays"/>
    <x v="3444"/>
    <x v="3432"/>
  </r>
  <r>
    <n v="3445"/>
    <x v="3443"/>
    <x v="3443"/>
    <n v="2000"/>
    <n v="2000"/>
    <x v="0"/>
    <x v="1"/>
    <s v="GBP"/>
    <n v="1445604236"/>
    <n v="1443185036"/>
    <b v="0"/>
    <x v="162"/>
    <b v="1"/>
    <s v="theater/plays"/>
    <n v="100"/>
    <n v="64.516129032258064"/>
    <x v="1"/>
    <s v="plays"/>
    <x v="3445"/>
    <x v="3433"/>
  </r>
  <r>
    <n v="3446"/>
    <x v="3444"/>
    <x v="3444"/>
    <n v="1000"/>
    <n v="1082"/>
    <x v="0"/>
    <x v="1"/>
    <s v="GBP"/>
    <n v="1423138800"/>
    <n v="1421092725"/>
    <b v="0"/>
    <x v="20"/>
    <b v="1"/>
    <s v="theater/plays"/>
    <n v="108.2"/>
    <n v="43.28"/>
    <x v="1"/>
    <s v="plays"/>
    <x v="3446"/>
    <x v="3434"/>
  </r>
  <r>
    <n v="3447"/>
    <x v="3445"/>
    <x v="3445"/>
    <n v="1000"/>
    <n v="1078"/>
    <x v="0"/>
    <x v="0"/>
    <s v="USD"/>
    <n v="1458332412"/>
    <n v="1454448012"/>
    <b v="0"/>
    <x v="25"/>
    <b v="1"/>
    <s v="theater/plays"/>
    <n v="107.80000000000001"/>
    <n v="77"/>
    <x v="1"/>
    <s v="plays"/>
    <x v="3447"/>
    <x v="3435"/>
  </r>
  <r>
    <n v="3448"/>
    <x v="3446"/>
    <x v="3446"/>
    <n v="2100"/>
    <n v="2305"/>
    <x v="0"/>
    <x v="0"/>
    <s v="USD"/>
    <n v="1418784689"/>
    <n v="1416192689"/>
    <b v="0"/>
    <x v="43"/>
    <b v="1"/>
    <s v="theater/plays"/>
    <n v="109.76190476190477"/>
    <n v="51.222222222222221"/>
    <x v="1"/>
    <s v="plays"/>
    <x v="3448"/>
    <x v="3436"/>
  </r>
  <r>
    <n v="3449"/>
    <x v="3447"/>
    <x v="3447"/>
    <n v="800"/>
    <n v="1365"/>
    <x v="0"/>
    <x v="0"/>
    <s v="USD"/>
    <n v="1468036800"/>
    <n v="1465607738"/>
    <b v="0"/>
    <x v="9"/>
    <b v="1"/>
    <s v="theater/plays"/>
    <n v="170.625"/>
    <n v="68.25"/>
    <x v="1"/>
    <s v="plays"/>
    <x v="3449"/>
    <x v="3437"/>
  </r>
  <r>
    <n v="3450"/>
    <x v="3448"/>
    <x v="3448"/>
    <n v="500"/>
    <n v="760"/>
    <x v="0"/>
    <x v="1"/>
    <s v="GBP"/>
    <n v="1427990071"/>
    <n v="1422809671"/>
    <b v="0"/>
    <x v="70"/>
    <b v="1"/>
    <s v="theater/plays"/>
    <n v="152"/>
    <n v="19.487179487179485"/>
    <x v="1"/>
    <s v="plays"/>
    <x v="3450"/>
    <x v="3438"/>
  </r>
  <r>
    <n v="3451"/>
    <x v="3449"/>
    <x v="3449"/>
    <n v="650"/>
    <n v="658"/>
    <x v="0"/>
    <x v="0"/>
    <s v="USD"/>
    <n v="1429636927"/>
    <n v="1427304127"/>
    <b v="0"/>
    <x v="38"/>
    <b v="1"/>
    <s v="theater/plays"/>
    <n v="101.23076923076924"/>
    <n v="41.125"/>
    <x v="1"/>
    <s v="plays"/>
    <x v="3451"/>
    <x v="3439"/>
  </r>
  <r>
    <n v="3452"/>
    <x v="3450"/>
    <x v="3450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s v="plays"/>
    <x v="3452"/>
    <x v="3440"/>
  </r>
  <r>
    <n v="3453"/>
    <x v="3451"/>
    <x v="3451"/>
    <n v="300"/>
    <n v="385"/>
    <x v="0"/>
    <x v="1"/>
    <s v="GBP"/>
    <n v="1471130956"/>
    <n v="1465946956"/>
    <b v="0"/>
    <x v="25"/>
    <b v="1"/>
    <s v="theater/plays"/>
    <n v="128.33333333333334"/>
    <n v="27.5"/>
    <x v="1"/>
    <s v="plays"/>
    <x v="3453"/>
    <x v="3441"/>
  </r>
  <r>
    <n v="3454"/>
    <x v="3452"/>
    <x v="3452"/>
    <n v="700"/>
    <n v="705"/>
    <x v="0"/>
    <x v="1"/>
    <s v="GBP"/>
    <n v="1406825159"/>
    <n v="1404233159"/>
    <b v="0"/>
    <x v="64"/>
    <b v="1"/>
    <s v="theater/plays"/>
    <n v="100.71428571428571"/>
    <n v="33.571428571428569"/>
    <x v="1"/>
    <s v="plays"/>
    <x v="3454"/>
    <x v="3442"/>
  </r>
  <r>
    <n v="3455"/>
    <x v="3453"/>
    <x v="3453"/>
    <n v="10000"/>
    <n v="10065"/>
    <x v="0"/>
    <x v="0"/>
    <s v="USD"/>
    <n v="1476381627"/>
    <n v="1473789627"/>
    <b v="0"/>
    <x v="50"/>
    <b v="1"/>
    <s v="theater/plays"/>
    <n v="100.64999999999999"/>
    <n v="145.86956521739131"/>
    <x v="1"/>
    <s v="plays"/>
    <x v="3455"/>
    <x v="3443"/>
  </r>
  <r>
    <n v="3456"/>
    <x v="3454"/>
    <x v="3454"/>
    <n v="3000"/>
    <n v="5739"/>
    <x v="0"/>
    <x v="0"/>
    <s v="USD"/>
    <n v="1406876340"/>
    <n v="1404190567"/>
    <b v="0"/>
    <x v="38"/>
    <b v="1"/>
    <s v="theater/plays"/>
    <n v="191.3"/>
    <n v="358.6875"/>
    <x v="1"/>
    <s v="plays"/>
    <x v="3456"/>
    <x v="3444"/>
  </r>
  <r>
    <n v="3457"/>
    <x v="3455"/>
    <x v="3455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s v="plays"/>
    <x v="3457"/>
    <x v="3445"/>
  </r>
  <r>
    <n v="3458"/>
    <x v="3456"/>
    <x v="3456"/>
    <n v="978"/>
    <n v="1216"/>
    <x v="0"/>
    <x v="0"/>
    <s v="USD"/>
    <n v="1422937620"/>
    <n v="1420606303"/>
    <b v="0"/>
    <x v="74"/>
    <b v="1"/>
    <s v="theater/plays"/>
    <n v="124.33537832310839"/>
    <n v="45.037037037037038"/>
    <x v="1"/>
    <s v="plays"/>
    <x v="3458"/>
    <x v="3446"/>
  </r>
  <r>
    <n v="3459"/>
    <x v="3457"/>
    <x v="3457"/>
    <n v="500"/>
    <n v="631"/>
    <x v="0"/>
    <x v="1"/>
    <s v="GBP"/>
    <n v="1463743860"/>
    <n v="1461151860"/>
    <b v="0"/>
    <x v="17"/>
    <b v="1"/>
    <s v="theater/plays"/>
    <n v="126.2"/>
    <n v="17.527777777777779"/>
    <x v="1"/>
    <s v="plays"/>
    <x v="3459"/>
    <x v="3447"/>
  </r>
  <r>
    <n v="3460"/>
    <x v="3458"/>
    <x v="3458"/>
    <n v="500"/>
    <n v="950"/>
    <x v="0"/>
    <x v="1"/>
    <s v="GBP"/>
    <n v="1408106352"/>
    <n v="1406896752"/>
    <b v="0"/>
    <x v="10"/>
    <b v="1"/>
    <s v="theater/plays"/>
    <n v="190"/>
    <n v="50"/>
    <x v="1"/>
    <s v="plays"/>
    <x v="3460"/>
    <x v="3448"/>
  </r>
  <r>
    <n v="3461"/>
    <x v="3459"/>
    <x v="3459"/>
    <n v="500"/>
    <n v="695"/>
    <x v="0"/>
    <x v="0"/>
    <s v="USD"/>
    <n v="1477710000"/>
    <n v="1475248279"/>
    <b v="0"/>
    <x v="8"/>
    <b v="1"/>
    <s v="theater/plays"/>
    <n v="139"/>
    <n v="57.916666666666664"/>
    <x v="1"/>
    <s v="plays"/>
    <x v="3461"/>
    <x v="3449"/>
  </r>
  <r>
    <n v="3462"/>
    <x v="3460"/>
    <x v="3460"/>
    <n v="250"/>
    <n v="505"/>
    <x v="0"/>
    <x v="0"/>
    <s v="USD"/>
    <n v="1436551200"/>
    <n v="1435181628"/>
    <b v="0"/>
    <x v="57"/>
    <b v="1"/>
    <s v="theater/plays"/>
    <n v="202"/>
    <n v="29.705882352941178"/>
    <x v="1"/>
    <s v="plays"/>
    <x v="3462"/>
    <x v="3450"/>
  </r>
  <r>
    <n v="3463"/>
    <x v="3461"/>
    <x v="3461"/>
    <n v="10000"/>
    <n v="10338"/>
    <x v="0"/>
    <x v="5"/>
    <s v="CAD"/>
    <n v="1476158340"/>
    <n v="1472594585"/>
    <b v="0"/>
    <x v="229"/>
    <b v="1"/>
    <s v="theater/plays"/>
    <n v="103.38000000000001"/>
    <n v="90.684210526315795"/>
    <x v="1"/>
    <s v="plays"/>
    <x v="3463"/>
    <x v="3451"/>
  </r>
  <r>
    <n v="3464"/>
    <x v="3462"/>
    <x v="3462"/>
    <n v="5000"/>
    <n v="5116.18"/>
    <x v="0"/>
    <x v="0"/>
    <s v="USD"/>
    <n v="1471921637"/>
    <n v="1469329637"/>
    <b v="0"/>
    <x v="251"/>
    <b v="1"/>
    <s v="theater/plays"/>
    <n v="102.3236"/>
    <n v="55.012688172043013"/>
    <x v="1"/>
    <s v="plays"/>
    <x v="3464"/>
    <x v="3452"/>
  </r>
  <r>
    <n v="3465"/>
    <x v="3463"/>
    <x v="3463"/>
    <n v="2000"/>
    <n v="2060"/>
    <x v="0"/>
    <x v="1"/>
    <s v="GBP"/>
    <n v="1439136000"/>
    <n v="1436972472"/>
    <b v="0"/>
    <x v="17"/>
    <b v="1"/>
    <s v="theater/plays"/>
    <n v="103"/>
    <n v="57.222222222222221"/>
    <x v="1"/>
    <s v="plays"/>
    <x v="3465"/>
    <x v="3453"/>
  </r>
  <r>
    <n v="3466"/>
    <x v="3464"/>
    <x v="3464"/>
    <n v="3500"/>
    <n v="4450"/>
    <x v="0"/>
    <x v="0"/>
    <s v="USD"/>
    <n v="1461108450"/>
    <n v="1455928050"/>
    <b v="0"/>
    <x v="42"/>
    <b v="1"/>
    <s v="theater/plays"/>
    <n v="127.14285714285714"/>
    <n v="72.950819672131146"/>
    <x v="1"/>
    <s v="plays"/>
    <x v="3466"/>
    <x v="3454"/>
  </r>
  <r>
    <n v="3467"/>
    <x v="3465"/>
    <x v="3465"/>
    <n v="3000"/>
    <n v="3030"/>
    <x v="0"/>
    <x v="0"/>
    <s v="USD"/>
    <n v="1426864032"/>
    <n v="1424275632"/>
    <b v="0"/>
    <x v="5"/>
    <b v="1"/>
    <s v="theater/plays"/>
    <n v="101"/>
    <n v="64.468085106382972"/>
    <x v="1"/>
    <s v="plays"/>
    <x v="3467"/>
    <x v="3455"/>
  </r>
  <r>
    <n v="3468"/>
    <x v="3466"/>
    <x v="3466"/>
    <n v="10000"/>
    <n v="12178"/>
    <x v="0"/>
    <x v="0"/>
    <s v="USD"/>
    <n v="1474426800"/>
    <n v="1471976529"/>
    <b v="0"/>
    <x v="57"/>
    <b v="1"/>
    <s v="theater/plays"/>
    <n v="121.78"/>
    <n v="716.35294117647061"/>
    <x v="1"/>
    <s v="plays"/>
    <x v="3468"/>
    <x v="3456"/>
  </r>
  <r>
    <n v="3469"/>
    <x v="3467"/>
    <x v="3467"/>
    <n v="2800"/>
    <n v="3175"/>
    <x v="0"/>
    <x v="0"/>
    <s v="USD"/>
    <n v="1461857045"/>
    <n v="1459265045"/>
    <b v="0"/>
    <x v="287"/>
    <b v="1"/>
    <s v="theater/plays"/>
    <n v="113.39285714285714"/>
    <n v="50.396825396825399"/>
    <x v="1"/>
    <s v="plays"/>
    <x v="3469"/>
    <x v="3457"/>
  </r>
  <r>
    <n v="3470"/>
    <x v="3468"/>
    <x v="3468"/>
    <n v="250"/>
    <n v="375"/>
    <x v="0"/>
    <x v="0"/>
    <s v="USD"/>
    <n v="1468618680"/>
    <n v="1465345902"/>
    <b v="0"/>
    <x v="82"/>
    <b v="1"/>
    <s v="theater/plays"/>
    <n v="150"/>
    <n v="41.666666666666664"/>
    <x v="1"/>
    <s v="plays"/>
    <x v="3470"/>
    <x v="3458"/>
  </r>
  <r>
    <n v="3471"/>
    <x v="3469"/>
    <x v="3469"/>
    <n v="500"/>
    <n v="1073"/>
    <x v="0"/>
    <x v="1"/>
    <s v="GBP"/>
    <n v="1409515200"/>
    <n v="1405971690"/>
    <b v="0"/>
    <x v="209"/>
    <b v="1"/>
    <s v="theater/plays"/>
    <n v="214.6"/>
    <n v="35.766666666666666"/>
    <x v="1"/>
    <s v="plays"/>
    <x v="3471"/>
    <x v="3459"/>
  </r>
  <r>
    <n v="3472"/>
    <x v="3470"/>
    <x v="3470"/>
    <n v="2000"/>
    <n v="2041"/>
    <x v="0"/>
    <x v="0"/>
    <s v="USD"/>
    <n v="1415253540"/>
    <n v="1413432331"/>
    <b v="0"/>
    <x v="23"/>
    <b v="1"/>
    <s v="theater/plays"/>
    <n v="102.05"/>
    <n v="88.739130434782609"/>
    <x v="1"/>
    <s v="plays"/>
    <x v="3472"/>
    <x v="3460"/>
  </r>
  <r>
    <n v="3473"/>
    <x v="3471"/>
    <x v="3471"/>
    <n v="4900"/>
    <n v="4900"/>
    <x v="0"/>
    <x v="0"/>
    <s v="USD"/>
    <n v="1426883220"/>
    <n v="1425067296"/>
    <b v="0"/>
    <x v="51"/>
    <b v="1"/>
    <s v="theater/plays"/>
    <n v="100"/>
    <n v="148.4848484848485"/>
    <x v="1"/>
    <s v="plays"/>
    <x v="3473"/>
    <x v="3461"/>
  </r>
  <r>
    <n v="3474"/>
    <x v="3472"/>
    <x v="3472"/>
    <n v="2000"/>
    <n v="2020"/>
    <x v="0"/>
    <x v="1"/>
    <s v="GBP"/>
    <n v="1469016131"/>
    <n v="1466424131"/>
    <b v="0"/>
    <x v="70"/>
    <b v="1"/>
    <s v="theater/plays"/>
    <n v="101"/>
    <n v="51.794871794871796"/>
    <x v="1"/>
    <s v="plays"/>
    <x v="3474"/>
    <x v="3462"/>
  </r>
  <r>
    <n v="3475"/>
    <x v="3473"/>
    <x v="3473"/>
    <n v="300"/>
    <n v="340"/>
    <x v="0"/>
    <x v="1"/>
    <s v="GBP"/>
    <n v="1414972800"/>
    <n v="1412629704"/>
    <b v="0"/>
    <x v="57"/>
    <b v="1"/>
    <s v="theater/plays"/>
    <n v="113.33333333333333"/>
    <n v="20"/>
    <x v="1"/>
    <s v="plays"/>
    <x v="3475"/>
    <x v="3463"/>
  </r>
  <r>
    <n v="3476"/>
    <x v="3474"/>
    <x v="3474"/>
    <n v="300"/>
    <n v="312"/>
    <x v="0"/>
    <x v="0"/>
    <s v="USD"/>
    <n v="1414378800"/>
    <n v="1412836990"/>
    <b v="0"/>
    <x v="79"/>
    <b v="1"/>
    <s v="theater/plays"/>
    <n v="104"/>
    <n v="52"/>
    <x v="1"/>
    <s v="plays"/>
    <x v="3476"/>
    <x v="3464"/>
  </r>
  <r>
    <n v="3477"/>
    <x v="3475"/>
    <x v="3475"/>
    <n v="1800"/>
    <n v="2076"/>
    <x v="0"/>
    <x v="0"/>
    <s v="USD"/>
    <n v="1431831600"/>
    <n v="1430761243"/>
    <b v="0"/>
    <x v="70"/>
    <b v="1"/>
    <s v="theater/plays"/>
    <n v="115.33333333333333"/>
    <n v="53.230769230769234"/>
    <x v="1"/>
    <s v="plays"/>
    <x v="3477"/>
    <x v="3465"/>
  </r>
  <r>
    <n v="3478"/>
    <x v="3476"/>
    <x v="3476"/>
    <n v="2000"/>
    <n v="2257"/>
    <x v="0"/>
    <x v="0"/>
    <s v="USD"/>
    <n v="1426539600"/>
    <n v="1424296822"/>
    <b v="0"/>
    <x v="7"/>
    <b v="1"/>
    <s v="theater/plays"/>
    <n v="112.85000000000001"/>
    <n v="39.596491228070178"/>
    <x v="1"/>
    <s v="plays"/>
    <x v="3478"/>
    <x v="3466"/>
  </r>
  <r>
    <n v="3479"/>
    <x v="3477"/>
    <x v="3477"/>
    <n v="1500"/>
    <n v="1918"/>
    <x v="0"/>
    <x v="1"/>
    <s v="GBP"/>
    <n v="1403382680"/>
    <n v="1400790680"/>
    <b v="0"/>
    <x v="66"/>
    <b v="1"/>
    <s v="theater/plays"/>
    <n v="127.86666666666666"/>
    <n v="34.25"/>
    <x v="1"/>
    <s v="plays"/>
    <x v="3479"/>
    <x v="3467"/>
  </r>
  <r>
    <n v="3480"/>
    <x v="3478"/>
    <x v="3478"/>
    <n v="1500"/>
    <n v="2140"/>
    <x v="0"/>
    <x v="0"/>
    <s v="USD"/>
    <n v="1436562000"/>
    <n v="1434440227"/>
    <b v="0"/>
    <x v="62"/>
    <b v="1"/>
    <s v="theater/plays"/>
    <n v="142.66666666666669"/>
    <n v="164.61538461538461"/>
    <x v="1"/>
    <s v="plays"/>
    <x v="3480"/>
    <x v="3468"/>
  </r>
  <r>
    <n v="3481"/>
    <x v="3479"/>
    <x v="3479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s v="plays"/>
    <x v="3481"/>
    <x v="3469"/>
  </r>
  <r>
    <n v="3482"/>
    <x v="3480"/>
    <x v="3480"/>
    <n v="3000"/>
    <n v="4150"/>
    <x v="0"/>
    <x v="1"/>
    <s v="GBP"/>
    <n v="1404671466"/>
    <n v="1402079466"/>
    <b v="0"/>
    <x v="144"/>
    <b v="1"/>
    <s v="theater/plays"/>
    <n v="138.33333333333334"/>
    <n v="51.875"/>
    <x v="1"/>
    <s v="plays"/>
    <x v="3482"/>
    <x v="3470"/>
  </r>
  <r>
    <n v="3483"/>
    <x v="3481"/>
    <x v="3481"/>
    <n v="3350"/>
    <n v="5358"/>
    <x v="0"/>
    <x v="0"/>
    <s v="USD"/>
    <n v="1404403381"/>
    <n v="1401811381"/>
    <b v="0"/>
    <x v="182"/>
    <b v="1"/>
    <s v="theater/plays"/>
    <n v="159.9402985074627"/>
    <n v="40.285714285714285"/>
    <x v="1"/>
    <s v="plays"/>
    <x v="3483"/>
    <x v="3471"/>
  </r>
  <r>
    <n v="3484"/>
    <x v="3482"/>
    <x v="3482"/>
    <n v="2500"/>
    <n v="2856"/>
    <x v="0"/>
    <x v="0"/>
    <s v="USD"/>
    <n v="1466014499"/>
    <n v="1463422499"/>
    <b v="0"/>
    <x v="34"/>
    <b v="1"/>
    <s v="theater/plays"/>
    <n v="114.24000000000001"/>
    <n v="64.909090909090907"/>
    <x v="1"/>
    <s v="plays"/>
    <x v="3484"/>
    <x v="3472"/>
  </r>
  <r>
    <n v="3485"/>
    <x v="3483"/>
    <x v="3483"/>
    <n v="1650"/>
    <n v="1660"/>
    <x v="0"/>
    <x v="0"/>
    <s v="USD"/>
    <n v="1454431080"/>
    <n v="1451839080"/>
    <b v="0"/>
    <x v="209"/>
    <b v="1"/>
    <s v="theater/plays"/>
    <n v="100.60606060606061"/>
    <n v="55.333333333333336"/>
    <x v="1"/>
    <s v="plays"/>
    <x v="3485"/>
    <x v="3473"/>
  </r>
  <r>
    <n v="3486"/>
    <x v="3484"/>
    <x v="3484"/>
    <n v="3000"/>
    <n v="4656"/>
    <x v="0"/>
    <x v="0"/>
    <s v="USD"/>
    <n v="1433314740"/>
    <n v="1430600401"/>
    <b v="0"/>
    <x v="66"/>
    <b v="1"/>
    <s v="theater/plays"/>
    <n v="155.20000000000002"/>
    <n v="83.142857142857139"/>
    <x v="1"/>
    <s v="plays"/>
    <x v="3486"/>
    <x v="3474"/>
  </r>
  <r>
    <n v="3487"/>
    <x v="3485"/>
    <x v="3485"/>
    <n v="2000"/>
    <n v="2555"/>
    <x v="0"/>
    <x v="1"/>
    <s v="GBP"/>
    <n v="1435185252"/>
    <n v="1432593252"/>
    <b v="0"/>
    <x v="36"/>
    <b v="1"/>
    <s v="theater/plays"/>
    <n v="127.75000000000001"/>
    <n v="38.712121212121211"/>
    <x v="1"/>
    <s v="plays"/>
    <x v="3487"/>
    <x v="3475"/>
  </r>
  <r>
    <n v="3488"/>
    <x v="3486"/>
    <x v="3486"/>
    <n v="3000"/>
    <n v="3636"/>
    <x v="0"/>
    <x v="0"/>
    <s v="USD"/>
    <n v="1429286400"/>
    <n v="1427221560"/>
    <b v="0"/>
    <x v="60"/>
    <b v="1"/>
    <s v="theater/plays"/>
    <n v="121.2"/>
    <n v="125.37931034482759"/>
    <x v="1"/>
    <s v="plays"/>
    <x v="3488"/>
    <x v="3476"/>
  </r>
  <r>
    <n v="3489"/>
    <x v="3487"/>
    <x v="3487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s v="plays"/>
    <x v="3489"/>
    <x v="3477"/>
  </r>
  <r>
    <n v="3490"/>
    <x v="3488"/>
    <x v="3488"/>
    <n v="1000"/>
    <n v="1275"/>
    <x v="0"/>
    <x v="0"/>
    <s v="USD"/>
    <n v="1460574924"/>
    <n v="1457982924"/>
    <b v="0"/>
    <x v="74"/>
    <b v="1"/>
    <s v="theater/plays"/>
    <n v="127.49999999999999"/>
    <n v="47.222222222222221"/>
    <x v="1"/>
    <s v="plays"/>
    <x v="3490"/>
    <x v="3478"/>
  </r>
  <r>
    <n v="3491"/>
    <x v="3489"/>
    <x v="3489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s v="plays"/>
    <x v="3491"/>
    <x v="3479"/>
  </r>
  <r>
    <n v="3492"/>
    <x v="3490"/>
    <x v="3490"/>
    <n v="3800"/>
    <n v="4000.22"/>
    <x v="0"/>
    <x v="0"/>
    <s v="USD"/>
    <n v="1445818397"/>
    <n v="1442794397"/>
    <b v="0"/>
    <x v="2"/>
    <b v="1"/>
    <s v="theater/plays"/>
    <n v="105.26894736842105"/>
    <n v="114.29199999999999"/>
    <x v="1"/>
    <s v="plays"/>
    <x v="3492"/>
    <x v="3480"/>
  </r>
  <r>
    <n v="3493"/>
    <x v="3491"/>
    <x v="3491"/>
    <n v="1500"/>
    <n v="1500"/>
    <x v="0"/>
    <x v="0"/>
    <s v="USD"/>
    <n v="1408252260"/>
    <n v="1406580436"/>
    <b v="0"/>
    <x v="60"/>
    <b v="1"/>
    <s v="theater/plays"/>
    <n v="100"/>
    <n v="51.724137931034484"/>
    <x v="1"/>
    <s v="plays"/>
    <x v="3493"/>
    <x v="3481"/>
  </r>
  <r>
    <n v="3494"/>
    <x v="3492"/>
    <x v="3492"/>
    <n v="400"/>
    <n v="400"/>
    <x v="0"/>
    <x v="0"/>
    <s v="USD"/>
    <n v="1480140000"/>
    <n v="1479186575"/>
    <b v="0"/>
    <x v="62"/>
    <b v="1"/>
    <s v="theater/plays"/>
    <n v="100"/>
    <n v="30.76923076923077"/>
    <x v="1"/>
    <s v="plays"/>
    <x v="3494"/>
    <x v="3482"/>
  </r>
  <r>
    <n v="3495"/>
    <x v="3493"/>
    <x v="3493"/>
    <n v="5000"/>
    <n v="5343"/>
    <x v="0"/>
    <x v="5"/>
    <s v="CAD"/>
    <n v="1414862280"/>
    <n v="1412360309"/>
    <b v="0"/>
    <x v="250"/>
    <b v="1"/>
    <s v="theater/plays"/>
    <n v="106.86"/>
    <n v="74.208333333333329"/>
    <x v="1"/>
    <s v="plays"/>
    <x v="3495"/>
    <x v="3483"/>
  </r>
  <r>
    <n v="3496"/>
    <x v="3494"/>
    <x v="3494"/>
    <n v="3000"/>
    <n v="3732"/>
    <x v="0"/>
    <x v="0"/>
    <s v="USD"/>
    <n v="1473625166"/>
    <n v="1470169166"/>
    <b v="0"/>
    <x v="76"/>
    <b v="1"/>
    <s v="theater/plays"/>
    <n v="124.4"/>
    <n v="47.846153846153847"/>
    <x v="1"/>
    <s v="plays"/>
    <x v="3496"/>
    <x v="3484"/>
  </r>
  <r>
    <n v="3497"/>
    <x v="3495"/>
    <x v="3495"/>
    <n v="1551"/>
    <n v="1686"/>
    <x v="0"/>
    <x v="0"/>
    <s v="USD"/>
    <n v="1464904800"/>
    <n v="1463852904"/>
    <b v="0"/>
    <x v="72"/>
    <b v="1"/>
    <s v="theater/plays"/>
    <n v="108.70406189555126"/>
    <n v="34.408163265306122"/>
    <x v="1"/>
    <s v="plays"/>
    <x v="3497"/>
    <x v="3485"/>
  </r>
  <r>
    <n v="3498"/>
    <x v="3496"/>
    <x v="3496"/>
    <n v="1650"/>
    <n v="1690"/>
    <x v="0"/>
    <x v="5"/>
    <s v="CAD"/>
    <n v="1464471840"/>
    <n v="1459309704"/>
    <b v="0"/>
    <x v="288"/>
    <b v="1"/>
    <s v="theater/plays"/>
    <n v="102.42424242424242"/>
    <n v="40.238095238095241"/>
    <x v="1"/>
    <s v="plays"/>
    <x v="3498"/>
    <x v="3486"/>
  </r>
  <r>
    <n v="3499"/>
    <x v="3497"/>
    <x v="3497"/>
    <n v="2000"/>
    <n v="2110"/>
    <x v="0"/>
    <x v="0"/>
    <s v="USD"/>
    <n v="1435733940"/>
    <n v="1431046325"/>
    <b v="0"/>
    <x v="2"/>
    <b v="1"/>
    <s v="theater/plays"/>
    <n v="105.5"/>
    <n v="60.285714285714285"/>
    <x v="1"/>
    <s v="plays"/>
    <x v="3499"/>
    <x v="3487"/>
  </r>
  <r>
    <n v="3500"/>
    <x v="3498"/>
    <x v="3498"/>
    <n v="1000"/>
    <n v="1063"/>
    <x v="0"/>
    <x v="0"/>
    <s v="USD"/>
    <n v="1457326740"/>
    <n v="1455919438"/>
    <b v="0"/>
    <x v="288"/>
    <b v="1"/>
    <s v="theater/plays"/>
    <n v="106.3"/>
    <n v="25.30952380952381"/>
    <x v="1"/>
    <s v="plays"/>
    <x v="3500"/>
    <x v="3488"/>
  </r>
  <r>
    <n v="3501"/>
    <x v="3499"/>
    <x v="3499"/>
    <n v="1500"/>
    <n v="1510"/>
    <x v="0"/>
    <x v="1"/>
    <s v="GBP"/>
    <n v="1441995595"/>
    <n v="1439835595"/>
    <b v="0"/>
    <x v="288"/>
    <b v="1"/>
    <s v="theater/plays"/>
    <n v="100.66666666666666"/>
    <n v="35.952380952380949"/>
    <x v="1"/>
    <s v="plays"/>
    <x v="3501"/>
    <x v="3489"/>
  </r>
  <r>
    <n v="3502"/>
    <x v="3500"/>
    <x v="3500"/>
    <n v="4000"/>
    <n v="4216"/>
    <x v="0"/>
    <x v="0"/>
    <s v="USD"/>
    <n v="1458100740"/>
    <n v="1456862924"/>
    <b v="0"/>
    <x v="162"/>
    <b v="1"/>
    <s v="theater/plays"/>
    <n v="105.4"/>
    <n v="136"/>
    <x v="1"/>
    <s v="plays"/>
    <x v="3502"/>
    <x v="3490"/>
  </r>
  <r>
    <n v="3503"/>
    <x v="3501"/>
    <x v="3501"/>
    <n v="2500"/>
    <n v="2689"/>
    <x v="0"/>
    <x v="1"/>
    <s v="GBP"/>
    <n v="1469359728"/>
    <n v="1466767728"/>
    <b v="0"/>
    <x v="44"/>
    <b v="1"/>
    <s v="theater/plays"/>
    <n v="107.55999999999999"/>
    <n v="70.763157894736835"/>
    <x v="1"/>
    <s v="plays"/>
    <x v="3503"/>
    <x v="3491"/>
  </r>
  <r>
    <n v="3504"/>
    <x v="3502"/>
    <x v="3502"/>
    <n v="1000"/>
    <n v="1000"/>
    <x v="0"/>
    <x v="0"/>
    <s v="USD"/>
    <n v="1447959491"/>
    <n v="1445363891"/>
    <b v="0"/>
    <x v="22"/>
    <b v="1"/>
    <s v="theater/plays"/>
    <n v="100"/>
    <n v="125"/>
    <x v="1"/>
    <s v="plays"/>
    <x v="3504"/>
    <x v="3492"/>
  </r>
  <r>
    <n v="3505"/>
    <x v="3503"/>
    <x v="3503"/>
    <n v="2500"/>
    <n v="2594"/>
    <x v="0"/>
    <x v="0"/>
    <s v="USD"/>
    <n v="1399953600"/>
    <n v="1398983245"/>
    <b v="0"/>
    <x v="70"/>
    <b v="1"/>
    <s v="theater/plays"/>
    <n v="103.76"/>
    <n v="66.512820512820511"/>
    <x v="1"/>
    <s v="plays"/>
    <x v="3505"/>
    <x v="3493"/>
  </r>
  <r>
    <n v="3506"/>
    <x v="3504"/>
    <x v="3504"/>
    <n v="3000"/>
    <n v="3045"/>
    <x v="0"/>
    <x v="0"/>
    <s v="USD"/>
    <n v="1408815440"/>
    <n v="1404927440"/>
    <b v="0"/>
    <x v="60"/>
    <b v="1"/>
    <s v="theater/plays"/>
    <n v="101.49999999999999"/>
    <n v="105"/>
    <x v="1"/>
    <s v="plays"/>
    <x v="3506"/>
    <x v="3494"/>
  </r>
  <r>
    <n v="3507"/>
    <x v="3505"/>
    <x v="3505"/>
    <n v="10000"/>
    <n v="10440"/>
    <x v="0"/>
    <x v="0"/>
    <s v="USD"/>
    <n v="1464732537"/>
    <n v="1462140537"/>
    <b v="0"/>
    <x v="250"/>
    <b v="1"/>
    <s v="theater/plays"/>
    <n v="104.4"/>
    <n v="145"/>
    <x v="1"/>
    <s v="plays"/>
    <x v="3507"/>
    <x v="3495"/>
  </r>
  <r>
    <n v="3508"/>
    <x v="3506"/>
    <x v="3506"/>
    <n v="100"/>
    <n v="180"/>
    <x v="0"/>
    <x v="1"/>
    <s v="GBP"/>
    <n v="1462914000"/>
    <n v="1460914253"/>
    <b v="0"/>
    <x v="41"/>
    <b v="1"/>
    <s v="theater/plays"/>
    <n v="180"/>
    <n v="12"/>
    <x v="1"/>
    <s v="plays"/>
    <x v="3508"/>
    <x v="3496"/>
  </r>
  <r>
    <n v="3509"/>
    <x v="3507"/>
    <x v="3507"/>
    <n v="3000"/>
    <n v="3190"/>
    <x v="0"/>
    <x v="0"/>
    <s v="USD"/>
    <n v="1416545700"/>
    <n v="1415392666"/>
    <b v="0"/>
    <x v="51"/>
    <b v="1"/>
    <s v="theater/plays"/>
    <n v="106.33333333333333"/>
    <n v="96.666666666666671"/>
    <x v="1"/>
    <s v="plays"/>
    <x v="3509"/>
    <x v="3497"/>
  </r>
  <r>
    <n v="3510"/>
    <x v="3508"/>
    <x v="3508"/>
    <n v="900"/>
    <n v="905"/>
    <x v="0"/>
    <x v="0"/>
    <s v="USD"/>
    <n v="1404312846"/>
    <n v="1402584846"/>
    <b v="0"/>
    <x v="41"/>
    <b v="1"/>
    <s v="theater/plays"/>
    <n v="100.55555555555556"/>
    <n v="60.333333333333336"/>
    <x v="1"/>
    <s v="plays"/>
    <x v="3510"/>
    <x v="3498"/>
  </r>
  <r>
    <n v="3511"/>
    <x v="3509"/>
    <x v="3509"/>
    <n v="1500"/>
    <n v="1518"/>
    <x v="0"/>
    <x v="1"/>
    <s v="GBP"/>
    <n v="1415385000"/>
    <n v="1413406695"/>
    <b v="0"/>
    <x v="10"/>
    <b v="1"/>
    <s v="theater/plays"/>
    <n v="101.2"/>
    <n v="79.89473684210526"/>
    <x v="1"/>
    <s v="plays"/>
    <x v="3511"/>
    <x v="3499"/>
  </r>
  <r>
    <n v="3512"/>
    <x v="3510"/>
    <x v="3510"/>
    <n v="1000"/>
    <n v="1000"/>
    <x v="0"/>
    <x v="1"/>
    <s v="GBP"/>
    <n v="1429789992"/>
    <n v="1424609592"/>
    <b v="0"/>
    <x v="57"/>
    <b v="1"/>
    <s v="theater/plays"/>
    <n v="100"/>
    <n v="58.823529411764703"/>
    <x v="1"/>
    <s v="plays"/>
    <x v="3512"/>
    <x v="3500"/>
  </r>
  <r>
    <n v="3513"/>
    <x v="3511"/>
    <x v="3511"/>
    <n v="2800"/>
    <n v="3315"/>
    <x v="0"/>
    <x v="0"/>
    <s v="USD"/>
    <n v="1401857940"/>
    <n v="1400725112"/>
    <b v="0"/>
    <x v="34"/>
    <b v="1"/>
    <s v="theater/plays"/>
    <n v="118.39285714285714"/>
    <n v="75.340909090909093"/>
    <x v="1"/>
    <s v="plays"/>
    <x v="3513"/>
    <x v="3501"/>
  </r>
  <r>
    <n v="3514"/>
    <x v="3512"/>
    <x v="3512"/>
    <n v="500"/>
    <n v="550"/>
    <x v="0"/>
    <x v="0"/>
    <s v="USD"/>
    <n v="1422853140"/>
    <n v="1421439552"/>
    <b v="0"/>
    <x v="73"/>
    <b v="1"/>
    <s v="theater/plays"/>
    <n v="110.00000000000001"/>
    <n v="55"/>
    <x v="1"/>
    <s v="plays"/>
    <x v="3514"/>
    <x v="3502"/>
  </r>
  <r>
    <n v="3515"/>
    <x v="3513"/>
    <x v="3513"/>
    <n v="3000"/>
    <n v="3080"/>
    <x v="0"/>
    <x v="0"/>
    <s v="USD"/>
    <n v="1433097171"/>
    <n v="1430505171"/>
    <b v="0"/>
    <x v="67"/>
    <b v="1"/>
    <s v="theater/plays"/>
    <n v="102.66666666666666"/>
    <n v="66.956521739130437"/>
    <x v="1"/>
    <s v="plays"/>
    <x v="3515"/>
    <x v="3503"/>
  </r>
  <r>
    <n v="3516"/>
    <x v="3514"/>
    <x v="3514"/>
    <n v="2500"/>
    <n v="2500"/>
    <x v="0"/>
    <x v="0"/>
    <s v="USD"/>
    <n v="1410145200"/>
    <n v="1407197670"/>
    <b v="0"/>
    <x v="202"/>
    <b v="1"/>
    <s v="theater/plays"/>
    <n v="100"/>
    <n v="227.27272727272728"/>
    <x v="1"/>
    <s v="plays"/>
    <x v="3516"/>
    <x v="3504"/>
  </r>
  <r>
    <n v="3517"/>
    <x v="3515"/>
    <x v="3515"/>
    <n v="4000"/>
    <n v="4000"/>
    <x v="0"/>
    <x v="1"/>
    <s v="GBP"/>
    <n v="1404471600"/>
    <n v="1401910634"/>
    <b v="0"/>
    <x v="62"/>
    <b v="1"/>
    <s v="theater/plays"/>
    <n v="100"/>
    <n v="307.69230769230768"/>
    <x v="1"/>
    <s v="plays"/>
    <x v="3517"/>
    <x v="3505"/>
  </r>
  <r>
    <n v="3518"/>
    <x v="3516"/>
    <x v="3516"/>
    <n v="1500"/>
    <n v="1650.69"/>
    <x v="0"/>
    <x v="0"/>
    <s v="USD"/>
    <n v="1412259660"/>
    <n v="1410461299"/>
    <b v="0"/>
    <x v="51"/>
    <b v="1"/>
    <s v="theater/plays"/>
    <n v="110.04599999999999"/>
    <n v="50.020909090909093"/>
    <x v="1"/>
    <s v="plays"/>
    <x v="3518"/>
    <x v="3506"/>
  </r>
  <r>
    <n v="3519"/>
    <x v="3517"/>
    <x v="3517"/>
    <n v="2000"/>
    <n v="2027"/>
    <x v="0"/>
    <x v="1"/>
    <s v="GBP"/>
    <n v="1425478950"/>
    <n v="1422886950"/>
    <b v="0"/>
    <x v="33"/>
    <b v="1"/>
    <s v="theater/plays"/>
    <n v="101.35000000000001"/>
    <n v="72.392857142857139"/>
    <x v="1"/>
    <s v="plays"/>
    <x v="3519"/>
    <x v="3507"/>
  </r>
  <r>
    <n v="3520"/>
    <x v="3518"/>
    <x v="3518"/>
    <n v="2000"/>
    <n v="2015"/>
    <x v="0"/>
    <x v="1"/>
    <s v="GBP"/>
    <n v="1441547220"/>
    <n v="1439322412"/>
    <b v="0"/>
    <x v="64"/>
    <b v="1"/>
    <s v="theater/plays"/>
    <n v="100.75"/>
    <n v="95.952380952380949"/>
    <x v="1"/>
    <s v="plays"/>
    <x v="3520"/>
    <x v="3508"/>
  </r>
  <r>
    <n v="3521"/>
    <x v="3519"/>
    <x v="3519"/>
    <n v="350"/>
    <n v="593"/>
    <x v="0"/>
    <x v="0"/>
    <s v="USD"/>
    <n v="1411980020"/>
    <n v="1409388020"/>
    <b v="0"/>
    <x v="62"/>
    <b v="1"/>
    <s v="theater/plays"/>
    <n v="169.42857142857144"/>
    <n v="45.615384615384613"/>
    <x v="1"/>
    <s v="plays"/>
    <x v="3521"/>
    <x v="3509"/>
  </r>
  <r>
    <n v="3522"/>
    <x v="3520"/>
    <x v="3520"/>
    <n v="1395"/>
    <n v="1395"/>
    <x v="0"/>
    <x v="1"/>
    <s v="GBP"/>
    <n v="1442311560"/>
    <n v="1439924246"/>
    <b v="0"/>
    <x v="69"/>
    <b v="1"/>
    <s v="theater/plays"/>
    <n v="100"/>
    <n v="41.029411764705884"/>
    <x v="1"/>
    <s v="plays"/>
    <x v="3522"/>
    <x v="3510"/>
  </r>
  <r>
    <n v="3523"/>
    <x v="3521"/>
    <x v="3521"/>
    <n v="4000"/>
    <n v="4546"/>
    <x v="0"/>
    <x v="1"/>
    <s v="GBP"/>
    <n v="1474844400"/>
    <n v="1469871148"/>
    <b v="0"/>
    <x v="144"/>
    <b v="1"/>
    <s v="theater/plays"/>
    <n v="113.65"/>
    <n v="56.825000000000003"/>
    <x v="1"/>
    <s v="plays"/>
    <x v="3523"/>
    <x v="3511"/>
  </r>
  <r>
    <n v="3524"/>
    <x v="3522"/>
    <x v="3522"/>
    <n v="10000"/>
    <n v="10156"/>
    <x v="0"/>
    <x v="0"/>
    <s v="USD"/>
    <n v="1410580800"/>
    <n v="1409336373"/>
    <b v="0"/>
    <x v="142"/>
    <b v="1"/>
    <s v="theater/plays"/>
    <n v="101.56"/>
    <n v="137.24324324324326"/>
    <x v="1"/>
    <s v="plays"/>
    <x v="3524"/>
    <x v="3512"/>
  </r>
  <r>
    <n v="3525"/>
    <x v="3523"/>
    <x v="3523"/>
    <n v="500"/>
    <n v="530"/>
    <x v="0"/>
    <x v="0"/>
    <s v="USD"/>
    <n v="1439136000"/>
    <n v="1438188106"/>
    <b v="0"/>
    <x v="63"/>
    <b v="1"/>
    <s v="theater/plays"/>
    <n v="106"/>
    <n v="75.714285714285708"/>
    <x v="1"/>
    <s v="plays"/>
    <x v="3525"/>
    <x v="3453"/>
  </r>
  <r>
    <n v="3526"/>
    <x v="3524"/>
    <x v="3524"/>
    <n v="3300"/>
    <n v="3366"/>
    <x v="0"/>
    <x v="0"/>
    <s v="USD"/>
    <n v="1461823140"/>
    <n v="1459411371"/>
    <b v="0"/>
    <x v="69"/>
    <b v="1"/>
    <s v="theater/plays"/>
    <n v="102"/>
    <n v="99"/>
    <x v="1"/>
    <s v="plays"/>
    <x v="3526"/>
    <x v="3513"/>
  </r>
  <r>
    <n v="3527"/>
    <x v="3525"/>
    <x v="3525"/>
    <n v="6000"/>
    <n v="7015"/>
    <x v="0"/>
    <x v="0"/>
    <s v="USD"/>
    <n v="1436587140"/>
    <n v="1434069205"/>
    <b v="0"/>
    <x v="48"/>
    <b v="1"/>
    <s v="theater/plays"/>
    <n v="116.91666666666667"/>
    <n v="81.569767441860463"/>
    <x v="1"/>
    <s v="plays"/>
    <x v="3527"/>
    <x v="3514"/>
  </r>
  <r>
    <n v="3528"/>
    <x v="3526"/>
    <x v="3526"/>
    <n v="1650"/>
    <n v="1669"/>
    <x v="0"/>
    <x v="1"/>
    <s v="GBP"/>
    <n v="1484740918"/>
    <n v="1483012918"/>
    <b v="0"/>
    <x v="77"/>
    <b v="1"/>
    <s v="theater/plays"/>
    <n v="101.15151515151514"/>
    <n v="45.108108108108105"/>
    <x v="1"/>
    <s v="plays"/>
    <x v="3528"/>
    <x v="3515"/>
  </r>
  <r>
    <n v="3529"/>
    <x v="3527"/>
    <x v="3527"/>
    <n v="500"/>
    <n v="660"/>
    <x v="0"/>
    <x v="0"/>
    <s v="USD"/>
    <n v="1436749200"/>
    <n v="1434997018"/>
    <b v="0"/>
    <x v="59"/>
    <b v="1"/>
    <s v="theater/plays"/>
    <n v="132"/>
    <n v="36.666666666666664"/>
    <x v="1"/>
    <s v="plays"/>
    <x v="3529"/>
    <x v="3516"/>
  </r>
  <r>
    <n v="3530"/>
    <x v="3528"/>
    <x v="3528"/>
    <n v="2750"/>
    <n v="2750"/>
    <x v="0"/>
    <x v="1"/>
    <s v="GBP"/>
    <n v="1460318400"/>
    <n v="1457881057"/>
    <b v="0"/>
    <x v="19"/>
    <b v="1"/>
    <s v="theater/plays"/>
    <n v="100"/>
    <n v="125"/>
    <x v="1"/>
    <s v="plays"/>
    <x v="3530"/>
    <x v="3517"/>
  </r>
  <r>
    <n v="3531"/>
    <x v="3529"/>
    <x v="3529"/>
    <n v="1000"/>
    <n v="1280"/>
    <x v="0"/>
    <x v="0"/>
    <s v="USD"/>
    <n v="1467301334"/>
    <n v="1464709334"/>
    <b v="0"/>
    <x v="55"/>
    <b v="1"/>
    <s v="theater/plays"/>
    <n v="128"/>
    <n v="49.230769230769234"/>
    <x v="1"/>
    <s v="plays"/>
    <x v="3531"/>
    <x v="3518"/>
  </r>
  <r>
    <n v="3532"/>
    <x v="3530"/>
    <x v="3530"/>
    <n v="960"/>
    <n v="1142"/>
    <x v="0"/>
    <x v="0"/>
    <s v="USD"/>
    <n v="1411012740"/>
    <n v="1409667827"/>
    <b v="0"/>
    <x v="74"/>
    <b v="1"/>
    <s v="theater/plays"/>
    <n v="118.95833333333334"/>
    <n v="42.296296296296298"/>
    <x v="1"/>
    <s v="plays"/>
    <x v="3532"/>
    <x v="3519"/>
  </r>
  <r>
    <n v="3533"/>
    <x v="3531"/>
    <x v="3531"/>
    <n v="500"/>
    <n v="631"/>
    <x v="0"/>
    <x v="0"/>
    <s v="USD"/>
    <n v="1447269367"/>
    <n v="1444673767"/>
    <b v="0"/>
    <x v="22"/>
    <b v="1"/>
    <s v="theater/plays"/>
    <n v="126.2"/>
    <n v="78.875"/>
    <x v="1"/>
    <s v="plays"/>
    <x v="3533"/>
    <x v="3520"/>
  </r>
  <r>
    <n v="3534"/>
    <x v="3532"/>
    <x v="3532"/>
    <n v="5000"/>
    <n v="7810"/>
    <x v="0"/>
    <x v="0"/>
    <s v="USD"/>
    <n v="1443711623"/>
    <n v="1440687623"/>
    <b v="0"/>
    <x v="386"/>
    <b v="1"/>
    <s v="theater/plays"/>
    <n v="156.20000000000002"/>
    <n v="38.284313725490193"/>
    <x v="1"/>
    <s v="plays"/>
    <x v="3534"/>
    <x v="3521"/>
  </r>
  <r>
    <n v="3535"/>
    <x v="3533"/>
    <x v="3533"/>
    <n v="2000"/>
    <n v="2063"/>
    <x v="0"/>
    <x v="1"/>
    <s v="GBP"/>
    <n v="1443808800"/>
    <n v="1441120910"/>
    <b v="0"/>
    <x v="67"/>
    <b v="1"/>
    <s v="theater/plays"/>
    <n v="103.15"/>
    <n v="44.847826086956523"/>
    <x v="1"/>
    <s v="plays"/>
    <x v="3535"/>
    <x v="1804"/>
  </r>
  <r>
    <n v="3536"/>
    <x v="3534"/>
    <x v="3534"/>
    <n v="150"/>
    <n v="230"/>
    <x v="0"/>
    <x v="1"/>
    <s v="GBP"/>
    <n v="1450612740"/>
    <n v="1448040425"/>
    <b v="0"/>
    <x v="57"/>
    <b v="1"/>
    <s v="theater/plays"/>
    <n v="153.33333333333334"/>
    <n v="13.529411764705882"/>
    <x v="1"/>
    <s v="plays"/>
    <x v="3536"/>
    <x v="3522"/>
  </r>
  <r>
    <n v="3537"/>
    <x v="3535"/>
    <x v="3535"/>
    <n v="675"/>
    <n v="1218"/>
    <x v="0"/>
    <x v="5"/>
    <s v="CAD"/>
    <n v="1416211140"/>
    <n v="1413016216"/>
    <b v="0"/>
    <x v="33"/>
    <b v="1"/>
    <s v="theater/plays"/>
    <n v="180.44444444444446"/>
    <n v="43.5"/>
    <x v="1"/>
    <s v="plays"/>
    <x v="3537"/>
    <x v="3523"/>
  </r>
  <r>
    <n v="3538"/>
    <x v="3536"/>
    <x v="3536"/>
    <n v="2000"/>
    <n v="2569"/>
    <x v="0"/>
    <x v="1"/>
    <s v="GBP"/>
    <n v="1471428340"/>
    <n v="1469009140"/>
    <b v="0"/>
    <x v="183"/>
    <b v="1"/>
    <s v="theater/plays"/>
    <n v="128.44999999999999"/>
    <n v="30.951807228915662"/>
    <x v="1"/>
    <s v="plays"/>
    <x v="3538"/>
    <x v="3524"/>
  </r>
  <r>
    <n v="3539"/>
    <x v="3537"/>
    <x v="3537"/>
    <n v="600"/>
    <n v="718"/>
    <x v="0"/>
    <x v="0"/>
    <s v="USD"/>
    <n v="1473358122"/>
    <n v="1471543722"/>
    <b v="0"/>
    <x v="62"/>
    <b v="1"/>
    <s v="theater/plays"/>
    <n v="119.66666666666667"/>
    <n v="55.230769230769234"/>
    <x v="1"/>
    <s v="plays"/>
    <x v="3539"/>
    <x v="3525"/>
  </r>
  <r>
    <n v="3540"/>
    <x v="3538"/>
    <x v="3538"/>
    <n v="300"/>
    <n v="369"/>
    <x v="0"/>
    <x v="1"/>
    <s v="GBP"/>
    <n v="1466899491"/>
    <n v="1464307491"/>
    <b v="0"/>
    <x v="22"/>
    <b v="1"/>
    <s v="theater/plays"/>
    <n v="123"/>
    <n v="46.125"/>
    <x v="1"/>
    <s v="plays"/>
    <x v="3540"/>
    <x v="3526"/>
  </r>
  <r>
    <n v="3541"/>
    <x v="3539"/>
    <x v="3539"/>
    <n v="1200"/>
    <n v="1260"/>
    <x v="0"/>
    <x v="1"/>
    <s v="GBP"/>
    <n v="1441042275"/>
    <n v="1438882275"/>
    <b v="0"/>
    <x v="58"/>
    <b v="1"/>
    <s v="theater/plays"/>
    <n v="105"/>
    <n v="39.375"/>
    <x v="1"/>
    <s v="plays"/>
    <x v="3541"/>
    <x v="3527"/>
  </r>
  <r>
    <n v="3542"/>
    <x v="3540"/>
    <x v="3540"/>
    <n v="5500"/>
    <n v="5623"/>
    <x v="0"/>
    <x v="0"/>
    <s v="USD"/>
    <n v="1410099822"/>
    <n v="1404915822"/>
    <b v="0"/>
    <x v="268"/>
    <b v="1"/>
    <s v="theater/plays"/>
    <n v="102.23636363636363"/>
    <n v="66.152941176470591"/>
    <x v="1"/>
    <s v="plays"/>
    <x v="3542"/>
    <x v="3528"/>
  </r>
  <r>
    <n v="3543"/>
    <x v="3541"/>
    <x v="3541"/>
    <n v="1500"/>
    <n v="1570"/>
    <x v="0"/>
    <x v="12"/>
    <s v="EUR"/>
    <n v="1435255659"/>
    <n v="1432663659"/>
    <b v="0"/>
    <x v="60"/>
    <b v="1"/>
    <s v="theater/plays"/>
    <n v="104.66666666666666"/>
    <n v="54.137931034482762"/>
    <x v="1"/>
    <s v="plays"/>
    <x v="3543"/>
    <x v="3529"/>
  </r>
  <r>
    <n v="3544"/>
    <x v="3542"/>
    <x v="3542"/>
    <n v="2500"/>
    <n v="2500"/>
    <x v="0"/>
    <x v="0"/>
    <s v="USD"/>
    <n v="1425758257"/>
    <n v="1423166257"/>
    <b v="0"/>
    <x v="54"/>
    <b v="1"/>
    <s v="theater/plays"/>
    <n v="100"/>
    <n v="104.16666666666667"/>
    <x v="1"/>
    <s v="plays"/>
    <x v="3544"/>
    <x v="3530"/>
  </r>
  <r>
    <n v="3545"/>
    <x v="3543"/>
    <x v="3543"/>
    <n v="250"/>
    <n v="251"/>
    <x v="0"/>
    <x v="0"/>
    <s v="USD"/>
    <n v="1428780159"/>
    <n v="1426188159"/>
    <b v="0"/>
    <x v="22"/>
    <b v="1"/>
    <s v="theater/plays"/>
    <n v="100.4"/>
    <n v="31.375"/>
    <x v="1"/>
    <s v="plays"/>
    <x v="3545"/>
    <x v="3531"/>
  </r>
  <r>
    <n v="3546"/>
    <x v="3544"/>
    <x v="3544"/>
    <n v="1100"/>
    <n v="1125"/>
    <x v="0"/>
    <x v="0"/>
    <s v="USD"/>
    <n v="1427860740"/>
    <n v="1426002684"/>
    <b v="0"/>
    <x v="10"/>
    <b v="1"/>
    <s v="theater/plays"/>
    <n v="102.27272727272727"/>
    <n v="59.210526315789473"/>
    <x v="1"/>
    <s v="plays"/>
    <x v="3546"/>
    <x v="3532"/>
  </r>
  <r>
    <n v="3547"/>
    <x v="3545"/>
    <x v="3545"/>
    <n v="35000"/>
    <n v="40043.25"/>
    <x v="0"/>
    <x v="0"/>
    <s v="USD"/>
    <n v="1463198340"/>
    <n v="1461117201"/>
    <b v="0"/>
    <x v="226"/>
    <b v="1"/>
    <s v="theater/plays"/>
    <n v="114.40928571428573"/>
    <n v="119.17633928571429"/>
    <x v="1"/>
    <s v="plays"/>
    <x v="3547"/>
    <x v="3533"/>
  </r>
  <r>
    <n v="3548"/>
    <x v="3546"/>
    <x v="3546"/>
    <n v="2100"/>
    <n v="2140"/>
    <x v="0"/>
    <x v="0"/>
    <s v="USD"/>
    <n v="1457139600"/>
    <n v="1455230214"/>
    <b v="0"/>
    <x v="62"/>
    <b v="1"/>
    <s v="theater/plays"/>
    <n v="101.9047619047619"/>
    <n v="164.61538461538461"/>
    <x v="1"/>
    <s v="plays"/>
    <x v="3548"/>
    <x v="3534"/>
  </r>
  <r>
    <n v="3549"/>
    <x v="3547"/>
    <x v="3547"/>
    <n v="1000"/>
    <n v="1020"/>
    <x v="0"/>
    <x v="1"/>
    <s v="GBP"/>
    <n v="1441358873"/>
    <n v="1438939673"/>
    <b v="0"/>
    <x v="288"/>
    <b v="1"/>
    <s v="theater/plays"/>
    <n v="102"/>
    <n v="24.285714285714285"/>
    <x v="1"/>
    <s v="plays"/>
    <x v="3549"/>
    <x v="3535"/>
  </r>
  <r>
    <n v="3550"/>
    <x v="3548"/>
    <x v="3548"/>
    <n v="2500"/>
    <n v="2620"/>
    <x v="0"/>
    <x v="1"/>
    <s v="GBP"/>
    <n v="1462224398"/>
    <n v="1459632398"/>
    <b v="0"/>
    <x v="31"/>
    <b v="1"/>
    <s v="theater/plays"/>
    <n v="104.80000000000001"/>
    <n v="40.9375"/>
    <x v="1"/>
    <s v="plays"/>
    <x v="3550"/>
    <x v="3536"/>
  </r>
  <r>
    <n v="3551"/>
    <x v="3549"/>
    <x v="3549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s v="plays"/>
    <x v="3551"/>
    <x v="3537"/>
  </r>
  <r>
    <n v="3552"/>
    <x v="3550"/>
    <x v="3550"/>
    <n v="773"/>
    <n v="773"/>
    <x v="0"/>
    <x v="1"/>
    <s v="GBP"/>
    <n v="1403964324"/>
    <n v="1401372324"/>
    <b v="0"/>
    <x v="9"/>
    <b v="1"/>
    <s v="theater/plays"/>
    <n v="100"/>
    <n v="38.65"/>
    <x v="1"/>
    <s v="plays"/>
    <x v="3552"/>
    <x v="3538"/>
  </r>
  <r>
    <n v="3553"/>
    <x v="3551"/>
    <x v="3551"/>
    <n v="5500"/>
    <n v="5845"/>
    <x v="0"/>
    <x v="0"/>
    <s v="USD"/>
    <n v="1439337600"/>
    <n v="1436575280"/>
    <b v="0"/>
    <x v="201"/>
    <b v="1"/>
    <s v="theater/plays"/>
    <n v="106.27272727272728"/>
    <n v="56.20192307692308"/>
    <x v="1"/>
    <s v="plays"/>
    <x v="3553"/>
    <x v="3539"/>
  </r>
  <r>
    <n v="3554"/>
    <x v="3552"/>
    <x v="3552"/>
    <n v="5000"/>
    <n v="5671.11"/>
    <x v="0"/>
    <x v="0"/>
    <s v="USD"/>
    <n v="1423674000"/>
    <n v="1421025159"/>
    <b v="0"/>
    <x v="28"/>
    <b v="1"/>
    <s v="theater/plays"/>
    <n v="113.42219999999999"/>
    <n v="107.00207547169811"/>
    <x v="1"/>
    <s v="plays"/>
    <x v="3554"/>
    <x v="3540"/>
  </r>
  <r>
    <n v="3555"/>
    <x v="3553"/>
    <x v="3553"/>
    <n v="2400"/>
    <n v="2400"/>
    <x v="0"/>
    <x v="13"/>
    <s v="EUR"/>
    <n v="1479382594"/>
    <n v="1476786994"/>
    <b v="0"/>
    <x v="25"/>
    <b v="1"/>
    <s v="theater/plays"/>
    <n v="100"/>
    <n v="171.42857142857142"/>
    <x v="1"/>
    <s v="plays"/>
    <x v="3555"/>
    <x v="3541"/>
  </r>
  <r>
    <n v="3556"/>
    <x v="3554"/>
    <x v="3554"/>
    <n v="2200"/>
    <n v="2210"/>
    <x v="0"/>
    <x v="1"/>
    <s v="GBP"/>
    <n v="1408289724"/>
    <n v="1403105724"/>
    <b v="0"/>
    <x v="9"/>
    <b v="1"/>
    <s v="theater/plays"/>
    <n v="100.45454545454547"/>
    <n v="110.5"/>
    <x v="1"/>
    <s v="plays"/>
    <x v="3556"/>
    <x v="3542"/>
  </r>
  <r>
    <n v="3557"/>
    <x v="3555"/>
    <x v="3555"/>
    <n v="100000"/>
    <n v="100036"/>
    <x v="0"/>
    <x v="0"/>
    <s v="USD"/>
    <n v="1399271911"/>
    <n v="1396334311"/>
    <b v="0"/>
    <x v="501"/>
    <b v="1"/>
    <s v="theater/plays"/>
    <n v="100.03599999999999"/>
    <n v="179.27598566308242"/>
    <x v="1"/>
    <s v="plays"/>
    <x v="3557"/>
    <x v="3543"/>
  </r>
  <r>
    <n v="3558"/>
    <x v="3556"/>
    <x v="3556"/>
    <n v="350"/>
    <n v="504"/>
    <x v="0"/>
    <x v="1"/>
    <s v="GBP"/>
    <n v="1435352400"/>
    <n v="1431718575"/>
    <b v="0"/>
    <x v="19"/>
    <b v="1"/>
    <s v="theater/plays"/>
    <n v="144"/>
    <n v="22.90909090909091"/>
    <x v="1"/>
    <s v="plays"/>
    <x v="3558"/>
    <x v="3544"/>
  </r>
  <r>
    <n v="3559"/>
    <x v="3557"/>
    <x v="3557"/>
    <n v="1000"/>
    <n v="1035"/>
    <x v="0"/>
    <x v="2"/>
    <s v="AUD"/>
    <n v="1438333080"/>
    <n v="1436408308"/>
    <b v="0"/>
    <x v="54"/>
    <b v="1"/>
    <s v="theater/plays"/>
    <n v="103.49999999999999"/>
    <n v="43.125"/>
    <x v="1"/>
    <s v="plays"/>
    <x v="3559"/>
    <x v="3545"/>
  </r>
  <r>
    <n v="3560"/>
    <x v="3558"/>
    <x v="3558"/>
    <n v="3200"/>
    <n v="3470"/>
    <x v="0"/>
    <x v="5"/>
    <s v="CAD"/>
    <n v="1432694700"/>
    <n v="1429651266"/>
    <b v="0"/>
    <x v="142"/>
    <b v="1"/>
    <s v="theater/plays"/>
    <n v="108.43750000000001"/>
    <n v="46.891891891891895"/>
    <x v="1"/>
    <s v="plays"/>
    <x v="3560"/>
    <x v="3546"/>
  </r>
  <r>
    <n v="3561"/>
    <x v="3559"/>
    <x v="3559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s v="plays"/>
    <x v="3561"/>
    <x v="3547"/>
  </r>
  <r>
    <n v="3562"/>
    <x v="3560"/>
    <x v="3560"/>
    <n v="315"/>
    <n v="469"/>
    <x v="0"/>
    <x v="1"/>
    <s v="GBP"/>
    <n v="1457906400"/>
    <n v="1457115427"/>
    <b v="0"/>
    <x v="162"/>
    <b v="1"/>
    <s v="theater/plays"/>
    <n v="148.88888888888889"/>
    <n v="15.129032258064516"/>
    <x v="1"/>
    <s v="plays"/>
    <x v="3562"/>
    <x v="3548"/>
  </r>
  <r>
    <n v="3563"/>
    <x v="3561"/>
    <x v="3561"/>
    <n v="500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s v="plays"/>
    <x v="3563"/>
    <x v="3549"/>
  </r>
  <r>
    <n v="3564"/>
    <x v="3562"/>
    <x v="3562"/>
    <n v="1000"/>
    <n v="1005"/>
    <x v="0"/>
    <x v="1"/>
    <s v="GBP"/>
    <n v="1444060800"/>
    <n v="1440082649"/>
    <b v="0"/>
    <x v="57"/>
    <b v="1"/>
    <s v="theater/plays"/>
    <n v="100.49999999999999"/>
    <n v="59.117647058823529"/>
    <x v="1"/>
    <s v="plays"/>
    <x v="3564"/>
    <x v="3550"/>
  </r>
  <r>
    <n v="3565"/>
    <x v="3563"/>
    <x v="3563"/>
    <n v="900"/>
    <n v="1175"/>
    <x v="0"/>
    <x v="0"/>
    <s v="USD"/>
    <n v="1420048208"/>
    <n v="1417456208"/>
    <b v="0"/>
    <x v="8"/>
    <b v="1"/>
    <s v="theater/plays"/>
    <n v="130.55555555555557"/>
    <n v="97.916666666666671"/>
    <x v="1"/>
    <s v="plays"/>
    <x v="3565"/>
    <x v="3551"/>
  </r>
  <r>
    <n v="3566"/>
    <x v="3564"/>
    <x v="3564"/>
    <n v="2000"/>
    <n v="2095"/>
    <x v="0"/>
    <x v="1"/>
    <s v="GBP"/>
    <n v="1422015083"/>
    <n v="1419423083"/>
    <b v="0"/>
    <x v="44"/>
    <b v="1"/>
    <s v="theater/plays"/>
    <n v="104.75000000000001"/>
    <n v="55.131578947368418"/>
    <x v="1"/>
    <s v="plays"/>
    <x v="3566"/>
    <x v="3552"/>
  </r>
  <r>
    <n v="3567"/>
    <x v="3565"/>
    <x v="3565"/>
    <n v="1000"/>
    <n v="1088"/>
    <x v="0"/>
    <x v="1"/>
    <s v="GBP"/>
    <n v="1433964444"/>
    <n v="1431372444"/>
    <b v="0"/>
    <x v="14"/>
    <b v="1"/>
    <s v="theater/plays"/>
    <n v="108.80000000000001"/>
    <n v="26.536585365853657"/>
    <x v="1"/>
    <s v="plays"/>
    <x v="3567"/>
    <x v="3553"/>
  </r>
  <r>
    <n v="3568"/>
    <x v="3566"/>
    <x v="3566"/>
    <n v="1000"/>
    <n v="1110"/>
    <x v="0"/>
    <x v="0"/>
    <s v="USD"/>
    <n v="1410975994"/>
    <n v="1408383994"/>
    <b v="0"/>
    <x v="10"/>
    <b v="1"/>
    <s v="theater/plays"/>
    <n v="111.00000000000001"/>
    <n v="58.421052631578945"/>
    <x v="1"/>
    <s v="plays"/>
    <x v="3568"/>
    <x v="3554"/>
  </r>
  <r>
    <n v="3569"/>
    <x v="3567"/>
    <x v="3567"/>
    <n v="5000"/>
    <n v="5024"/>
    <x v="0"/>
    <x v="0"/>
    <s v="USD"/>
    <n v="1420734696"/>
    <n v="1418142696"/>
    <b v="0"/>
    <x v="14"/>
    <b v="1"/>
    <s v="theater/plays"/>
    <n v="100.47999999999999"/>
    <n v="122.53658536585365"/>
    <x v="1"/>
    <s v="plays"/>
    <x v="3569"/>
    <x v="3555"/>
  </r>
  <r>
    <n v="3570"/>
    <x v="3568"/>
    <x v="3568"/>
    <n v="2000"/>
    <n v="2287"/>
    <x v="0"/>
    <x v="0"/>
    <s v="USD"/>
    <n v="1420009200"/>
    <n v="1417593483"/>
    <b v="0"/>
    <x v="55"/>
    <b v="1"/>
    <s v="theater/plays"/>
    <n v="114.35"/>
    <n v="87.961538461538467"/>
    <x v="1"/>
    <s v="plays"/>
    <x v="3570"/>
    <x v="3556"/>
  </r>
  <r>
    <n v="3571"/>
    <x v="3569"/>
    <x v="3569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s v="plays"/>
    <x v="3571"/>
    <x v="3557"/>
  </r>
  <r>
    <n v="3572"/>
    <x v="3570"/>
    <x v="3570"/>
    <n v="500"/>
    <n v="500"/>
    <x v="0"/>
    <x v="1"/>
    <s v="GBP"/>
    <n v="1434894082"/>
    <n v="1432302082"/>
    <b v="0"/>
    <x v="82"/>
    <b v="1"/>
    <s v="theater/plays"/>
    <n v="100"/>
    <n v="55.555555555555557"/>
    <x v="1"/>
    <s v="plays"/>
    <x v="3572"/>
    <x v="3558"/>
  </r>
  <r>
    <n v="3573"/>
    <x v="3571"/>
    <x v="3571"/>
    <n v="3000"/>
    <n v="3084"/>
    <x v="0"/>
    <x v="1"/>
    <s v="GBP"/>
    <n v="1415440846"/>
    <n v="1412845246"/>
    <b v="0"/>
    <x v="76"/>
    <b v="1"/>
    <s v="theater/plays"/>
    <n v="102.8"/>
    <n v="39.53846153846154"/>
    <x v="1"/>
    <s v="plays"/>
    <x v="3573"/>
    <x v="3559"/>
  </r>
  <r>
    <n v="3574"/>
    <x v="3572"/>
    <x v="3572"/>
    <n v="5800"/>
    <n v="6155"/>
    <x v="0"/>
    <x v="0"/>
    <s v="USD"/>
    <n v="1415921848"/>
    <n v="1413326248"/>
    <b v="0"/>
    <x v="43"/>
    <b v="1"/>
    <s v="theater/plays"/>
    <n v="106.12068965517241"/>
    <n v="136.77777777777777"/>
    <x v="1"/>
    <s v="plays"/>
    <x v="3574"/>
    <x v="3560"/>
  </r>
  <r>
    <n v="3575"/>
    <x v="3573"/>
    <x v="3573"/>
    <n v="10000"/>
    <n v="10133"/>
    <x v="0"/>
    <x v="0"/>
    <s v="USD"/>
    <n v="1470887940"/>
    <n v="1468176527"/>
    <b v="0"/>
    <x v="332"/>
    <b v="1"/>
    <s v="theater/plays"/>
    <n v="101.33000000000001"/>
    <n v="99.343137254901961"/>
    <x v="1"/>
    <s v="plays"/>
    <x v="3575"/>
    <x v="3561"/>
  </r>
  <r>
    <n v="3576"/>
    <x v="3574"/>
    <x v="3574"/>
    <n v="100"/>
    <n v="100"/>
    <x v="0"/>
    <x v="0"/>
    <s v="USD"/>
    <n v="1480947054"/>
    <n v="1475759454"/>
    <b v="0"/>
    <x v="81"/>
    <b v="1"/>
    <s v="theater/plays"/>
    <n v="100"/>
    <n v="20"/>
    <x v="1"/>
    <s v="plays"/>
    <x v="3576"/>
    <x v="3562"/>
  </r>
  <r>
    <n v="3577"/>
    <x v="3575"/>
    <x v="3575"/>
    <n v="600"/>
    <n v="780"/>
    <x v="0"/>
    <x v="0"/>
    <s v="USD"/>
    <n v="1430029680"/>
    <n v="1427741583"/>
    <b v="0"/>
    <x v="74"/>
    <b v="1"/>
    <s v="theater/plays"/>
    <n v="130"/>
    <n v="28.888888888888889"/>
    <x v="1"/>
    <s v="plays"/>
    <x v="3577"/>
    <x v="3563"/>
  </r>
  <r>
    <n v="3578"/>
    <x v="3576"/>
    <x v="3576"/>
    <n v="1500"/>
    <n v="1500.2"/>
    <x v="0"/>
    <x v="1"/>
    <s v="GBP"/>
    <n v="1462037777"/>
    <n v="1459445777"/>
    <b v="0"/>
    <x v="77"/>
    <b v="1"/>
    <s v="theater/plays"/>
    <n v="100.01333333333334"/>
    <n v="40.545945945945945"/>
    <x v="1"/>
    <s v="plays"/>
    <x v="3578"/>
    <x v="3564"/>
  </r>
  <r>
    <n v="3579"/>
    <x v="3577"/>
    <x v="3577"/>
    <n v="500"/>
    <n v="500"/>
    <x v="0"/>
    <x v="1"/>
    <s v="GBP"/>
    <n v="1459444656"/>
    <n v="1456856256"/>
    <b v="0"/>
    <x v="25"/>
    <b v="1"/>
    <s v="theater/plays"/>
    <n v="100"/>
    <n v="35.714285714285715"/>
    <x v="1"/>
    <s v="plays"/>
    <x v="3579"/>
    <x v="3565"/>
  </r>
  <r>
    <n v="3580"/>
    <x v="3578"/>
    <x v="3578"/>
    <n v="900"/>
    <n v="1025"/>
    <x v="0"/>
    <x v="0"/>
    <s v="USD"/>
    <n v="1425185940"/>
    <n v="1421900022"/>
    <b v="0"/>
    <x v="74"/>
    <b v="1"/>
    <s v="theater/plays"/>
    <n v="113.88888888888889"/>
    <n v="37.962962962962962"/>
    <x v="1"/>
    <s v="plays"/>
    <x v="3580"/>
    <x v="3566"/>
  </r>
  <r>
    <n v="3581"/>
    <x v="3579"/>
    <x v="3579"/>
    <n v="1500"/>
    <n v="1500"/>
    <x v="0"/>
    <x v="1"/>
    <s v="GBP"/>
    <n v="1406719110"/>
    <n v="1405509510"/>
    <b v="0"/>
    <x v="43"/>
    <b v="1"/>
    <s v="theater/plays"/>
    <n v="100"/>
    <n v="33.333333333333336"/>
    <x v="1"/>
    <s v="plays"/>
    <x v="3581"/>
    <x v="3567"/>
  </r>
  <r>
    <n v="3582"/>
    <x v="3580"/>
    <x v="3580"/>
    <n v="1000"/>
    <n v="2870"/>
    <x v="0"/>
    <x v="0"/>
    <s v="USD"/>
    <n v="1459822682"/>
    <n v="1458613082"/>
    <b v="0"/>
    <x v="72"/>
    <b v="1"/>
    <s v="theater/plays"/>
    <n v="287"/>
    <n v="58.571428571428569"/>
    <x v="1"/>
    <s v="plays"/>
    <x v="3582"/>
    <x v="3568"/>
  </r>
  <r>
    <n v="3583"/>
    <x v="3581"/>
    <x v="3581"/>
    <n v="3000"/>
    <n v="3255"/>
    <x v="0"/>
    <x v="0"/>
    <s v="USD"/>
    <n v="1460970805"/>
    <n v="1455790405"/>
    <b v="0"/>
    <x v="54"/>
    <b v="1"/>
    <s v="theater/plays"/>
    <n v="108.5"/>
    <n v="135.625"/>
    <x v="1"/>
    <s v="plays"/>
    <x v="3583"/>
    <x v="3569"/>
  </r>
  <r>
    <n v="3584"/>
    <x v="3582"/>
    <x v="3582"/>
    <n v="3000"/>
    <n v="3465"/>
    <x v="0"/>
    <x v="1"/>
    <s v="GBP"/>
    <n v="1436772944"/>
    <n v="1434180944"/>
    <b v="0"/>
    <x v="300"/>
    <b v="1"/>
    <s v="theater/plays"/>
    <n v="115.5"/>
    <n v="30.9375"/>
    <x v="1"/>
    <s v="plays"/>
    <x v="3584"/>
    <x v="3570"/>
  </r>
  <r>
    <n v="3585"/>
    <x v="3583"/>
    <x v="3583"/>
    <n v="3400"/>
    <n v="4050"/>
    <x v="0"/>
    <x v="0"/>
    <s v="USD"/>
    <n v="1419181890"/>
    <n v="1416589890"/>
    <b v="0"/>
    <x v="23"/>
    <b v="1"/>
    <s v="theater/plays"/>
    <n v="119.11764705882352"/>
    <n v="176.08695652173913"/>
    <x v="1"/>
    <s v="plays"/>
    <x v="3585"/>
    <x v="3571"/>
  </r>
  <r>
    <n v="3586"/>
    <x v="3584"/>
    <x v="3584"/>
    <n v="7500"/>
    <n v="8207"/>
    <x v="0"/>
    <x v="0"/>
    <s v="USD"/>
    <n v="1474649070"/>
    <n v="1469465070"/>
    <b v="0"/>
    <x v="241"/>
    <b v="1"/>
    <s v="theater/plays"/>
    <n v="109.42666666666668"/>
    <n v="151.9814814814815"/>
    <x v="1"/>
    <s v="plays"/>
    <x v="3586"/>
    <x v="3572"/>
  </r>
  <r>
    <n v="3587"/>
    <x v="3585"/>
    <x v="3585"/>
    <n v="500"/>
    <n v="633"/>
    <x v="0"/>
    <x v="1"/>
    <s v="GBP"/>
    <n v="1467054000"/>
    <n v="1463144254"/>
    <b v="0"/>
    <x v="33"/>
    <b v="1"/>
    <s v="theater/plays"/>
    <n v="126.6"/>
    <n v="22.607142857142858"/>
    <x v="1"/>
    <s v="plays"/>
    <x v="3587"/>
    <x v="3573"/>
  </r>
  <r>
    <n v="3588"/>
    <x v="3586"/>
    <x v="3586"/>
    <n v="200"/>
    <n v="201"/>
    <x v="0"/>
    <x v="1"/>
    <s v="GBP"/>
    <n v="1430348400"/>
    <n v="1428436410"/>
    <b v="0"/>
    <x v="202"/>
    <b v="1"/>
    <s v="theater/plays"/>
    <n v="100.49999999999999"/>
    <n v="18.272727272727273"/>
    <x v="1"/>
    <s v="plays"/>
    <x v="3588"/>
    <x v="3574"/>
  </r>
  <r>
    <n v="3589"/>
    <x v="3587"/>
    <x v="3587"/>
    <n v="4000"/>
    <n v="5100"/>
    <x v="0"/>
    <x v="0"/>
    <s v="USD"/>
    <n v="1432654347"/>
    <n v="1430494347"/>
    <b v="0"/>
    <x v="95"/>
    <b v="1"/>
    <s v="theater/plays"/>
    <n v="127.49999999999999"/>
    <n v="82.258064516129039"/>
    <x v="1"/>
    <s v="plays"/>
    <x v="3589"/>
    <x v="3575"/>
  </r>
  <r>
    <n v="3590"/>
    <x v="3588"/>
    <x v="3588"/>
    <n v="5000"/>
    <n v="5003"/>
    <x v="0"/>
    <x v="1"/>
    <s v="GBP"/>
    <n v="1413792034"/>
    <n v="1411200034"/>
    <b v="0"/>
    <x v="196"/>
    <b v="1"/>
    <s v="theater/plays"/>
    <n v="100.05999999999999"/>
    <n v="68.534246575342465"/>
    <x v="1"/>
    <s v="plays"/>
    <x v="3590"/>
    <x v="3576"/>
  </r>
  <r>
    <n v="3591"/>
    <x v="3589"/>
    <x v="3589"/>
    <n v="700"/>
    <n v="1225"/>
    <x v="0"/>
    <x v="0"/>
    <s v="USD"/>
    <n v="1422075540"/>
    <n v="1419979544"/>
    <b v="0"/>
    <x v="59"/>
    <b v="1"/>
    <s v="theater/plays"/>
    <n v="175"/>
    <n v="68.055555555555557"/>
    <x v="1"/>
    <s v="plays"/>
    <x v="3591"/>
    <x v="3577"/>
  </r>
  <r>
    <n v="3592"/>
    <x v="3590"/>
    <x v="3590"/>
    <n v="2000"/>
    <n v="2545"/>
    <x v="0"/>
    <x v="0"/>
    <s v="USD"/>
    <n v="1423630740"/>
    <n v="1418673307"/>
    <b v="0"/>
    <x v="2"/>
    <b v="1"/>
    <s v="theater/plays"/>
    <n v="127.25"/>
    <n v="72.714285714285708"/>
    <x v="1"/>
    <s v="plays"/>
    <x v="3592"/>
    <x v="3578"/>
  </r>
  <r>
    <n v="3593"/>
    <x v="3591"/>
    <x v="3591"/>
    <n v="3000"/>
    <n v="3319"/>
    <x v="0"/>
    <x v="0"/>
    <s v="USD"/>
    <n v="1420489560"/>
    <n v="1417469639"/>
    <b v="0"/>
    <x v="68"/>
    <b v="1"/>
    <s v="theater/plays"/>
    <n v="110.63333333333334"/>
    <n v="77.186046511627907"/>
    <x v="1"/>
    <s v="plays"/>
    <x v="3593"/>
    <x v="3579"/>
  </r>
  <r>
    <n v="3594"/>
    <x v="3592"/>
    <x v="3592"/>
    <n v="1600"/>
    <n v="2015"/>
    <x v="0"/>
    <x v="0"/>
    <s v="USD"/>
    <n v="1472952982"/>
    <n v="1470792982"/>
    <b v="0"/>
    <x v="17"/>
    <b v="1"/>
    <s v="theater/plays"/>
    <n v="125.93749999999999"/>
    <n v="55.972222222222221"/>
    <x v="1"/>
    <s v="plays"/>
    <x v="3594"/>
    <x v="3580"/>
  </r>
  <r>
    <n v="3595"/>
    <x v="3593"/>
    <x v="3593"/>
    <n v="2600"/>
    <n v="3081"/>
    <x v="0"/>
    <x v="0"/>
    <s v="USD"/>
    <n v="1426229940"/>
    <n v="1423959123"/>
    <b v="0"/>
    <x v="95"/>
    <b v="1"/>
    <s v="theater/plays"/>
    <n v="118.5"/>
    <n v="49.693548387096776"/>
    <x v="1"/>
    <s v="plays"/>
    <x v="3595"/>
    <x v="3581"/>
  </r>
  <r>
    <n v="3596"/>
    <x v="3594"/>
    <x v="3594"/>
    <n v="1100"/>
    <n v="1185"/>
    <x v="0"/>
    <x v="5"/>
    <s v="CAD"/>
    <n v="1409072982"/>
    <n v="1407258582"/>
    <b v="0"/>
    <x v="41"/>
    <b v="1"/>
    <s v="theater/plays"/>
    <n v="107.72727272727273"/>
    <n v="79"/>
    <x v="1"/>
    <s v="plays"/>
    <x v="3596"/>
    <x v="3582"/>
  </r>
  <r>
    <n v="3597"/>
    <x v="3595"/>
    <x v="3595"/>
    <n v="2500"/>
    <n v="2565"/>
    <x v="0"/>
    <x v="0"/>
    <s v="USD"/>
    <n v="1456984740"/>
    <n v="1455717790"/>
    <b v="0"/>
    <x v="51"/>
    <b v="1"/>
    <s v="theater/plays"/>
    <n v="102.60000000000001"/>
    <n v="77.727272727272734"/>
    <x v="1"/>
    <s v="plays"/>
    <x v="3597"/>
    <x v="3583"/>
  </r>
  <r>
    <n v="3598"/>
    <x v="3596"/>
    <x v="3596"/>
    <n v="1000"/>
    <n v="1101"/>
    <x v="0"/>
    <x v="0"/>
    <s v="USD"/>
    <n v="1409720340"/>
    <n v="1408129822"/>
    <b v="0"/>
    <x v="74"/>
    <b v="1"/>
    <s v="theater/plays"/>
    <n v="110.1"/>
    <n v="40.777777777777779"/>
    <x v="1"/>
    <s v="plays"/>
    <x v="3598"/>
    <x v="3584"/>
  </r>
  <r>
    <n v="3599"/>
    <x v="3597"/>
    <x v="3597"/>
    <n v="500"/>
    <n v="1010"/>
    <x v="0"/>
    <x v="0"/>
    <s v="USD"/>
    <n v="1440892800"/>
    <n v="1438715077"/>
    <b v="0"/>
    <x v="57"/>
    <b v="1"/>
    <s v="theater/plays"/>
    <n v="202"/>
    <n v="59.411764705882355"/>
    <x v="1"/>
    <s v="plays"/>
    <x v="3599"/>
    <x v="3585"/>
  </r>
  <r>
    <n v="3600"/>
    <x v="3598"/>
    <x v="3598"/>
    <n v="10"/>
    <n v="13"/>
    <x v="0"/>
    <x v="0"/>
    <s v="USD"/>
    <n v="1476390164"/>
    <n v="1473970964"/>
    <b v="0"/>
    <x v="80"/>
    <b v="1"/>
    <s v="theater/plays"/>
    <n v="130"/>
    <n v="3.25"/>
    <x v="1"/>
    <s v="plays"/>
    <x v="3600"/>
    <x v="3586"/>
  </r>
  <r>
    <n v="3601"/>
    <x v="3599"/>
    <x v="3599"/>
    <n v="2000"/>
    <n v="2087"/>
    <x v="0"/>
    <x v="1"/>
    <s v="GBP"/>
    <n v="1421452682"/>
    <n v="1418860682"/>
    <b v="0"/>
    <x v="28"/>
    <b v="1"/>
    <s v="theater/plays"/>
    <n v="104.35000000000001"/>
    <n v="39.377358490566039"/>
    <x v="1"/>
    <s v="plays"/>
    <x v="3601"/>
    <x v="3587"/>
  </r>
  <r>
    <n v="3602"/>
    <x v="3600"/>
    <x v="3600"/>
    <n v="4000"/>
    <n v="4002"/>
    <x v="0"/>
    <x v="0"/>
    <s v="USD"/>
    <n v="1463520479"/>
    <n v="1458336479"/>
    <b v="0"/>
    <x v="72"/>
    <b v="1"/>
    <s v="theater/plays"/>
    <n v="100.05"/>
    <n v="81.673469387755105"/>
    <x v="1"/>
    <s v="plays"/>
    <x v="3602"/>
    <x v="3588"/>
  </r>
  <r>
    <n v="3603"/>
    <x v="3601"/>
    <x v="3601"/>
    <n v="1500"/>
    <n v="2560"/>
    <x v="0"/>
    <x v="0"/>
    <s v="USD"/>
    <n v="1446759880"/>
    <n v="1444164280"/>
    <b v="0"/>
    <x v="7"/>
    <b v="1"/>
    <s v="theater/plays"/>
    <n v="170.66666666666669"/>
    <n v="44.912280701754383"/>
    <x v="1"/>
    <s v="plays"/>
    <x v="3603"/>
    <x v="3589"/>
  </r>
  <r>
    <n v="3604"/>
    <x v="3602"/>
    <x v="3602"/>
    <n v="3000"/>
    <n v="3385"/>
    <x v="0"/>
    <x v="0"/>
    <s v="USD"/>
    <n v="1461913140"/>
    <n v="1461370956"/>
    <b v="0"/>
    <x v="50"/>
    <b v="1"/>
    <s v="theater/plays"/>
    <n v="112.83333333333334"/>
    <n v="49.05797101449275"/>
    <x v="1"/>
    <s v="plays"/>
    <x v="3604"/>
    <x v="3590"/>
  </r>
  <r>
    <n v="3605"/>
    <x v="3603"/>
    <x v="3603"/>
    <n v="250"/>
    <n v="460"/>
    <x v="0"/>
    <x v="1"/>
    <s v="GBP"/>
    <n v="1455390126"/>
    <n v="1452798126"/>
    <b v="0"/>
    <x v="41"/>
    <b v="1"/>
    <s v="theater/plays"/>
    <n v="184"/>
    <n v="30.666666666666668"/>
    <x v="1"/>
    <s v="plays"/>
    <x v="3605"/>
    <x v="3591"/>
  </r>
  <r>
    <n v="3606"/>
    <x v="3604"/>
    <x v="3604"/>
    <n v="3000"/>
    <n v="3908"/>
    <x v="0"/>
    <x v="1"/>
    <s v="GBP"/>
    <n v="1471185057"/>
    <n v="1468593057"/>
    <b v="0"/>
    <x v="31"/>
    <b v="1"/>
    <s v="theater/plays"/>
    <n v="130.26666666666665"/>
    <n v="61.0625"/>
    <x v="1"/>
    <s v="plays"/>
    <x v="3606"/>
    <x v="3592"/>
  </r>
  <r>
    <n v="3607"/>
    <x v="3605"/>
    <x v="3605"/>
    <n v="550"/>
    <n v="580"/>
    <x v="0"/>
    <x v="1"/>
    <s v="GBP"/>
    <n v="1450137600"/>
    <n v="1448924882"/>
    <b v="0"/>
    <x v="9"/>
    <b v="1"/>
    <s v="theater/plays"/>
    <n v="105.45454545454544"/>
    <n v="29"/>
    <x v="1"/>
    <s v="plays"/>
    <x v="3607"/>
    <x v="3593"/>
  </r>
  <r>
    <n v="3608"/>
    <x v="3606"/>
    <x v="3606"/>
    <n v="800"/>
    <n v="800"/>
    <x v="0"/>
    <x v="1"/>
    <s v="GBP"/>
    <n v="1466172000"/>
    <n v="1463418090"/>
    <b v="0"/>
    <x v="74"/>
    <b v="1"/>
    <s v="theater/plays"/>
    <n v="100"/>
    <n v="29.62962962962963"/>
    <x v="1"/>
    <s v="plays"/>
    <x v="3608"/>
    <x v="3594"/>
  </r>
  <r>
    <n v="3609"/>
    <x v="3607"/>
    <x v="3607"/>
    <n v="1960"/>
    <n v="3005"/>
    <x v="0"/>
    <x v="1"/>
    <s v="GBP"/>
    <n v="1459378085"/>
    <n v="1456789685"/>
    <b v="0"/>
    <x v="64"/>
    <b v="1"/>
    <s v="theater/plays"/>
    <n v="153.31632653061226"/>
    <n v="143.0952380952381"/>
    <x v="1"/>
    <s v="plays"/>
    <x v="3609"/>
    <x v="3595"/>
  </r>
  <r>
    <n v="3610"/>
    <x v="3608"/>
    <x v="3608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s v="plays"/>
    <x v="3610"/>
    <x v="3596"/>
  </r>
  <r>
    <n v="3611"/>
    <x v="3609"/>
    <x v="3609"/>
    <n v="2500"/>
    <n v="3400"/>
    <x v="0"/>
    <x v="1"/>
    <s v="GBP"/>
    <n v="1428483201"/>
    <n v="1425891201"/>
    <b v="0"/>
    <x v="13"/>
    <b v="1"/>
    <s v="theater/plays"/>
    <n v="136"/>
    <n v="66.666666666666671"/>
    <x v="1"/>
    <s v="plays"/>
    <x v="3611"/>
    <x v="3597"/>
  </r>
  <r>
    <n v="3612"/>
    <x v="3610"/>
    <x v="3610"/>
    <n v="5000"/>
    <n v="7220"/>
    <x v="0"/>
    <x v="5"/>
    <s v="CAD"/>
    <n v="1402334811"/>
    <n v="1401470811"/>
    <b v="0"/>
    <x v="7"/>
    <b v="1"/>
    <s v="theater/plays"/>
    <n v="144.4"/>
    <n v="126.66666666666667"/>
    <x v="1"/>
    <s v="plays"/>
    <x v="3612"/>
    <x v="3598"/>
  </r>
  <r>
    <n v="3613"/>
    <x v="3611"/>
    <x v="3611"/>
    <n v="1250"/>
    <n v="1250"/>
    <x v="0"/>
    <x v="0"/>
    <s v="USD"/>
    <n v="1403964574"/>
    <n v="1401372574"/>
    <b v="0"/>
    <x v="9"/>
    <b v="1"/>
    <s v="theater/plays"/>
    <n v="100"/>
    <n v="62.5"/>
    <x v="1"/>
    <s v="plays"/>
    <x v="3613"/>
    <x v="3599"/>
  </r>
  <r>
    <n v="3614"/>
    <x v="3438"/>
    <x v="3612"/>
    <n v="2500"/>
    <n v="2520"/>
    <x v="0"/>
    <x v="0"/>
    <s v="USD"/>
    <n v="1434675616"/>
    <n v="1432083616"/>
    <b v="0"/>
    <x v="26"/>
    <b v="1"/>
    <s v="theater/plays"/>
    <n v="100.8"/>
    <n v="35.492957746478872"/>
    <x v="1"/>
    <s v="plays"/>
    <x v="3614"/>
    <x v="3600"/>
  </r>
  <r>
    <n v="3615"/>
    <x v="3612"/>
    <x v="3613"/>
    <n v="2500"/>
    <n v="2670"/>
    <x v="0"/>
    <x v="1"/>
    <s v="GBP"/>
    <n v="1449756896"/>
    <n v="1447164896"/>
    <b v="0"/>
    <x v="250"/>
    <b v="1"/>
    <s v="theater/plays"/>
    <n v="106.80000000000001"/>
    <n v="37.083333333333336"/>
    <x v="1"/>
    <s v="plays"/>
    <x v="3615"/>
    <x v="3601"/>
  </r>
  <r>
    <n v="3616"/>
    <x v="3613"/>
    <x v="3614"/>
    <n v="2500"/>
    <n v="3120"/>
    <x v="0"/>
    <x v="1"/>
    <s v="GBP"/>
    <n v="1426801664"/>
    <n v="1424213264"/>
    <b v="0"/>
    <x v="43"/>
    <b v="1"/>
    <s v="theater/plays"/>
    <n v="124.8"/>
    <n v="69.333333333333329"/>
    <x v="1"/>
    <s v="plays"/>
    <x v="3616"/>
    <x v="3602"/>
  </r>
  <r>
    <n v="3617"/>
    <x v="3614"/>
    <x v="3615"/>
    <n v="740"/>
    <n v="880"/>
    <x v="0"/>
    <x v="1"/>
    <s v="GBP"/>
    <n v="1488240000"/>
    <n v="1486996729"/>
    <b v="0"/>
    <x v="13"/>
    <b v="1"/>
    <s v="theater/plays"/>
    <n v="118.91891891891892"/>
    <n v="17.254901960784313"/>
    <x v="1"/>
    <s v="plays"/>
    <x v="3617"/>
    <x v="3603"/>
  </r>
  <r>
    <n v="3618"/>
    <x v="3615"/>
    <x v="3616"/>
    <n v="2000"/>
    <n v="2020"/>
    <x v="0"/>
    <x v="1"/>
    <s v="GBP"/>
    <n v="1433343850"/>
    <n v="1430751850"/>
    <b v="0"/>
    <x v="66"/>
    <b v="1"/>
    <s v="theater/plays"/>
    <n v="101"/>
    <n v="36.071428571428569"/>
    <x v="1"/>
    <s v="plays"/>
    <x v="3618"/>
    <x v="3604"/>
  </r>
  <r>
    <n v="3619"/>
    <x v="3616"/>
    <x v="3617"/>
    <n v="1000"/>
    <n v="1130"/>
    <x v="0"/>
    <x v="0"/>
    <s v="USD"/>
    <n v="1479592800"/>
    <n v="1476760226"/>
    <b v="0"/>
    <x v="57"/>
    <b v="1"/>
    <s v="theater/plays"/>
    <n v="112.99999999999999"/>
    <n v="66.470588235294116"/>
    <x v="1"/>
    <s v="plays"/>
    <x v="3619"/>
    <x v="3605"/>
  </r>
  <r>
    <n v="3620"/>
    <x v="3617"/>
    <x v="3618"/>
    <n v="10500"/>
    <n v="11045"/>
    <x v="0"/>
    <x v="0"/>
    <s v="USD"/>
    <n v="1425528000"/>
    <n v="1422916261"/>
    <b v="0"/>
    <x v="438"/>
    <b v="1"/>
    <s v="theater/plays"/>
    <n v="105.19047619047619"/>
    <n v="56.065989847715734"/>
    <x v="1"/>
    <s v="plays"/>
    <x v="3620"/>
    <x v="3606"/>
  </r>
  <r>
    <n v="3621"/>
    <x v="3618"/>
    <x v="3619"/>
    <n v="3000"/>
    <n v="3292"/>
    <x v="0"/>
    <x v="0"/>
    <s v="USD"/>
    <n v="1475269200"/>
    <n v="1473200844"/>
    <b v="0"/>
    <x v="16"/>
    <b v="1"/>
    <s v="theater/plays"/>
    <n v="109.73333333333332"/>
    <n v="47.028571428571432"/>
    <x v="1"/>
    <s v="plays"/>
    <x v="3621"/>
    <x v="3607"/>
  </r>
  <r>
    <n v="3622"/>
    <x v="3619"/>
    <x v="3620"/>
    <n v="1000"/>
    <n v="1000.99"/>
    <x v="0"/>
    <x v="0"/>
    <s v="USD"/>
    <n v="1411874580"/>
    <n v="1409030371"/>
    <b v="0"/>
    <x v="64"/>
    <b v="1"/>
    <s v="theater/plays"/>
    <n v="100.099"/>
    <n v="47.666190476190479"/>
    <x v="1"/>
    <s v="plays"/>
    <x v="3622"/>
    <x v="3608"/>
  </r>
  <r>
    <n v="3623"/>
    <x v="3620"/>
    <x v="3621"/>
    <n v="2500"/>
    <n v="3000"/>
    <x v="0"/>
    <x v="0"/>
    <s v="USD"/>
    <n v="1406358000"/>
    <n v="1404841270"/>
    <b v="0"/>
    <x v="69"/>
    <b v="1"/>
    <s v="theater/plays"/>
    <n v="120"/>
    <n v="88.235294117647058"/>
    <x v="1"/>
    <s v="plays"/>
    <x v="3623"/>
    <x v="3609"/>
  </r>
  <r>
    <n v="3624"/>
    <x v="3621"/>
    <x v="3622"/>
    <n v="3000"/>
    <n v="3148"/>
    <x v="0"/>
    <x v="0"/>
    <s v="USD"/>
    <n v="1471977290"/>
    <n v="1466793290"/>
    <b v="0"/>
    <x v="70"/>
    <b v="1"/>
    <s v="theater/plays"/>
    <n v="104.93333333333332"/>
    <n v="80.717948717948715"/>
    <x v="1"/>
    <s v="plays"/>
    <x v="3624"/>
    <x v="3610"/>
  </r>
  <r>
    <n v="3625"/>
    <x v="3622"/>
    <x v="3623"/>
    <n v="3000"/>
    <n v="3080"/>
    <x v="0"/>
    <x v="1"/>
    <s v="GBP"/>
    <n v="1435851577"/>
    <n v="1433259577"/>
    <b v="0"/>
    <x v="76"/>
    <b v="1"/>
    <s v="theater/plays"/>
    <n v="102.66666666666666"/>
    <n v="39.487179487179489"/>
    <x v="1"/>
    <s v="plays"/>
    <x v="3625"/>
    <x v="3611"/>
  </r>
  <r>
    <n v="3626"/>
    <x v="3623"/>
    <x v="3624"/>
    <n v="4000"/>
    <n v="4073"/>
    <x v="0"/>
    <x v="1"/>
    <s v="GBP"/>
    <n v="1408204857"/>
    <n v="1406390457"/>
    <b v="0"/>
    <x v="53"/>
    <b v="1"/>
    <s v="theater/plays"/>
    <n v="101.82500000000002"/>
    <n v="84.854166666666671"/>
    <x v="1"/>
    <s v="plays"/>
    <x v="3626"/>
    <x v="3612"/>
  </r>
  <r>
    <n v="3627"/>
    <x v="3624"/>
    <x v="3625"/>
    <n v="2000"/>
    <n v="2000"/>
    <x v="0"/>
    <x v="0"/>
    <s v="USD"/>
    <n v="1463803140"/>
    <n v="1459446487"/>
    <b v="0"/>
    <x v="60"/>
    <b v="1"/>
    <s v="theater/plays"/>
    <n v="100"/>
    <n v="68.965517241379317"/>
    <x v="1"/>
    <s v="plays"/>
    <x v="3627"/>
    <x v="3613"/>
  </r>
  <r>
    <n v="3628"/>
    <x v="3625"/>
    <x v="3626"/>
    <n v="100000"/>
    <n v="0"/>
    <x v="2"/>
    <x v="0"/>
    <s v="USD"/>
    <n v="1450040396"/>
    <n v="1444852796"/>
    <b v="0"/>
    <x v="78"/>
    <b v="0"/>
    <s v="theater/musical"/>
    <n v="0"/>
    <e v="#DIV/0!"/>
    <x v="1"/>
    <s v="musical"/>
    <x v="3628"/>
    <x v="3614"/>
  </r>
  <r>
    <n v="3629"/>
    <x v="3626"/>
    <x v="3627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s v="musical"/>
    <x v="3629"/>
    <x v="3615"/>
  </r>
  <r>
    <n v="3630"/>
    <x v="3627"/>
    <x v="3628"/>
    <n v="3000"/>
    <n v="1"/>
    <x v="2"/>
    <x v="1"/>
    <s v="GBP"/>
    <n v="1417295990"/>
    <n v="1414700390"/>
    <b v="0"/>
    <x v="29"/>
    <b v="0"/>
    <s v="theater/musical"/>
    <n v="3.3333333333333333E-2"/>
    <n v="1"/>
    <x v="1"/>
    <s v="musical"/>
    <x v="3630"/>
    <x v="3616"/>
  </r>
  <r>
    <n v="3631"/>
    <x v="3628"/>
    <x v="3629"/>
    <n v="17100"/>
    <n v="8725"/>
    <x v="2"/>
    <x v="0"/>
    <s v="USD"/>
    <n v="1411444740"/>
    <n v="1409335497"/>
    <b v="0"/>
    <x v="211"/>
    <b v="0"/>
    <s v="theater/musical"/>
    <n v="51.023391812865491"/>
    <n v="147.88135593220338"/>
    <x v="1"/>
    <s v="musical"/>
    <x v="3631"/>
    <x v="3617"/>
  </r>
  <r>
    <n v="3632"/>
    <x v="3629"/>
    <x v="3630"/>
    <n v="500"/>
    <n v="100"/>
    <x v="2"/>
    <x v="1"/>
    <s v="GBP"/>
    <n v="1416781749"/>
    <n v="1415053749"/>
    <b v="0"/>
    <x v="29"/>
    <b v="0"/>
    <s v="theater/musical"/>
    <n v="20"/>
    <n v="100"/>
    <x v="1"/>
    <s v="musical"/>
    <x v="3632"/>
    <x v="3618"/>
  </r>
  <r>
    <n v="3633"/>
    <x v="3630"/>
    <x v="3631"/>
    <n v="5000"/>
    <n v="1762"/>
    <x v="2"/>
    <x v="0"/>
    <s v="USD"/>
    <n v="1479517200"/>
    <n v="1475765867"/>
    <b v="0"/>
    <x v="162"/>
    <b v="0"/>
    <s v="theater/musical"/>
    <n v="35.24"/>
    <n v="56.838709677419352"/>
    <x v="1"/>
    <s v="musical"/>
    <x v="3633"/>
    <x v="3619"/>
  </r>
  <r>
    <n v="3634"/>
    <x v="3631"/>
    <x v="3632"/>
    <n v="75000"/>
    <n v="3185"/>
    <x v="2"/>
    <x v="5"/>
    <s v="CAD"/>
    <n v="1484366340"/>
    <n v="1480219174"/>
    <b v="0"/>
    <x v="59"/>
    <b v="0"/>
    <s v="theater/musical"/>
    <n v="4.246666666666667"/>
    <n v="176.94444444444446"/>
    <x v="1"/>
    <s v="musical"/>
    <x v="3634"/>
    <x v="3620"/>
  </r>
  <r>
    <n v="3635"/>
    <x v="3632"/>
    <x v="3633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s v="musical"/>
    <x v="3635"/>
    <x v="3621"/>
  </r>
  <r>
    <n v="3636"/>
    <x v="3633"/>
    <x v="3634"/>
    <n v="150000"/>
    <n v="0"/>
    <x v="2"/>
    <x v="0"/>
    <s v="USD"/>
    <n v="1442248829"/>
    <n v="1439224829"/>
    <b v="0"/>
    <x v="78"/>
    <b v="0"/>
    <s v="theater/musical"/>
    <n v="0"/>
    <e v="#DIV/0!"/>
    <x v="1"/>
    <s v="musical"/>
    <x v="3636"/>
    <x v="3622"/>
  </r>
  <r>
    <n v="3637"/>
    <x v="3634"/>
    <x v="3635"/>
    <n v="3000"/>
    <n v="926"/>
    <x v="2"/>
    <x v="0"/>
    <s v="USD"/>
    <n v="1420130935"/>
    <n v="1417538935"/>
    <b v="0"/>
    <x v="25"/>
    <b v="0"/>
    <s v="theater/musical"/>
    <n v="30.866666666666664"/>
    <n v="66.142857142857139"/>
    <x v="1"/>
    <s v="musical"/>
    <x v="3637"/>
    <x v="3623"/>
  </r>
  <r>
    <n v="3638"/>
    <x v="3635"/>
    <x v="3636"/>
    <n v="3300"/>
    <n v="216"/>
    <x v="2"/>
    <x v="5"/>
    <s v="CAD"/>
    <n v="1429456132"/>
    <n v="1424275732"/>
    <b v="0"/>
    <x v="84"/>
    <b v="0"/>
    <s v="theater/musical"/>
    <n v="6.5454545454545459"/>
    <n v="108"/>
    <x v="1"/>
    <s v="musical"/>
    <x v="3638"/>
    <x v="3624"/>
  </r>
  <r>
    <n v="3639"/>
    <x v="3636"/>
    <x v="3637"/>
    <n v="25000"/>
    <n v="1"/>
    <x v="2"/>
    <x v="0"/>
    <s v="USD"/>
    <n v="1475853060"/>
    <n v="1470672906"/>
    <b v="0"/>
    <x v="29"/>
    <b v="0"/>
    <s v="theater/musical"/>
    <n v="4.0000000000000001E-3"/>
    <n v="1"/>
    <x v="1"/>
    <s v="musical"/>
    <x v="3639"/>
    <x v="3625"/>
  </r>
  <r>
    <n v="3640"/>
    <x v="3637"/>
    <x v="3638"/>
    <n v="1000"/>
    <n v="55"/>
    <x v="2"/>
    <x v="0"/>
    <s v="USD"/>
    <n v="1431283530"/>
    <n v="1428691530"/>
    <b v="0"/>
    <x v="83"/>
    <b v="0"/>
    <s v="theater/musical"/>
    <n v="5.5"/>
    <n v="18.333333333333332"/>
    <x v="1"/>
    <s v="musical"/>
    <x v="3640"/>
    <x v="3626"/>
  </r>
  <r>
    <n v="3641"/>
    <x v="3638"/>
    <x v="3639"/>
    <n v="3000"/>
    <n v="0"/>
    <x v="2"/>
    <x v="0"/>
    <s v="USD"/>
    <n v="1412485200"/>
    <n v="1410966179"/>
    <b v="0"/>
    <x v="78"/>
    <b v="0"/>
    <s v="theater/musical"/>
    <n v="0"/>
    <e v="#DIV/0!"/>
    <x v="1"/>
    <s v="musical"/>
    <x v="3641"/>
    <x v="3627"/>
  </r>
  <r>
    <n v="3642"/>
    <x v="3639"/>
    <x v="3640"/>
    <n v="700"/>
    <n v="15"/>
    <x v="2"/>
    <x v="12"/>
    <s v="EUR"/>
    <n v="1448902800"/>
    <n v="1445369727"/>
    <b v="0"/>
    <x v="84"/>
    <b v="0"/>
    <s v="theater/musical"/>
    <n v="2.1428571428571428"/>
    <n v="7.5"/>
    <x v="1"/>
    <s v="musical"/>
    <x v="3642"/>
    <x v="3628"/>
  </r>
  <r>
    <n v="3643"/>
    <x v="3640"/>
    <x v="3641"/>
    <n v="25000"/>
    <n v="0"/>
    <x v="2"/>
    <x v="0"/>
    <s v="USD"/>
    <n v="1447734439"/>
    <n v="1444274839"/>
    <b v="0"/>
    <x v="78"/>
    <b v="0"/>
    <s v="theater/musical"/>
    <n v="0"/>
    <e v="#DIV/0!"/>
    <x v="1"/>
    <s v="musical"/>
    <x v="3643"/>
    <x v="3629"/>
  </r>
  <r>
    <n v="3644"/>
    <x v="3641"/>
    <x v="3642"/>
    <n v="5000"/>
    <n v="821"/>
    <x v="2"/>
    <x v="0"/>
    <s v="USD"/>
    <n v="1457413140"/>
    <n v="1454996887"/>
    <b v="0"/>
    <x v="8"/>
    <b v="0"/>
    <s v="theater/musical"/>
    <n v="16.420000000000002"/>
    <n v="68.416666666666671"/>
    <x v="1"/>
    <s v="musical"/>
    <x v="3644"/>
    <x v="3630"/>
  </r>
  <r>
    <n v="3645"/>
    <x v="3642"/>
    <x v="3643"/>
    <n v="1000"/>
    <n v="1"/>
    <x v="2"/>
    <x v="5"/>
    <s v="CAD"/>
    <n v="1479773838"/>
    <n v="1477178238"/>
    <b v="0"/>
    <x v="29"/>
    <b v="0"/>
    <s v="theater/musical"/>
    <n v="0.1"/>
    <n v="1"/>
    <x v="1"/>
    <s v="musical"/>
    <x v="3645"/>
    <x v="3631"/>
  </r>
  <r>
    <n v="3646"/>
    <x v="3643"/>
    <x v="3644"/>
    <n v="10000"/>
    <n v="481"/>
    <x v="2"/>
    <x v="0"/>
    <s v="USD"/>
    <n v="1434497400"/>
    <n v="1431770802"/>
    <b v="0"/>
    <x v="22"/>
    <b v="0"/>
    <s v="theater/musical"/>
    <n v="4.8099999999999996"/>
    <n v="60.125"/>
    <x v="1"/>
    <s v="musical"/>
    <x v="3646"/>
    <x v="3632"/>
  </r>
  <r>
    <n v="3647"/>
    <x v="3644"/>
    <x v="3645"/>
    <n v="500"/>
    <n v="30"/>
    <x v="2"/>
    <x v="1"/>
    <s v="GBP"/>
    <n v="1475258327"/>
    <n v="1471370327"/>
    <b v="0"/>
    <x v="84"/>
    <b v="0"/>
    <s v="theater/musical"/>
    <n v="6"/>
    <n v="15"/>
    <x v="1"/>
    <s v="musical"/>
    <x v="3647"/>
    <x v="3633"/>
  </r>
  <r>
    <n v="3648"/>
    <x v="3645"/>
    <x v="3646"/>
    <n v="40000"/>
    <n v="40153"/>
    <x v="0"/>
    <x v="0"/>
    <s v="USD"/>
    <n v="1412492445"/>
    <n v="1409900445"/>
    <b v="0"/>
    <x v="196"/>
    <b v="1"/>
    <s v="theater/plays"/>
    <n v="100.38249999999999"/>
    <n v="550.04109589041093"/>
    <x v="1"/>
    <s v="plays"/>
    <x v="3648"/>
    <x v="3634"/>
  </r>
  <r>
    <n v="3649"/>
    <x v="3646"/>
    <x v="3647"/>
    <n v="750"/>
    <n v="780"/>
    <x v="0"/>
    <x v="5"/>
    <s v="CAD"/>
    <n v="1402938394"/>
    <n v="1400691994"/>
    <b v="0"/>
    <x v="22"/>
    <b v="1"/>
    <s v="theater/plays"/>
    <n v="104"/>
    <n v="97.5"/>
    <x v="1"/>
    <s v="plays"/>
    <x v="3649"/>
    <x v="3635"/>
  </r>
  <r>
    <n v="3650"/>
    <x v="3647"/>
    <x v="3648"/>
    <n v="500"/>
    <n v="500"/>
    <x v="0"/>
    <x v="1"/>
    <s v="GBP"/>
    <n v="1454412584"/>
    <n v="1452598184"/>
    <b v="0"/>
    <x v="57"/>
    <b v="1"/>
    <s v="theater/plays"/>
    <n v="100"/>
    <n v="29.411764705882351"/>
    <x v="1"/>
    <s v="plays"/>
    <x v="3650"/>
    <x v="3636"/>
  </r>
  <r>
    <n v="3651"/>
    <x v="3648"/>
    <x v="3649"/>
    <n v="500"/>
    <n v="520"/>
    <x v="0"/>
    <x v="0"/>
    <s v="USD"/>
    <n v="1407686340"/>
    <n v="1404833442"/>
    <b v="0"/>
    <x v="82"/>
    <b v="1"/>
    <s v="theater/plays"/>
    <n v="104"/>
    <n v="57.777777777777779"/>
    <x v="1"/>
    <s v="plays"/>
    <x v="3651"/>
    <x v="3637"/>
  </r>
  <r>
    <n v="3652"/>
    <x v="2866"/>
    <x v="3650"/>
    <n v="300"/>
    <n v="752"/>
    <x v="0"/>
    <x v="5"/>
    <s v="CAD"/>
    <n v="1472097540"/>
    <n v="1471188502"/>
    <b v="0"/>
    <x v="57"/>
    <b v="1"/>
    <s v="theater/plays"/>
    <n v="250.66666666666669"/>
    <n v="44.235294117647058"/>
    <x v="1"/>
    <s v="plays"/>
    <x v="3652"/>
    <x v="3638"/>
  </r>
  <r>
    <n v="3653"/>
    <x v="3649"/>
    <x v="3651"/>
    <n v="2000"/>
    <n v="2010"/>
    <x v="0"/>
    <x v="1"/>
    <s v="GBP"/>
    <n v="1438764207"/>
    <n v="1436172207"/>
    <b v="0"/>
    <x v="51"/>
    <b v="1"/>
    <s v="theater/plays"/>
    <n v="100.49999999999999"/>
    <n v="60.909090909090907"/>
    <x v="1"/>
    <s v="plays"/>
    <x v="3653"/>
    <x v="3639"/>
  </r>
  <r>
    <n v="3654"/>
    <x v="3650"/>
    <x v="3652"/>
    <n v="1500"/>
    <n v="2616"/>
    <x v="0"/>
    <x v="1"/>
    <s v="GBP"/>
    <n v="1459702800"/>
    <n v="1457690386"/>
    <b v="0"/>
    <x v="44"/>
    <b v="1"/>
    <s v="theater/plays"/>
    <n v="174.4"/>
    <n v="68.84210526315789"/>
    <x v="1"/>
    <s v="plays"/>
    <x v="3654"/>
    <x v="3640"/>
  </r>
  <r>
    <n v="3655"/>
    <x v="3651"/>
    <x v="3653"/>
    <n v="5000"/>
    <n v="5813"/>
    <x v="0"/>
    <x v="0"/>
    <s v="USD"/>
    <n v="1437202740"/>
    <n v="1434654998"/>
    <b v="0"/>
    <x v="1"/>
    <b v="1"/>
    <s v="theater/plays"/>
    <n v="116.26"/>
    <n v="73.582278481012665"/>
    <x v="1"/>
    <s v="plays"/>
    <x v="3655"/>
    <x v="3641"/>
  </r>
  <r>
    <n v="3656"/>
    <x v="3652"/>
    <x v="3654"/>
    <n v="5000"/>
    <n v="5291"/>
    <x v="0"/>
    <x v="16"/>
    <s v="CHF"/>
    <n v="1485989940"/>
    <n v="1483393836"/>
    <b v="0"/>
    <x v="67"/>
    <b v="1"/>
    <s v="theater/plays"/>
    <n v="105.82000000000001"/>
    <n v="115.02173913043478"/>
    <x v="1"/>
    <s v="plays"/>
    <x v="3656"/>
    <x v="3642"/>
  </r>
  <r>
    <n v="3657"/>
    <x v="3653"/>
    <x v="3655"/>
    <n v="2000"/>
    <n v="2215"/>
    <x v="0"/>
    <x v="8"/>
    <s v="DKK"/>
    <n v="1464817320"/>
    <n v="1462806419"/>
    <b v="0"/>
    <x v="9"/>
    <b v="1"/>
    <s v="theater/plays"/>
    <n v="110.75"/>
    <n v="110.75"/>
    <x v="1"/>
    <s v="plays"/>
    <x v="3657"/>
    <x v="3643"/>
  </r>
  <r>
    <n v="3658"/>
    <x v="3654"/>
    <x v="3656"/>
    <n v="1500"/>
    <n v="1510"/>
    <x v="0"/>
    <x v="0"/>
    <s v="USD"/>
    <n v="1404273540"/>
    <n v="1400272580"/>
    <b v="0"/>
    <x v="9"/>
    <b v="1"/>
    <s v="theater/plays"/>
    <n v="100.66666666666666"/>
    <n v="75.5"/>
    <x v="1"/>
    <s v="plays"/>
    <x v="3658"/>
    <x v="3644"/>
  </r>
  <r>
    <n v="3659"/>
    <x v="3655"/>
    <x v="3657"/>
    <n v="3000"/>
    <n v="3061"/>
    <x v="0"/>
    <x v="0"/>
    <s v="USD"/>
    <n v="1426775940"/>
    <n v="1424414350"/>
    <b v="0"/>
    <x v="62"/>
    <b v="1"/>
    <s v="theater/plays"/>
    <n v="102.03333333333333"/>
    <n v="235.46153846153845"/>
    <x v="1"/>
    <s v="plays"/>
    <x v="3659"/>
    <x v="3645"/>
  </r>
  <r>
    <n v="3660"/>
    <x v="3656"/>
    <x v="3658"/>
    <n v="250"/>
    <n v="250"/>
    <x v="0"/>
    <x v="1"/>
    <s v="GBP"/>
    <n v="1419368925"/>
    <n v="1417208925"/>
    <b v="0"/>
    <x v="19"/>
    <b v="1"/>
    <s v="theater/plays"/>
    <n v="100"/>
    <n v="11.363636363636363"/>
    <x v="1"/>
    <s v="plays"/>
    <x v="3660"/>
    <x v="3646"/>
  </r>
  <r>
    <n v="3661"/>
    <x v="3657"/>
    <x v="3659"/>
    <n v="3000"/>
    <n v="3330"/>
    <x v="0"/>
    <x v="0"/>
    <s v="USD"/>
    <n v="1460260800"/>
    <n v="1458336672"/>
    <b v="0"/>
    <x v="17"/>
    <b v="1"/>
    <s v="theater/plays"/>
    <n v="111.00000000000001"/>
    <n v="92.5"/>
    <x v="1"/>
    <s v="plays"/>
    <x v="3661"/>
    <x v="3647"/>
  </r>
  <r>
    <n v="3662"/>
    <x v="3658"/>
    <x v="3660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s v="plays"/>
    <x v="3662"/>
    <x v="3648"/>
  </r>
  <r>
    <n v="3663"/>
    <x v="3659"/>
    <x v="3661"/>
    <n v="225"/>
    <n v="234"/>
    <x v="0"/>
    <x v="1"/>
    <s v="GBP"/>
    <n v="1482321030"/>
    <n v="1477133430"/>
    <b v="0"/>
    <x v="82"/>
    <b v="1"/>
    <s v="theater/plays"/>
    <n v="104"/>
    <n v="26"/>
    <x v="1"/>
    <s v="plays"/>
    <x v="3663"/>
    <x v="3649"/>
  </r>
  <r>
    <n v="3664"/>
    <x v="3660"/>
    <x v="3662"/>
    <n v="800"/>
    <n v="875"/>
    <x v="0"/>
    <x v="0"/>
    <s v="USD"/>
    <n v="1466056689"/>
    <n v="1464847089"/>
    <b v="0"/>
    <x v="10"/>
    <b v="1"/>
    <s v="theater/plays"/>
    <n v="109.375"/>
    <n v="46.05263157894737"/>
    <x v="1"/>
    <s v="plays"/>
    <x v="3664"/>
    <x v="3650"/>
  </r>
  <r>
    <n v="3665"/>
    <x v="3661"/>
    <x v="3663"/>
    <n v="620"/>
    <n v="714"/>
    <x v="0"/>
    <x v="6"/>
    <s v="EUR"/>
    <n v="1446062040"/>
    <n v="1445109822"/>
    <b v="0"/>
    <x v="25"/>
    <b v="1"/>
    <s v="theater/plays"/>
    <n v="115.16129032258064"/>
    <n v="51"/>
    <x v="1"/>
    <s v="plays"/>
    <x v="3665"/>
    <x v="3651"/>
  </r>
  <r>
    <n v="3666"/>
    <x v="3662"/>
    <x v="3664"/>
    <n v="1200"/>
    <n v="1200"/>
    <x v="0"/>
    <x v="0"/>
    <s v="USD"/>
    <n v="1406185200"/>
    <n v="1404337382"/>
    <b v="0"/>
    <x v="44"/>
    <b v="1"/>
    <s v="theater/plays"/>
    <n v="100"/>
    <n v="31.578947368421051"/>
    <x v="1"/>
    <s v="plays"/>
    <x v="3666"/>
    <x v="3652"/>
  </r>
  <r>
    <n v="3667"/>
    <x v="3663"/>
    <x v="3665"/>
    <n v="3000"/>
    <n v="3095.11"/>
    <x v="0"/>
    <x v="1"/>
    <s v="GBP"/>
    <n v="1437261419"/>
    <n v="1434669419"/>
    <b v="0"/>
    <x v="6"/>
    <b v="1"/>
    <s v="theater/plays"/>
    <n v="103.17033333333335"/>
    <n v="53.363965517241382"/>
    <x v="1"/>
    <s v="plays"/>
    <x v="3667"/>
    <x v="3653"/>
  </r>
  <r>
    <n v="3668"/>
    <x v="3664"/>
    <x v="3666"/>
    <n v="1000"/>
    <n v="1035"/>
    <x v="0"/>
    <x v="0"/>
    <s v="USD"/>
    <n v="1437676380"/>
    <n v="1435670452"/>
    <b v="0"/>
    <x v="33"/>
    <b v="1"/>
    <s v="theater/plays"/>
    <n v="103.49999999999999"/>
    <n v="36.964285714285715"/>
    <x v="1"/>
    <s v="plays"/>
    <x v="3668"/>
    <x v="3654"/>
  </r>
  <r>
    <n v="3669"/>
    <x v="3665"/>
    <x v="3667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s v="plays"/>
    <x v="3669"/>
    <x v="3655"/>
  </r>
  <r>
    <n v="3670"/>
    <x v="3666"/>
    <x v="3668"/>
    <n v="220"/>
    <n v="241"/>
    <x v="0"/>
    <x v="1"/>
    <s v="GBP"/>
    <n v="1433113200"/>
    <n v="1431951611"/>
    <b v="0"/>
    <x v="8"/>
    <b v="1"/>
    <s v="theater/plays"/>
    <n v="109.54545454545455"/>
    <n v="20.083333333333332"/>
    <x v="1"/>
    <s v="plays"/>
    <x v="3670"/>
    <x v="3656"/>
  </r>
  <r>
    <n v="3671"/>
    <x v="3667"/>
    <x v="3669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s v="plays"/>
    <x v="3671"/>
    <x v="3657"/>
  </r>
  <r>
    <n v="3672"/>
    <x v="3668"/>
    <x v="3670"/>
    <n v="3000"/>
    <n v="3046"/>
    <x v="0"/>
    <x v="1"/>
    <s v="GBP"/>
    <n v="1411771384"/>
    <n v="1409179384"/>
    <b v="0"/>
    <x v="7"/>
    <b v="1"/>
    <s v="theater/plays"/>
    <n v="101.53333333333335"/>
    <n v="53.438596491228068"/>
    <x v="1"/>
    <s v="plays"/>
    <x v="3672"/>
    <x v="3658"/>
  </r>
  <r>
    <n v="3673"/>
    <x v="3669"/>
    <x v="3671"/>
    <n v="4000"/>
    <n v="4545"/>
    <x v="0"/>
    <x v="1"/>
    <s v="GBP"/>
    <n v="1415191920"/>
    <n v="1412233497"/>
    <b v="0"/>
    <x v="229"/>
    <b v="1"/>
    <s v="theater/plays"/>
    <n v="113.625"/>
    <n v="39.868421052631582"/>
    <x v="1"/>
    <s v="plays"/>
    <x v="3673"/>
    <x v="3659"/>
  </r>
  <r>
    <n v="3674"/>
    <x v="3670"/>
    <x v="3672"/>
    <n v="4500"/>
    <n v="4500"/>
    <x v="0"/>
    <x v="12"/>
    <s v="EUR"/>
    <n v="1472936229"/>
    <n v="1467752229"/>
    <b v="0"/>
    <x v="162"/>
    <b v="1"/>
    <s v="theater/plays"/>
    <n v="100"/>
    <n v="145.16129032258064"/>
    <x v="1"/>
    <s v="plays"/>
    <x v="3674"/>
    <x v="3660"/>
  </r>
  <r>
    <n v="3675"/>
    <x v="3671"/>
    <x v="3673"/>
    <n v="50"/>
    <n v="70"/>
    <x v="0"/>
    <x v="1"/>
    <s v="GBP"/>
    <n v="1463353200"/>
    <n v="1462285182"/>
    <b v="0"/>
    <x v="83"/>
    <b v="1"/>
    <s v="theater/plays"/>
    <n v="140"/>
    <n v="23.333333333333332"/>
    <x v="1"/>
    <s v="plays"/>
    <x v="3675"/>
    <x v="3661"/>
  </r>
  <r>
    <n v="3676"/>
    <x v="3672"/>
    <x v="3674"/>
    <n v="800"/>
    <n v="1030"/>
    <x v="0"/>
    <x v="0"/>
    <s v="USD"/>
    <n v="1410550484"/>
    <n v="1408995284"/>
    <b v="0"/>
    <x v="38"/>
    <b v="1"/>
    <s v="theater/plays"/>
    <n v="128.75"/>
    <n v="64.375"/>
    <x v="1"/>
    <s v="plays"/>
    <x v="3676"/>
    <x v="3662"/>
  </r>
  <r>
    <n v="3677"/>
    <x v="3673"/>
    <x v="3675"/>
    <n v="12000"/>
    <n v="12348.5"/>
    <x v="0"/>
    <x v="0"/>
    <s v="USD"/>
    <n v="1404359940"/>
    <n v="1402580818"/>
    <b v="0"/>
    <x v="473"/>
    <b v="1"/>
    <s v="theater/plays"/>
    <n v="102.90416666666667"/>
    <n v="62.052763819095475"/>
    <x v="1"/>
    <s v="plays"/>
    <x v="3677"/>
    <x v="3663"/>
  </r>
  <r>
    <n v="3678"/>
    <x v="3674"/>
    <x v="3676"/>
    <n v="2000"/>
    <n v="2050"/>
    <x v="0"/>
    <x v="1"/>
    <s v="GBP"/>
    <n v="1433076298"/>
    <n v="1430052298"/>
    <b v="0"/>
    <x v="162"/>
    <b v="1"/>
    <s v="theater/plays"/>
    <n v="102.49999999999999"/>
    <n v="66.129032258064512"/>
    <x v="1"/>
    <s v="plays"/>
    <x v="3678"/>
    <x v="3664"/>
  </r>
  <r>
    <n v="3679"/>
    <x v="3675"/>
    <x v="3677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s v="plays"/>
    <x v="3679"/>
    <x v="3665"/>
  </r>
  <r>
    <n v="3680"/>
    <x v="3676"/>
    <x v="3678"/>
    <n v="3000"/>
    <n v="3383"/>
    <x v="0"/>
    <x v="0"/>
    <s v="USD"/>
    <n v="1475664834"/>
    <n v="1473850434"/>
    <b v="0"/>
    <x v="69"/>
    <b v="1"/>
    <s v="theater/plays"/>
    <n v="112.76666666666667"/>
    <n v="99.5"/>
    <x v="1"/>
    <s v="plays"/>
    <x v="3680"/>
    <x v="3666"/>
  </r>
  <r>
    <n v="3681"/>
    <x v="3677"/>
    <x v="3679"/>
    <n v="1000"/>
    <n v="1119"/>
    <x v="0"/>
    <x v="0"/>
    <s v="USD"/>
    <n v="1452872290"/>
    <n v="1452008290"/>
    <b v="0"/>
    <x v="59"/>
    <b v="1"/>
    <s v="theater/plays"/>
    <n v="111.9"/>
    <n v="62.166666666666664"/>
    <x v="1"/>
    <s v="plays"/>
    <x v="3681"/>
    <x v="3667"/>
  </r>
  <r>
    <n v="3682"/>
    <x v="3678"/>
    <x v="3680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s v="plays"/>
    <x v="3682"/>
    <x v="3668"/>
  </r>
  <r>
    <n v="3683"/>
    <x v="3679"/>
    <x v="3681"/>
    <n v="3500"/>
    <n v="3880"/>
    <x v="0"/>
    <x v="0"/>
    <s v="USD"/>
    <n v="1476931696"/>
    <n v="1474339696"/>
    <b v="0"/>
    <x v="36"/>
    <b v="1"/>
    <s v="theater/plays"/>
    <n v="110.85714285714286"/>
    <n v="58.787878787878789"/>
    <x v="1"/>
    <s v="plays"/>
    <x v="3683"/>
    <x v="3669"/>
  </r>
  <r>
    <n v="3684"/>
    <x v="3680"/>
    <x v="3682"/>
    <n v="750"/>
    <n v="1043"/>
    <x v="0"/>
    <x v="0"/>
    <s v="USD"/>
    <n v="1441167586"/>
    <n v="1438575586"/>
    <b v="0"/>
    <x v="23"/>
    <b v="1"/>
    <s v="theater/plays"/>
    <n v="139.06666666666666"/>
    <n v="45.347826086956523"/>
    <x v="1"/>
    <s v="plays"/>
    <x v="3684"/>
    <x v="3670"/>
  </r>
  <r>
    <n v="3685"/>
    <x v="3681"/>
    <x v="3683"/>
    <n v="5000"/>
    <n v="5285"/>
    <x v="0"/>
    <x v="0"/>
    <s v="USD"/>
    <n v="1400533200"/>
    <n v="1398348859"/>
    <b v="0"/>
    <x v="149"/>
    <b v="1"/>
    <s v="theater/plays"/>
    <n v="105.69999999999999"/>
    <n v="41.944444444444443"/>
    <x v="1"/>
    <s v="plays"/>
    <x v="3685"/>
    <x v="3671"/>
  </r>
  <r>
    <n v="3686"/>
    <x v="3682"/>
    <x v="3684"/>
    <n v="350"/>
    <n v="355"/>
    <x v="0"/>
    <x v="0"/>
    <s v="USD"/>
    <n v="1440820740"/>
    <n v="1439567660"/>
    <b v="0"/>
    <x v="79"/>
    <b v="1"/>
    <s v="theater/plays"/>
    <n v="101.42857142857142"/>
    <n v="59.166666666666664"/>
    <x v="1"/>
    <s v="plays"/>
    <x v="3686"/>
    <x v="3672"/>
  </r>
  <r>
    <n v="3687"/>
    <x v="3683"/>
    <x v="3685"/>
    <n v="5000"/>
    <n v="5012.25"/>
    <x v="0"/>
    <x v="0"/>
    <s v="USD"/>
    <n v="1403846055"/>
    <n v="1401254055"/>
    <b v="0"/>
    <x v="20"/>
    <b v="1"/>
    <s v="theater/plays"/>
    <n v="100.245"/>
    <n v="200.49"/>
    <x v="1"/>
    <s v="plays"/>
    <x v="3687"/>
    <x v="3673"/>
  </r>
  <r>
    <n v="3688"/>
    <x v="3684"/>
    <x v="3686"/>
    <n v="3000"/>
    <n v="3275"/>
    <x v="0"/>
    <x v="1"/>
    <s v="GBP"/>
    <n v="1407524004"/>
    <n v="1404932004"/>
    <b v="0"/>
    <x v="70"/>
    <b v="1"/>
    <s v="theater/plays"/>
    <n v="109.16666666666666"/>
    <n v="83.974358974358978"/>
    <x v="1"/>
    <s v="plays"/>
    <x v="3688"/>
    <x v="3674"/>
  </r>
  <r>
    <n v="3689"/>
    <x v="3685"/>
    <x v="3687"/>
    <n v="3000"/>
    <n v="3550"/>
    <x v="0"/>
    <x v="0"/>
    <s v="USD"/>
    <n v="1434925500"/>
    <n v="1432410639"/>
    <b v="0"/>
    <x v="95"/>
    <b v="1"/>
    <s v="theater/plays"/>
    <n v="118.33333333333333"/>
    <n v="57.258064516129032"/>
    <x v="1"/>
    <s v="plays"/>
    <x v="3689"/>
    <x v="3675"/>
  </r>
  <r>
    <n v="3690"/>
    <x v="3686"/>
    <x v="3688"/>
    <n v="1500"/>
    <n v="1800"/>
    <x v="0"/>
    <x v="0"/>
    <s v="USD"/>
    <n v="1417101683"/>
    <n v="1414506083"/>
    <b v="0"/>
    <x v="162"/>
    <b v="1"/>
    <s v="theater/plays"/>
    <n v="120"/>
    <n v="58.064516129032256"/>
    <x v="1"/>
    <s v="plays"/>
    <x v="3690"/>
    <x v="3676"/>
  </r>
  <r>
    <n v="3691"/>
    <x v="3687"/>
    <x v="3689"/>
    <n v="40000"/>
    <n v="51184"/>
    <x v="0"/>
    <x v="0"/>
    <s v="USD"/>
    <n v="1425272340"/>
    <n v="1421426929"/>
    <b v="0"/>
    <x v="220"/>
    <b v="1"/>
    <s v="theater/plays"/>
    <n v="127.96000000000001"/>
    <n v="186.80291970802921"/>
    <x v="1"/>
    <s v="plays"/>
    <x v="3691"/>
    <x v="3677"/>
  </r>
  <r>
    <n v="3692"/>
    <x v="3688"/>
    <x v="3690"/>
    <n v="1000"/>
    <n v="1260"/>
    <x v="0"/>
    <x v="0"/>
    <s v="USD"/>
    <n v="1411084800"/>
    <n v="1410304179"/>
    <b v="0"/>
    <x v="57"/>
    <b v="1"/>
    <s v="theater/plays"/>
    <n v="126"/>
    <n v="74.117647058823536"/>
    <x v="1"/>
    <s v="plays"/>
    <x v="3692"/>
    <x v="3678"/>
  </r>
  <r>
    <n v="3693"/>
    <x v="3689"/>
    <x v="3691"/>
    <n v="333"/>
    <n v="430"/>
    <x v="0"/>
    <x v="1"/>
    <s v="GBP"/>
    <n v="1448922600"/>
    <n v="1446352529"/>
    <b v="0"/>
    <x v="25"/>
    <b v="1"/>
    <s v="theater/plays"/>
    <n v="129.12912912912913"/>
    <n v="30.714285714285715"/>
    <x v="1"/>
    <s v="plays"/>
    <x v="3693"/>
    <x v="3679"/>
  </r>
  <r>
    <n v="3694"/>
    <x v="3690"/>
    <x v="3692"/>
    <n v="3500"/>
    <n v="3760"/>
    <x v="0"/>
    <x v="0"/>
    <s v="USD"/>
    <n v="1465178400"/>
    <n v="1461985967"/>
    <b v="0"/>
    <x v="65"/>
    <b v="1"/>
    <s v="theater/plays"/>
    <n v="107.42857142857143"/>
    <n v="62.666666666666664"/>
    <x v="1"/>
    <s v="plays"/>
    <x v="3694"/>
    <x v="3680"/>
  </r>
  <r>
    <n v="3695"/>
    <x v="3691"/>
    <x v="3693"/>
    <n v="4000"/>
    <n v="4005"/>
    <x v="0"/>
    <x v="0"/>
    <s v="USD"/>
    <n v="1421009610"/>
    <n v="1419281610"/>
    <b v="0"/>
    <x v="51"/>
    <b v="1"/>
    <s v="theater/plays"/>
    <n v="100.125"/>
    <n v="121.36363636363636"/>
    <x v="1"/>
    <s v="plays"/>
    <x v="3695"/>
    <x v="3681"/>
  </r>
  <r>
    <n v="3696"/>
    <x v="3692"/>
    <x v="3694"/>
    <n v="2000"/>
    <n v="3100"/>
    <x v="0"/>
    <x v="1"/>
    <s v="GBP"/>
    <n v="1423838916"/>
    <n v="1418654916"/>
    <b v="0"/>
    <x v="76"/>
    <b v="1"/>
    <s v="theater/plays"/>
    <n v="155"/>
    <n v="39.743589743589745"/>
    <x v="1"/>
    <s v="plays"/>
    <x v="3696"/>
    <x v="3682"/>
  </r>
  <r>
    <n v="3697"/>
    <x v="3693"/>
    <x v="3695"/>
    <n v="2000"/>
    <n v="2160"/>
    <x v="0"/>
    <x v="1"/>
    <s v="GBP"/>
    <n v="1462878648"/>
    <n v="1461064248"/>
    <b v="0"/>
    <x v="209"/>
    <b v="1"/>
    <s v="theater/plays"/>
    <n v="108"/>
    <n v="72"/>
    <x v="1"/>
    <s v="plays"/>
    <x v="3697"/>
    <x v="3683"/>
  </r>
  <r>
    <n v="3698"/>
    <x v="3694"/>
    <x v="3696"/>
    <n v="5000"/>
    <n v="5526"/>
    <x v="0"/>
    <x v="0"/>
    <s v="USD"/>
    <n v="1456946487"/>
    <n v="1454354487"/>
    <b v="0"/>
    <x v="327"/>
    <b v="1"/>
    <s v="theater/plays"/>
    <n v="110.52"/>
    <n v="40.632352941176471"/>
    <x v="1"/>
    <s v="plays"/>
    <x v="3698"/>
    <x v="3684"/>
  </r>
  <r>
    <n v="3699"/>
    <x v="3695"/>
    <x v="3697"/>
    <n v="2500"/>
    <n v="2520"/>
    <x v="0"/>
    <x v="0"/>
    <s v="USD"/>
    <n v="1413383216"/>
    <n v="1410791216"/>
    <b v="0"/>
    <x v="244"/>
    <b v="1"/>
    <s v="theater/plays"/>
    <n v="100.8"/>
    <n v="63"/>
    <x v="1"/>
    <s v="plays"/>
    <x v="3699"/>
    <x v="3685"/>
  </r>
  <r>
    <n v="3700"/>
    <x v="3696"/>
    <x v="3698"/>
    <n v="500"/>
    <n v="606"/>
    <x v="0"/>
    <x v="0"/>
    <s v="USD"/>
    <n v="1412092800"/>
    <n v="1409493800"/>
    <b v="0"/>
    <x v="59"/>
    <b v="1"/>
    <s v="theater/plays"/>
    <n v="121.2"/>
    <n v="33.666666666666664"/>
    <x v="1"/>
    <s v="plays"/>
    <x v="3700"/>
    <x v="3686"/>
  </r>
  <r>
    <n v="3701"/>
    <x v="3697"/>
    <x v="3699"/>
    <n v="1500"/>
    <n v="1505"/>
    <x v="0"/>
    <x v="1"/>
    <s v="GBP"/>
    <n v="1433422793"/>
    <n v="1430830793"/>
    <b v="0"/>
    <x v="70"/>
    <b v="1"/>
    <s v="theater/plays"/>
    <n v="100.33333333333334"/>
    <n v="38.589743589743591"/>
    <x v="1"/>
    <s v="plays"/>
    <x v="3701"/>
    <x v="3687"/>
  </r>
  <r>
    <n v="3702"/>
    <x v="3698"/>
    <x v="3700"/>
    <n v="3000"/>
    <n v="3275"/>
    <x v="0"/>
    <x v="1"/>
    <s v="GBP"/>
    <n v="1468191540"/>
    <n v="1464958484"/>
    <b v="0"/>
    <x v="64"/>
    <b v="1"/>
    <s v="theater/plays"/>
    <n v="109.16666666666666"/>
    <n v="155.95238095238096"/>
    <x v="1"/>
    <s v="plays"/>
    <x v="3702"/>
    <x v="3688"/>
  </r>
  <r>
    <n v="3703"/>
    <x v="3699"/>
    <x v="3701"/>
    <n v="1050"/>
    <n v="1296"/>
    <x v="0"/>
    <x v="0"/>
    <s v="USD"/>
    <n v="1471071540"/>
    <n v="1467720388"/>
    <b v="0"/>
    <x v="209"/>
    <b v="1"/>
    <s v="theater/plays"/>
    <n v="123.42857142857142"/>
    <n v="43.2"/>
    <x v="1"/>
    <s v="plays"/>
    <x v="3703"/>
    <x v="3689"/>
  </r>
  <r>
    <n v="3704"/>
    <x v="3700"/>
    <x v="3702"/>
    <n v="300"/>
    <n v="409.01"/>
    <x v="0"/>
    <x v="1"/>
    <s v="GBP"/>
    <n v="1464712394"/>
    <n v="1459528394"/>
    <b v="0"/>
    <x v="74"/>
    <b v="1"/>
    <s v="theater/plays"/>
    <n v="136.33666666666667"/>
    <n v="15.148518518518518"/>
    <x v="1"/>
    <s v="plays"/>
    <x v="3704"/>
    <x v="3690"/>
  </r>
  <r>
    <n v="3705"/>
    <x v="3701"/>
    <x v="3703"/>
    <n v="2827"/>
    <n v="2925"/>
    <x v="0"/>
    <x v="0"/>
    <s v="USD"/>
    <n v="1403546400"/>
    <n v="1401714114"/>
    <b v="0"/>
    <x v="2"/>
    <b v="1"/>
    <s v="theater/plays"/>
    <n v="103.46657233816768"/>
    <n v="83.571428571428569"/>
    <x v="1"/>
    <s v="plays"/>
    <x v="3705"/>
    <x v="3691"/>
  </r>
  <r>
    <n v="3706"/>
    <x v="3702"/>
    <x v="3704"/>
    <n v="1500"/>
    <n v="1820"/>
    <x v="0"/>
    <x v="0"/>
    <s v="USD"/>
    <n v="1410558949"/>
    <n v="1409262949"/>
    <b v="0"/>
    <x v="62"/>
    <b v="1"/>
    <s v="theater/plays"/>
    <n v="121.33333333333334"/>
    <n v="140"/>
    <x v="1"/>
    <s v="plays"/>
    <x v="3706"/>
    <x v="3692"/>
  </r>
  <r>
    <n v="3707"/>
    <x v="3703"/>
    <x v="3705"/>
    <n v="1000"/>
    <n v="1860"/>
    <x v="0"/>
    <x v="0"/>
    <s v="USD"/>
    <n v="1469165160"/>
    <n v="1467335378"/>
    <b v="0"/>
    <x v="23"/>
    <b v="1"/>
    <s v="theater/plays"/>
    <n v="186"/>
    <n v="80.869565217391298"/>
    <x v="1"/>
    <s v="plays"/>
    <x v="3707"/>
    <x v="3693"/>
  </r>
  <r>
    <n v="3708"/>
    <x v="3704"/>
    <x v="3706"/>
    <n v="700"/>
    <n v="2100"/>
    <x v="0"/>
    <x v="0"/>
    <s v="USD"/>
    <n v="1404444286"/>
    <n v="1403234686"/>
    <b v="0"/>
    <x v="70"/>
    <b v="1"/>
    <s v="theater/plays"/>
    <n v="300"/>
    <n v="53.846153846153847"/>
    <x v="1"/>
    <s v="plays"/>
    <x v="3708"/>
    <x v="3694"/>
  </r>
  <r>
    <n v="3709"/>
    <x v="3705"/>
    <x v="3707"/>
    <n v="1000"/>
    <n v="1082.5"/>
    <x v="0"/>
    <x v="1"/>
    <s v="GBP"/>
    <n v="1403715546"/>
    <n v="1401123546"/>
    <b v="0"/>
    <x v="2"/>
    <b v="1"/>
    <s v="theater/plays"/>
    <n v="108.25"/>
    <n v="30.928571428571427"/>
    <x v="1"/>
    <s v="plays"/>
    <x v="3709"/>
    <x v="3695"/>
  </r>
  <r>
    <n v="3710"/>
    <x v="3706"/>
    <x v="3708"/>
    <n v="1300"/>
    <n v="1835"/>
    <x v="0"/>
    <x v="0"/>
    <s v="USD"/>
    <n v="1428068988"/>
    <n v="1425908988"/>
    <b v="0"/>
    <x v="74"/>
    <b v="1"/>
    <s v="theater/plays"/>
    <n v="141.15384615384616"/>
    <n v="67.962962962962962"/>
    <x v="1"/>
    <s v="plays"/>
    <x v="3710"/>
    <x v="3696"/>
  </r>
  <r>
    <n v="3711"/>
    <x v="3707"/>
    <x v="3709"/>
    <n v="500"/>
    <n v="570"/>
    <x v="0"/>
    <x v="0"/>
    <s v="USD"/>
    <n v="1402848000"/>
    <n v="1400606573"/>
    <b v="0"/>
    <x v="64"/>
    <b v="1"/>
    <s v="theater/plays"/>
    <n v="113.99999999999999"/>
    <n v="27.142857142857142"/>
    <x v="1"/>
    <s v="plays"/>
    <x v="3711"/>
    <x v="3174"/>
  </r>
  <r>
    <n v="3712"/>
    <x v="3708"/>
    <x v="3710"/>
    <n v="7500"/>
    <n v="11530"/>
    <x v="0"/>
    <x v="0"/>
    <s v="USD"/>
    <n v="1433055540"/>
    <n v="1431230867"/>
    <b v="0"/>
    <x v="201"/>
    <b v="1"/>
    <s v="theater/plays"/>
    <n v="153.73333333333335"/>
    <n v="110.86538461538461"/>
    <x v="1"/>
    <s v="plays"/>
    <x v="3712"/>
    <x v="3697"/>
  </r>
  <r>
    <n v="3713"/>
    <x v="3709"/>
    <x v="3711"/>
    <n v="2000"/>
    <n v="2030"/>
    <x v="0"/>
    <x v="0"/>
    <s v="USD"/>
    <n v="1465062166"/>
    <n v="1463334166"/>
    <b v="0"/>
    <x v="10"/>
    <b v="1"/>
    <s v="theater/plays"/>
    <n v="101.49999999999999"/>
    <n v="106.84210526315789"/>
    <x v="1"/>
    <s v="plays"/>
    <x v="3713"/>
    <x v="3698"/>
  </r>
  <r>
    <n v="3714"/>
    <x v="3710"/>
    <x v="3712"/>
    <n v="10000"/>
    <n v="10235"/>
    <x v="0"/>
    <x v="0"/>
    <s v="USD"/>
    <n v="1432612740"/>
    <n v="1429881667"/>
    <b v="0"/>
    <x v="174"/>
    <b v="1"/>
    <s v="theater/plays"/>
    <n v="102.35000000000001"/>
    <n v="105.51546391752578"/>
    <x v="1"/>
    <s v="plays"/>
    <x v="3714"/>
    <x v="3699"/>
  </r>
  <r>
    <n v="3715"/>
    <x v="3711"/>
    <x v="3713"/>
    <n v="3500"/>
    <n v="3590"/>
    <x v="0"/>
    <x v="1"/>
    <s v="GBP"/>
    <n v="1427806320"/>
    <n v="1422834819"/>
    <b v="0"/>
    <x v="74"/>
    <b v="1"/>
    <s v="theater/plays"/>
    <n v="102.57142857142858"/>
    <n v="132.96296296296296"/>
    <x v="1"/>
    <s v="plays"/>
    <x v="3715"/>
    <x v="3700"/>
  </r>
  <r>
    <n v="3716"/>
    <x v="3712"/>
    <x v="3714"/>
    <n v="800"/>
    <n v="1246"/>
    <x v="0"/>
    <x v="0"/>
    <s v="USD"/>
    <n v="1453411109"/>
    <n v="1450819109"/>
    <b v="0"/>
    <x v="54"/>
    <b v="1"/>
    <s v="theater/plays"/>
    <n v="155.75"/>
    <n v="51.916666666666664"/>
    <x v="1"/>
    <s v="plays"/>
    <x v="3716"/>
    <x v="3701"/>
  </r>
  <r>
    <n v="3717"/>
    <x v="3713"/>
    <x v="3715"/>
    <n v="4000"/>
    <n v="4030"/>
    <x v="0"/>
    <x v="1"/>
    <s v="GBP"/>
    <n v="1431204449"/>
    <n v="1428526049"/>
    <b v="0"/>
    <x v="62"/>
    <b v="1"/>
    <s v="theater/plays"/>
    <n v="100.75"/>
    <n v="310"/>
    <x v="1"/>
    <s v="plays"/>
    <x v="3717"/>
    <x v="3702"/>
  </r>
  <r>
    <n v="3718"/>
    <x v="3714"/>
    <x v="3716"/>
    <n v="500"/>
    <n v="1197"/>
    <x v="0"/>
    <x v="1"/>
    <s v="GBP"/>
    <n v="1425057075"/>
    <n v="1422465075"/>
    <b v="0"/>
    <x v="67"/>
    <b v="1"/>
    <s v="theater/plays"/>
    <n v="239.4"/>
    <n v="26.021739130434781"/>
    <x v="1"/>
    <s v="plays"/>
    <x v="3718"/>
    <x v="3703"/>
  </r>
  <r>
    <n v="3719"/>
    <x v="3715"/>
    <x v="3717"/>
    <n v="200"/>
    <n v="420"/>
    <x v="0"/>
    <x v="1"/>
    <s v="GBP"/>
    <n v="1434994266"/>
    <n v="1432402266"/>
    <b v="0"/>
    <x v="80"/>
    <b v="1"/>
    <s v="theater/plays"/>
    <n v="210"/>
    <n v="105"/>
    <x v="1"/>
    <s v="plays"/>
    <x v="3719"/>
    <x v="3704"/>
  </r>
  <r>
    <n v="3720"/>
    <x v="3716"/>
    <x v="3718"/>
    <n v="3300"/>
    <n v="3449"/>
    <x v="0"/>
    <x v="0"/>
    <s v="USD"/>
    <n v="1435881006"/>
    <n v="1433980206"/>
    <b v="0"/>
    <x v="244"/>
    <b v="1"/>
    <s v="theater/plays"/>
    <n v="104.51515151515152"/>
    <n v="86.224999999999994"/>
    <x v="1"/>
    <s v="plays"/>
    <x v="3720"/>
    <x v="3705"/>
  </r>
  <r>
    <n v="3721"/>
    <x v="3717"/>
    <x v="3719"/>
    <n v="5000"/>
    <n v="5040"/>
    <x v="0"/>
    <x v="0"/>
    <s v="USD"/>
    <n v="1415230084"/>
    <n v="1413412084"/>
    <b v="0"/>
    <x v="34"/>
    <b v="1"/>
    <s v="theater/plays"/>
    <n v="100.8"/>
    <n v="114.54545454545455"/>
    <x v="1"/>
    <s v="plays"/>
    <x v="3721"/>
    <x v="3706"/>
  </r>
  <r>
    <n v="3722"/>
    <x v="3718"/>
    <x v="3720"/>
    <n v="1500"/>
    <n v="1668"/>
    <x v="0"/>
    <x v="5"/>
    <s v="CAD"/>
    <n v="1455231540"/>
    <n v="1452614847"/>
    <b v="0"/>
    <x v="2"/>
    <b v="1"/>
    <s v="theater/plays"/>
    <n v="111.20000000000002"/>
    <n v="47.657142857142858"/>
    <x v="1"/>
    <s v="plays"/>
    <x v="3722"/>
    <x v="3707"/>
  </r>
  <r>
    <n v="3723"/>
    <x v="3719"/>
    <x v="3721"/>
    <n v="4500"/>
    <n v="4592"/>
    <x v="0"/>
    <x v="1"/>
    <s v="GBP"/>
    <n v="1417374262"/>
    <n v="1414778662"/>
    <b v="0"/>
    <x v="287"/>
    <b v="1"/>
    <s v="theater/plays"/>
    <n v="102.04444444444445"/>
    <n v="72.888888888888886"/>
    <x v="1"/>
    <s v="plays"/>
    <x v="3723"/>
    <x v="3708"/>
  </r>
  <r>
    <n v="3724"/>
    <x v="3720"/>
    <x v="3722"/>
    <n v="4300"/>
    <n v="4409.55"/>
    <x v="0"/>
    <x v="1"/>
    <s v="GBP"/>
    <n v="1462402800"/>
    <n v="1459856860"/>
    <b v="0"/>
    <x v="30"/>
    <b v="1"/>
    <s v="theater/plays"/>
    <n v="102.54767441860466"/>
    <n v="49.545505617977533"/>
    <x v="1"/>
    <s v="plays"/>
    <x v="3724"/>
    <x v="3709"/>
  </r>
  <r>
    <n v="3725"/>
    <x v="3721"/>
    <x v="3723"/>
    <n v="300"/>
    <n v="381"/>
    <x v="0"/>
    <x v="1"/>
    <s v="GBP"/>
    <n v="1455831000"/>
    <n v="1454366467"/>
    <b v="0"/>
    <x v="41"/>
    <b v="1"/>
    <s v="theater/plays"/>
    <n v="127"/>
    <n v="25.4"/>
    <x v="1"/>
    <s v="plays"/>
    <x v="3725"/>
    <x v="3710"/>
  </r>
  <r>
    <n v="3726"/>
    <x v="3722"/>
    <x v="3724"/>
    <n v="850"/>
    <n v="2879"/>
    <x v="0"/>
    <x v="0"/>
    <s v="USD"/>
    <n v="1461963600"/>
    <n v="1459567371"/>
    <b v="0"/>
    <x v="67"/>
    <b v="1"/>
    <s v="theater/plays"/>
    <n v="338.70588235294122"/>
    <n v="62.586956521739133"/>
    <x v="1"/>
    <s v="plays"/>
    <x v="3726"/>
    <x v="3711"/>
  </r>
  <r>
    <n v="3727"/>
    <x v="3723"/>
    <x v="3725"/>
    <n v="2000"/>
    <n v="2015"/>
    <x v="0"/>
    <x v="0"/>
    <s v="USD"/>
    <n v="1476939300"/>
    <n v="1474273294"/>
    <b v="0"/>
    <x v="51"/>
    <b v="1"/>
    <s v="theater/plays"/>
    <n v="100.75"/>
    <n v="61.060606060606062"/>
    <x v="1"/>
    <s v="plays"/>
    <x v="3727"/>
    <x v="3712"/>
  </r>
  <r>
    <n v="3728"/>
    <x v="3724"/>
    <x v="3726"/>
    <n v="20000"/>
    <n v="1862"/>
    <x v="2"/>
    <x v="0"/>
    <s v="USD"/>
    <n v="1439957176"/>
    <n v="1437365176"/>
    <b v="0"/>
    <x v="162"/>
    <b v="0"/>
    <s v="theater/plays"/>
    <n v="9.31"/>
    <n v="60.064516129032256"/>
    <x v="1"/>
    <s v="plays"/>
    <x v="3728"/>
    <x v="3713"/>
  </r>
  <r>
    <n v="3729"/>
    <x v="3725"/>
    <x v="3727"/>
    <n v="5000"/>
    <n v="362"/>
    <x v="2"/>
    <x v="0"/>
    <s v="USD"/>
    <n v="1427082912"/>
    <n v="1423198512"/>
    <b v="0"/>
    <x v="81"/>
    <b v="0"/>
    <s v="theater/plays"/>
    <n v="7.24"/>
    <n v="72.400000000000006"/>
    <x v="1"/>
    <s v="plays"/>
    <x v="3729"/>
    <x v="3714"/>
  </r>
  <r>
    <n v="3730"/>
    <x v="3726"/>
    <x v="3728"/>
    <n v="1000"/>
    <n v="100"/>
    <x v="2"/>
    <x v="0"/>
    <s v="USD"/>
    <n v="1439828159"/>
    <n v="1437236159"/>
    <b v="0"/>
    <x v="29"/>
    <b v="0"/>
    <s v="theater/plays"/>
    <n v="10"/>
    <n v="100"/>
    <x v="1"/>
    <s v="plays"/>
    <x v="3730"/>
    <x v="3715"/>
  </r>
  <r>
    <n v="3731"/>
    <x v="3727"/>
    <x v="3729"/>
    <n v="5500"/>
    <n v="620"/>
    <x v="2"/>
    <x v="0"/>
    <s v="USD"/>
    <n v="1420860180"/>
    <n v="1418234646"/>
    <b v="0"/>
    <x v="8"/>
    <b v="0"/>
    <s v="theater/plays"/>
    <n v="11.272727272727273"/>
    <n v="51.666666666666664"/>
    <x v="1"/>
    <s v="plays"/>
    <x v="3731"/>
    <x v="3716"/>
  </r>
  <r>
    <n v="3732"/>
    <x v="3728"/>
    <x v="3730"/>
    <n v="850"/>
    <n v="131"/>
    <x v="2"/>
    <x v="9"/>
    <s v="EUR"/>
    <n v="1422100800"/>
    <n v="1416932133"/>
    <b v="0"/>
    <x v="80"/>
    <b v="0"/>
    <s v="theater/plays"/>
    <n v="15.411764705882353"/>
    <n v="32.75"/>
    <x v="1"/>
    <s v="plays"/>
    <x v="3732"/>
    <x v="3717"/>
  </r>
  <r>
    <n v="3733"/>
    <x v="3729"/>
    <x v="3731"/>
    <n v="1500"/>
    <n v="0"/>
    <x v="2"/>
    <x v="0"/>
    <s v="USD"/>
    <n v="1429396200"/>
    <n v="1428539708"/>
    <b v="0"/>
    <x v="78"/>
    <b v="0"/>
    <s v="theater/plays"/>
    <n v="0"/>
    <e v="#DIV/0!"/>
    <x v="1"/>
    <s v="plays"/>
    <x v="3733"/>
    <x v="3718"/>
  </r>
  <r>
    <n v="3734"/>
    <x v="3730"/>
    <x v="3732"/>
    <n v="1500"/>
    <n v="427"/>
    <x v="2"/>
    <x v="0"/>
    <s v="USD"/>
    <n v="1432589896"/>
    <n v="1427405896"/>
    <b v="0"/>
    <x v="63"/>
    <b v="0"/>
    <s v="theater/plays"/>
    <n v="28.466666666666669"/>
    <n v="61"/>
    <x v="1"/>
    <s v="plays"/>
    <x v="3734"/>
    <x v="3719"/>
  </r>
  <r>
    <n v="3735"/>
    <x v="3731"/>
    <x v="3733"/>
    <n v="150"/>
    <n v="20"/>
    <x v="2"/>
    <x v="1"/>
    <s v="GBP"/>
    <n v="1432831089"/>
    <n v="1430239089"/>
    <b v="0"/>
    <x v="84"/>
    <b v="0"/>
    <s v="theater/plays"/>
    <n v="13.333333333333334"/>
    <n v="10"/>
    <x v="1"/>
    <s v="plays"/>
    <x v="3735"/>
    <x v="3720"/>
  </r>
  <r>
    <n v="3736"/>
    <x v="3732"/>
    <x v="3734"/>
    <n v="1500"/>
    <n v="10"/>
    <x v="2"/>
    <x v="1"/>
    <s v="GBP"/>
    <n v="1427133600"/>
    <n v="1423847093"/>
    <b v="0"/>
    <x v="29"/>
    <b v="0"/>
    <s v="theater/plays"/>
    <n v="0.66666666666666674"/>
    <n v="10"/>
    <x v="1"/>
    <s v="plays"/>
    <x v="3736"/>
    <x v="3721"/>
  </r>
  <r>
    <n v="3737"/>
    <x v="3476"/>
    <x v="3735"/>
    <n v="700"/>
    <n v="150"/>
    <x v="2"/>
    <x v="0"/>
    <s v="USD"/>
    <n v="1447311540"/>
    <n v="1445358903"/>
    <b v="0"/>
    <x v="80"/>
    <b v="0"/>
    <s v="theater/plays"/>
    <n v="21.428571428571427"/>
    <n v="37.5"/>
    <x v="1"/>
    <s v="plays"/>
    <x v="3737"/>
    <x v="3722"/>
  </r>
  <r>
    <n v="3738"/>
    <x v="3733"/>
    <x v="3736"/>
    <n v="1500"/>
    <n v="270"/>
    <x v="2"/>
    <x v="1"/>
    <s v="GBP"/>
    <n v="1405461600"/>
    <n v="1403562705"/>
    <b v="0"/>
    <x v="79"/>
    <b v="0"/>
    <s v="theater/plays"/>
    <n v="18"/>
    <n v="45"/>
    <x v="1"/>
    <s v="plays"/>
    <x v="3738"/>
    <x v="3723"/>
  </r>
  <r>
    <n v="3739"/>
    <x v="3734"/>
    <x v="3737"/>
    <n v="4000"/>
    <n v="805"/>
    <x v="2"/>
    <x v="1"/>
    <s v="GBP"/>
    <n v="1468752468"/>
    <n v="1467024468"/>
    <b v="0"/>
    <x v="22"/>
    <b v="0"/>
    <s v="theater/plays"/>
    <n v="20.125"/>
    <n v="100.625"/>
    <x v="1"/>
    <s v="plays"/>
    <x v="3739"/>
    <x v="3724"/>
  </r>
  <r>
    <n v="3740"/>
    <x v="3735"/>
    <x v="3738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s v="plays"/>
    <x v="3740"/>
    <x v="3725"/>
  </r>
  <r>
    <n v="3741"/>
    <x v="3736"/>
    <x v="3739"/>
    <n v="20000"/>
    <n v="0"/>
    <x v="2"/>
    <x v="0"/>
    <s v="USD"/>
    <n v="1450389950"/>
    <n v="1447797950"/>
    <b v="0"/>
    <x v="78"/>
    <b v="0"/>
    <s v="theater/plays"/>
    <n v="0"/>
    <e v="#DIV/0!"/>
    <x v="1"/>
    <s v="plays"/>
    <x v="3741"/>
    <x v="3726"/>
  </r>
  <r>
    <n v="3742"/>
    <x v="3737"/>
    <x v="3740"/>
    <n v="5000"/>
    <n v="100"/>
    <x v="2"/>
    <x v="0"/>
    <s v="USD"/>
    <n v="1409980144"/>
    <n v="1407388144"/>
    <b v="0"/>
    <x v="80"/>
    <b v="0"/>
    <s v="theater/plays"/>
    <n v="2"/>
    <n v="25"/>
    <x v="1"/>
    <s v="plays"/>
    <x v="3742"/>
    <x v="3727"/>
  </r>
  <r>
    <n v="3743"/>
    <x v="3738"/>
    <x v="3741"/>
    <n v="2200"/>
    <n v="0"/>
    <x v="2"/>
    <x v="0"/>
    <s v="USD"/>
    <n v="1404406964"/>
    <n v="1401814964"/>
    <b v="0"/>
    <x v="78"/>
    <b v="0"/>
    <s v="theater/plays"/>
    <n v="0"/>
    <e v="#DIV/0!"/>
    <x v="1"/>
    <s v="plays"/>
    <x v="3743"/>
    <x v="3728"/>
  </r>
  <r>
    <n v="3744"/>
    <x v="3739"/>
    <x v="3742"/>
    <n v="1200"/>
    <n v="0"/>
    <x v="2"/>
    <x v="0"/>
    <s v="USD"/>
    <n v="1404532740"/>
    <n v="1401823952"/>
    <b v="0"/>
    <x v="78"/>
    <b v="0"/>
    <s v="theater/plays"/>
    <n v="0"/>
    <e v="#DIV/0!"/>
    <x v="1"/>
    <s v="plays"/>
    <x v="3744"/>
    <x v="3729"/>
  </r>
  <r>
    <n v="3745"/>
    <x v="3740"/>
    <x v="3743"/>
    <n v="100"/>
    <n v="10"/>
    <x v="2"/>
    <x v="0"/>
    <s v="USD"/>
    <n v="1407689102"/>
    <n v="1405097102"/>
    <b v="0"/>
    <x v="29"/>
    <b v="0"/>
    <s v="theater/plays"/>
    <n v="10"/>
    <n v="10"/>
    <x v="1"/>
    <s v="plays"/>
    <x v="3745"/>
    <x v="3730"/>
  </r>
  <r>
    <n v="3746"/>
    <x v="3741"/>
    <x v="3744"/>
    <n v="8500"/>
    <n v="202"/>
    <x v="2"/>
    <x v="0"/>
    <s v="USD"/>
    <n v="1475918439"/>
    <n v="1473326439"/>
    <b v="0"/>
    <x v="29"/>
    <b v="0"/>
    <s v="theater/plays"/>
    <n v="2.3764705882352941"/>
    <n v="202"/>
    <x v="1"/>
    <s v="plays"/>
    <x v="3746"/>
    <x v="3731"/>
  </r>
  <r>
    <n v="3747"/>
    <x v="3742"/>
    <x v="3745"/>
    <n v="2500"/>
    <n v="25"/>
    <x v="2"/>
    <x v="1"/>
    <s v="GBP"/>
    <n v="1436137140"/>
    <n v="1433833896"/>
    <b v="0"/>
    <x v="29"/>
    <b v="0"/>
    <s v="theater/plays"/>
    <n v="1"/>
    <n v="25"/>
    <x v="1"/>
    <s v="plays"/>
    <x v="3747"/>
    <x v="3732"/>
  </r>
  <r>
    <n v="3748"/>
    <x v="3743"/>
    <x v="3746"/>
    <n v="5000"/>
    <n v="5176"/>
    <x v="0"/>
    <x v="0"/>
    <s v="USD"/>
    <n v="1455602340"/>
    <n v="1453827436"/>
    <b v="0"/>
    <x v="47"/>
    <b v="1"/>
    <s v="theater/musical"/>
    <n v="103.52"/>
    <n v="99.538461538461533"/>
    <x v="1"/>
    <s v="musical"/>
    <x v="3748"/>
    <x v="3733"/>
  </r>
  <r>
    <n v="3749"/>
    <x v="3744"/>
    <x v="3747"/>
    <n v="500"/>
    <n v="525"/>
    <x v="0"/>
    <x v="0"/>
    <s v="USD"/>
    <n v="1461902340"/>
    <n v="1459220588"/>
    <b v="0"/>
    <x v="63"/>
    <b v="1"/>
    <s v="theater/musical"/>
    <n v="105"/>
    <n v="75"/>
    <x v="1"/>
    <s v="musical"/>
    <x v="3749"/>
    <x v="3734"/>
  </r>
  <r>
    <n v="3750"/>
    <x v="3745"/>
    <x v="3748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s v="musical"/>
    <x v="3750"/>
    <x v="3735"/>
  </r>
  <r>
    <n v="3751"/>
    <x v="3746"/>
    <x v="3749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s v="musical"/>
    <x v="3751"/>
    <x v="3736"/>
  </r>
  <r>
    <n v="3752"/>
    <x v="3747"/>
    <x v="3750"/>
    <n v="500"/>
    <n v="565"/>
    <x v="0"/>
    <x v="1"/>
    <s v="GBP"/>
    <n v="1476651600"/>
    <n v="1473189335"/>
    <b v="0"/>
    <x v="41"/>
    <b v="1"/>
    <s v="theater/musical"/>
    <n v="112.99999999999999"/>
    <n v="37.666666666666664"/>
    <x v="1"/>
    <s v="musical"/>
    <x v="3752"/>
    <x v="3737"/>
  </r>
  <r>
    <n v="3753"/>
    <x v="3748"/>
    <x v="3751"/>
    <n v="5000"/>
    <n v="5167"/>
    <x v="0"/>
    <x v="0"/>
    <s v="USD"/>
    <n v="1433289600"/>
    <n v="1430768800"/>
    <b v="0"/>
    <x v="209"/>
    <b v="1"/>
    <s v="theater/musical"/>
    <n v="103.34"/>
    <n v="172.23333333333332"/>
    <x v="1"/>
    <s v="musical"/>
    <x v="3753"/>
    <x v="3738"/>
  </r>
  <r>
    <n v="3754"/>
    <x v="3749"/>
    <x v="3752"/>
    <n v="2500"/>
    <n v="3000"/>
    <x v="0"/>
    <x v="0"/>
    <s v="USD"/>
    <n v="1406350740"/>
    <n v="1403125737"/>
    <b v="0"/>
    <x v="74"/>
    <b v="1"/>
    <s v="theater/musical"/>
    <n v="120"/>
    <n v="111.11111111111111"/>
    <x v="1"/>
    <s v="musical"/>
    <x v="3754"/>
    <x v="3739"/>
  </r>
  <r>
    <n v="3755"/>
    <x v="3750"/>
    <x v="3753"/>
    <n v="550"/>
    <n v="713"/>
    <x v="0"/>
    <x v="1"/>
    <s v="GBP"/>
    <n v="1460753307"/>
    <n v="1458161307"/>
    <b v="0"/>
    <x v="33"/>
    <b v="1"/>
    <s v="theater/musical"/>
    <n v="129.63636363636363"/>
    <n v="25.464285714285715"/>
    <x v="1"/>
    <s v="musical"/>
    <x v="3755"/>
    <x v="3740"/>
  </r>
  <r>
    <n v="3756"/>
    <x v="3751"/>
    <x v="3754"/>
    <n v="4500"/>
    <n v="4550"/>
    <x v="0"/>
    <x v="0"/>
    <s v="USD"/>
    <n v="1402515198"/>
    <n v="1399923198"/>
    <b v="0"/>
    <x v="57"/>
    <b v="1"/>
    <s v="theater/musical"/>
    <n v="101.11111111111111"/>
    <n v="267.64705882352939"/>
    <x v="1"/>
    <s v="musical"/>
    <x v="3756"/>
    <x v="3741"/>
  </r>
  <r>
    <n v="3757"/>
    <x v="3752"/>
    <x v="3755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s v="musical"/>
    <x v="3757"/>
    <x v="3742"/>
  </r>
  <r>
    <n v="3758"/>
    <x v="3753"/>
    <x v="3756"/>
    <n v="1500"/>
    <n v="1535"/>
    <x v="0"/>
    <x v="0"/>
    <s v="USD"/>
    <n v="1400475600"/>
    <n v="1397819938"/>
    <b v="0"/>
    <x v="55"/>
    <b v="1"/>
    <s v="theater/musical"/>
    <n v="102.33333333333334"/>
    <n v="59.03846153846154"/>
    <x v="1"/>
    <s v="musical"/>
    <x v="3758"/>
    <x v="3743"/>
  </r>
  <r>
    <n v="3759"/>
    <x v="3754"/>
    <x v="3757"/>
    <n v="4000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s v="musical"/>
    <x v="3759"/>
    <x v="3744"/>
  </r>
  <r>
    <n v="3760"/>
    <x v="3755"/>
    <x v="3758"/>
    <n v="500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s v="musical"/>
    <x v="3760"/>
    <x v="3745"/>
  </r>
  <r>
    <n v="3761"/>
    <x v="3756"/>
    <x v="3759"/>
    <n v="500"/>
    <n v="500"/>
    <x v="0"/>
    <x v="1"/>
    <s v="GBP"/>
    <n v="1439247600"/>
    <n v="1434625937"/>
    <b v="0"/>
    <x v="83"/>
    <b v="1"/>
    <s v="theater/musical"/>
    <n v="100"/>
    <n v="166.66666666666666"/>
    <x v="1"/>
    <s v="musical"/>
    <x v="3761"/>
    <x v="3746"/>
  </r>
  <r>
    <n v="3762"/>
    <x v="3757"/>
    <x v="3760"/>
    <n v="1250"/>
    <n v="1328"/>
    <x v="0"/>
    <x v="1"/>
    <s v="GBP"/>
    <n v="1438543889"/>
    <n v="1436383889"/>
    <b v="0"/>
    <x v="33"/>
    <b v="1"/>
    <s v="theater/musical"/>
    <n v="106.24"/>
    <n v="47.428571428571431"/>
    <x v="1"/>
    <s v="musical"/>
    <x v="3762"/>
    <x v="3747"/>
  </r>
  <r>
    <n v="3763"/>
    <x v="3758"/>
    <x v="3761"/>
    <n v="5000"/>
    <n v="5000"/>
    <x v="0"/>
    <x v="0"/>
    <s v="USD"/>
    <n v="1427907626"/>
    <n v="1425319226"/>
    <b v="0"/>
    <x v="99"/>
    <b v="1"/>
    <s v="theater/musical"/>
    <n v="100"/>
    <n v="64.935064935064929"/>
    <x v="1"/>
    <s v="musical"/>
    <x v="3763"/>
    <x v="3748"/>
  </r>
  <r>
    <n v="3764"/>
    <x v="3759"/>
    <x v="3762"/>
    <n v="1500"/>
    <n v="1500"/>
    <x v="0"/>
    <x v="0"/>
    <s v="USD"/>
    <n v="1464482160"/>
    <n v="1462824832"/>
    <b v="0"/>
    <x v="74"/>
    <b v="1"/>
    <s v="theater/musical"/>
    <n v="100"/>
    <n v="55.555555555555557"/>
    <x v="1"/>
    <s v="musical"/>
    <x v="3764"/>
    <x v="3749"/>
  </r>
  <r>
    <n v="3765"/>
    <x v="3760"/>
    <x v="3763"/>
    <n v="7000"/>
    <n v="7942"/>
    <x v="0"/>
    <x v="0"/>
    <s v="USD"/>
    <n v="1406745482"/>
    <n v="1404153482"/>
    <b v="0"/>
    <x v="329"/>
    <b v="1"/>
    <s v="theater/musical"/>
    <n v="113.45714285714286"/>
    <n v="74.224299065420567"/>
    <x v="1"/>
    <s v="musical"/>
    <x v="3765"/>
    <x v="3750"/>
  </r>
  <r>
    <n v="3766"/>
    <x v="3761"/>
    <x v="3764"/>
    <n v="10000"/>
    <n v="10265.01"/>
    <x v="0"/>
    <x v="0"/>
    <s v="USD"/>
    <n v="1404360045"/>
    <n v="1401336045"/>
    <b v="0"/>
    <x v="93"/>
    <b v="1"/>
    <s v="theater/musical"/>
    <n v="102.65010000000001"/>
    <n v="106.9271875"/>
    <x v="1"/>
    <s v="musical"/>
    <x v="3766"/>
    <x v="3751"/>
  </r>
  <r>
    <n v="3767"/>
    <x v="3762"/>
    <x v="3765"/>
    <n v="2000"/>
    <n v="2335"/>
    <x v="0"/>
    <x v="0"/>
    <s v="USD"/>
    <n v="1425185940"/>
    <n v="1423960097"/>
    <b v="0"/>
    <x v="66"/>
    <b v="1"/>
    <s v="theater/musical"/>
    <n v="116.75"/>
    <n v="41.696428571428569"/>
    <x v="1"/>
    <s v="musical"/>
    <x v="3767"/>
    <x v="3566"/>
  </r>
  <r>
    <n v="3768"/>
    <x v="3763"/>
    <x v="3766"/>
    <n v="4000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s v="musical"/>
    <x v="3768"/>
    <x v="3752"/>
  </r>
  <r>
    <n v="3769"/>
    <x v="3764"/>
    <x v="3767"/>
    <n v="1100"/>
    <n v="1100"/>
    <x v="0"/>
    <x v="0"/>
    <s v="USD"/>
    <n v="1460730079"/>
    <n v="1458138079"/>
    <b v="0"/>
    <x v="41"/>
    <b v="1"/>
    <s v="theater/musical"/>
    <n v="100"/>
    <n v="73.333333333333329"/>
    <x v="1"/>
    <s v="musical"/>
    <x v="3769"/>
    <x v="3753"/>
  </r>
  <r>
    <n v="3770"/>
    <x v="3765"/>
    <x v="3768"/>
    <n v="2000"/>
    <n v="2000"/>
    <x v="0"/>
    <x v="1"/>
    <s v="GBP"/>
    <n v="1434234010"/>
    <n v="1431642010"/>
    <b v="0"/>
    <x v="9"/>
    <b v="1"/>
    <s v="theater/musical"/>
    <n v="100"/>
    <n v="100"/>
    <x v="1"/>
    <s v="musical"/>
    <x v="3770"/>
    <x v="3754"/>
  </r>
  <r>
    <n v="3771"/>
    <x v="3766"/>
    <x v="3769"/>
    <n v="1000"/>
    <n v="1460"/>
    <x v="0"/>
    <x v="0"/>
    <s v="USD"/>
    <n v="1463529600"/>
    <n v="1462307652"/>
    <b v="0"/>
    <x v="44"/>
    <b v="1"/>
    <s v="theater/musical"/>
    <n v="146"/>
    <n v="38.421052631578945"/>
    <x v="1"/>
    <s v="musical"/>
    <x v="3771"/>
    <x v="3755"/>
  </r>
  <r>
    <n v="3772"/>
    <x v="3767"/>
    <x v="3770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s v="musical"/>
    <x v="3772"/>
    <x v="3756"/>
  </r>
  <r>
    <n v="3773"/>
    <x v="3768"/>
    <x v="3771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s v="musical"/>
    <x v="3773"/>
    <x v="3757"/>
  </r>
  <r>
    <n v="3774"/>
    <x v="3769"/>
    <x v="3772"/>
    <n v="2500"/>
    <n v="2500"/>
    <x v="0"/>
    <x v="5"/>
    <s v="CAD"/>
    <n v="1428606055"/>
    <n v="1427223655"/>
    <b v="0"/>
    <x v="20"/>
    <b v="1"/>
    <s v="theater/musical"/>
    <n v="100"/>
    <n v="100"/>
    <x v="1"/>
    <s v="musical"/>
    <x v="3774"/>
    <x v="3758"/>
  </r>
  <r>
    <n v="3775"/>
    <x v="3770"/>
    <x v="3773"/>
    <n v="2000"/>
    <n v="2005"/>
    <x v="0"/>
    <x v="0"/>
    <s v="USD"/>
    <n v="1428552000"/>
    <n v="1426199843"/>
    <b v="0"/>
    <x v="25"/>
    <b v="1"/>
    <s v="theater/musical"/>
    <n v="100.25"/>
    <n v="143.21428571428572"/>
    <x v="1"/>
    <s v="musical"/>
    <x v="3775"/>
    <x v="3759"/>
  </r>
  <r>
    <n v="3776"/>
    <x v="3771"/>
    <x v="3774"/>
    <n v="8000"/>
    <n v="8537"/>
    <x v="0"/>
    <x v="0"/>
    <s v="USD"/>
    <n v="1406854800"/>
    <n v="1403599778"/>
    <b v="0"/>
    <x v="225"/>
    <b v="1"/>
    <s v="theater/musical"/>
    <n v="106.71250000000001"/>
    <n v="90.819148936170208"/>
    <x v="1"/>
    <s v="musical"/>
    <x v="3776"/>
    <x v="3760"/>
  </r>
  <r>
    <n v="3777"/>
    <x v="3772"/>
    <x v="3775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s v="musical"/>
    <x v="3777"/>
    <x v="3761"/>
  </r>
  <r>
    <n v="3778"/>
    <x v="3773"/>
    <x v="3776"/>
    <n v="2400"/>
    <n v="2521"/>
    <x v="0"/>
    <x v="0"/>
    <s v="USD"/>
    <n v="1423942780"/>
    <n v="1418758780"/>
    <b v="0"/>
    <x v="17"/>
    <b v="1"/>
    <s v="theater/musical"/>
    <n v="105.04166666666667"/>
    <n v="70.027777777777771"/>
    <x v="1"/>
    <s v="musical"/>
    <x v="3778"/>
    <x v="3762"/>
  </r>
  <r>
    <n v="3779"/>
    <x v="3774"/>
    <x v="3777"/>
    <n v="15000"/>
    <n v="15597"/>
    <x v="0"/>
    <x v="0"/>
    <s v="USD"/>
    <n v="1459010340"/>
    <n v="1456421940"/>
    <b v="0"/>
    <x v="248"/>
    <b v="1"/>
    <s v="theater/musical"/>
    <n v="103.98"/>
    <n v="135.62608695652173"/>
    <x v="1"/>
    <s v="musical"/>
    <x v="3779"/>
    <x v="3763"/>
  </r>
  <r>
    <n v="3780"/>
    <x v="3775"/>
    <x v="3778"/>
    <n v="2500"/>
    <n v="3000"/>
    <x v="0"/>
    <x v="0"/>
    <s v="USD"/>
    <n v="1436817960"/>
    <n v="1433999785"/>
    <b v="0"/>
    <x v="209"/>
    <b v="1"/>
    <s v="theater/musical"/>
    <n v="120"/>
    <n v="100"/>
    <x v="1"/>
    <s v="musical"/>
    <x v="3780"/>
    <x v="3764"/>
  </r>
  <r>
    <n v="3781"/>
    <x v="3776"/>
    <x v="3779"/>
    <n v="4500"/>
    <n v="4935"/>
    <x v="0"/>
    <x v="0"/>
    <s v="USD"/>
    <n v="1410210685"/>
    <n v="1408050685"/>
    <b v="0"/>
    <x v="47"/>
    <b v="1"/>
    <s v="theater/musical"/>
    <n v="109.66666666666667"/>
    <n v="94.90384615384616"/>
    <x v="1"/>
    <s v="musical"/>
    <x v="3781"/>
    <x v="3765"/>
  </r>
  <r>
    <n v="3782"/>
    <x v="3777"/>
    <x v="3780"/>
    <n v="2000"/>
    <n v="2035"/>
    <x v="0"/>
    <x v="1"/>
    <s v="GBP"/>
    <n v="1469401200"/>
    <n v="1466887297"/>
    <b v="0"/>
    <x v="74"/>
    <b v="1"/>
    <s v="theater/musical"/>
    <n v="101.75"/>
    <n v="75.370370370370367"/>
    <x v="1"/>
    <s v="musical"/>
    <x v="3782"/>
    <x v="3766"/>
  </r>
  <r>
    <n v="3783"/>
    <x v="3778"/>
    <x v="3781"/>
    <n v="1200"/>
    <n v="1547"/>
    <x v="0"/>
    <x v="0"/>
    <s v="USD"/>
    <n v="1458057600"/>
    <n v="1455938520"/>
    <b v="0"/>
    <x v="54"/>
    <b v="1"/>
    <s v="theater/musical"/>
    <n v="128.91666666666666"/>
    <n v="64.458333333333329"/>
    <x v="1"/>
    <s v="musical"/>
    <x v="3783"/>
    <x v="3767"/>
  </r>
  <r>
    <n v="3784"/>
    <x v="3779"/>
    <x v="3782"/>
    <n v="1000"/>
    <n v="1150"/>
    <x v="0"/>
    <x v="5"/>
    <s v="CAD"/>
    <n v="1468193532"/>
    <n v="1465601532"/>
    <b v="0"/>
    <x v="73"/>
    <b v="1"/>
    <s v="theater/musical"/>
    <n v="114.99999999999999"/>
    <n v="115"/>
    <x v="1"/>
    <s v="musical"/>
    <x v="3784"/>
    <x v="3768"/>
  </r>
  <r>
    <n v="3785"/>
    <x v="3780"/>
    <x v="3783"/>
    <n v="2000"/>
    <n v="3015"/>
    <x v="0"/>
    <x v="1"/>
    <s v="GBP"/>
    <n v="1470132180"/>
    <n v="1467040769"/>
    <b v="0"/>
    <x v="209"/>
    <b v="1"/>
    <s v="theater/musical"/>
    <n v="150.75"/>
    <n v="100.5"/>
    <x v="1"/>
    <s v="musical"/>
    <x v="3785"/>
    <x v="3769"/>
  </r>
  <r>
    <n v="3786"/>
    <x v="3781"/>
    <x v="3784"/>
    <n v="6000"/>
    <n v="6658"/>
    <x v="0"/>
    <x v="0"/>
    <s v="USD"/>
    <n v="1464310475"/>
    <n v="1461718475"/>
    <b v="0"/>
    <x v="26"/>
    <b v="1"/>
    <s v="theater/musical"/>
    <n v="110.96666666666665"/>
    <n v="93.774647887323937"/>
    <x v="1"/>
    <s v="musical"/>
    <x v="3786"/>
    <x v="3770"/>
  </r>
  <r>
    <n v="3787"/>
    <x v="3782"/>
    <x v="3785"/>
    <n v="350"/>
    <n v="351"/>
    <x v="0"/>
    <x v="0"/>
    <s v="USD"/>
    <n v="1436587140"/>
    <n v="1434113406"/>
    <b v="0"/>
    <x v="73"/>
    <b v="1"/>
    <s v="theater/musical"/>
    <n v="100.28571428571429"/>
    <n v="35.1"/>
    <x v="1"/>
    <s v="musical"/>
    <x v="3787"/>
    <x v="3514"/>
  </r>
  <r>
    <n v="3788"/>
    <x v="3783"/>
    <x v="3786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s v="musical"/>
    <x v="3788"/>
    <x v="3771"/>
  </r>
  <r>
    <n v="3789"/>
    <x v="3784"/>
    <x v="3787"/>
    <n v="3550"/>
    <n v="116"/>
    <x v="2"/>
    <x v="1"/>
    <s v="GBP"/>
    <n v="1434395418"/>
    <n v="1431630618"/>
    <b v="0"/>
    <x v="80"/>
    <b v="0"/>
    <s v="theater/musical"/>
    <n v="3.267605633802817"/>
    <n v="29"/>
    <x v="1"/>
    <s v="musical"/>
    <x v="3789"/>
    <x v="3772"/>
  </r>
  <r>
    <n v="3790"/>
    <x v="3785"/>
    <x v="3788"/>
    <n v="15000"/>
    <n v="0"/>
    <x v="2"/>
    <x v="0"/>
    <s v="USD"/>
    <n v="1479834023"/>
    <n v="1477238423"/>
    <b v="0"/>
    <x v="78"/>
    <b v="0"/>
    <s v="theater/musical"/>
    <n v="0"/>
    <e v="#DIV/0!"/>
    <x v="1"/>
    <s v="musical"/>
    <x v="3790"/>
    <x v="3773"/>
  </r>
  <r>
    <n v="3791"/>
    <x v="3786"/>
    <x v="3789"/>
    <n v="1500"/>
    <n v="0"/>
    <x v="2"/>
    <x v="0"/>
    <s v="USD"/>
    <n v="1404664592"/>
    <n v="1399480592"/>
    <b v="0"/>
    <x v="78"/>
    <b v="0"/>
    <s v="theater/musical"/>
    <n v="0"/>
    <e v="#DIV/0!"/>
    <x v="1"/>
    <s v="musical"/>
    <x v="3791"/>
    <x v="3774"/>
  </r>
  <r>
    <n v="3792"/>
    <x v="3787"/>
    <x v="3790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s v="musical"/>
    <x v="3792"/>
    <x v="3775"/>
  </r>
  <r>
    <n v="3793"/>
    <x v="3788"/>
    <x v="3791"/>
    <n v="7000"/>
    <n v="4176"/>
    <x v="2"/>
    <x v="0"/>
    <s v="USD"/>
    <n v="1418769129"/>
    <n v="1416954729"/>
    <b v="0"/>
    <x v="54"/>
    <b v="0"/>
    <s v="theater/musical"/>
    <n v="59.657142857142851"/>
    <n v="174"/>
    <x v="1"/>
    <s v="musical"/>
    <x v="3793"/>
    <x v="3776"/>
  </r>
  <r>
    <n v="3794"/>
    <x v="3789"/>
    <x v="3792"/>
    <n v="5000"/>
    <n v="50"/>
    <x v="2"/>
    <x v="1"/>
    <s v="GBP"/>
    <n v="1433685354"/>
    <n v="1431093354"/>
    <b v="0"/>
    <x v="29"/>
    <b v="0"/>
    <s v="theater/musical"/>
    <n v="1"/>
    <n v="50"/>
    <x v="1"/>
    <s v="musical"/>
    <x v="3794"/>
    <x v="3777"/>
  </r>
  <r>
    <n v="3795"/>
    <x v="3790"/>
    <x v="3793"/>
    <n v="600"/>
    <n v="10"/>
    <x v="2"/>
    <x v="1"/>
    <s v="GBP"/>
    <n v="1440801000"/>
    <n v="1437042490"/>
    <b v="0"/>
    <x v="84"/>
    <b v="0"/>
    <s v="theater/musical"/>
    <n v="1.6666666666666667"/>
    <n v="5"/>
    <x v="1"/>
    <s v="musical"/>
    <x v="3795"/>
    <x v="3778"/>
  </r>
  <r>
    <n v="3796"/>
    <x v="3791"/>
    <x v="3794"/>
    <n v="22500"/>
    <n v="1"/>
    <x v="2"/>
    <x v="0"/>
    <s v="USD"/>
    <n v="1484354556"/>
    <n v="1479170556"/>
    <b v="0"/>
    <x v="29"/>
    <b v="0"/>
    <s v="theater/musical"/>
    <n v="4.4444444444444444E-3"/>
    <n v="1"/>
    <x v="1"/>
    <s v="musical"/>
    <x v="3796"/>
    <x v="3779"/>
  </r>
  <r>
    <n v="3797"/>
    <x v="3792"/>
    <x v="3795"/>
    <n v="6000"/>
    <n v="5380"/>
    <x v="2"/>
    <x v="0"/>
    <s v="USD"/>
    <n v="1429564165"/>
    <n v="1426972165"/>
    <b v="0"/>
    <x v="77"/>
    <b v="0"/>
    <s v="theater/musical"/>
    <n v="89.666666666666657"/>
    <n v="145.40540540540542"/>
    <x v="1"/>
    <s v="musical"/>
    <x v="3797"/>
    <x v="3780"/>
  </r>
  <r>
    <n v="3798"/>
    <x v="3793"/>
    <x v="3796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s v="musical"/>
    <x v="3798"/>
    <x v="3781"/>
  </r>
  <r>
    <n v="3799"/>
    <x v="3794"/>
    <x v="3797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s v="musical"/>
    <x v="3799"/>
    <x v="3782"/>
  </r>
  <r>
    <n v="3800"/>
    <x v="3795"/>
    <x v="3798"/>
    <n v="22000"/>
    <n v="881"/>
    <x v="2"/>
    <x v="0"/>
    <s v="USD"/>
    <n v="1420952340"/>
    <n v="1418146883"/>
    <b v="0"/>
    <x v="38"/>
    <b v="0"/>
    <s v="theater/musical"/>
    <n v="4.004545454545454"/>
    <n v="55.0625"/>
    <x v="1"/>
    <s v="musical"/>
    <x v="3800"/>
    <x v="3783"/>
  </r>
  <r>
    <n v="3801"/>
    <x v="3796"/>
    <x v="3799"/>
    <n v="5000"/>
    <n v="426"/>
    <x v="2"/>
    <x v="0"/>
    <s v="USD"/>
    <n v="1420215216"/>
    <n v="1417536816"/>
    <b v="0"/>
    <x v="82"/>
    <b v="0"/>
    <s v="theater/musical"/>
    <n v="8.52"/>
    <n v="47.333333333333336"/>
    <x v="1"/>
    <s v="musical"/>
    <x v="3801"/>
    <x v="3784"/>
  </r>
  <r>
    <n v="3802"/>
    <x v="3797"/>
    <x v="3800"/>
    <n v="3000"/>
    <n v="0"/>
    <x v="2"/>
    <x v="0"/>
    <s v="USD"/>
    <n v="1445482906"/>
    <n v="1442890906"/>
    <b v="0"/>
    <x v="78"/>
    <b v="0"/>
    <s v="theater/musical"/>
    <n v="0"/>
    <e v="#DIV/0!"/>
    <x v="1"/>
    <s v="musical"/>
    <x v="3802"/>
    <x v="3785"/>
  </r>
  <r>
    <n v="3803"/>
    <x v="3798"/>
    <x v="3801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s v="musical"/>
    <x v="3803"/>
    <x v="3786"/>
  </r>
  <r>
    <n v="3804"/>
    <x v="3799"/>
    <x v="3802"/>
    <n v="8000"/>
    <n v="0"/>
    <x v="2"/>
    <x v="0"/>
    <s v="USD"/>
    <n v="1469948400"/>
    <n v="1465172024"/>
    <b v="0"/>
    <x v="78"/>
    <b v="0"/>
    <s v="theater/musical"/>
    <n v="0"/>
    <e v="#DIV/0!"/>
    <x v="1"/>
    <s v="musical"/>
    <x v="3804"/>
    <x v="3787"/>
  </r>
  <r>
    <n v="3805"/>
    <x v="3800"/>
    <x v="3803"/>
    <n v="150000"/>
    <n v="3"/>
    <x v="2"/>
    <x v="0"/>
    <s v="USD"/>
    <n v="1411852640"/>
    <n v="1406668640"/>
    <b v="0"/>
    <x v="84"/>
    <b v="0"/>
    <s v="theater/musical"/>
    <n v="2E-3"/>
    <n v="1.5"/>
    <x v="1"/>
    <s v="musical"/>
    <x v="3805"/>
    <x v="3788"/>
  </r>
  <r>
    <n v="3806"/>
    <x v="3801"/>
    <x v="3804"/>
    <n v="7500"/>
    <n v="5"/>
    <x v="2"/>
    <x v="2"/>
    <s v="AUD"/>
    <n v="1404022381"/>
    <n v="1402294381"/>
    <b v="0"/>
    <x v="29"/>
    <b v="0"/>
    <s v="theater/musical"/>
    <n v="6.6666666666666666E-2"/>
    <n v="5"/>
    <x v="1"/>
    <s v="musical"/>
    <x v="3806"/>
    <x v="3789"/>
  </r>
  <r>
    <n v="3807"/>
    <x v="3802"/>
    <x v="3805"/>
    <n v="1500"/>
    <n v="455"/>
    <x v="2"/>
    <x v="0"/>
    <s v="USD"/>
    <n v="1428097739"/>
    <n v="1427492939"/>
    <b v="0"/>
    <x v="82"/>
    <b v="0"/>
    <s v="theater/musical"/>
    <n v="30.333333333333336"/>
    <n v="50.555555555555557"/>
    <x v="1"/>
    <s v="musical"/>
    <x v="3807"/>
    <x v="3790"/>
  </r>
  <r>
    <n v="3808"/>
    <x v="3803"/>
    <x v="3806"/>
    <n v="1000"/>
    <n v="1000"/>
    <x v="0"/>
    <x v="1"/>
    <s v="GBP"/>
    <n v="1429955619"/>
    <n v="1424775219"/>
    <b v="0"/>
    <x v="54"/>
    <b v="1"/>
    <s v="theater/plays"/>
    <n v="100"/>
    <n v="41.666666666666664"/>
    <x v="1"/>
    <s v="plays"/>
    <x v="3808"/>
    <x v="3791"/>
  </r>
  <r>
    <n v="3809"/>
    <x v="3804"/>
    <x v="3807"/>
    <n v="2000"/>
    <n v="2025"/>
    <x v="0"/>
    <x v="1"/>
    <s v="GBP"/>
    <n v="1406761200"/>
    <n v="1402403907"/>
    <b v="0"/>
    <x v="44"/>
    <b v="1"/>
    <s v="theater/plays"/>
    <n v="101.25"/>
    <n v="53.289473684210527"/>
    <x v="1"/>
    <s v="plays"/>
    <x v="3809"/>
    <x v="3792"/>
  </r>
  <r>
    <n v="3810"/>
    <x v="3805"/>
    <x v="3808"/>
    <n v="1500"/>
    <n v="1826"/>
    <x v="0"/>
    <x v="0"/>
    <s v="USD"/>
    <n v="1426965758"/>
    <n v="1424377358"/>
    <b v="0"/>
    <x v="55"/>
    <b v="1"/>
    <s v="theater/plays"/>
    <n v="121.73333333333333"/>
    <n v="70.230769230769226"/>
    <x v="1"/>
    <s v="plays"/>
    <x v="3810"/>
    <x v="3793"/>
  </r>
  <r>
    <n v="3811"/>
    <x v="3806"/>
    <x v="3809"/>
    <n v="250"/>
    <n v="825"/>
    <x v="0"/>
    <x v="1"/>
    <s v="GBP"/>
    <n v="1464692400"/>
    <n v="1461769373"/>
    <b v="0"/>
    <x v="10"/>
    <b v="1"/>
    <s v="theater/plays"/>
    <n v="330"/>
    <n v="43.421052631578945"/>
    <x v="1"/>
    <s v="plays"/>
    <x v="3811"/>
    <x v="3794"/>
  </r>
  <r>
    <n v="3812"/>
    <x v="3807"/>
    <x v="3810"/>
    <n v="2000"/>
    <n v="2191"/>
    <x v="0"/>
    <x v="5"/>
    <s v="CAD"/>
    <n v="1433131140"/>
    <n v="1429120908"/>
    <b v="0"/>
    <x v="202"/>
    <b v="1"/>
    <s v="theater/plays"/>
    <n v="109.55"/>
    <n v="199.18181818181819"/>
    <x v="1"/>
    <s v="plays"/>
    <x v="3812"/>
    <x v="2551"/>
  </r>
  <r>
    <n v="3813"/>
    <x v="3808"/>
    <x v="3811"/>
    <n v="210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s v="plays"/>
    <x v="3813"/>
    <x v="3795"/>
  </r>
  <r>
    <n v="3814"/>
    <x v="3809"/>
    <x v="3812"/>
    <n v="1500"/>
    <n v="2102"/>
    <x v="0"/>
    <x v="0"/>
    <s v="USD"/>
    <n v="1427860740"/>
    <n v="1424727712"/>
    <b v="0"/>
    <x v="69"/>
    <b v="1"/>
    <s v="theater/plays"/>
    <n v="140.13333333333333"/>
    <n v="61.823529411764703"/>
    <x v="1"/>
    <s v="plays"/>
    <x v="3814"/>
    <x v="3532"/>
  </r>
  <r>
    <n v="3815"/>
    <x v="3810"/>
    <x v="3813"/>
    <n v="1000"/>
    <n v="1000.01"/>
    <x v="0"/>
    <x v="1"/>
    <s v="GBP"/>
    <n v="1440111600"/>
    <n v="1437545657"/>
    <b v="0"/>
    <x v="9"/>
    <b v="1"/>
    <s v="theater/plays"/>
    <n v="100.001"/>
    <n v="50.000500000000002"/>
    <x v="1"/>
    <s v="plays"/>
    <x v="3815"/>
    <x v="3796"/>
  </r>
  <r>
    <n v="3816"/>
    <x v="3811"/>
    <x v="3814"/>
    <n v="1500"/>
    <n v="1788.57"/>
    <x v="0"/>
    <x v="0"/>
    <s v="USD"/>
    <n v="1405614823"/>
    <n v="1403022823"/>
    <b v="0"/>
    <x v="77"/>
    <b v="1"/>
    <s v="theater/plays"/>
    <n v="119.238"/>
    <n v="48.339729729729726"/>
    <x v="1"/>
    <s v="plays"/>
    <x v="3816"/>
    <x v="3797"/>
  </r>
  <r>
    <n v="3817"/>
    <x v="3812"/>
    <x v="3815"/>
    <n v="2000"/>
    <n v="2145"/>
    <x v="0"/>
    <x v="0"/>
    <s v="USD"/>
    <n v="1445659140"/>
    <n v="1444236216"/>
    <b v="0"/>
    <x v="9"/>
    <b v="1"/>
    <s v="theater/plays"/>
    <n v="107.25"/>
    <n v="107.25"/>
    <x v="1"/>
    <s v="plays"/>
    <x v="3817"/>
    <x v="3798"/>
  </r>
  <r>
    <n v="3818"/>
    <x v="3813"/>
    <x v="3816"/>
    <n v="250"/>
    <n v="570"/>
    <x v="0"/>
    <x v="0"/>
    <s v="USD"/>
    <n v="1426187582"/>
    <n v="1423599182"/>
    <b v="0"/>
    <x v="73"/>
    <b v="1"/>
    <s v="theater/plays"/>
    <n v="227.99999999999997"/>
    <n v="57"/>
    <x v="1"/>
    <s v="plays"/>
    <x v="3818"/>
    <x v="3799"/>
  </r>
  <r>
    <n v="3819"/>
    <x v="3814"/>
    <x v="3705"/>
    <n v="1000"/>
    <n v="1064"/>
    <x v="0"/>
    <x v="0"/>
    <s v="USD"/>
    <n v="1437166920"/>
    <n v="1435554104"/>
    <b v="0"/>
    <x v="55"/>
    <b v="1"/>
    <s v="theater/plays"/>
    <n v="106.4"/>
    <n v="40.92307692307692"/>
    <x v="1"/>
    <s v="plays"/>
    <x v="3819"/>
    <x v="3800"/>
  </r>
  <r>
    <n v="3820"/>
    <x v="3815"/>
    <x v="3817"/>
    <n v="300"/>
    <n v="430"/>
    <x v="0"/>
    <x v="1"/>
    <s v="GBP"/>
    <n v="1436110717"/>
    <n v="1433518717"/>
    <b v="0"/>
    <x v="9"/>
    <b v="1"/>
    <s v="theater/plays"/>
    <n v="143.33333333333334"/>
    <n v="21.5"/>
    <x v="1"/>
    <s v="plays"/>
    <x v="3820"/>
    <x v="3801"/>
  </r>
  <r>
    <n v="3821"/>
    <x v="3816"/>
    <x v="3818"/>
    <n v="3500"/>
    <n v="3659"/>
    <x v="0"/>
    <x v="0"/>
    <s v="USD"/>
    <n v="1451881207"/>
    <n v="1449116407"/>
    <b v="0"/>
    <x v="67"/>
    <b v="1"/>
    <s v="theater/plays"/>
    <n v="104.54285714285714"/>
    <n v="79.543478260869563"/>
    <x v="1"/>
    <s v="plays"/>
    <x v="3821"/>
    <x v="3802"/>
  </r>
  <r>
    <n v="3822"/>
    <x v="3817"/>
    <x v="3819"/>
    <n v="5000"/>
    <n v="5501"/>
    <x v="0"/>
    <x v="12"/>
    <s v="EUR"/>
    <n v="1453244340"/>
    <n v="1448136417"/>
    <b v="0"/>
    <x v="88"/>
    <b v="1"/>
    <s v="theater/plays"/>
    <n v="110.02000000000001"/>
    <n v="72.381578947368425"/>
    <x v="1"/>
    <s v="plays"/>
    <x v="3822"/>
    <x v="3803"/>
  </r>
  <r>
    <n v="3823"/>
    <x v="3818"/>
    <x v="3820"/>
    <n v="2500"/>
    <n v="2650"/>
    <x v="0"/>
    <x v="0"/>
    <s v="USD"/>
    <n v="1437364740"/>
    <n v="1434405044"/>
    <b v="0"/>
    <x v="14"/>
    <b v="1"/>
    <s v="theater/plays"/>
    <n v="106"/>
    <n v="64.634146341463421"/>
    <x v="1"/>
    <s v="plays"/>
    <x v="3823"/>
    <x v="3804"/>
  </r>
  <r>
    <n v="3824"/>
    <x v="3819"/>
    <x v="3821"/>
    <n v="250"/>
    <n v="270"/>
    <x v="0"/>
    <x v="1"/>
    <s v="GBP"/>
    <n v="1470058860"/>
    <n v="1469026903"/>
    <b v="0"/>
    <x v="63"/>
    <b v="1"/>
    <s v="theater/plays"/>
    <n v="108"/>
    <n v="38.571428571428569"/>
    <x v="1"/>
    <s v="plays"/>
    <x v="3824"/>
    <x v="3805"/>
  </r>
  <r>
    <n v="3825"/>
    <x v="3820"/>
    <x v="3822"/>
    <n v="5000"/>
    <n v="5271"/>
    <x v="0"/>
    <x v="0"/>
    <s v="USD"/>
    <n v="1434505214"/>
    <n v="1432690814"/>
    <b v="0"/>
    <x v="72"/>
    <b v="1"/>
    <s v="theater/plays"/>
    <n v="105.42"/>
    <n v="107.57142857142857"/>
    <x v="1"/>
    <s v="plays"/>
    <x v="3825"/>
    <x v="3806"/>
  </r>
  <r>
    <n v="3826"/>
    <x v="3821"/>
    <x v="3823"/>
    <n v="600"/>
    <n v="715"/>
    <x v="0"/>
    <x v="1"/>
    <s v="GBP"/>
    <n v="1430993394"/>
    <n v="1428401394"/>
    <b v="0"/>
    <x v="55"/>
    <b v="1"/>
    <s v="theater/plays"/>
    <n v="119.16666666666667"/>
    <n v="27.5"/>
    <x v="1"/>
    <s v="plays"/>
    <x v="3826"/>
    <x v="3807"/>
  </r>
  <r>
    <n v="3827"/>
    <x v="3822"/>
    <x v="3824"/>
    <n v="3000"/>
    <n v="4580"/>
    <x v="0"/>
    <x v="1"/>
    <s v="GBP"/>
    <n v="1427414400"/>
    <n v="1422656201"/>
    <b v="0"/>
    <x v="71"/>
    <b v="1"/>
    <s v="theater/plays"/>
    <n v="152.66666666666666"/>
    <n v="70.461538461538467"/>
    <x v="1"/>
    <s v="plays"/>
    <x v="3827"/>
    <x v="3808"/>
  </r>
  <r>
    <n v="3828"/>
    <x v="3823"/>
    <x v="3825"/>
    <n v="5000"/>
    <n v="5000"/>
    <x v="0"/>
    <x v="0"/>
    <s v="USD"/>
    <n v="1420033187"/>
    <n v="1414845587"/>
    <b v="0"/>
    <x v="33"/>
    <b v="1"/>
    <s v="theater/plays"/>
    <n v="100"/>
    <n v="178.57142857142858"/>
    <x v="1"/>
    <s v="plays"/>
    <x v="3828"/>
    <x v="3809"/>
  </r>
  <r>
    <n v="3829"/>
    <x v="3824"/>
    <x v="3826"/>
    <n v="500"/>
    <n v="501"/>
    <x v="0"/>
    <x v="0"/>
    <s v="USD"/>
    <n v="1472676371"/>
    <n v="1470948371"/>
    <b v="0"/>
    <x v="22"/>
    <b v="1"/>
    <s v="theater/plays"/>
    <n v="100.2"/>
    <n v="62.625"/>
    <x v="1"/>
    <s v="plays"/>
    <x v="3829"/>
    <x v="3810"/>
  </r>
  <r>
    <n v="3830"/>
    <x v="3825"/>
    <x v="3827"/>
    <n v="100"/>
    <n v="225"/>
    <x v="0"/>
    <x v="0"/>
    <s v="USD"/>
    <n v="1464371211"/>
    <n v="1463161611"/>
    <b v="0"/>
    <x v="83"/>
    <b v="1"/>
    <s v="theater/plays"/>
    <n v="225"/>
    <n v="75"/>
    <x v="1"/>
    <s v="plays"/>
    <x v="3830"/>
    <x v="3811"/>
  </r>
  <r>
    <n v="3831"/>
    <x v="3826"/>
    <x v="3828"/>
    <n v="500"/>
    <n v="530.11"/>
    <x v="0"/>
    <x v="0"/>
    <s v="USD"/>
    <n v="1415222545"/>
    <n v="1413404545"/>
    <b v="0"/>
    <x v="82"/>
    <b v="1"/>
    <s v="theater/plays"/>
    <n v="106.02199999999999"/>
    <n v="58.901111111111113"/>
    <x v="1"/>
    <s v="plays"/>
    <x v="3831"/>
    <x v="3812"/>
  </r>
  <r>
    <n v="3832"/>
    <x v="3827"/>
    <x v="3829"/>
    <n v="1200"/>
    <n v="1256"/>
    <x v="0"/>
    <x v="0"/>
    <s v="USD"/>
    <n v="1455936335"/>
    <n v="1452048335"/>
    <b v="0"/>
    <x v="82"/>
    <b v="1"/>
    <s v="theater/plays"/>
    <n v="104.66666666666666"/>
    <n v="139.55555555555554"/>
    <x v="1"/>
    <s v="plays"/>
    <x v="3832"/>
    <x v="3813"/>
  </r>
  <r>
    <n v="3833"/>
    <x v="3828"/>
    <x v="3830"/>
    <n v="1200"/>
    <n v="1400"/>
    <x v="0"/>
    <x v="5"/>
    <s v="CAD"/>
    <n v="1417460940"/>
    <n v="1416516972"/>
    <b v="0"/>
    <x v="9"/>
    <b v="1"/>
    <s v="theater/plays"/>
    <n v="116.66666666666667"/>
    <n v="70"/>
    <x v="1"/>
    <s v="plays"/>
    <x v="3833"/>
    <x v="3814"/>
  </r>
  <r>
    <n v="3834"/>
    <x v="3829"/>
    <x v="3831"/>
    <n v="3000"/>
    <n v="3271"/>
    <x v="0"/>
    <x v="1"/>
    <s v="GBP"/>
    <n v="1434624067"/>
    <n v="1432032067"/>
    <b v="0"/>
    <x v="7"/>
    <b v="1"/>
    <s v="theater/plays"/>
    <n v="109.03333333333333"/>
    <n v="57.385964912280699"/>
    <x v="1"/>
    <s v="plays"/>
    <x v="3834"/>
    <x v="3815"/>
  </r>
  <r>
    <n v="3835"/>
    <x v="3830"/>
    <x v="3832"/>
    <n v="200"/>
    <n v="320"/>
    <x v="0"/>
    <x v="1"/>
    <s v="GBP"/>
    <n v="1461278208"/>
    <n v="1459463808"/>
    <b v="0"/>
    <x v="22"/>
    <b v="1"/>
    <s v="theater/plays"/>
    <n v="160"/>
    <n v="40"/>
    <x v="1"/>
    <s v="plays"/>
    <x v="3835"/>
    <x v="3816"/>
  </r>
  <r>
    <n v="3836"/>
    <x v="3831"/>
    <x v="3833"/>
    <n v="800"/>
    <n v="900"/>
    <x v="0"/>
    <x v="0"/>
    <s v="USD"/>
    <n v="1470197340"/>
    <n v="1467497652"/>
    <b v="0"/>
    <x v="25"/>
    <b v="1"/>
    <s v="theater/plays"/>
    <n v="112.5"/>
    <n v="64.285714285714292"/>
    <x v="1"/>
    <s v="plays"/>
    <x v="3836"/>
    <x v="3817"/>
  </r>
  <r>
    <n v="3837"/>
    <x v="3832"/>
    <x v="3834"/>
    <n v="2000"/>
    <n v="2042"/>
    <x v="0"/>
    <x v="1"/>
    <s v="GBP"/>
    <n v="1435947758"/>
    <n v="1432837358"/>
    <b v="0"/>
    <x v="57"/>
    <b v="1"/>
    <s v="theater/plays"/>
    <n v="102.1"/>
    <n v="120.11764705882354"/>
    <x v="1"/>
    <s v="plays"/>
    <x v="3837"/>
    <x v="3818"/>
  </r>
  <r>
    <n v="3838"/>
    <x v="3833"/>
    <x v="3835"/>
    <n v="100000"/>
    <n v="100824"/>
    <x v="0"/>
    <x v="11"/>
    <s v="SEK"/>
    <n v="1432314209"/>
    <n v="1429722209"/>
    <b v="0"/>
    <x v="61"/>
    <b v="1"/>
    <s v="theater/plays"/>
    <n v="100.824"/>
    <n v="1008.24"/>
    <x v="1"/>
    <s v="plays"/>
    <x v="3838"/>
    <x v="3819"/>
  </r>
  <r>
    <n v="3839"/>
    <x v="3834"/>
    <x v="3836"/>
    <n v="2000"/>
    <n v="2025"/>
    <x v="0"/>
    <x v="0"/>
    <s v="USD"/>
    <n v="1438226724"/>
    <n v="1433042724"/>
    <b v="0"/>
    <x v="58"/>
    <b v="1"/>
    <s v="theater/plays"/>
    <n v="101.25"/>
    <n v="63.28125"/>
    <x v="1"/>
    <s v="plays"/>
    <x v="3839"/>
    <x v="3820"/>
  </r>
  <r>
    <n v="3840"/>
    <x v="3835"/>
    <x v="3837"/>
    <n v="1"/>
    <n v="65"/>
    <x v="0"/>
    <x v="1"/>
    <s v="GBP"/>
    <n v="1459180229"/>
    <n v="1457023829"/>
    <b v="0"/>
    <x v="83"/>
    <b v="1"/>
    <s v="theater/plays"/>
    <n v="6500"/>
    <n v="21.666666666666668"/>
    <x v="1"/>
    <s v="plays"/>
    <x v="3840"/>
    <x v="3821"/>
  </r>
  <r>
    <n v="3841"/>
    <x v="3836"/>
    <x v="3838"/>
    <n v="10000"/>
    <n v="872"/>
    <x v="2"/>
    <x v="0"/>
    <s v="USD"/>
    <n v="1405882287"/>
    <n v="1400698287"/>
    <b v="1"/>
    <x v="69"/>
    <b v="0"/>
    <s v="theater/plays"/>
    <n v="8.7200000000000006"/>
    <n v="25.647058823529413"/>
    <x v="1"/>
    <s v="plays"/>
    <x v="3841"/>
    <x v="3822"/>
  </r>
  <r>
    <n v="3842"/>
    <x v="3837"/>
    <x v="3839"/>
    <n v="5000"/>
    <n v="1097"/>
    <x v="2"/>
    <x v="1"/>
    <s v="GBP"/>
    <n v="1399809052"/>
    <n v="1397217052"/>
    <b v="1"/>
    <x v="23"/>
    <b v="0"/>
    <s v="theater/plays"/>
    <n v="21.94"/>
    <n v="47.695652173913047"/>
    <x v="1"/>
    <s v="plays"/>
    <x v="3842"/>
    <x v="3823"/>
  </r>
  <r>
    <n v="3843"/>
    <x v="3838"/>
    <x v="3840"/>
    <n v="5000"/>
    <n v="1065"/>
    <x v="2"/>
    <x v="0"/>
    <s v="USD"/>
    <n v="1401587064"/>
    <n v="1399427064"/>
    <b v="1"/>
    <x v="10"/>
    <b v="0"/>
    <s v="theater/plays"/>
    <n v="21.3"/>
    <n v="56.05263157894737"/>
    <x v="1"/>
    <s v="plays"/>
    <x v="3843"/>
    <x v="3824"/>
  </r>
  <r>
    <n v="3844"/>
    <x v="3839"/>
    <x v="3841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s v="plays"/>
    <x v="3844"/>
    <x v="3825"/>
  </r>
  <r>
    <n v="3845"/>
    <x v="3840"/>
    <x v="3842"/>
    <n v="40000"/>
    <n v="842"/>
    <x v="2"/>
    <x v="0"/>
    <s v="USD"/>
    <n v="1443711774"/>
    <n v="1441119774"/>
    <b v="1"/>
    <x v="8"/>
    <b v="0"/>
    <s v="theater/plays"/>
    <n v="2.105"/>
    <n v="70.166666666666671"/>
    <x v="1"/>
    <s v="plays"/>
    <x v="3845"/>
    <x v="3826"/>
  </r>
  <r>
    <n v="3846"/>
    <x v="3841"/>
    <x v="3843"/>
    <n v="7000"/>
    <n v="189"/>
    <x v="2"/>
    <x v="0"/>
    <s v="USD"/>
    <n v="1412405940"/>
    <n v="1409721542"/>
    <b v="1"/>
    <x v="22"/>
    <b v="0"/>
    <s v="theater/plays"/>
    <n v="2.7"/>
    <n v="23.625"/>
    <x v="1"/>
    <s v="plays"/>
    <x v="3846"/>
    <x v="3827"/>
  </r>
  <r>
    <n v="3847"/>
    <x v="3842"/>
    <x v="3844"/>
    <n v="10500"/>
    <n v="1697"/>
    <x v="2"/>
    <x v="0"/>
    <s v="USD"/>
    <n v="1437283391"/>
    <n v="1433395391"/>
    <b v="1"/>
    <x v="82"/>
    <b v="0"/>
    <s v="theater/plays"/>
    <n v="16.161904761904761"/>
    <n v="188.55555555555554"/>
    <x v="1"/>
    <s v="plays"/>
    <x v="3847"/>
    <x v="3828"/>
  </r>
  <r>
    <n v="3848"/>
    <x v="3843"/>
    <x v="3845"/>
    <n v="13000"/>
    <n v="2129"/>
    <x v="2"/>
    <x v="0"/>
    <s v="USD"/>
    <n v="1445196989"/>
    <n v="1442604989"/>
    <b v="1"/>
    <x v="68"/>
    <b v="0"/>
    <s v="theater/plays"/>
    <n v="16.376923076923077"/>
    <n v="49.511627906976742"/>
    <x v="1"/>
    <s v="plays"/>
    <x v="3848"/>
    <x v="3829"/>
  </r>
  <r>
    <n v="3849"/>
    <x v="3844"/>
    <x v="3846"/>
    <n v="30000"/>
    <n v="2113"/>
    <x v="2"/>
    <x v="12"/>
    <s v="EUR"/>
    <n v="1434047084"/>
    <n v="1431455084"/>
    <b v="1"/>
    <x v="33"/>
    <b v="0"/>
    <s v="theater/plays"/>
    <n v="7.043333333333333"/>
    <n v="75.464285714285708"/>
    <x v="1"/>
    <s v="plays"/>
    <x v="3849"/>
    <x v="3830"/>
  </r>
  <r>
    <n v="3850"/>
    <x v="3845"/>
    <x v="3847"/>
    <n v="1000"/>
    <n v="38"/>
    <x v="2"/>
    <x v="0"/>
    <s v="USD"/>
    <n v="1420081143"/>
    <n v="1417489143"/>
    <b v="1"/>
    <x v="80"/>
    <b v="0"/>
    <s v="theater/plays"/>
    <n v="3.8"/>
    <n v="9.5"/>
    <x v="1"/>
    <s v="plays"/>
    <x v="3850"/>
    <x v="3831"/>
  </r>
  <r>
    <n v="3851"/>
    <x v="3846"/>
    <x v="3848"/>
    <n v="2500"/>
    <n v="852"/>
    <x v="2"/>
    <x v="1"/>
    <s v="GBP"/>
    <n v="1437129179"/>
    <n v="1434537179"/>
    <b v="1"/>
    <x v="54"/>
    <b v="0"/>
    <s v="theater/plays"/>
    <n v="34.08"/>
    <n v="35.5"/>
    <x v="1"/>
    <s v="plays"/>
    <x v="3851"/>
    <x v="3832"/>
  </r>
  <r>
    <n v="3852"/>
    <x v="3847"/>
    <x v="3849"/>
    <n v="10000"/>
    <n v="20"/>
    <x v="2"/>
    <x v="0"/>
    <s v="USD"/>
    <n v="1427427276"/>
    <n v="1425270876"/>
    <b v="0"/>
    <x v="84"/>
    <b v="0"/>
    <s v="theater/plays"/>
    <n v="0.2"/>
    <n v="10"/>
    <x v="1"/>
    <s v="plays"/>
    <x v="3852"/>
    <x v="3833"/>
  </r>
  <r>
    <n v="3853"/>
    <x v="3848"/>
    <x v="3850"/>
    <n v="100000"/>
    <n v="26"/>
    <x v="2"/>
    <x v="0"/>
    <s v="USD"/>
    <n v="1409602178"/>
    <n v="1406578178"/>
    <b v="0"/>
    <x v="84"/>
    <b v="0"/>
    <s v="theater/plays"/>
    <n v="2.5999999999999999E-2"/>
    <n v="13"/>
    <x v="1"/>
    <s v="plays"/>
    <x v="3853"/>
    <x v="3834"/>
  </r>
  <r>
    <n v="3854"/>
    <x v="3849"/>
    <x v="3851"/>
    <n v="11000"/>
    <n v="1788"/>
    <x v="2"/>
    <x v="0"/>
    <s v="USD"/>
    <n v="1431206058"/>
    <n v="1428614058"/>
    <b v="0"/>
    <x v="9"/>
    <b v="0"/>
    <s v="theater/plays"/>
    <n v="16.254545454545454"/>
    <n v="89.4"/>
    <x v="1"/>
    <s v="plays"/>
    <x v="3854"/>
    <x v="3835"/>
  </r>
  <r>
    <n v="3855"/>
    <x v="3850"/>
    <x v="3852"/>
    <n v="1000"/>
    <n v="25"/>
    <x v="2"/>
    <x v="0"/>
    <s v="USD"/>
    <n v="1427408271"/>
    <n v="1424819871"/>
    <b v="0"/>
    <x v="29"/>
    <b v="0"/>
    <s v="theater/plays"/>
    <n v="2.5"/>
    <n v="25"/>
    <x v="1"/>
    <s v="plays"/>
    <x v="3855"/>
    <x v="3836"/>
  </r>
  <r>
    <n v="3856"/>
    <x v="3851"/>
    <x v="3853"/>
    <n v="5000"/>
    <n v="1"/>
    <x v="2"/>
    <x v="0"/>
    <s v="USD"/>
    <n v="1425833403"/>
    <n v="1423245003"/>
    <b v="0"/>
    <x v="29"/>
    <b v="0"/>
    <s v="theater/plays"/>
    <n v="0.02"/>
    <n v="1"/>
    <x v="1"/>
    <s v="plays"/>
    <x v="3856"/>
    <x v="3837"/>
  </r>
  <r>
    <n v="3857"/>
    <x v="3852"/>
    <x v="3854"/>
    <n v="5000"/>
    <n v="260"/>
    <x v="2"/>
    <x v="0"/>
    <s v="USD"/>
    <n v="1406913120"/>
    <n v="1404927690"/>
    <b v="0"/>
    <x v="80"/>
    <b v="0"/>
    <s v="theater/plays"/>
    <n v="5.2"/>
    <n v="65"/>
    <x v="1"/>
    <s v="plays"/>
    <x v="3857"/>
    <x v="3838"/>
  </r>
  <r>
    <n v="3858"/>
    <x v="3853"/>
    <x v="3855"/>
    <n v="500"/>
    <n v="10"/>
    <x v="2"/>
    <x v="1"/>
    <s v="GBP"/>
    <n v="1432328400"/>
    <n v="1430734844"/>
    <b v="0"/>
    <x v="29"/>
    <b v="0"/>
    <s v="theater/plays"/>
    <n v="2"/>
    <n v="10"/>
    <x v="1"/>
    <s v="plays"/>
    <x v="3858"/>
    <x v="3839"/>
  </r>
  <r>
    <n v="3859"/>
    <x v="3854"/>
    <x v="3856"/>
    <n v="2500"/>
    <n v="1"/>
    <x v="2"/>
    <x v="0"/>
    <s v="USD"/>
    <n v="1403730000"/>
    <n v="1401485207"/>
    <b v="0"/>
    <x v="29"/>
    <b v="0"/>
    <s v="theater/plays"/>
    <n v="0.04"/>
    <n v="1"/>
    <x v="1"/>
    <s v="plays"/>
    <x v="3859"/>
    <x v="3840"/>
  </r>
  <r>
    <n v="3860"/>
    <x v="3855"/>
    <x v="3857"/>
    <n v="6000"/>
    <n v="1060"/>
    <x v="2"/>
    <x v="0"/>
    <s v="USD"/>
    <n v="1407858710"/>
    <n v="1405266710"/>
    <b v="0"/>
    <x v="62"/>
    <b v="0"/>
    <s v="theater/plays"/>
    <n v="17.666666666666668"/>
    <n v="81.538461538461533"/>
    <x v="1"/>
    <s v="plays"/>
    <x v="3860"/>
    <x v="3841"/>
  </r>
  <r>
    <n v="3861"/>
    <x v="3856"/>
    <x v="3858"/>
    <n v="2000"/>
    <n v="100"/>
    <x v="2"/>
    <x v="0"/>
    <s v="USD"/>
    <n v="1415828820"/>
    <n v="1412258977"/>
    <b v="0"/>
    <x v="29"/>
    <b v="0"/>
    <s v="theater/plays"/>
    <n v="5"/>
    <n v="100"/>
    <x v="1"/>
    <s v="plays"/>
    <x v="3861"/>
    <x v="3842"/>
  </r>
  <r>
    <n v="3862"/>
    <x v="3857"/>
    <x v="3859"/>
    <n v="7500"/>
    <n v="1"/>
    <x v="2"/>
    <x v="0"/>
    <s v="USD"/>
    <n v="1473699540"/>
    <n v="1472451356"/>
    <b v="0"/>
    <x v="29"/>
    <b v="0"/>
    <s v="theater/plays"/>
    <n v="1.3333333333333334E-2"/>
    <n v="1"/>
    <x v="1"/>
    <s v="plays"/>
    <x v="3862"/>
    <x v="3843"/>
  </r>
  <r>
    <n v="3863"/>
    <x v="3858"/>
    <x v="3860"/>
    <n v="6000"/>
    <n v="0"/>
    <x v="2"/>
    <x v="0"/>
    <s v="USD"/>
    <n v="1446739905"/>
    <n v="1441552305"/>
    <b v="0"/>
    <x v="78"/>
    <b v="0"/>
    <s v="theater/plays"/>
    <n v="0"/>
    <e v="#DIV/0!"/>
    <x v="1"/>
    <s v="plays"/>
    <x v="3863"/>
    <x v="3844"/>
  </r>
  <r>
    <n v="3864"/>
    <x v="3859"/>
    <x v="3861"/>
    <n v="5000"/>
    <n v="60"/>
    <x v="2"/>
    <x v="0"/>
    <s v="USD"/>
    <n v="1447799054"/>
    <n v="1445203454"/>
    <b v="0"/>
    <x v="83"/>
    <b v="0"/>
    <s v="theater/plays"/>
    <n v="1.2"/>
    <n v="20"/>
    <x v="1"/>
    <s v="plays"/>
    <x v="3864"/>
    <x v="3845"/>
  </r>
  <r>
    <n v="3865"/>
    <x v="3860"/>
    <x v="3862"/>
    <n v="2413"/>
    <n v="650"/>
    <x v="2"/>
    <x v="5"/>
    <s v="CAD"/>
    <n v="1409376600"/>
    <n v="1405957098"/>
    <b v="0"/>
    <x v="25"/>
    <b v="0"/>
    <s v="theater/plays"/>
    <n v="26.937422295897225"/>
    <n v="46.428571428571431"/>
    <x v="1"/>
    <s v="plays"/>
    <x v="3865"/>
    <x v="3846"/>
  </r>
  <r>
    <n v="3866"/>
    <x v="3861"/>
    <x v="3863"/>
    <n v="2000"/>
    <n v="11"/>
    <x v="2"/>
    <x v="0"/>
    <s v="USD"/>
    <n v="1458703740"/>
    <n v="1454453021"/>
    <b v="0"/>
    <x v="84"/>
    <b v="0"/>
    <s v="theater/plays"/>
    <n v="0.54999999999999993"/>
    <n v="5.5"/>
    <x v="1"/>
    <s v="plays"/>
    <x v="3866"/>
    <x v="3847"/>
  </r>
  <r>
    <n v="3867"/>
    <x v="3862"/>
    <x v="3864"/>
    <n v="2000"/>
    <n v="251"/>
    <x v="2"/>
    <x v="0"/>
    <s v="USD"/>
    <n v="1466278339"/>
    <n v="1463686339"/>
    <b v="0"/>
    <x v="81"/>
    <b v="0"/>
    <s v="theater/plays"/>
    <n v="12.55"/>
    <n v="50.2"/>
    <x v="1"/>
    <s v="plays"/>
    <x v="3867"/>
    <x v="3848"/>
  </r>
  <r>
    <n v="3868"/>
    <x v="3863"/>
    <x v="3865"/>
    <n v="5000"/>
    <n v="10"/>
    <x v="1"/>
    <x v="1"/>
    <s v="GBP"/>
    <n v="1410191405"/>
    <n v="1408031405"/>
    <b v="0"/>
    <x v="29"/>
    <b v="0"/>
    <s v="theater/musical"/>
    <n v="0.2"/>
    <n v="10"/>
    <x v="1"/>
    <s v="musical"/>
    <x v="3868"/>
    <x v="3849"/>
  </r>
  <r>
    <n v="3869"/>
    <x v="3864"/>
    <x v="3866"/>
    <n v="13111"/>
    <n v="452"/>
    <x v="1"/>
    <x v="0"/>
    <s v="USD"/>
    <n v="1426302660"/>
    <n v="1423761792"/>
    <b v="0"/>
    <x v="41"/>
    <b v="0"/>
    <s v="theater/musical"/>
    <n v="3.4474868431088401"/>
    <n v="30.133333333333333"/>
    <x v="1"/>
    <s v="musical"/>
    <x v="3869"/>
    <x v="3850"/>
  </r>
  <r>
    <n v="3870"/>
    <x v="3865"/>
    <x v="3867"/>
    <n v="10000"/>
    <n v="1500"/>
    <x v="1"/>
    <x v="0"/>
    <s v="USD"/>
    <n v="1404360478"/>
    <n v="1401768478"/>
    <b v="0"/>
    <x v="73"/>
    <b v="0"/>
    <s v="theater/musical"/>
    <n v="15"/>
    <n v="150"/>
    <x v="1"/>
    <s v="musical"/>
    <x v="3870"/>
    <x v="3851"/>
  </r>
  <r>
    <n v="3871"/>
    <x v="3866"/>
    <x v="3868"/>
    <n v="1500"/>
    <n v="40"/>
    <x v="1"/>
    <x v="0"/>
    <s v="USD"/>
    <n v="1490809450"/>
    <n v="1485629050"/>
    <b v="0"/>
    <x v="83"/>
    <b v="0"/>
    <s v="theater/musical"/>
    <n v="2.666666666666667"/>
    <n v="13.333333333333334"/>
    <x v="1"/>
    <s v="musical"/>
    <x v="3871"/>
    <x v="3852"/>
  </r>
  <r>
    <n v="3872"/>
    <x v="3867"/>
    <x v="3869"/>
    <n v="15000"/>
    <n v="0"/>
    <x v="1"/>
    <x v="0"/>
    <s v="USD"/>
    <n v="1439522996"/>
    <n v="1435202996"/>
    <b v="0"/>
    <x v="78"/>
    <b v="0"/>
    <s v="theater/musical"/>
    <n v="0"/>
    <e v="#DIV/0!"/>
    <x v="1"/>
    <s v="musical"/>
    <x v="3872"/>
    <x v="3853"/>
  </r>
  <r>
    <n v="3873"/>
    <x v="3868"/>
    <x v="3870"/>
    <n v="5500"/>
    <n v="0"/>
    <x v="1"/>
    <x v="0"/>
    <s v="USD"/>
    <n v="1444322535"/>
    <n v="1441730535"/>
    <b v="0"/>
    <x v="78"/>
    <b v="0"/>
    <s v="theater/musical"/>
    <n v="0"/>
    <e v="#DIV/0!"/>
    <x v="1"/>
    <s v="musical"/>
    <x v="3873"/>
    <x v="3854"/>
  </r>
  <r>
    <n v="3874"/>
    <x v="3869"/>
    <x v="3871"/>
    <n v="620"/>
    <n v="0"/>
    <x v="1"/>
    <x v="4"/>
    <s v="NZD"/>
    <n v="1422061200"/>
    <n v="1420244622"/>
    <b v="0"/>
    <x v="78"/>
    <b v="0"/>
    <s v="theater/musical"/>
    <n v="0"/>
    <e v="#DIV/0!"/>
    <x v="1"/>
    <s v="musical"/>
    <x v="3874"/>
    <x v="3855"/>
  </r>
  <r>
    <n v="3875"/>
    <x v="3870"/>
    <x v="3872"/>
    <n v="30000"/>
    <n v="0"/>
    <x v="1"/>
    <x v="8"/>
    <s v="DKK"/>
    <n v="1472896800"/>
    <n v="1472804365"/>
    <b v="0"/>
    <x v="78"/>
    <b v="0"/>
    <s v="theater/musical"/>
    <n v="0"/>
    <e v="#DIV/0!"/>
    <x v="1"/>
    <s v="musical"/>
    <x v="3875"/>
    <x v="3856"/>
  </r>
  <r>
    <n v="3876"/>
    <x v="3871"/>
    <x v="3873"/>
    <n v="3900"/>
    <n v="2059"/>
    <x v="1"/>
    <x v="1"/>
    <s v="GBP"/>
    <n v="1454425128"/>
    <n v="1451833128"/>
    <b v="0"/>
    <x v="67"/>
    <b v="0"/>
    <s v="theater/musical"/>
    <n v="52.794871794871788"/>
    <n v="44.760869565217391"/>
    <x v="1"/>
    <s v="musical"/>
    <x v="3876"/>
    <x v="3857"/>
  </r>
  <r>
    <n v="3877"/>
    <x v="3872"/>
    <x v="3874"/>
    <n v="25000"/>
    <n v="1241"/>
    <x v="1"/>
    <x v="0"/>
    <s v="USD"/>
    <n v="1481213752"/>
    <n v="1478621752"/>
    <b v="0"/>
    <x v="25"/>
    <b v="0"/>
    <s v="theater/musical"/>
    <n v="4.9639999999999995"/>
    <n v="88.642857142857139"/>
    <x v="1"/>
    <s v="musical"/>
    <x v="3877"/>
    <x v="3858"/>
  </r>
  <r>
    <n v="3878"/>
    <x v="3873"/>
    <x v="3875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s v="musical"/>
    <x v="3878"/>
    <x v="3859"/>
  </r>
  <r>
    <n v="3879"/>
    <x v="3874"/>
    <x v="3876"/>
    <n v="15000"/>
    <n v="0"/>
    <x v="1"/>
    <x v="1"/>
    <s v="GBP"/>
    <n v="1422218396"/>
    <n v="1419626396"/>
    <b v="0"/>
    <x v="78"/>
    <b v="0"/>
    <s v="theater/musical"/>
    <n v="0"/>
    <e v="#DIV/0!"/>
    <x v="1"/>
    <s v="musical"/>
    <x v="3879"/>
    <x v="3860"/>
  </r>
  <r>
    <n v="3880"/>
    <x v="3875"/>
    <x v="3877"/>
    <n v="7500"/>
    <n v="980"/>
    <x v="1"/>
    <x v="1"/>
    <s v="GBP"/>
    <n v="1406761200"/>
    <n v="1403724820"/>
    <b v="0"/>
    <x v="57"/>
    <b v="0"/>
    <s v="theater/musical"/>
    <n v="13.066666666666665"/>
    <n v="57.647058823529413"/>
    <x v="1"/>
    <s v="musical"/>
    <x v="3880"/>
    <x v="3792"/>
  </r>
  <r>
    <n v="3881"/>
    <x v="3876"/>
    <x v="3878"/>
    <n v="500"/>
    <n v="25"/>
    <x v="1"/>
    <x v="0"/>
    <s v="USD"/>
    <n v="1487550399"/>
    <n v="1484958399"/>
    <b v="0"/>
    <x v="29"/>
    <b v="0"/>
    <s v="theater/musical"/>
    <n v="5"/>
    <n v="25"/>
    <x v="1"/>
    <s v="musical"/>
    <x v="3881"/>
    <x v="3861"/>
  </r>
  <r>
    <n v="3882"/>
    <x v="3877"/>
    <x v="3879"/>
    <n v="30000"/>
    <n v="0"/>
    <x v="1"/>
    <x v="2"/>
    <s v="AUD"/>
    <n v="1454281380"/>
    <n v="1451950570"/>
    <b v="0"/>
    <x v="78"/>
    <b v="0"/>
    <s v="theater/musical"/>
    <n v="0"/>
    <e v="#DIV/0!"/>
    <x v="1"/>
    <s v="musical"/>
    <x v="3882"/>
    <x v="3862"/>
  </r>
  <r>
    <n v="3883"/>
    <x v="3878"/>
    <x v="3880"/>
    <n v="15000"/>
    <n v="0"/>
    <x v="1"/>
    <x v="1"/>
    <s v="GBP"/>
    <n v="1409668069"/>
    <n v="1407076069"/>
    <b v="0"/>
    <x v="78"/>
    <b v="0"/>
    <s v="theater/musical"/>
    <n v="0"/>
    <e v="#DIV/0!"/>
    <x v="1"/>
    <s v="musical"/>
    <x v="3883"/>
    <x v="3863"/>
  </r>
  <r>
    <n v="3884"/>
    <x v="3879"/>
    <x v="3881"/>
    <n v="10000"/>
    <n v="0"/>
    <x v="1"/>
    <x v="0"/>
    <s v="USD"/>
    <n v="1427479192"/>
    <n v="1425322792"/>
    <b v="0"/>
    <x v="78"/>
    <b v="0"/>
    <s v="theater/musical"/>
    <n v="0"/>
    <e v="#DIV/0!"/>
    <x v="1"/>
    <s v="musical"/>
    <x v="3884"/>
    <x v="3864"/>
  </r>
  <r>
    <n v="3885"/>
    <x v="3880"/>
    <x v="3882"/>
    <n v="375000"/>
    <n v="0"/>
    <x v="1"/>
    <x v="0"/>
    <s v="USD"/>
    <n v="1462834191"/>
    <n v="1460242191"/>
    <b v="0"/>
    <x v="78"/>
    <b v="0"/>
    <s v="theater/musical"/>
    <n v="0"/>
    <e v="#DIV/0!"/>
    <x v="1"/>
    <s v="musical"/>
    <x v="3885"/>
    <x v="3865"/>
  </r>
  <r>
    <n v="3886"/>
    <x v="3881"/>
    <x v="3883"/>
    <n v="10000"/>
    <n v="0"/>
    <x v="1"/>
    <x v="2"/>
    <s v="AUD"/>
    <n v="1418275702"/>
    <n v="1415683702"/>
    <b v="0"/>
    <x v="78"/>
    <b v="0"/>
    <s v="theater/musical"/>
    <n v="0"/>
    <e v="#DIV/0!"/>
    <x v="1"/>
    <s v="musical"/>
    <x v="3886"/>
    <x v="3866"/>
  </r>
  <r>
    <n v="3887"/>
    <x v="3882"/>
    <x v="3884"/>
    <n v="2000"/>
    <n v="35"/>
    <x v="1"/>
    <x v="0"/>
    <s v="USD"/>
    <n v="1430517600"/>
    <n v="1426538129"/>
    <b v="0"/>
    <x v="84"/>
    <b v="0"/>
    <s v="theater/musical"/>
    <n v="1.7500000000000002"/>
    <n v="17.5"/>
    <x v="1"/>
    <s v="musical"/>
    <x v="3887"/>
    <x v="3867"/>
  </r>
  <r>
    <n v="3888"/>
    <x v="3883"/>
    <x v="3885"/>
    <n v="2000"/>
    <n v="542"/>
    <x v="2"/>
    <x v="1"/>
    <s v="GBP"/>
    <n v="1488114358"/>
    <n v="1485522358"/>
    <b v="0"/>
    <x v="25"/>
    <b v="0"/>
    <s v="theater/plays"/>
    <n v="27.1"/>
    <n v="38.714285714285715"/>
    <x v="1"/>
    <s v="plays"/>
    <x v="3888"/>
    <x v="3868"/>
  </r>
  <r>
    <n v="3889"/>
    <x v="3884"/>
    <x v="3886"/>
    <n v="8000"/>
    <n v="118"/>
    <x v="2"/>
    <x v="0"/>
    <s v="USD"/>
    <n v="1420413960"/>
    <n v="1417651630"/>
    <b v="0"/>
    <x v="82"/>
    <b v="0"/>
    <s v="theater/plays"/>
    <n v="1.4749999999999999"/>
    <n v="13.111111111111111"/>
    <x v="1"/>
    <s v="plays"/>
    <x v="3889"/>
    <x v="3869"/>
  </r>
  <r>
    <n v="3890"/>
    <x v="3885"/>
    <x v="3887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s v="plays"/>
    <x v="3890"/>
    <x v="3870"/>
  </r>
  <r>
    <n v="3891"/>
    <x v="3886"/>
    <x v="3888"/>
    <n v="800"/>
    <n v="260"/>
    <x v="2"/>
    <x v="0"/>
    <s v="USD"/>
    <n v="1427086740"/>
    <n v="1424488244"/>
    <b v="0"/>
    <x v="63"/>
    <b v="0"/>
    <s v="theater/plays"/>
    <n v="32.5"/>
    <n v="37.142857142857146"/>
    <x v="1"/>
    <s v="plays"/>
    <x v="3891"/>
    <x v="3871"/>
  </r>
  <r>
    <n v="3892"/>
    <x v="3887"/>
    <x v="3889"/>
    <n v="1000"/>
    <n v="0"/>
    <x v="2"/>
    <x v="0"/>
    <s v="USD"/>
    <n v="1408863600"/>
    <n v="1408203557"/>
    <b v="0"/>
    <x v="78"/>
    <b v="0"/>
    <s v="theater/plays"/>
    <n v="0"/>
    <e v="#DIV/0!"/>
    <x v="1"/>
    <s v="plays"/>
    <x v="3892"/>
    <x v="3872"/>
  </r>
  <r>
    <n v="3893"/>
    <x v="3888"/>
    <x v="3890"/>
    <n v="50000"/>
    <n v="10775"/>
    <x v="2"/>
    <x v="0"/>
    <s v="USD"/>
    <n v="1404194400"/>
    <n v="1400600840"/>
    <b v="0"/>
    <x v="87"/>
    <b v="0"/>
    <s v="theater/plays"/>
    <n v="21.55"/>
    <n v="128.27380952380952"/>
    <x v="1"/>
    <s v="plays"/>
    <x v="3893"/>
    <x v="3873"/>
  </r>
  <r>
    <n v="3894"/>
    <x v="3889"/>
    <x v="3891"/>
    <n v="15000"/>
    <n v="520"/>
    <x v="2"/>
    <x v="0"/>
    <s v="USD"/>
    <n v="1481000340"/>
    <n v="1478386812"/>
    <b v="0"/>
    <x v="202"/>
    <b v="0"/>
    <s v="theater/plays"/>
    <n v="3.4666666666666663"/>
    <n v="47.272727272727273"/>
    <x v="1"/>
    <s v="plays"/>
    <x v="3894"/>
    <x v="3874"/>
  </r>
  <r>
    <n v="3895"/>
    <x v="3890"/>
    <x v="3892"/>
    <n v="1000"/>
    <n v="50"/>
    <x v="2"/>
    <x v="0"/>
    <s v="USD"/>
    <n v="1425103218"/>
    <n v="1422424818"/>
    <b v="0"/>
    <x v="29"/>
    <b v="0"/>
    <s v="theater/plays"/>
    <n v="5"/>
    <n v="50"/>
    <x v="1"/>
    <s v="plays"/>
    <x v="3895"/>
    <x v="3875"/>
  </r>
  <r>
    <n v="3896"/>
    <x v="3891"/>
    <x v="3893"/>
    <n v="1600"/>
    <n v="170"/>
    <x v="2"/>
    <x v="0"/>
    <s v="USD"/>
    <n v="1402979778"/>
    <n v="1401770178"/>
    <b v="0"/>
    <x v="80"/>
    <b v="0"/>
    <s v="theater/plays"/>
    <n v="10.625"/>
    <n v="42.5"/>
    <x v="1"/>
    <s v="plays"/>
    <x v="3896"/>
    <x v="3876"/>
  </r>
  <r>
    <n v="3897"/>
    <x v="3892"/>
    <x v="3894"/>
    <n v="2500"/>
    <n v="440"/>
    <x v="2"/>
    <x v="4"/>
    <s v="NZD"/>
    <n v="1420750683"/>
    <n v="1418158683"/>
    <b v="0"/>
    <x v="73"/>
    <b v="0"/>
    <s v="theater/plays"/>
    <n v="17.599999999999998"/>
    <n v="44"/>
    <x v="1"/>
    <s v="plays"/>
    <x v="3897"/>
    <x v="3877"/>
  </r>
  <r>
    <n v="3898"/>
    <x v="3893"/>
    <x v="3895"/>
    <n v="2500"/>
    <n v="814"/>
    <x v="2"/>
    <x v="1"/>
    <s v="GBP"/>
    <n v="1439827200"/>
    <n v="1436355270"/>
    <b v="0"/>
    <x v="38"/>
    <b v="0"/>
    <s v="theater/plays"/>
    <n v="32.56"/>
    <n v="50.875"/>
    <x v="1"/>
    <s v="plays"/>
    <x v="3898"/>
    <x v="3878"/>
  </r>
  <r>
    <n v="3899"/>
    <x v="3894"/>
    <x v="3896"/>
    <n v="10000"/>
    <n v="125"/>
    <x v="2"/>
    <x v="0"/>
    <s v="USD"/>
    <n v="1407868561"/>
    <n v="1406140561"/>
    <b v="0"/>
    <x v="84"/>
    <b v="0"/>
    <s v="theater/plays"/>
    <n v="1.25"/>
    <n v="62.5"/>
    <x v="1"/>
    <s v="plays"/>
    <x v="3899"/>
    <x v="3879"/>
  </r>
  <r>
    <n v="3900"/>
    <x v="3895"/>
    <x v="3897"/>
    <n v="2500"/>
    <n v="135"/>
    <x v="2"/>
    <x v="0"/>
    <s v="USD"/>
    <n v="1433988791"/>
    <n v="1431396791"/>
    <b v="0"/>
    <x v="81"/>
    <b v="0"/>
    <s v="theater/plays"/>
    <n v="5.4"/>
    <n v="27"/>
    <x v="1"/>
    <s v="plays"/>
    <x v="3900"/>
    <x v="3880"/>
  </r>
  <r>
    <n v="3901"/>
    <x v="3896"/>
    <x v="3898"/>
    <n v="3000"/>
    <n v="25"/>
    <x v="2"/>
    <x v="0"/>
    <s v="USD"/>
    <n v="1450554599"/>
    <n v="1447098599"/>
    <b v="0"/>
    <x v="29"/>
    <b v="0"/>
    <s v="theater/plays"/>
    <n v="0.83333333333333337"/>
    <n v="25"/>
    <x v="1"/>
    <s v="plays"/>
    <x v="3901"/>
    <x v="3881"/>
  </r>
  <r>
    <n v="3902"/>
    <x v="3897"/>
    <x v="3899"/>
    <n v="3000"/>
    <n v="1465"/>
    <x v="2"/>
    <x v="1"/>
    <s v="GBP"/>
    <n v="1479125642"/>
    <n v="1476962042"/>
    <b v="0"/>
    <x v="162"/>
    <b v="0"/>
    <s v="theater/plays"/>
    <n v="48.833333333333336"/>
    <n v="47.258064516129032"/>
    <x v="1"/>
    <s v="plays"/>
    <x v="3902"/>
    <x v="3882"/>
  </r>
  <r>
    <n v="3903"/>
    <x v="3898"/>
    <x v="3900"/>
    <n v="1500"/>
    <n v="0"/>
    <x v="2"/>
    <x v="0"/>
    <s v="USD"/>
    <n v="1439581080"/>
    <n v="1435709765"/>
    <b v="0"/>
    <x v="78"/>
    <b v="0"/>
    <s v="theater/plays"/>
    <n v="0"/>
    <e v="#DIV/0!"/>
    <x v="1"/>
    <s v="plays"/>
    <x v="3903"/>
    <x v="3883"/>
  </r>
  <r>
    <n v="3904"/>
    <x v="3899"/>
    <x v="3901"/>
    <n v="10000"/>
    <n v="3"/>
    <x v="2"/>
    <x v="0"/>
    <s v="USD"/>
    <n v="1429074240"/>
    <n v="1427866200"/>
    <b v="0"/>
    <x v="84"/>
    <b v="0"/>
    <s v="theater/plays"/>
    <n v="0.03"/>
    <n v="1.5"/>
    <x v="1"/>
    <s v="plays"/>
    <x v="3904"/>
    <x v="3884"/>
  </r>
  <r>
    <n v="3905"/>
    <x v="3900"/>
    <x v="3902"/>
    <n v="1500"/>
    <n v="173"/>
    <x v="2"/>
    <x v="1"/>
    <s v="GBP"/>
    <n v="1434063600"/>
    <n v="1430405903"/>
    <b v="0"/>
    <x v="63"/>
    <b v="0"/>
    <s v="theater/plays"/>
    <n v="11.533333333333333"/>
    <n v="24.714285714285715"/>
    <x v="1"/>
    <s v="plays"/>
    <x v="3905"/>
    <x v="3885"/>
  </r>
  <r>
    <n v="3906"/>
    <x v="3901"/>
    <x v="3903"/>
    <n v="1500"/>
    <n v="1010"/>
    <x v="2"/>
    <x v="1"/>
    <s v="GBP"/>
    <n v="1435325100"/>
    <n v="1432072893"/>
    <b v="0"/>
    <x v="38"/>
    <b v="0"/>
    <s v="theater/plays"/>
    <n v="67.333333333333329"/>
    <n v="63.125"/>
    <x v="1"/>
    <s v="plays"/>
    <x v="3906"/>
    <x v="3886"/>
  </r>
  <r>
    <n v="3907"/>
    <x v="3902"/>
    <x v="3904"/>
    <n v="1000"/>
    <n v="153"/>
    <x v="2"/>
    <x v="0"/>
    <s v="USD"/>
    <n v="1414354080"/>
    <n v="1411587606"/>
    <b v="0"/>
    <x v="80"/>
    <b v="0"/>
    <s v="theater/plays"/>
    <n v="15.299999999999999"/>
    <n v="38.25"/>
    <x v="1"/>
    <s v="plays"/>
    <x v="3907"/>
    <x v="3887"/>
  </r>
  <r>
    <n v="3908"/>
    <x v="3903"/>
    <x v="3905"/>
    <n v="750"/>
    <n v="65"/>
    <x v="2"/>
    <x v="0"/>
    <s v="USD"/>
    <n v="1406603696"/>
    <n v="1405307696"/>
    <b v="0"/>
    <x v="80"/>
    <b v="0"/>
    <s v="theater/plays"/>
    <n v="8.6666666666666679"/>
    <n v="16.25"/>
    <x v="1"/>
    <s v="plays"/>
    <x v="3908"/>
    <x v="3888"/>
  </r>
  <r>
    <n v="3909"/>
    <x v="3904"/>
    <x v="3906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s v="plays"/>
    <x v="3909"/>
    <x v="3889"/>
  </r>
  <r>
    <n v="3910"/>
    <x v="3905"/>
    <x v="3907"/>
    <n v="6000"/>
    <n v="185"/>
    <x v="2"/>
    <x v="0"/>
    <s v="USD"/>
    <n v="1441649397"/>
    <n v="1439057397"/>
    <b v="0"/>
    <x v="83"/>
    <b v="0"/>
    <s v="theater/plays"/>
    <n v="3.0833333333333335"/>
    <n v="61.666666666666664"/>
    <x v="1"/>
    <s v="plays"/>
    <x v="3910"/>
    <x v="3890"/>
  </r>
  <r>
    <n v="3911"/>
    <x v="3906"/>
    <x v="3908"/>
    <n v="8000"/>
    <n v="2993"/>
    <x v="2"/>
    <x v="0"/>
    <s v="USD"/>
    <n v="1417033777"/>
    <n v="1414438177"/>
    <b v="0"/>
    <x v="17"/>
    <b v="0"/>
    <s v="theater/plays"/>
    <n v="37.412500000000001"/>
    <n v="83.138888888888886"/>
    <x v="1"/>
    <s v="plays"/>
    <x v="3911"/>
    <x v="3891"/>
  </r>
  <r>
    <n v="3912"/>
    <x v="3907"/>
    <x v="3909"/>
    <n v="15000"/>
    <n v="1"/>
    <x v="2"/>
    <x v="0"/>
    <s v="USD"/>
    <n v="1429936500"/>
    <n v="1424759330"/>
    <b v="0"/>
    <x v="29"/>
    <b v="0"/>
    <s v="theater/plays"/>
    <n v="6.6666666666666671E-3"/>
    <n v="1"/>
    <x v="1"/>
    <s v="plays"/>
    <x v="3912"/>
    <x v="3892"/>
  </r>
  <r>
    <n v="3913"/>
    <x v="3908"/>
    <x v="3910"/>
    <n v="10000"/>
    <n v="1000"/>
    <x v="2"/>
    <x v="0"/>
    <s v="USD"/>
    <n v="1448863449"/>
    <n v="1446267849"/>
    <b v="0"/>
    <x v="63"/>
    <b v="0"/>
    <s v="theater/plays"/>
    <n v="10"/>
    <n v="142.85714285714286"/>
    <x v="1"/>
    <s v="plays"/>
    <x v="3913"/>
    <x v="3893"/>
  </r>
  <r>
    <n v="3914"/>
    <x v="3909"/>
    <x v="3911"/>
    <n v="2500"/>
    <n v="909"/>
    <x v="2"/>
    <x v="1"/>
    <s v="GBP"/>
    <n v="1431298740"/>
    <n v="1429558756"/>
    <b v="0"/>
    <x v="74"/>
    <b v="0"/>
    <s v="theater/plays"/>
    <n v="36.36"/>
    <n v="33.666666666666664"/>
    <x v="1"/>
    <s v="plays"/>
    <x v="3914"/>
    <x v="3894"/>
  </r>
  <r>
    <n v="3915"/>
    <x v="3910"/>
    <x v="3912"/>
    <n v="1500"/>
    <n v="5"/>
    <x v="2"/>
    <x v="1"/>
    <s v="GBP"/>
    <n v="1464824309"/>
    <n v="1462232309"/>
    <b v="0"/>
    <x v="29"/>
    <b v="0"/>
    <s v="theater/plays"/>
    <n v="0.33333333333333337"/>
    <n v="5"/>
    <x v="1"/>
    <s v="plays"/>
    <x v="3915"/>
    <x v="3895"/>
  </r>
  <r>
    <n v="3916"/>
    <x v="3911"/>
    <x v="3913"/>
    <n v="2000"/>
    <n v="0"/>
    <x v="2"/>
    <x v="8"/>
    <s v="DKK"/>
    <n v="1464952752"/>
    <n v="1462360752"/>
    <b v="0"/>
    <x v="78"/>
    <b v="0"/>
    <s v="theater/plays"/>
    <n v="0"/>
    <e v="#DIV/0!"/>
    <x v="1"/>
    <s v="plays"/>
    <x v="3916"/>
    <x v="3896"/>
  </r>
  <r>
    <n v="3917"/>
    <x v="3912"/>
    <x v="3914"/>
    <n v="3500"/>
    <n v="10"/>
    <x v="2"/>
    <x v="1"/>
    <s v="GBP"/>
    <n v="1410439161"/>
    <n v="1407847161"/>
    <b v="0"/>
    <x v="29"/>
    <b v="0"/>
    <s v="theater/plays"/>
    <n v="0.2857142857142857"/>
    <n v="10"/>
    <x v="1"/>
    <s v="plays"/>
    <x v="3917"/>
    <x v="3897"/>
  </r>
  <r>
    <n v="3918"/>
    <x v="3913"/>
    <x v="3915"/>
    <n v="60000"/>
    <n v="120"/>
    <x v="2"/>
    <x v="1"/>
    <s v="GBP"/>
    <n v="1407168000"/>
    <n v="1406131023"/>
    <b v="0"/>
    <x v="83"/>
    <b v="0"/>
    <s v="theater/plays"/>
    <n v="0.2"/>
    <n v="40"/>
    <x v="1"/>
    <s v="plays"/>
    <x v="3918"/>
    <x v="3898"/>
  </r>
  <r>
    <n v="3919"/>
    <x v="3914"/>
    <x v="3916"/>
    <n v="5000"/>
    <n v="90"/>
    <x v="2"/>
    <x v="1"/>
    <s v="GBP"/>
    <n v="1453075200"/>
    <n v="1450628773"/>
    <b v="0"/>
    <x v="83"/>
    <b v="0"/>
    <s v="theater/plays"/>
    <n v="1.7999999999999998"/>
    <n v="30"/>
    <x v="1"/>
    <s v="plays"/>
    <x v="3919"/>
    <x v="3899"/>
  </r>
  <r>
    <n v="3920"/>
    <x v="3915"/>
    <x v="3917"/>
    <n v="2500"/>
    <n v="135"/>
    <x v="2"/>
    <x v="1"/>
    <s v="GBP"/>
    <n v="1479032260"/>
    <n v="1476436660"/>
    <b v="0"/>
    <x v="83"/>
    <b v="0"/>
    <s v="theater/plays"/>
    <n v="5.4"/>
    <n v="45"/>
    <x v="1"/>
    <s v="plays"/>
    <x v="3920"/>
    <x v="3900"/>
  </r>
  <r>
    <n v="3921"/>
    <x v="3916"/>
    <x v="3918"/>
    <n v="3000"/>
    <n v="0"/>
    <x v="2"/>
    <x v="1"/>
    <s v="GBP"/>
    <n v="1414346400"/>
    <n v="1413291655"/>
    <b v="0"/>
    <x v="78"/>
    <b v="0"/>
    <s v="theater/plays"/>
    <n v="0"/>
    <e v="#DIV/0!"/>
    <x v="1"/>
    <s v="plays"/>
    <x v="3921"/>
    <x v="3901"/>
  </r>
  <r>
    <n v="3922"/>
    <x v="3917"/>
    <x v="3919"/>
    <n v="750"/>
    <n v="61"/>
    <x v="2"/>
    <x v="0"/>
    <s v="USD"/>
    <n v="1425337200"/>
    <n v="1421432810"/>
    <b v="0"/>
    <x v="79"/>
    <b v="0"/>
    <s v="theater/plays"/>
    <n v="8.1333333333333329"/>
    <n v="10.166666666666666"/>
    <x v="1"/>
    <s v="plays"/>
    <x v="3922"/>
    <x v="3902"/>
  </r>
  <r>
    <n v="3923"/>
    <x v="3918"/>
    <x v="3920"/>
    <n v="11500"/>
    <n v="1384"/>
    <x v="2"/>
    <x v="1"/>
    <s v="GBP"/>
    <n v="1428622271"/>
    <n v="1426203071"/>
    <b v="0"/>
    <x v="57"/>
    <b v="0"/>
    <s v="theater/plays"/>
    <n v="12.034782608695652"/>
    <n v="81.411764705882348"/>
    <x v="1"/>
    <s v="plays"/>
    <x v="3923"/>
    <x v="3903"/>
  </r>
  <r>
    <n v="3924"/>
    <x v="3919"/>
    <x v="3921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s v="plays"/>
    <x v="3924"/>
    <x v="3904"/>
  </r>
  <r>
    <n v="3925"/>
    <x v="3920"/>
    <x v="3922"/>
    <n v="150"/>
    <n v="15"/>
    <x v="2"/>
    <x v="0"/>
    <s v="USD"/>
    <n v="1406753639"/>
    <n v="1404161639"/>
    <b v="0"/>
    <x v="83"/>
    <b v="0"/>
    <s v="theater/plays"/>
    <n v="10"/>
    <n v="5"/>
    <x v="1"/>
    <s v="plays"/>
    <x v="3925"/>
    <x v="3905"/>
  </r>
  <r>
    <n v="3926"/>
    <x v="3921"/>
    <x v="3923"/>
    <n v="5000"/>
    <n v="15"/>
    <x v="2"/>
    <x v="2"/>
    <s v="AUD"/>
    <n v="1419645748"/>
    <n v="1417053748"/>
    <b v="0"/>
    <x v="29"/>
    <b v="0"/>
    <s v="theater/plays"/>
    <n v="0.3"/>
    <n v="15"/>
    <x v="1"/>
    <s v="plays"/>
    <x v="3926"/>
    <x v="3906"/>
  </r>
  <r>
    <n v="3927"/>
    <x v="3922"/>
    <x v="3924"/>
    <n v="2500"/>
    <n v="25"/>
    <x v="2"/>
    <x v="1"/>
    <s v="GBP"/>
    <n v="1407565504"/>
    <n v="1404973504"/>
    <b v="0"/>
    <x v="84"/>
    <b v="0"/>
    <s v="theater/plays"/>
    <n v="1"/>
    <n v="12.5"/>
    <x v="1"/>
    <s v="plays"/>
    <x v="3927"/>
    <x v="3907"/>
  </r>
  <r>
    <n v="3928"/>
    <x v="3923"/>
    <x v="3925"/>
    <n v="5000"/>
    <n v="651"/>
    <x v="2"/>
    <x v="0"/>
    <s v="USD"/>
    <n v="1444971540"/>
    <n v="1442593427"/>
    <b v="0"/>
    <x v="63"/>
    <b v="0"/>
    <s v="theater/plays"/>
    <n v="13.020000000000001"/>
    <n v="93"/>
    <x v="1"/>
    <s v="plays"/>
    <x v="3928"/>
    <x v="3908"/>
  </r>
  <r>
    <n v="3929"/>
    <x v="3924"/>
    <x v="3926"/>
    <n v="20000"/>
    <n v="453"/>
    <x v="2"/>
    <x v="0"/>
    <s v="USD"/>
    <n v="1474228265"/>
    <n v="1471636265"/>
    <b v="0"/>
    <x v="25"/>
    <b v="0"/>
    <s v="theater/plays"/>
    <n v="2.2650000000000001"/>
    <n v="32.357142857142854"/>
    <x v="1"/>
    <s v="plays"/>
    <x v="3929"/>
    <x v="3909"/>
  </r>
  <r>
    <n v="3930"/>
    <x v="3925"/>
    <x v="3927"/>
    <n v="10000"/>
    <n v="0"/>
    <x v="2"/>
    <x v="2"/>
    <s v="AUD"/>
    <n v="1459490400"/>
    <n v="1457078868"/>
    <b v="0"/>
    <x v="78"/>
    <b v="0"/>
    <s v="theater/plays"/>
    <n v="0"/>
    <e v="#DIV/0!"/>
    <x v="1"/>
    <s v="plays"/>
    <x v="3930"/>
    <x v="3910"/>
  </r>
  <r>
    <n v="3931"/>
    <x v="3926"/>
    <x v="3928"/>
    <n v="8000"/>
    <n v="0"/>
    <x v="2"/>
    <x v="0"/>
    <s v="USD"/>
    <n v="1441510707"/>
    <n v="1439350707"/>
    <b v="0"/>
    <x v="78"/>
    <b v="0"/>
    <s v="theater/plays"/>
    <n v="0"/>
    <e v="#DIV/0!"/>
    <x v="1"/>
    <s v="plays"/>
    <x v="3931"/>
    <x v="3911"/>
  </r>
  <r>
    <n v="3932"/>
    <x v="3927"/>
    <x v="3929"/>
    <n v="12000"/>
    <n v="1"/>
    <x v="2"/>
    <x v="0"/>
    <s v="USD"/>
    <n v="1458097364"/>
    <n v="1455508964"/>
    <b v="0"/>
    <x v="29"/>
    <b v="0"/>
    <s v="theater/plays"/>
    <n v="8.3333333333333332E-3"/>
    <n v="1"/>
    <x v="1"/>
    <s v="plays"/>
    <x v="3932"/>
    <x v="3912"/>
  </r>
  <r>
    <n v="3933"/>
    <x v="3928"/>
    <x v="3930"/>
    <n v="7000"/>
    <n v="1102"/>
    <x v="2"/>
    <x v="0"/>
    <s v="USD"/>
    <n v="1468716180"/>
    <n v="1466205262"/>
    <b v="0"/>
    <x v="8"/>
    <b v="0"/>
    <s v="theater/plays"/>
    <n v="15.742857142857142"/>
    <n v="91.833333333333329"/>
    <x v="1"/>
    <s v="plays"/>
    <x v="3933"/>
    <x v="3913"/>
  </r>
  <r>
    <n v="3934"/>
    <x v="3929"/>
    <x v="3931"/>
    <n v="5000"/>
    <n v="550"/>
    <x v="2"/>
    <x v="0"/>
    <s v="USD"/>
    <n v="1443704400"/>
    <n v="1439827639"/>
    <b v="0"/>
    <x v="8"/>
    <b v="0"/>
    <s v="theater/plays"/>
    <n v="11"/>
    <n v="45.833333333333336"/>
    <x v="1"/>
    <s v="plays"/>
    <x v="3934"/>
    <x v="3914"/>
  </r>
  <r>
    <n v="3935"/>
    <x v="3930"/>
    <x v="3932"/>
    <n v="3000"/>
    <n v="1315"/>
    <x v="2"/>
    <x v="1"/>
    <s v="GBP"/>
    <n v="1443973546"/>
    <n v="1438789546"/>
    <b v="0"/>
    <x v="23"/>
    <b v="0"/>
    <s v="theater/plays"/>
    <n v="43.833333333333336"/>
    <n v="57.173913043478258"/>
    <x v="1"/>
    <s v="plays"/>
    <x v="3935"/>
    <x v="3915"/>
  </r>
  <r>
    <n v="3936"/>
    <x v="3931"/>
    <x v="3933"/>
    <n v="20000"/>
    <n v="0"/>
    <x v="2"/>
    <x v="0"/>
    <s v="USD"/>
    <n v="1480576720"/>
    <n v="1477981120"/>
    <b v="0"/>
    <x v="78"/>
    <b v="0"/>
    <s v="theater/plays"/>
    <n v="0"/>
    <e v="#DIV/0!"/>
    <x v="1"/>
    <s v="plays"/>
    <x v="3936"/>
    <x v="3916"/>
  </r>
  <r>
    <n v="3937"/>
    <x v="3932"/>
    <x v="3934"/>
    <n v="2885"/>
    <n v="2485"/>
    <x v="2"/>
    <x v="0"/>
    <s v="USD"/>
    <n v="1468249760"/>
    <n v="1465830560"/>
    <b v="0"/>
    <x v="73"/>
    <b v="0"/>
    <s v="theater/plays"/>
    <n v="86.135181975736558"/>
    <n v="248.5"/>
    <x v="1"/>
    <s v="plays"/>
    <x v="3937"/>
    <x v="3917"/>
  </r>
  <r>
    <n v="3938"/>
    <x v="3933"/>
    <x v="3935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s v="plays"/>
    <x v="3938"/>
    <x v="3918"/>
  </r>
  <r>
    <n v="3939"/>
    <x v="3934"/>
    <x v="3936"/>
    <n v="5000"/>
    <n v="5"/>
    <x v="2"/>
    <x v="2"/>
    <s v="AUD"/>
    <n v="1412656200"/>
    <n v="1412328979"/>
    <b v="0"/>
    <x v="29"/>
    <b v="0"/>
    <s v="theater/plays"/>
    <n v="0.1"/>
    <n v="5"/>
    <x v="1"/>
    <s v="plays"/>
    <x v="3939"/>
    <x v="3919"/>
  </r>
  <r>
    <n v="3940"/>
    <x v="3935"/>
    <x v="3937"/>
    <n v="5000"/>
    <n v="11"/>
    <x v="2"/>
    <x v="0"/>
    <s v="USD"/>
    <n v="1420199351"/>
    <n v="1416311351"/>
    <b v="0"/>
    <x v="84"/>
    <b v="0"/>
    <s v="theater/plays"/>
    <n v="0.22"/>
    <n v="5.5"/>
    <x v="1"/>
    <s v="plays"/>
    <x v="3940"/>
    <x v="3920"/>
  </r>
  <r>
    <n v="3941"/>
    <x v="3936"/>
    <x v="3938"/>
    <n v="5500"/>
    <n v="50"/>
    <x v="2"/>
    <x v="0"/>
    <s v="USD"/>
    <n v="1416877200"/>
    <n v="1414505137"/>
    <b v="0"/>
    <x v="84"/>
    <b v="0"/>
    <s v="theater/plays"/>
    <n v="0.90909090909090906"/>
    <n v="25"/>
    <x v="1"/>
    <s v="plays"/>
    <x v="3941"/>
    <x v="3921"/>
  </r>
  <r>
    <n v="3942"/>
    <x v="3937"/>
    <x v="3939"/>
    <n v="1200"/>
    <n v="0"/>
    <x v="2"/>
    <x v="0"/>
    <s v="USD"/>
    <n v="1434490914"/>
    <n v="1429306914"/>
    <b v="0"/>
    <x v="78"/>
    <b v="0"/>
    <s v="theater/plays"/>
    <n v="0"/>
    <e v="#DIV/0!"/>
    <x v="1"/>
    <s v="plays"/>
    <x v="3942"/>
    <x v="3922"/>
  </r>
  <r>
    <n v="3943"/>
    <x v="3938"/>
    <x v="3940"/>
    <n v="5000"/>
    <n v="1782"/>
    <x v="2"/>
    <x v="0"/>
    <s v="USD"/>
    <n v="1446483000"/>
    <n v="1443811268"/>
    <b v="0"/>
    <x v="62"/>
    <b v="0"/>
    <s v="theater/plays"/>
    <n v="35.64"/>
    <n v="137.07692307692307"/>
    <x v="1"/>
    <s v="plays"/>
    <x v="3943"/>
    <x v="3923"/>
  </r>
  <r>
    <n v="3944"/>
    <x v="3939"/>
    <x v="3941"/>
    <n v="5000"/>
    <n v="0"/>
    <x v="2"/>
    <x v="0"/>
    <s v="USD"/>
    <n v="1440690875"/>
    <n v="1438098875"/>
    <b v="0"/>
    <x v="78"/>
    <b v="0"/>
    <s v="theater/plays"/>
    <n v="0"/>
    <e v="#DIV/0!"/>
    <x v="1"/>
    <s v="plays"/>
    <x v="3944"/>
    <x v="3924"/>
  </r>
  <r>
    <n v="3945"/>
    <x v="3940"/>
    <x v="3942"/>
    <n v="2000"/>
    <n v="5"/>
    <x v="2"/>
    <x v="0"/>
    <s v="USD"/>
    <n v="1431717268"/>
    <n v="1429125268"/>
    <b v="0"/>
    <x v="29"/>
    <b v="0"/>
    <s v="theater/plays"/>
    <n v="0.25"/>
    <n v="5"/>
    <x v="1"/>
    <s v="plays"/>
    <x v="3945"/>
    <x v="3925"/>
  </r>
  <r>
    <n v="3946"/>
    <x v="3941"/>
    <x v="3943"/>
    <n v="6000"/>
    <n v="195"/>
    <x v="2"/>
    <x v="0"/>
    <s v="USD"/>
    <n v="1425110400"/>
    <n v="1422388822"/>
    <b v="0"/>
    <x v="81"/>
    <b v="0"/>
    <s v="theater/plays"/>
    <n v="3.25"/>
    <n v="39"/>
    <x v="1"/>
    <s v="plays"/>
    <x v="3946"/>
    <x v="3926"/>
  </r>
  <r>
    <n v="3947"/>
    <x v="3942"/>
    <x v="3944"/>
    <n v="3000"/>
    <n v="101"/>
    <x v="2"/>
    <x v="0"/>
    <s v="USD"/>
    <n v="1475378744"/>
    <n v="1472786744"/>
    <b v="0"/>
    <x v="84"/>
    <b v="0"/>
    <s v="theater/plays"/>
    <n v="3.3666666666666663"/>
    <n v="50.5"/>
    <x v="1"/>
    <s v="plays"/>
    <x v="3947"/>
    <x v="3927"/>
  </r>
  <r>
    <n v="3948"/>
    <x v="3943"/>
    <x v="3945"/>
    <n v="30000"/>
    <n v="0"/>
    <x v="2"/>
    <x v="2"/>
    <s v="AUD"/>
    <n v="1410076123"/>
    <n v="1404892123"/>
    <b v="0"/>
    <x v="78"/>
    <b v="0"/>
    <s v="theater/plays"/>
    <n v="0"/>
    <e v="#DIV/0!"/>
    <x v="1"/>
    <s v="plays"/>
    <x v="3948"/>
    <x v="3928"/>
  </r>
  <r>
    <n v="3949"/>
    <x v="3944"/>
    <x v="3946"/>
    <n v="10000"/>
    <n v="1577"/>
    <x v="2"/>
    <x v="2"/>
    <s v="AUD"/>
    <n v="1423623221"/>
    <n v="1421031221"/>
    <b v="0"/>
    <x v="58"/>
    <b v="0"/>
    <s v="theater/plays"/>
    <n v="15.770000000000001"/>
    <n v="49.28125"/>
    <x v="1"/>
    <s v="plays"/>
    <x v="3949"/>
    <x v="3929"/>
  </r>
  <r>
    <n v="3950"/>
    <x v="3945"/>
    <x v="3947"/>
    <n v="4000"/>
    <n v="25"/>
    <x v="2"/>
    <x v="0"/>
    <s v="USD"/>
    <n v="1460140500"/>
    <n v="1457628680"/>
    <b v="0"/>
    <x v="29"/>
    <b v="0"/>
    <s v="theater/plays"/>
    <n v="0.625"/>
    <n v="25"/>
    <x v="1"/>
    <s v="plays"/>
    <x v="3950"/>
    <x v="3930"/>
  </r>
  <r>
    <n v="3951"/>
    <x v="3946"/>
    <x v="2849"/>
    <n v="200000"/>
    <n v="1"/>
    <x v="2"/>
    <x v="17"/>
    <s v="EUR"/>
    <n v="1462301342"/>
    <n v="1457120942"/>
    <b v="0"/>
    <x v="29"/>
    <b v="0"/>
    <s v="theater/plays"/>
    <n v="5.0000000000000001E-4"/>
    <n v="1"/>
    <x v="1"/>
    <s v="plays"/>
    <x v="3951"/>
    <x v="3931"/>
  </r>
  <r>
    <n v="3952"/>
    <x v="3947"/>
    <x v="3948"/>
    <n v="26000"/>
    <n v="25"/>
    <x v="2"/>
    <x v="0"/>
    <s v="USD"/>
    <n v="1445885890"/>
    <n v="1440701890"/>
    <b v="0"/>
    <x v="29"/>
    <b v="0"/>
    <s v="theater/plays"/>
    <n v="9.6153846153846159E-2"/>
    <n v="25"/>
    <x v="1"/>
    <s v="plays"/>
    <x v="3952"/>
    <x v="3932"/>
  </r>
  <r>
    <n v="3953"/>
    <x v="3948"/>
    <x v="3949"/>
    <n v="17600"/>
    <n v="0"/>
    <x v="2"/>
    <x v="0"/>
    <s v="USD"/>
    <n v="1469834940"/>
    <n v="1467162586"/>
    <b v="0"/>
    <x v="78"/>
    <b v="0"/>
    <s v="theater/plays"/>
    <n v="0"/>
    <e v="#DIV/0!"/>
    <x v="1"/>
    <s v="plays"/>
    <x v="3953"/>
    <x v="3933"/>
  </r>
  <r>
    <n v="3954"/>
    <x v="3949"/>
    <x v="3950"/>
    <n v="25000"/>
    <n v="0"/>
    <x v="2"/>
    <x v="5"/>
    <s v="CAD"/>
    <n v="1405352264"/>
    <n v="1400168264"/>
    <b v="0"/>
    <x v="78"/>
    <b v="0"/>
    <s v="theater/plays"/>
    <n v="0"/>
    <e v="#DIV/0!"/>
    <x v="1"/>
    <s v="plays"/>
    <x v="3954"/>
    <x v="3934"/>
  </r>
  <r>
    <n v="3955"/>
    <x v="3950"/>
    <x v="3951"/>
    <n v="1750"/>
    <n v="425"/>
    <x v="2"/>
    <x v="0"/>
    <s v="USD"/>
    <n v="1448745741"/>
    <n v="1446150141"/>
    <b v="0"/>
    <x v="22"/>
    <b v="0"/>
    <s v="theater/plays"/>
    <n v="24.285714285714285"/>
    <n v="53.125"/>
    <x v="1"/>
    <s v="plays"/>
    <x v="3955"/>
    <x v="3935"/>
  </r>
  <r>
    <n v="3956"/>
    <x v="3951"/>
    <x v="3952"/>
    <n v="5500"/>
    <n v="0"/>
    <x v="2"/>
    <x v="0"/>
    <s v="USD"/>
    <n v="1461543600"/>
    <n v="1459203727"/>
    <b v="0"/>
    <x v="78"/>
    <b v="0"/>
    <s v="theater/plays"/>
    <n v="0"/>
    <e v="#DIV/0!"/>
    <x v="1"/>
    <s v="plays"/>
    <x v="3956"/>
    <x v="3936"/>
  </r>
  <r>
    <n v="3957"/>
    <x v="3952"/>
    <x v="3953"/>
    <n v="28000"/>
    <n v="7"/>
    <x v="2"/>
    <x v="0"/>
    <s v="USD"/>
    <n v="1468020354"/>
    <n v="1464045954"/>
    <b v="0"/>
    <x v="29"/>
    <b v="0"/>
    <s v="theater/plays"/>
    <n v="2.5000000000000001E-2"/>
    <n v="7"/>
    <x v="1"/>
    <s v="plays"/>
    <x v="3957"/>
    <x v="3937"/>
  </r>
  <r>
    <n v="3958"/>
    <x v="3953"/>
    <x v="3954"/>
    <n v="2000"/>
    <n v="641"/>
    <x v="2"/>
    <x v="0"/>
    <s v="USD"/>
    <n v="1406988000"/>
    <n v="1403822912"/>
    <b v="0"/>
    <x v="38"/>
    <b v="0"/>
    <s v="theater/plays"/>
    <n v="32.049999999999997"/>
    <n v="40.0625"/>
    <x v="1"/>
    <s v="plays"/>
    <x v="3958"/>
    <x v="3938"/>
  </r>
  <r>
    <n v="3959"/>
    <x v="3954"/>
    <x v="3955"/>
    <n v="1200"/>
    <n v="292"/>
    <x v="2"/>
    <x v="0"/>
    <s v="USD"/>
    <n v="1411930556"/>
    <n v="1409338556"/>
    <b v="0"/>
    <x v="8"/>
    <b v="0"/>
    <s v="theater/plays"/>
    <n v="24.333333333333336"/>
    <n v="24.333333333333332"/>
    <x v="1"/>
    <s v="plays"/>
    <x v="3959"/>
    <x v="3939"/>
  </r>
  <r>
    <n v="3960"/>
    <x v="3955"/>
    <x v="3956"/>
    <n v="3000"/>
    <n v="45"/>
    <x v="2"/>
    <x v="0"/>
    <s v="USD"/>
    <n v="1451852256"/>
    <n v="1449260256"/>
    <b v="0"/>
    <x v="80"/>
    <b v="0"/>
    <s v="theater/plays"/>
    <n v="1.5"/>
    <n v="11.25"/>
    <x v="1"/>
    <s v="plays"/>
    <x v="3960"/>
    <x v="3940"/>
  </r>
  <r>
    <n v="3961"/>
    <x v="3956"/>
    <x v="3957"/>
    <n v="5000"/>
    <n v="21"/>
    <x v="2"/>
    <x v="1"/>
    <s v="GBP"/>
    <n v="1399584210"/>
    <n v="1397683410"/>
    <b v="0"/>
    <x v="84"/>
    <b v="0"/>
    <s v="theater/plays"/>
    <n v="0.42"/>
    <n v="10.5"/>
    <x v="1"/>
    <s v="plays"/>
    <x v="3961"/>
    <x v="3941"/>
  </r>
  <r>
    <n v="3962"/>
    <x v="3957"/>
    <x v="3958"/>
    <n v="1400"/>
    <n v="45"/>
    <x v="2"/>
    <x v="1"/>
    <s v="GBP"/>
    <n v="1448722494"/>
    <n v="1446562494"/>
    <b v="0"/>
    <x v="83"/>
    <b v="0"/>
    <s v="theater/plays"/>
    <n v="3.214285714285714"/>
    <n v="15"/>
    <x v="1"/>
    <s v="plays"/>
    <x v="3962"/>
    <x v="3942"/>
  </r>
  <r>
    <n v="3963"/>
    <x v="3958"/>
    <x v="3959"/>
    <n v="10000"/>
    <n v="0"/>
    <x v="2"/>
    <x v="5"/>
    <s v="CAD"/>
    <n v="1447821717"/>
    <n v="1445226117"/>
    <b v="0"/>
    <x v="78"/>
    <b v="0"/>
    <s v="theater/plays"/>
    <n v="0"/>
    <e v="#DIV/0!"/>
    <x v="1"/>
    <s v="plays"/>
    <x v="3963"/>
    <x v="3943"/>
  </r>
  <r>
    <n v="3964"/>
    <x v="3959"/>
    <x v="3960"/>
    <n v="2000"/>
    <n v="126"/>
    <x v="2"/>
    <x v="0"/>
    <s v="USD"/>
    <n v="1429460386"/>
    <n v="1424279986"/>
    <b v="0"/>
    <x v="83"/>
    <b v="0"/>
    <s v="theater/plays"/>
    <n v="6.3"/>
    <n v="42"/>
    <x v="1"/>
    <s v="plays"/>
    <x v="3964"/>
    <x v="3944"/>
  </r>
  <r>
    <n v="3965"/>
    <x v="3960"/>
    <x v="3961"/>
    <n v="2000"/>
    <n v="285"/>
    <x v="2"/>
    <x v="0"/>
    <s v="USD"/>
    <n v="1460608780"/>
    <n v="1455428380"/>
    <b v="0"/>
    <x v="80"/>
    <b v="0"/>
    <s v="theater/plays"/>
    <n v="14.249999999999998"/>
    <n v="71.25"/>
    <x v="1"/>
    <s v="plays"/>
    <x v="3965"/>
    <x v="3945"/>
  </r>
  <r>
    <n v="3966"/>
    <x v="3961"/>
    <x v="3962"/>
    <n v="7500"/>
    <n v="45"/>
    <x v="2"/>
    <x v="0"/>
    <s v="USD"/>
    <n v="1406170740"/>
    <n v="1402506278"/>
    <b v="0"/>
    <x v="84"/>
    <b v="0"/>
    <s v="theater/plays"/>
    <n v="0.6"/>
    <n v="22.5"/>
    <x v="1"/>
    <s v="plays"/>
    <x v="3966"/>
    <x v="3946"/>
  </r>
  <r>
    <n v="3967"/>
    <x v="3962"/>
    <x v="3963"/>
    <n v="1700"/>
    <n v="410"/>
    <x v="2"/>
    <x v="0"/>
    <s v="USD"/>
    <n v="1488783507"/>
    <n v="1486191507"/>
    <b v="0"/>
    <x v="73"/>
    <b v="0"/>
    <s v="theater/plays"/>
    <n v="24.117647058823529"/>
    <n v="41"/>
    <x v="1"/>
    <s v="plays"/>
    <x v="3967"/>
    <x v="3947"/>
  </r>
  <r>
    <n v="3968"/>
    <x v="3963"/>
    <x v="3964"/>
    <n v="5000"/>
    <n v="527"/>
    <x v="2"/>
    <x v="0"/>
    <s v="USD"/>
    <n v="1463945673"/>
    <n v="1458761673"/>
    <b v="0"/>
    <x v="202"/>
    <b v="0"/>
    <s v="theater/plays"/>
    <n v="10.54"/>
    <n v="47.909090909090907"/>
    <x v="1"/>
    <s v="plays"/>
    <x v="3968"/>
    <x v="3948"/>
  </r>
  <r>
    <n v="3969"/>
    <x v="3964"/>
    <x v="3965"/>
    <n v="2825"/>
    <n v="211"/>
    <x v="2"/>
    <x v="0"/>
    <s v="USD"/>
    <n v="1472442900"/>
    <n v="1471638646"/>
    <b v="0"/>
    <x v="79"/>
    <b v="0"/>
    <s v="theater/plays"/>
    <n v="7.4690265486725664"/>
    <n v="35.166666666666664"/>
    <x v="1"/>
    <s v="plays"/>
    <x v="3969"/>
    <x v="3949"/>
  </r>
  <r>
    <n v="3970"/>
    <x v="3965"/>
    <x v="3966"/>
    <n v="15000"/>
    <n v="11"/>
    <x v="2"/>
    <x v="0"/>
    <s v="USD"/>
    <n v="1460925811"/>
    <n v="1458333811"/>
    <b v="0"/>
    <x v="84"/>
    <b v="0"/>
    <s v="theater/plays"/>
    <n v="7.3333333333333334E-2"/>
    <n v="5.5"/>
    <x v="1"/>
    <s v="plays"/>
    <x v="3970"/>
    <x v="3950"/>
  </r>
  <r>
    <n v="3971"/>
    <x v="3966"/>
    <x v="3967"/>
    <n v="14000"/>
    <n v="136"/>
    <x v="2"/>
    <x v="0"/>
    <s v="USD"/>
    <n v="1405947126"/>
    <n v="1403355126"/>
    <b v="0"/>
    <x v="79"/>
    <b v="0"/>
    <s v="theater/plays"/>
    <n v="0.97142857142857131"/>
    <n v="22.666666666666668"/>
    <x v="1"/>
    <s v="plays"/>
    <x v="3971"/>
    <x v="3951"/>
  </r>
  <r>
    <n v="3972"/>
    <x v="3967"/>
    <x v="3968"/>
    <n v="1000"/>
    <n v="211"/>
    <x v="2"/>
    <x v="0"/>
    <s v="USD"/>
    <n v="1423186634"/>
    <n v="1418002634"/>
    <b v="0"/>
    <x v="22"/>
    <b v="0"/>
    <s v="theater/plays"/>
    <n v="21.099999999999998"/>
    <n v="26.375"/>
    <x v="1"/>
    <s v="plays"/>
    <x v="3972"/>
    <x v="3952"/>
  </r>
  <r>
    <n v="3973"/>
    <x v="3968"/>
    <x v="3969"/>
    <n v="5000"/>
    <n v="3905"/>
    <x v="2"/>
    <x v="0"/>
    <s v="USD"/>
    <n v="1462766400"/>
    <n v="1460219110"/>
    <b v="0"/>
    <x v="77"/>
    <b v="0"/>
    <s v="theater/plays"/>
    <n v="78.100000000000009"/>
    <n v="105.54054054054055"/>
    <x v="1"/>
    <s v="plays"/>
    <x v="3973"/>
    <x v="3953"/>
  </r>
  <r>
    <n v="3974"/>
    <x v="3969"/>
    <x v="3970"/>
    <n v="1000"/>
    <n v="320"/>
    <x v="2"/>
    <x v="1"/>
    <s v="GBP"/>
    <n v="1464872848"/>
    <n v="1462280848"/>
    <b v="0"/>
    <x v="202"/>
    <b v="0"/>
    <s v="theater/plays"/>
    <n v="32"/>
    <n v="29.09090909090909"/>
    <x v="1"/>
    <s v="plays"/>
    <x v="3974"/>
    <x v="3954"/>
  </r>
  <r>
    <n v="3975"/>
    <x v="3970"/>
    <x v="3971"/>
    <n v="678"/>
    <n v="0"/>
    <x v="2"/>
    <x v="0"/>
    <s v="USD"/>
    <n v="1468442898"/>
    <n v="1465850898"/>
    <b v="0"/>
    <x v="78"/>
    <b v="0"/>
    <s v="theater/plays"/>
    <n v="0"/>
    <e v="#DIV/0!"/>
    <x v="1"/>
    <s v="plays"/>
    <x v="3975"/>
    <x v="3955"/>
  </r>
  <r>
    <n v="3976"/>
    <x v="3971"/>
    <x v="3972"/>
    <n v="1300"/>
    <n v="620"/>
    <x v="2"/>
    <x v="0"/>
    <s v="USD"/>
    <n v="1406876400"/>
    <n v="1405024561"/>
    <b v="0"/>
    <x v="73"/>
    <b v="0"/>
    <s v="theater/plays"/>
    <n v="47.692307692307693"/>
    <n v="62"/>
    <x v="1"/>
    <s v="plays"/>
    <x v="3976"/>
    <x v="3956"/>
  </r>
  <r>
    <n v="3977"/>
    <x v="3972"/>
    <x v="3973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s v="plays"/>
    <x v="3977"/>
    <x v="3957"/>
  </r>
  <r>
    <n v="3978"/>
    <x v="3973"/>
    <x v="3974"/>
    <n v="2000"/>
    <n v="214"/>
    <x v="2"/>
    <x v="0"/>
    <s v="USD"/>
    <n v="1422717953"/>
    <n v="1417533953"/>
    <b v="0"/>
    <x v="22"/>
    <b v="0"/>
    <s v="theater/plays"/>
    <n v="10.7"/>
    <n v="26.75"/>
    <x v="1"/>
    <s v="plays"/>
    <x v="3978"/>
    <x v="3958"/>
  </r>
  <r>
    <n v="3979"/>
    <x v="3974"/>
    <x v="3975"/>
    <n v="6000"/>
    <n v="110"/>
    <x v="2"/>
    <x v="1"/>
    <s v="GBP"/>
    <n v="1427659200"/>
    <n v="1425678057"/>
    <b v="0"/>
    <x v="79"/>
    <b v="0"/>
    <s v="theater/plays"/>
    <n v="1.8333333333333333"/>
    <n v="18.333333333333332"/>
    <x v="1"/>
    <s v="plays"/>
    <x v="3979"/>
    <x v="3959"/>
  </r>
  <r>
    <n v="3980"/>
    <x v="3975"/>
    <x v="3976"/>
    <n v="2500"/>
    <n v="450"/>
    <x v="2"/>
    <x v="0"/>
    <s v="USD"/>
    <n v="1404570147"/>
    <n v="1401978147"/>
    <b v="0"/>
    <x v="63"/>
    <b v="0"/>
    <s v="theater/plays"/>
    <n v="18"/>
    <n v="64.285714285714292"/>
    <x v="1"/>
    <s v="plays"/>
    <x v="3980"/>
    <x v="3960"/>
  </r>
  <r>
    <n v="3981"/>
    <x v="3357"/>
    <x v="3357"/>
    <n v="30000"/>
    <n v="1225"/>
    <x v="2"/>
    <x v="0"/>
    <s v="USD"/>
    <n v="1468729149"/>
    <n v="1463545149"/>
    <b v="0"/>
    <x v="63"/>
    <b v="0"/>
    <s v="theater/plays"/>
    <n v="4.083333333333333"/>
    <n v="175"/>
    <x v="1"/>
    <s v="plays"/>
    <x v="3981"/>
    <x v="3961"/>
  </r>
  <r>
    <n v="3982"/>
    <x v="3976"/>
    <x v="3977"/>
    <n v="850"/>
    <n v="170"/>
    <x v="2"/>
    <x v="1"/>
    <s v="GBP"/>
    <n v="1436297180"/>
    <n v="1431113180"/>
    <b v="0"/>
    <x v="81"/>
    <b v="0"/>
    <s v="theater/plays"/>
    <n v="20"/>
    <n v="34"/>
    <x v="1"/>
    <s v="plays"/>
    <x v="3982"/>
    <x v="3962"/>
  </r>
  <r>
    <n v="3983"/>
    <x v="3977"/>
    <x v="3978"/>
    <n v="11140"/>
    <n v="3877"/>
    <x v="2"/>
    <x v="0"/>
    <s v="USD"/>
    <n v="1400569140"/>
    <n v="1397854356"/>
    <b v="0"/>
    <x v="67"/>
    <b v="0"/>
    <s v="theater/plays"/>
    <n v="34.802513464991023"/>
    <n v="84.282608695652172"/>
    <x v="1"/>
    <s v="plays"/>
    <x v="3983"/>
    <x v="3963"/>
  </r>
  <r>
    <n v="3984"/>
    <x v="3978"/>
    <x v="3979"/>
    <n v="1500"/>
    <n v="95"/>
    <x v="2"/>
    <x v="1"/>
    <s v="GBP"/>
    <n v="1415404800"/>
    <n v="1412809644"/>
    <b v="0"/>
    <x v="73"/>
    <b v="0"/>
    <s v="theater/plays"/>
    <n v="6.3333333333333339"/>
    <n v="9.5"/>
    <x v="1"/>
    <s v="plays"/>
    <x v="3984"/>
    <x v="3964"/>
  </r>
  <r>
    <n v="3985"/>
    <x v="3979"/>
    <x v="3980"/>
    <n v="2000"/>
    <n v="641"/>
    <x v="2"/>
    <x v="0"/>
    <s v="USD"/>
    <n v="1456002300"/>
    <n v="1454173120"/>
    <b v="0"/>
    <x v="10"/>
    <b v="0"/>
    <s v="theater/plays"/>
    <n v="32.049999999999997"/>
    <n v="33.736842105263158"/>
    <x v="1"/>
    <s v="plays"/>
    <x v="3985"/>
    <x v="3965"/>
  </r>
  <r>
    <n v="3986"/>
    <x v="3980"/>
    <x v="3981"/>
    <n v="5000"/>
    <n v="488"/>
    <x v="2"/>
    <x v="1"/>
    <s v="GBP"/>
    <n v="1462539840"/>
    <n v="1460034594"/>
    <b v="0"/>
    <x v="62"/>
    <b v="0"/>
    <s v="theater/plays"/>
    <n v="9.76"/>
    <n v="37.53846153846154"/>
    <x v="1"/>
    <s v="plays"/>
    <x v="3986"/>
    <x v="3966"/>
  </r>
  <r>
    <n v="3987"/>
    <x v="3981"/>
    <x v="3982"/>
    <n v="400"/>
    <n v="151"/>
    <x v="2"/>
    <x v="1"/>
    <s v="GBP"/>
    <n v="1400278290"/>
    <n v="1399414290"/>
    <b v="0"/>
    <x v="62"/>
    <b v="0"/>
    <s v="theater/plays"/>
    <n v="37.75"/>
    <n v="11.615384615384615"/>
    <x v="1"/>
    <s v="plays"/>
    <x v="3987"/>
    <x v="3967"/>
  </r>
  <r>
    <n v="3988"/>
    <x v="3982"/>
    <x v="3983"/>
    <n v="1500"/>
    <n v="32"/>
    <x v="2"/>
    <x v="0"/>
    <s v="USD"/>
    <n v="1440813413"/>
    <n v="1439517413"/>
    <b v="0"/>
    <x v="80"/>
    <b v="0"/>
    <s v="theater/plays"/>
    <n v="2.1333333333333333"/>
    <n v="8"/>
    <x v="1"/>
    <s v="plays"/>
    <x v="3988"/>
    <x v="3968"/>
  </r>
  <r>
    <n v="3989"/>
    <x v="3983"/>
    <x v="3984"/>
    <n v="3000"/>
    <n v="0"/>
    <x v="2"/>
    <x v="0"/>
    <s v="USD"/>
    <n v="1447009181"/>
    <n v="1444413581"/>
    <b v="0"/>
    <x v="78"/>
    <b v="0"/>
    <s v="theater/plays"/>
    <n v="0"/>
    <e v="#DIV/0!"/>
    <x v="1"/>
    <s v="plays"/>
    <x v="3989"/>
    <x v="3969"/>
  </r>
  <r>
    <n v="3990"/>
    <x v="3984"/>
    <x v="3985"/>
    <n v="1650"/>
    <n v="69"/>
    <x v="2"/>
    <x v="1"/>
    <s v="GBP"/>
    <n v="1456934893"/>
    <n v="1454342893"/>
    <b v="0"/>
    <x v="83"/>
    <b v="0"/>
    <s v="theater/plays"/>
    <n v="4.1818181818181817"/>
    <n v="23"/>
    <x v="1"/>
    <s v="plays"/>
    <x v="3990"/>
    <x v="3970"/>
  </r>
  <r>
    <n v="3991"/>
    <x v="3985"/>
    <x v="3986"/>
    <n v="500"/>
    <n v="100"/>
    <x v="2"/>
    <x v="0"/>
    <s v="USD"/>
    <n v="1433086082"/>
    <n v="1430494082"/>
    <b v="0"/>
    <x v="29"/>
    <b v="0"/>
    <s v="theater/plays"/>
    <n v="20"/>
    <n v="100"/>
    <x v="1"/>
    <s v="plays"/>
    <x v="3991"/>
    <x v="3971"/>
  </r>
  <r>
    <n v="3992"/>
    <x v="3986"/>
    <x v="3987"/>
    <n v="10000"/>
    <n v="541"/>
    <x v="2"/>
    <x v="0"/>
    <s v="USD"/>
    <n v="1449876859"/>
    <n v="1444689259"/>
    <b v="0"/>
    <x v="82"/>
    <b v="0"/>
    <s v="theater/plays"/>
    <n v="5.41"/>
    <n v="60.111111111111114"/>
    <x v="1"/>
    <s v="plays"/>
    <x v="3992"/>
    <x v="3972"/>
  </r>
  <r>
    <n v="3993"/>
    <x v="3987"/>
    <x v="3988"/>
    <n v="50000"/>
    <n v="3"/>
    <x v="2"/>
    <x v="0"/>
    <s v="USD"/>
    <n v="1431549912"/>
    <n v="1428957912"/>
    <b v="0"/>
    <x v="29"/>
    <b v="0"/>
    <s v="theater/plays"/>
    <n v="6.0000000000000001E-3"/>
    <n v="3"/>
    <x v="1"/>
    <s v="plays"/>
    <x v="3993"/>
    <x v="3973"/>
  </r>
  <r>
    <n v="3994"/>
    <x v="3988"/>
    <x v="3989"/>
    <n v="2000"/>
    <n v="5"/>
    <x v="2"/>
    <x v="0"/>
    <s v="USD"/>
    <n v="1405761690"/>
    <n v="1403169690"/>
    <b v="0"/>
    <x v="29"/>
    <b v="0"/>
    <s v="theater/plays"/>
    <n v="0.25"/>
    <n v="5"/>
    <x v="1"/>
    <s v="plays"/>
    <x v="3994"/>
    <x v="3974"/>
  </r>
  <r>
    <n v="3995"/>
    <x v="3989"/>
    <x v="3990"/>
    <n v="200"/>
    <n v="70"/>
    <x v="2"/>
    <x v="1"/>
    <s v="GBP"/>
    <n v="1423913220"/>
    <n v="1421339077"/>
    <b v="0"/>
    <x v="80"/>
    <b v="0"/>
    <s v="theater/plays"/>
    <n v="35"/>
    <n v="17.5"/>
    <x v="1"/>
    <s v="plays"/>
    <x v="3995"/>
    <x v="3975"/>
  </r>
  <r>
    <n v="3996"/>
    <x v="3990"/>
    <x v="3991"/>
    <n v="3000"/>
    <n v="497"/>
    <x v="2"/>
    <x v="0"/>
    <s v="USD"/>
    <n v="1416499440"/>
    <n v="1415341464"/>
    <b v="0"/>
    <x v="57"/>
    <b v="0"/>
    <s v="theater/plays"/>
    <n v="16.566666666666666"/>
    <n v="29.235294117647058"/>
    <x v="1"/>
    <s v="plays"/>
    <x v="3996"/>
    <x v="3976"/>
  </r>
  <r>
    <n v="3997"/>
    <x v="3991"/>
    <x v="3992"/>
    <n v="3000"/>
    <n v="0"/>
    <x v="2"/>
    <x v="1"/>
    <s v="GBP"/>
    <n v="1428222221"/>
    <n v="1425633821"/>
    <b v="0"/>
    <x v="78"/>
    <b v="0"/>
    <s v="theater/plays"/>
    <n v="0"/>
    <e v="#DIV/0!"/>
    <x v="1"/>
    <s v="plays"/>
    <x v="3997"/>
    <x v="3977"/>
  </r>
  <r>
    <n v="3998"/>
    <x v="3992"/>
    <x v="3993"/>
    <n v="1250"/>
    <n v="715"/>
    <x v="2"/>
    <x v="0"/>
    <s v="USD"/>
    <n v="1427580426"/>
    <n v="1424992026"/>
    <b v="0"/>
    <x v="8"/>
    <b v="0"/>
    <s v="theater/plays"/>
    <n v="57.199999999999996"/>
    <n v="59.583333333333336"/>
    <x v="1"/>
    <s v="plays"/>
    <x v="3998"/>
    <x v="3978"/>
  </r>
  <r>
    <n v="3999"/>
    <x v="3993"/>
    <x v="3994"/>
    <n v="7000"/>
    <n v="1156"/>
    <x v="2"/>
    <x v="0"/>
    <s v="USD"/>
    <n v="1409514709"/>
    <n v="1406058798"/>
    <b v="0"/>
    <x v="25"/>
    <b v="0"/>
    <s v="theater/plays"/>
    <n v="16.514285714285716"/>
    <n v="82.571428571428569"/>
    <x v="1"/>
    <s v="plays"/>
    <x v="3999"/>
    <x v="3979"/>
  </r>
  <r>
    <n v="4000"/>
    <x v="3994"/>
    <x v="3995"/>
    <n v="8000"/>
    <n v="10"/>
    <x v="2"/>
    <x v="0"/>
    <s v="USD"/>
    <n v="1462631358"/>
    <n v="1457450958"/>
    <b v="0"/>
    <x v="29"/>
    <b v="0"/>
    <s v="theater/plays"/>
    <n v="0.125"/>
    <n v="10"/>
    <x v="1"/>
    <s v="plays"/>
    <x v="4000"/>
    <x v="3980"/>
  </r>
  <r>
    <n v="4001"/>
    <x v="3995"/>
    <x v="3996"/>
    <n v="1200"/>
    <n v="453"/>
    <x v="2"/>
    <x v="1"/>
    <s v="GBP"/>
    <n v="1488394800"/>
    <n v="1486681708"/>
    <b v="0"/>
    <x v="25"/>
    <b v="0"/>
    <s v="theater/plays"/>
    <n v="37.75"/>
    <n v="32.357142857142854"/>
    <x v="1"/>
    <s v="plays"/>
    <x v="4001"/>
    <x v="1748"/>
  </r>
  <r>
    <n v="4002"/>
    <x v="3996"/>
    <x v="3997"/>
    <n v="1250"/>
    <n v="23"/>
    <x v="2"/>
    <x v="0"/>
    <s v="USD"/>
    <n v="1411779761"/>
    <n v="1409187761"/>
    <b v="0"/>
    <x v="80"/>
    <b v="0"/>
    <s v="theater/plays"/>
    <n v="1.8399999999999999"/>
    <n v="5.75"/>
    <x v="1"/>
    <s v="plays"/>
    <x v="4002"/>
    <x v="3981"/>
  </r>
  <r>
    <n v="4003"/>
    <x v="3997"/>
    <x v="3960"/>
    <n v="2000"/>
    <n v="201"/>
    <x v="2"/>
    <x v="0"/>
    <s v="USD"/>
    <n v="1424009147"/>
    <n v="1421417147"/>
    <b v="0"/>
    <x v="84"/>
    <b v="0"/>
    <s v="theater/plays"/>
    <n v="10.050000000000001"/>
    <n v="100.5"/>
    <x v="1"/>
    <s v="plays"/>
    <x v="4003"/>
    <x v="3982"/>
  </r>
  <r>
    <n v="4004"/>
    <x v="3998"/>
    <x v="3998"/>
    <n v="500"/>
    <n v="1"/>
    <x v="2"/>
    <x v="0"/>
    <s v="USD"/>
    <n v="1412740457"/>
    <n v="1410148457"/>
    <b v="0"/>
    <x v="29"/>
    <b v="0"/>
    <s v="theater/plays"/>
    <n v="0.2"/>
    <n v="1"/>
    <x v="1"/>
    <s v="plays"/>
    <x v="4004"/>
    <x v="3983"/>
  </r>
  <r>
    <n v="4005"/>
    <x v="3999"/>
    <x v="3999"/>
    <n v="3000"/>
    <n v="40"/>
    <x v="2"/>
    <x v="0"/>
    <s v="USD"/>
    <n v="1413832985"/>
    <n v="1408648985"/>
    <b v="0"/>
    <x v="84"/>
    <b v="0"/>
    <s v="theater/plays"/>
    <n v="1.3333333333333335"/>
    <n v="20"/>
    <x v="1"/>
    <s v="plays"/>
    <x v="4005"/>
    <x v="3984"/>
  </r>
  <r>
    <n v="4006"/>
    <x v="4000"/>
    <x v="4000"/>
    <n v="30000"/>
    <n v="2"/>
    <x v="2"/>
    <x v="0"/>
    <s v="USD"/>
    <n v="1455647587"/>
    <n v="1453487587"/>
    <b v="0"/>
    <x v="29"/>
    <b v="0"/>
    <s v="theater/plays"/>
    <n v="6.6666666666666671E-3"/>
    <n v="2"/>
    <x v="1"/>
    <s v="plays"/>
    <x v="4006"/>
    <x v="3985"/>
  </r>
  <r>
    <n v="4007"/>
    <x v="3988"/>
    <x v="4001"/>
    <n v="2000"/>
    <n v="5"/>
    <x v="2"/>
    <x v="0"/>
    <s v="USD"/>
    <n v="1409070480"/>
    <n v="1406572381"/>
    <b v="0"/>
    <x v="29"/>
    <b v="0"/>
    <s v="theater/plays"/>
    <n v="0.25"/>
    <n v="5"/>
    <x v="1"/>
    <s v="plays"/>
    <x v="4007"/>
    <x v="3986"/>
  </r>
  <r>
    <n v="4008"/>
    <x v="4001"/>
    <x v="4002"/>
    <n v="1000"/>
    <n v="60"/>
    <x v="2"/>
    <x v="1"/>
    <s v="GBP"/>
    <n v="1437606507"/>
    <n v="1435014507"/>
    <b v="0"/>
    <x v="80"/>
    <b v="0"/>
    <s v="theater/plays"/>
    <n v="6"/>
    <n v="15"/>
    <x v="1"/>
    <s v="plays"/>
    <x v="4008"/>
    <x v="3987"/>
  </r>
  <r>
    <n v="4009"/>
    <x v="4002"/>
    <x v="4003"/>
    <n v="1930"/>
    <n v="75"/>
    <x v="2"/>
    <x v="1"/>
    <s v="GBP"/>
    <n v="1410281360"/>
    <n v="1406825360"/>
    <b v="0"/>
    <x v="83"/>
    <b v="0"/>
    <s v="theater/plays"/>
    <n v="3.8860103626943006"/>
    <n v="25"/>
    <x v="1"/>
    <s v="plays"/>
    <x v="4009"/>
    <x v="3988"/>
  </r>
  <r>
    <n v="4010"/>
    <x v="4003"/>
    <x v="4004"/>
    <n v="7200"/>
    <n v="1742"/>
    <x v="2"/>
    <x v="0"/>
    <s v="USD"/>
    <n v="1414348166"/>
    <n v="1412879366"/>
    <b v="0"/>
    <x v="44"/>
    <b v="0"/>
    <s v="theater/plays"/>
    <n v="24.194444444444443"/>
    <n v="45.842105263157897"/>
    <x v="1"/>
    <s v="plays"/>
    <x v="4010"/>
    <x v="3989"/>
  </r>
  <r>
    <n v="4011"/>
    <x v="4004"/>
    <x v="4005"/>
    <n v="250"/>
    <n v="19"/>
    <x v="2"/>
    <x v="1"/>
    <s v="GBP"/>
    <n v="1422450278"/>
    <n v="1419858278"/>
    <b v="0"/>
    <x v="80"/>
    <b v="0"/>
    <s v="theater/plays"/>
    <n v="7.6"/>
    <n v="4.75"/>
    <x v="1"/>
    <s v="plays"/>
    <x v="4011"/>
    <x v="3990"/>
  </r>
  <r>
    <n v="4012"/>
    <x v="4005"/>
    <x v="4006"/>
    <n v="575"/>
    <n v="0"/>
    <x v="2"/>
    <x v="1"/>
    <s v="GBP"/>
    <n v="1430571849"/>
    <n v="1427979849"/>
    <b v="0"/>
    <x v="78"/>
    <b v="0"/>
    <s v="theater/plays"/>
    <n v="0"/>
    <e v="#DIV/0!"/>
    <x v="1"/>
    <s v="plays"/>
    <x v="4012"/>
    <x v="3991"/>
  </r>
  <r>
    <n v="4013"/>
    <x v="4006"/>
    <x v="4007"/>
    <n v="2000"/>
    <n v="26"/>
    <x v="2"/>
    <x v="0"/>
    <s v="USD"/>
    <n v="1424070823"/>
    <n v="1421478823"/>
    <b v="0"/>
    <x v="84"/>
    <b v="0"/>
    <s v="theater/plays"/>
    <n v="1.3"/>
    <n v="13"/>
    <x v="1"/>
    <s v="plays"/>
    <x v="4013"/>
    <x v="3992"/>
  </r>
  <r>
    <n v="4014"/>
    <x v="4007"/>
    <x v="4008"/>
    <n v="9000"/>
    <n v="0"/>
    <x v="2"/>
    <x v="0"/>
    <s v="USD"/>
    <n v="1457157269"/>
    <n v="1455861269"/>
    <b v="0"/>
    <x v="78"/>
    <b v="0"/>
    <s v="theater/plays"/>
    <n v="0"/>
    <e v="#DIV/0!"/>
    <x v="1"/>
    <s v="plays"/>
    <x v="4014"/>
    <x v="3993"/>
  </r>
  <r>
    <n v="4015"/>
    <x v="4008"/>
    <x v="4009"/>
    <n v="7000"/>
    <n v="1"/>
    <x v="2"/>
    <x v="0"/>
    <s v="USD"/>
    <n v="1437331463"/>
    <n v="1434739463"/>
    <b v="0"/>
    <x v="29"/>
    <b v="0"/>
    <s v="theater/plays"/>
    <n v="1.4285714285714287E-2"/>
    <n v="1"/>
    <x v="1"/>
    <s v="plays"/>
    <x v="4015"/>
    <x v="3994"/>
  </r>
  <r>
    <n v="4016"/>
    <x v="4009"/>
    <x v="4010"/>
    <n v="500"/>
    <n v="70"/>
    <x v="2"/>
    <x v="1"/>
    <s v="GBP"/>
    <n v="1410987400"/>
    <n v="1408395400"/>
    <b v="0"/>
    <x v="63"/>
    <b v="0"/>
    <s v="theater/plays"/>
    <n v="14.000000000000002"/>
    <n v="10"/>
    <x v="1"/>
    <s v="plays"/>
    <x v="4016"/>
    <x v="3995"/>
  </r>
  <r>
    <n v="4017"/>
    <x v="4010"/>
    <x v="4011"/>
    <n v="10000"/>
    <n v="105"/>
    <x v="2"/>
    <x v="0"/>
    <s v="USD"/>
    <n v="1409846874"/>
    <n v="1407254874"/>
    <b v="0"/>
    <x v="84"/>
    <b v="0"/>
    <s v="theater/plays"/>
    <n v="1.05"/>
    <n v="52.5"/>
    <x v="1"/>
    <s v="plays"/>
    <x v="4017"/>
    <x v="3996"/>
  </r>
  <r>
    <n v="4018"/>
    <x v="4011"/>
    <x v="4012"/>
    <n v="1500"/>
    <n v="130"/>
    <x v="2"/>
    <x v="1"/>
    <s v="GBP"/>
    <n v="1475877108"/>
    <n v="1473285108"/>
    <b v="0"/>
    <x v="80"/>
    <b v="0"/>
    <s v="theater/plays"/>
    <n v="8.6666666666666679"/>
    <n v="32.5"/>
    <x v="1"/>
    <s v="plays"/>
    <x v="4018"/>
    <x v="3997"/>
  </r>
  <r>
    <n v="4019"/>
    <x v="4012"/>
    <x v="4013"/>
    <n v="3500"/>
    <n v="29"/>
    <x v="2"/>
    <x v="0"/>
    <s v="USD"/>
    <n v="1460737680"/>
    <n v="1455725596"/>
    <b v="0"/>
    <x v="80"/>
    <b v="0"/>
    <s v="theater/plays"/>
    <n v="0.82857142857142851"/>
    <n v="7.25"/>
    <x v="1"/>
    <s v="plays"/>
    <x v="4019"/>
    <x v="3998"/>
  </r>
  <r>
    <n v="4020"/>
    <x v="4013"/>
    <x v="4014"/>
    <n v="600"/>
    <n v="100"/>
    <x v="2"/>
    <x v="0"/>
    <s v="USD"/>
    <n v="1427168099"/>
    <n v="1424579699"/>
    <b v="0"/>
    <x v="83"/>
    <b v="0"/>
    <s v="theater/plays"/>
    <n v="16.666666666666664"/>
    <n v="33.333333333333336"/>
    <x v="1"/>
    <s v="plays"/>
    <x v="4020"/>
    <x v="3999"/>
  </r>
  <r>
    <n v="4021"/>
    <x v="4014"/>
    <x v="4015"/>
    <n v="15000"/>
    <n v="125"/>
    <x v="2"/>
    <x v="0"/>
    <s v="USD"/>
    <n v="1414360358"/>
    <n v="1409176358"/>
    <b v="0"/>
    <x v="84"/>
    <b v="0"/>
    <s v="theater/plays"/>
    <n v="0.83333333333333337"/>
    <n v="62.5"/>
    <x v="1"/>
    <s v="plays"/>
    <x v="4021"/>
    <x v="4000"/>
  </r>
  <r>
    <n v="4022"/>
    <x v="4015"/>
    <x v="4016"/>
    <n v="18000"/>
    <n v="12521"/>
    <x v="2"/>
    <x v="0"/>
    <s v="USD"/>
    <n v="1422759240"/>
    <n v="1418824867"/>
    <b v="0"/>
    <x v="438"/>
    <b v="0"/>
    <s v="theater/plays"/>
    <n v="69.561111111111103"/>
    <n v="63.558375634517766"/>
    <x v="1"/>
    <s v="plays"/>
    <x v="4022"/>
    <x v="4001"/>
  </r>
  <r>
    <n v="4023"/>
    <x v="4016"/>
    <x v="4017"/>
    <n v="7000"/>
    <n v="0"/>
    <x v="2"/>
    <x v="0"/>
    <s v="USD"/>
    <n v="1458860363"/>
    <n v="1454975963"/>
    <b v="0"/>
    <x v="78"/>
    <b v="0"/>
    <s v="theater/plays"/>
    <n v="0"/>
    <e v="#DIV/0!"/>
    <x v="1"/>
    <s v="plays"/>
    <x v="4023"/>
    <x v="4002"/>
  </r>
  <r>
    <n v="4024"/>
    <x v="4017"/>
    <x v="4018"/>
    <n v="800"/>
    <n v="10"/>
    <x v="2"/>
    <x v="0"/>
    <s v="USD"/>
    <n v="1441037097"/>
    <n v="1438445097"/>
    <b v="0"/>
    <x v="29"/>
    <b v="0"/>
    <s v="theater/plays"/>
    <n v="1.25"/>
    <n v="10"/>
    <x v="1"/>
    <s v="plays"/>
    <x v="4024"/>
    <x v="4003"/>
  </r>
  <r>
    <n v="4025"/>
    <x v="4018"/>
    <x v="4019"/>
    <n v="5000"/>
    <n v="250"/>
    <x v="2"/>
    <x v="6"/>
    <s v="EUR"/>
    <n v="1437889336"/>
    <n v="1432705336"/>
    <b v="0"/>
    <x v="80"/>
    <b v="0"/>
    <s v="theater/plays"/>
    <n v="5"/>
    <n v="62.5"/>
    <x v="1"/>
    <s v="plays"/>
    <x v="4025"/>
    <x v="4004"/>
  </r>
  <r>
    <n v="4026"/>
    <x v="4019"/>
    <x v="4020"/>
    <n v="4000"/>
    <n v="0"/>
    <x v="2"/>
    <x v="0"/>
    <s v="USD"/>
    <n v="1449247439"/>
    <n v="1444059839"/>
    <b v="0"/>
    <x v="78"/>
    <b v="0"/>
    <s v="theater/plays"/>
    <n v="0"/>
    <e v="#DIV/0!"/>
    <x v="1"/>
    <s v="plays"/>
    <x v="4026"/>
    <x v="4005"/>
  </r>
  <r>
    <n v="4027"/>
    <x v="4020"/>
    <x v="4021"/>
    <n v="3000"/>
    <n v="215"/>
    <x v="2"/>
    <x v="0"/>
    <s v="USD"/>
    <n v="1487811600"/>
    <n v="1486077481"/>
    <b v="0"/>
    <x v="63"/>
    <b v="0"/>
    <s v="theater/plays"/>
    <n v="7.166666666666667"/>
    <n v="30.714285714285715"/>
    <x v="1"/>
    <s v="plays"/>
    <x v="4027"/>
    <x v="4006"/>
  </r>
  <r>
    <n v="4028"/>
    <x v="4021"/>
    <x v="4022"/>
    <n v="2000"/>
    <n v="561"/>
    <x v="2"/>
    <x v="0"/>
    <s v="USD"/>
    <n v="1402007500"/>
    <n v="1399415500"/>
    <b v="0"/>
    <x v="202"/>
    <b v="0"/>
    <s v="theater/plays"/>
    <n v="28.050000000000004"/>
    <n v="51"/>
    <x v="1"/>
    <s v="plays"/>
    <x v="4028"/>
    <x v="4007"/>
  </r>
  <r>
    <n v="4029"/>
    <x v="4022"/>
    <x v="4023"/>
    <n v="20000"/>
    <n v="0"/>
    <x v="2"/>
    <x v="0"/>
    <s v="USD"/>
    <n v="1450053370"/>
    <n v="1447461370"/>
    <b v="0"/>
    <x v="78"/>
    <b v="0"/>
    <s v="theater/plays"/>
    <n v="0"/>
    <e v="#DIV/0!"/>
    <x v="1"/>
    <s v="plays"/>
    <x v="4029"/>
    <x v="4008"/>
  </r>
  <r>
    <n v="4030"/>
    <x v="4023"/>
    <x v="4024"/>
    <n v="2500"/>
    <n v="400"/>
    <x v="2"/>
    <x v="0"/>
    <s v="USD"/>
    <n v="1454525340"/>
    <n v="1452008599"/>
    <b v="0"/>
    <x v="79"/>
    <b v="0"/>
    <s v="theater/plays"/>
    <n v="16"/>
    <n v="66.666666666666671"/>
    <x v="1"/>
    <s v="plays"/>
    <x v="4030"/>
    <x v="4009"/>
  </r>
  <r>
    <n v="4031"/>
    <x v="4024"/>
    <x v="4025"/>
    <n v="5000"/>
    <n v="0"/>
    <x v="2"/>
    <x v="0"/>
    <s v="USD"/>
    <n v="1418914964"/>
    <n v="1414591364"/>
    <b v="0"/>
    <x v="78"/>
    <b v="0"/>
    <s v="theater/plays"/>
    <n v="0"/>
    <e v="#DIV/0!"/>
    <x v="1"/>
    <s v="plays"/>
    <x v="4031"/>
    <x v="4010"/>
  </r>
  <r>
    <n v="4032"/>
    <x v="4025"/>
    <x v="4026"/>
    <n v="6048"/>
    <n v="413"/>
    <x v="2"/>
    <x v="0"/>
    <s v="USD"/>
    <n v="1450211116"/>
    <n v="1445023516"/>
    <b v="0"/>
    <x v="63"/>
    <b v="0"/>
    <s v="theater/plays"/>
    <n v="6.8287037037037033"/>
    <n v="59"/>
    <x v="1"/>
    <s v="plays"/>
    <x v="4032"/>
    <x v="4011"/>
  </r>
  <r>
    <n v="4033"/>
    <x v="4026"/>
    <x v="4027"/>
    <n v="23900"/>
    <n v="6141.99"/>
    <x v="2"/>
    <x v="1"/>
    <s v="GBP"/>
    <n v="1475398800"/>
    <n v="1472711224"/>
    <b v="0"/>
    <x v="225"/>
    <b v="0"/>
    <s v="theater/plays"/>
    <n v="25.698702928870294"/>
    <n v="65.340319148936175"/>
    <x v="1"/>
    <s v="plays"/>
    <x v="4033"/>
    <x v="4012"/>
  </r>
  <r>
    <n v="4034"/>
    <x v="4027"/>
    <x v="4028"/>
    <n v="13500"/>
    <n v="200"/>
    <x v="2"/>
    <x v="0"/>
    <s v="USD"/>
    <n v="1428097450"/>
    <n v="1425509050"/>
    <b v="0"/>
    <x v="84"/>
    <b v="0"/>
    <s v="theater/plays"/>
    <n v="1.4814814814814816"/>
    <n v="100"/>
    <x v="1"/>
    <s v="plays"/>
    <x v="4034"/>
    <x v="4013"/>
  </r>
  <r>
    <n v="4035"/>
    <x v="4028"/>
    <x v="4029"/>
    <n v="10000"/>
    <n v="3685"/>
    <x v="2"/>
    <x v="0"/>
    <s v="USD"/>
    <n v="1413925887"/>
    <n v="1411333887"/>
    <b v="0"/>
    <x v="20"/>
    <b v="0"/>
    <s v="theater/plays"/>
    <n v="36.85"/>
    <n v="147.4"/>
    <x v="1"/>
    <s v="plays"/>
    <x v="4035"/>
    <x v="4014"/>
  </r>
  <r>
    <n v="4036"/>
    <x v="4029"/>
    <x v="3326"/>
    <n v="6000"/>
    <n v="2823"/>
    <x v="2"/>
    <x v="0"/>
    <s v="USD"/>
    <n v="1404253800"/>
    <n v="1402784964"/>
    <b v="0"/>
    <x v="57"/>
    <b v="0"/>
    <s v="theater/plays"/>
    <n v="47.05"/>
    <n v="166.05882352941177"/>
    <x v="1"/>
    <s v="plays"/>
    <x v="4036"/>
    <x v="4015"/>
  </r>
  <r>
    <n v="4037"/>
    <x v="4030"/>
    <x v="4030"/>
    <n v="700"/>
    <n v="80"/>
    <x v="2"/>
    <x v="0"/>
    <s v="USD"/>
    <n v="1464099900"/>
    <n v="1462585315"/>
    <b v="0"/>
    <x v="84"/>
    <b v="0"/>
    <s v="theater/plays"/>
    <n v="11.428571428571429"/>
    <n v="40"/>
    <x v="1"/>
    <s v="plays"/>
    <x v="4037"/>
    <x v="4016"/>
  </r>
  <r>
    <n v="4038"/>
    <x v="4031"/>
    <x v="4031"/>
    <n v="2500"/>
    <n v="301"/>
    <x v="2"/>
    <x v="0"/>
    <s v="USD"/>
    <n v="1413573010"/>
    <n v="1408389010"/>
    <b v="0"/>
    <x v="80"/>
    <b v="0"/>
    <s v="theater/plays"/>
    <n v="12.04"/>
    <n v="75.25"/>
    <x v="1"/>
    <s v="plays"/>
    <x v="4038"/>
    <x v="4017"/>
  </r>
  <r>
    <n v="4039"/>
    <x v="4032"/>
    <x v="4032"/>
    <n v="500"/>
    <n v="300"/>
    <x v="2"/>
    <x v="0"/>
    <s v="USD"/>
    <n v="1448949540"/>
    <n v="1446048367"/>
    <b v="0"/>
    <x v="81"/>
    <b v="0"/>
    <s v="theater/plays"/>
    <n v="60"/>
    <n v="60"/>
    <x v="1"/>
    <s v="plays"/>
    <x v="4039"/>
    <x v="4018"/>
  </r>
  <r>
    <n v="4040"/>
    <x v="4033"/>
    <x v="4033"/>
    <n v="8000"/>
    <n v="2500"/>
    <x v="2"/>
    <x v="0"/>
    <s v="USD"/>
    <n v="1437188400"/>
    <n v="1432100004"/>
    <b v="0"/>
    <x v="84"/>
    <b v="0"/>
    <s v="theater/plays"/>
    <n v="31.25"/>
    <n v="1250"/>
    <x v="1"/>
    <s v="plays"/>
    <x v="4040"/>
    <x v="4019"/>
  </r>
  <r>
    <n v="4041"/>
    <x v="4034"/>
    <x v="4034"/>
    <n v="5000"/>
    <n v="21"/>
    <x v="2"/>
    <x v="1"/>
    <s v="GBP"/>
    <n v="1473160954"/>
    <n v="1467976954"/>
    <b v="0"/>
    <x v="84"/>
    <b v="0"/>
    <s v="theater/plays"/>
    <n v="0.42"/>
    <n v="10.5"/>
    <x v="1"/>
    <s v="plays"/>
    <x v="4041"/>
    <x v="4020"/>
  </r>
  <r>
    <n v="4042"/>
    <x v="4035"/>
    <x v="4035"/>
    <n v="10000"/>
    <n v="21"/>
    <x v="2"/>
    <x v="0"/>
    <s v="USD"/>
    <n v="1421781360"/>
    <n v="1419213664"/>
    <b v="0"/>
    <x v="83"/>
    <b v="0"/>
    <s v="theater/plays"/>
    <n v="0.21"/>
    <n v="7"/>
    <x v="1"/>
    <s v="plays"/>
    <x v="4042"/>
    <x v="4021"/>
  </r>
  <r>
    <n v="4043"/>
    <x v="4036"/>
    <x v="4036"/>
    <n v="300"/>
    <n v="0"/>
    <x v="2"/>
    <x v="5"/>
    <s v="CAD"/>
    <n v="1416524325"/>
    <n v="1415228325"/>
    <b v="0"/>
    <x v="78"/>
    <b v="0"/>
    <s v="theater/plays"/>
    <n v="0"/>
    <e v="#DIV/0!"/>
    <x v="1"/>
    <s v="plays"/>
    <x v="4043"/>
    <x v="4022"/>
  </r>
  <r>
    <n v="4044"/>
    <x v="4037"/>
    <x v="4037"/>
    <n v="600"/>
    <n v="225"/>
    <x v="2"/>
    <x v="0"/>
    <s v="USD"/>
    <n v="1428642000"/>
    <n v="1426050982"/>
    <b v="0"/>
    <x v="80"/>
    <b v="0"/>
    <s v="theater/plays"/>
    <n v="37.5"/>
    <n v="56.25"/>
    <x v="1"/>
    <s v="plays"/>
    <x v="4044"/>
    <x v="4023"/>
  </r>
  <r>
    <n v="4045"/>
    <x v="4038"/>
    <x v="4038"/>
    <n v="5000"/>
    <n v="1"/>
    <x v="2"/>
    <x v="2"/>
    <s v="AUD"/>
    <n v="1408596589"/>
    <n v="1406004589"/>
    <b v="0"/>
    <x v="29"/>
    <b v="0"/>
    <s v="theater/plays"/>
    <n v="0.02"/>
    <n v="1"/>
    <x v="1"/>
    <s v="plays"/>
    <x v="4045"/>
    <x v="4024"/>
  </r>
  <r>
    <n v="4046"/>
    <x v="4039"/>
    <x v="4039"/>
    <n v="5600"/>
    <n v="460"/>
    <x v="2"/>
    <x v="0"/>
    <s v="USD"/>
    <n v="1413992210"/>
    <n v="1411400210"/>
    <b v="0"/>
    <x v="8"/>
    <b v="0"/>
    <s v="theater/plays"/>
    <n v="8.2142857142857135"/>
    <n v="38.333333333333336"/>
    <x v="1"/>
    <s v="plays"/>
    <x v="4046"/>
    <x v="4025"/>
  </r>
  <r>
    <n v="4047"/>
    <x v="4040"/>
    <x v="4040"/>
    <n v="5000"/>
    <n v="110"/>
    <x v="2"/>
    <x v="0"/>
    <s v="USD"/>
    <n v="1420938000"/>
    <n v="1418862743"/>
    <b v="0"/>
    <x v="80"/>
    <b v="0"/>
    <s v="theater/plays"/>
    <n v="2.1999999999999997"/>
    <n v="27.5"/>
    <x v="1"/>
    <s v="plays"/>
    <x v="4047"/>
    <x v="4026"/>
  </r>
  <r>
    <n v="4048"/>
    <x v="4041"/>
    <x v="4041"/>
    <n v="17000"/>
    <n v="3001"/>
    <x v="2"/>
    <x v="1"/>
    <s v="GBP"/>
    <n v="1460373187"/>
    <n v="1457352787"/>
    <b v="0"/>
    <x v="110"/>
    <b v="0"/>
    <s v="theater/plays"/>
    <n v="17.652941176470588"/>
    <n v="32.978021978021978"/>
    <x v="1"/>
    <s v="plays"/>
    <x v="4048"/>
    <x v="4027"/>
  </r>
  <r>
    <n v="4049"/>
    <x v="4042"/>
    <x v="4042"/>
    <n v="20000"/>
    <n v="16"/>
    <x v="2"/>
    <x v="0"/>
    <s v="USD"/>
    <n v="1436914815"/>
    <n v="1434322815"/>
    <b v="0"/>
    <x v="29"/>
    <b v="0"/>
    <s v="theater/plays"/>
    <n v="0.08"/>
    <n v="16"/>
    <x v="1"/>
    <s v="plays"/>
    <x v="4049"/>
    <x v="4028"/>
  </r>
  <r>
    <n v="4050"/>
    <x v="4043"/>
    <x v="4043"/>
    <n v="1500"/>
    <n v="1"/>
    <x v="2"/>
    <x v="0"/>
    <s v="USD"/>
    <n v="1414077391"/>
    <n v="1411485391"/>
    <b v="0"/>
    <x v="29"/>
    <b v="0"/>
    <s v="theater/plays"/>
    <n v="6.6666666666666666E-2"/>
    <n v="1"/>
    <x v="1"/>
    <s v="plays"/>
    <x v="4050"/>
    <x v="4029"/>
  </r>
  <r>
    <n v="4051"/>
    <x v="4044"/>
    <x v="4044"/>
    <n v="500"/>
    <n v="0"/>
    <x v="2"/>
    <x v="0"/>
    <s v="USD"/>
    <n v="1399618380"/>
    <n v="1399058797"/>
    <b v="0"/>
    <x v="78"/>
    <b v="0"/>
    <s v="theater/plays"/>
    <n v="0"/>
    <e v="#DIV/0!"/>
    <x v="1"/>
    <s v="plays"/>
    <x v="4051"/>
    <x v="4030"/>
  </r>
  <r>
    <n v="4052"/>
    <x v="4045"/>
    <x v="4045"/>
    <n v="3000"/>
    <n v="1126"/>
    <x v="2"/>
    <x v="0"/>
    <s v="USD"/>
    <n v="1413234316"/>
    <n v="1408050316"/>
    <b v="0"/>
    <x v="62"/>
    <b v="0"/>
    <s v="theater/plays"/>
    <n v="37.533333333333339"/>
    <n v="86.615384615384613"/>
    <x v="1"/>
    <s v="plays"/>
    <x v="4052"/>
    <x v="4031"/>
  </r>
  <r>
    <n v="4053"/>
    <x v="4046"/>
    <x v="4046"/>
    <n v="500"/>
    <n v="110"/>
    <x v="2"/>
    <x v="1"/>
    <s v="GBP"/>
    <n v="1416081600"/>
    <n v="1413477228"/>
    <b v="0"/>
    <x v="84"/>
    <b v="0"/>
    <s v="theater/plays"/>
    <n v="22"/>
    <n v="55"/>
    <x v="1"/>
    <s v="plays"/>
    <x v="4053"/>
    <x v="4032"/>
  </r>
  <r>
    <n v="4054"/>
    <x v="4047"/>
    <x v="4047"/>
    <n v="8880"/>
    <n v="0"/>
    <x v="2"/>
    <x v="0"/>
    <s v="USD"/>
    <n v="1475294400"/>
    <n v="1472674285"/>
    <b v="0"/>
    <x v="78"/>
    <b v="0"/>
    <s v="theater/plays"/>
    <n v="0"/>
    <e v="#DIV/0!"/>
    <x v="1"/>
    <s v="plays"/>
    <x v="4054"/>
    <x v="4033"/>
  </r>
  <r>
    <n v="4055"/>
    <x v="4048"/>
    <x v="4048"/>
    <n v="5000"/>
    <n v="881"/>
    <x v="2"/>
    <x v="1"/>
    <s v="GBP"/>
    <n v="1403192031"/>
    <n v="1400600031"/>
    <b v="0"/>
    <x v="64"/>
    <b v="0"/>
    <s v="theater/plays"/>
    <n v="17.62"/>
    <n v="41.952380952380949"/>
    <x v="1"/>
    <s v="plays"/>
    <x v="4055"/>
    <x v="4034"/>
  </r>
  <r>
    <n v="4056"/>
    <x v="4049"/>
    <x v="4049"/>
    <n v="1500"/>
    <n v="795"/>
    <x v="2"/>
    <x v="0"/>
    <s v="USD"/>
    <n v="1467575940"/>
    <n v="1465856639"/>
    <b v="0"/>
    <x v="82"/>
    <b v="0"/>
    <s v="theater/plays"/>
    <n v="53"/>
    <n v="88.333333333333329"/>
    <x v="1"/>
    <s v="plays"/>
    <x v="4056"/>
    <x v="4035"/>
  </r>
  <r>
    <n v="4057"/>
    <x v="4050"/>
    <x v="4050"/>
    <n v="3500"/>
    <n v="775"/>
    <x v="2"/>
    <x v="1"/>
    <s v="GBP"/>
    <n v="1448492400"/>
    <n v="1446506080"/>
    <b v="0"/>
    <x v="79"/>
    <b v="0"/>
    <s v="theater/plays"/>
    <n v="22.142857142857142"/>
    <n v="129.16666666666666"/>
    <x v="1"/>
    <s v="plays"/>
    <x v="4057"/>
    <x v="4036"/>
  </r>
  <r>
    <n v="4058"/>
    <x v="4051"/>
    <x v="4051"/>
    <n v="3750"/>
    <n v="95"/>
    <x v="2"/>
    <x v="0"/>
    <s v="USD"/>
    <n v="1459483140"/>
    <n v="1458178044"/>
    <b v="0"/>
    <x v="80"/>
    <b v="0"/>
    <s v="theater/plays"/>
    <n v="2.5333333333333332"/>
    <n v="23.75"/>
    <x v="1"/>
    <s v="plays"/>
    <x v="4058"/>
    <x v="3268"/>
  </r>
  <r>
    <n v="4059"/>
    <x v="4052"/>
    <x v="4052"/>
    <n v="10000"/>
    <n v="250"/>
    <x v="2"/>
    <x v="5"/>
    <s v="CAD"/>
    <n v="1410836400"/>
    <n v="1408116152"/>
    <b v="0"/>
    <x v="63"/>
    <b v="0"/>
    <s v="theater/plays"/>
    <n v="2.5"/>
    <n v="35.714285714285715"/>
    <x v="1"/>
    <s v="plays"/>
    <x v="4059"/>
    <x v="4037"/>
  </r>
  <r>
    <n v="4060"/>
    <x v="4053"/>
    <x v="4053"/>
    <n v="10000"/>
    <n v="285"/>
    <x v="2"/>
    <x v="5"/>
    <s v="CAD"/>
    <n v="1403539200"/>
    <n v="1400604056"/>
    <b v="0"/>
    <x v="81"/>
    <b v="0"/>
    <s v="theater/plays"/>
    <n v="2.85"/>
    <n v="57"/>
    <x v="1"/>
    <s v="plays"/>
    <x v="4060"/>
    <x v="4038"/>
  </r>
  <r>
    <n v="4061"/>
    <x v="4054"/>
    <x v="4054"/>
    <n v="525"/>
    <n v="0"/>
    <x v="2"/>
    <x v="0"/>
    <s v="USD"/>
    <n v="1461205423"/>
    <n v="1456025023"/>
    <b v="0"/>
    <x v="78"/>
    <b v="0"/>
    <s v="theater/plays"/>
    <n v="0"/>
    <e v="#DIV/0!"/>
    <x v="1"/>
    <s v="plays"/>
    <x v="4061"/>
    <x v="4039"/>
  </r>
  <r>
    <n v="4062"/>
    <x v="4055"/>
    <x v="4055"/>
    <n v="20000"/>
    <n v="490"/>
    <x v="2"/>
    <x v="0"/>
    <s v="USD"/>
    <n v="1467481468"/>
    <n v="1464889468"/>
    <b v="0"/>
    <x v="83"/>
    <b v="0"/>
    <s v="theater/plays"/>
    <n v="2.4500000000000002"/>
    <n v="163.33333333333334"/>
    <x v="1"/>
    <s v="plays"/>
    <x v="4062"/>
    <x v="4040"/>
  </r>
  <r>
    <n v="4063"/>
    <x v="4056"/>
    <x v="4056"/>
    <n v="9500"/>
    <n v="135"/>
    <x v="2"/>
    <x v="1"/>
    <s v="GBP"/>
    <n v="1403886084"/>
    <n v="1401294084"/>
    <b v="0"/>
    <x v="82"/>
    <b v="0"/>
    <s v="theater/plays"/>
    <n v="1.4210526315789473"/>
    <n v="15"/>
    <x v="1"/>
    <s v="plays"/>
    <x v="4063"/>
    <x v="4041"/>
  </r>
  <r>
    <n v="4064"/>
    <x v="4057"/>
    <x v="4057"/>
    <n v="2000"/>
    <n v="385"/>
    <x v="2"/>
    <x v="2"/>
    <s v="AUD"/>
    <n v="1430316426"/>
    <n v="1427724426"/>
    <b v="0"/>
    <x v="79"/>
    <b v="0"/>
    <s v="theater/plays"/>
    <n v="19.25"/>
    <n v="64.166666666666671"/>
    <x v="1"/>
    <s v="plays"/>
    <x v="4064"/>
    <x v="4042"/>
  </r>
  <r>
    <n v="4065"/>
    <x v="4058"/>
    <x v="4058"/>
    <n v="4000"/>
    <n v="27"/>
    <x v="2"/>
    <x v="0"/>
    <s v="USD"/>
    <n v="1407883811"/>
    <n v="1405291811"/>
    <b v="0"/>
    <x v="80"/>
    <b v="0"/>
    <s v="theater/plays"/>
    <n v="0.67500000000000004"/>
    <n v="6.75"/>
    <x v="1"/>
    <s v="plays"/>
    <x v="4065"/>
    <x v="4043"/>
  </r>
  <r>
    <n v="4066"/>
    <x v="4059"/>
    <x v="4059"/>
    <n v="15000"/>
    <n v="25"/>
    <x v="2"/>
    <x v="0"/>
    <s v="USD"/>
    <n v="1463619388"/>
    <n v="1461027388"/>
    <b v="0"/>
    <x v="29"/>
    <b v="0"/>
    <s v="theater/plays"/>
    <n v="0.16666666666666669"/>
    <n v="25"/>
    <x v="1"/>
    <s v="plays"/>
    <x v="4066"/>
    <x v="4044"/>
  </r>
  <r>
    <n v="4067"/>
    <x v="4060"/>
    <x v="3887"/>
    <n v="5000"/>
    <n v="3045"/>
    <x v="2"/>
    <x v="0"/>
    <s v="USD"/>
    <n v="1443408550"/>
    <n v="1439952550"/>
    <b v="0"/>
    <x v="57"/>
    <b v="0"/>
    <s v="theater/plays"/>
    <n v="60.9"/>
    <n v="179.11764705882354"/>
    <x v="1"/>
    <s v="plays"/>
    <x v="4067"/>
    <x v="4045"/>
  </r>
  <r>
    <n v="4068"/>
    <x v="4061"/>
    <x v="4060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s v="plays"/>
    <x v="4068"/>
    <x v="4046"/>
  </r>
  <r>
    <n v="4069"/>
    <x v="4062"/>
    <x v="4061"/>
    <n v="1250"/>
    <n v="430"/>
    <x v="2"/>
    <x v="1"/>
    <s v="GBP"/>
    <n v="1425124800"/>
    <n v="1421596356"/>
    <b v="0"/>
    <x v="62"/>
    <b v="0"/>
    <s v="theater/plays"/>
    <n v="34.4"/>
    <n v="33.07692307692308"/>
    <x v="1"/>
    <s v="plays"/>
    <x v="4069"/>
    <x v="4047"/>
  </r>
  <r>
    <n v="4070"/>
    <x v="4063"/>
    <x v="4062"/>
    <n v="1000"/>
    <n v="165"/>
    <x v="2"/>
    <x v="0"/>
    <s v="USD"/>
    <n v="1425178800"/>
    <n v="1422374420"/>
    <b v="0"/>
    <x v="79"/>
    <b v="0"/>
    <s v="theater/plays"/>
    <n v="16.5"/>
    <n v="27.5"/>
    <x v="1"/>
    <s v="plays"/>
    <x v="4070"/>
    <x v="4048"/>
  </r>
  <r>
    <n v="4071"/>
    <x v="4064"/>
    <x v="4063"/>
    <n v="20000"/>
    <n v="0"/>
    <x v="2"/>
    <x v="14"/>
    <s v="MXN"/>
    <n v="1482779931"/>
    <n v="1480187931"/>
    <b v="0"/>
    <x v="78"/>
    <b v="0"/>
    <s v="theater/plays"/>
    <n v="0"/>
    <e v="#DIV/0!"/>
    <x v="1"/>
    <s v="plays"/>
    <x v="4071"/>
    <x v="4049"/>
  </r>
  <r>
    <n v="4072"/>
    <x v="4065"/>
    <x v="4064"/>
    <n v="1000"/>
    <n v="4"/>
    <x v="2"/>
    <x v="1"/>
    <s v="GBP"/>
    <n v="1408646111"/>
    <n v="1403462111"/>
    <b v="0"/>
    <x v="84"/>
    <b v="0"/>
    <s v="theater/plays"/>
    <n v="0.4"/>
    <n v="2"/>
    <x v="1"/>
    <s v="plays"/>
    <x v="4072"/>
    <x v="4050"/>
  </r>
  <r>
    <n v="4073"/>
    <x v="4066"/>
    <x v="4065"/>
    <n v="3500"/>
    <n v="37"/>
    <x v="2"/>
    <x v="0"/>
    <s v="USD"/>
    <n v="1431144000"/>
    <n v="1426407426"/>
    <b v="0"/>
    <x v="84"/>
    <b v="0"/>
    <s v="theater/plays"/>
    <n v="1.0571428571428572"/>
    <n v="18.5"/>
    <x v="1"/>
    <s v="plays"/>
    <x v="4073"/>
    <x v="4051"/>
  </r>
  <r>
    <n v="4074"/>
    <x v="4067"/>
    <x v="4066"/>
    <n v="2750"/>
    <n v="735"/>
    <x v="2"/>
    <x v="1"/>
    <s v="GBP"/>
    <n v="1446732975"/>
    <n v="1444137375"/>
    <b v="0"/>
    <x v="64"/>
    <b v="0"/>
    <s v="theater/plays"/>
    <n v="26.727272727272727"/>
    <n v="35"/>
    <x v="1"/>
    <s v="plays"/>
    <x v="4074"/>
    <x v="4052"/>
  </r>
  <r>
    <n v="4075"/>
    <x v="4068"/>
    <x v="4067"/>
    <n v="2000"/>
    <n v="576"/>
    <x v="2"/>
    <x v="1"/>
    <s v="GBP"/>
    <n v="1404149280"/>
    <n v="1400547969"/>
    <b v="0"/>
    <x v="62"/>
    <b v="0"/>
    <s v="theater/plays"/>
    <n v="28.799999999999997"/>
    <n v="44.307692307692307"/>
    <x v="1"/>
    <s v="plays"/>
    <x v="4075"/>
    <x v="4053"/>
  </r>
  <r>
    <n v="4076"/>
    <x v="4069"/>
    <x v="4068"/>
    <n v="700"/>
    <n v="0"/>
    <x v="2"/>
    <x v="0"/>
    <s v="USD"/>
    <n v="1413921060"/>
    <n v="1411499149"/>
    <b v="0"/>
    <x v="78"/>
    <b v="0"/>
    <s v="theater/plays"/>
    <n v="0"/>
    <e v="#DIV/0!"/>
    <x v="1"/>
    <s v="plays"/>
    <x v="4076"/>
    <x v="4054"/>
  </r>
  <r>
    <n v="4077"/>
    <x v="4070"/>
    <x v="4069"/>
    <n v="15000"/>
    <n v="1335"/>
    <x v="2"/>
    <x v="0"/>
    <s v="USD"/>
    <n v="1482339794"/>
    <n v="1479747794"/>
    <b v="0"/>
    <x v="79"/>
    <b v="0"/>
    <s v="theater/plays"/>
    <n v="8.9"/>
    <n v="222.5"/>
    <x v="1"/>
    <s v="plays"/>
    <x v="4077"/>
    <x v="4055"/>
  </r>
  <r>
    <n v="4078"/>
    <x v="4071"/>
    <x v="4070"/>
    <n v="250"/>
    <n v="0"/>
    <x v="2"/>
    <x v="1"/>
    <s v="GBP"/>
    <n v="1485543242"/>
    <n v="1482951242"/>
    <b v="0"/>
    <x v="78"/>
    <b v="0"/>
    <s v="theater/plays"/>
    <n v="0"/>
    <e v="#DIV/0!"/>
    <x v="1"/>
    <s v="plays"/>
    <x v="4078"/>
    <x v="4056"/>
  </r>
  <r>
    <n v="4079"/>
    <x v="4072"/>
    <x v="4071"/>
    <n v="3000"/>
    <n v="5"/>
    <x v="2"/>
    <x v="0"/>
    <s v="USD"/>
    <n v="1466375521"/>
    <n v="1463783521"/>
    <b v="0"/>
    <x v="29"/>
    <b v="0"/>
    <s v="theater/plays"/>
    <n v="0.16666666666666669"/>
    <n v="5"/>
    <x v="1"/>
    <s v="plays"/>
    <x v="4079"/>
    <x v="4057"/>
  </r>
  <r>
    <n v="4080"/>
    <x v="4073"/>
    <x v="4072"/>
    <n v="3000"/>
    <n v="0"/>
    <x v="2"/>
    <x v="0"/>
    <s v="USD"/>
    <n v="1465930440"/>
    <n v="1463849116"/>
    <b v="0"/>
    <x v="78"/>
    <b v="0"/>
    <s v="theater/plays"/>
    <n v="0"/>
    <e v="#DIV/0!"/>
    <x v="1"/>
    <s v="plays"/>
    <x v="4080"/>
    <x v="4058"/>
  </r>
  <r>
    <n v="4081"/>
    <x v="4074"/>
    <x v="4073"/>
    <n v="2224"/>
    <n v="350"/>
    <x v="2"/>
    <x v="0"/>
    <s v="USD"/>
    <n v="1425819425"/>
    <n v="1423231025"/>
    <b v="0"/>
    <x v="8"/>
    <b v="0"/>
    <s v="theater/plays"/>
    <n v="15.737410071942445"/>
    <n v="29.166666666666668"/>
    <x v="1"/>
    <s v="plays"/>
    <x v="4081"/>
    <x v="4059"/>
  </r>
  <r>
    <n v="4082"/>
    <x v="4075"/>
    <x v="4074"/>
    <n v="150"/>
    <n v="3"/>
    <x v="2"/>
    <x v="0"/>
    <s v="USD"/>
    <n v="1447542000"/>
    <n v="1446179553"/>
    <b v="0"/>
    <x v="84"/>
    <b v="0"/>
    <s v="theater/plays"/>
    <n v="2"/>
    <n v="1.5"/>
    <x v="1"/>
    <s v="plays"/>
    <x v="4082"/>
    <x v="4060"/>
  </r>
  <r>
    <n v="4083"/>
    <x v="4076"/>
    <x v="4075"/>
    <n v="3500"/>
    <n v="759"/>
    <x v="2"/>
    <x v="0"/>
    <s v="USD"/>
    <n v="1452795416"/>
    <n v="1450203416"/>
    <b v="0"/>
    <x v="79"/>
    <b v="0"/>
    <s v="theater/plays"/>
    <n v="21.685714285714287"/>
    <n v="126.5"/>
    <x v="1"/>
    <s v="plays"/>
    <x v="4083"/>
    <x v="4061"/>
  </r>
  <r>
    <n v="4084"/>
    <x v="4077"/>
    <x v="4076"/>
    <n v="3000"/>
    <n v="10"/>
    <x v="2"/>
    <x v="13"/>
    <s v="EUR"/>
    <n v="1476008906"/>
    <n v="1473416906"/>
    <b v="0"/>
    <x v="29"/>
    <b v="0"/>
    <s v="theater/plays"/>
    <n v="0.33333333333333337"/>
    <n v="10"/>
    <x v="1"/>
    <s v="plays"/>
    <x v="4084"/>
    <x v="4062"/>
  </r>
  <r>
    <n v="4085"/>
    <x v="4078"/>
    <x v="4077"/>
    <n v="3500"/>
    <n v="10"/>
    <x v="2"/>
    <x v="0"/>
    <s v="USD"/>
    <n v="1427169540"/>
    <n v="1424701775"/>
    <b v="0"/>
    <x v="29"/>
    <b v="0"/>
    <s v="theater/plays"/>
    <n v="0.2857142857142857"/>
    <n v="10"/>
    <x v="1"/>
    <s v="plays"/>
    <x v="4085"/>
    <x v="4063"/>
  </r>
  <r>
    <n v="4086"/>
    <x v="4079"/>
    <x v="4078"/>
    <n v="1000"/>
    <n v="47"/>
    <x v="2"/>
    <x v="0"/>
    <s v="USD"/>
    <n v="1448078400"/>
    <n v="1445985299"/>
    <b v="0"/>
    <x v="81"/>
    <b v="0"/>
    <s v="theater/plays"/>
    <n v="4.7"/>
    <n v="9.4"/>
    <x v="1"/>
    <s v="plays"/>
    <x v="4086"/>
    <x v="4064"/>
  </r>
  <r>
    <n v="4087"/>
    <x v="4080"/>
    <x v="4079"/>
    <n v="9600"/>
    <n v="0"/>
    <x v="2"/>
    <x v="0"/>
    <s v="USD"/>
    <n v="1468777786"/>
    <n v="1466185786"/>
    <b v="0"/>
    <x v="78"/>
    <b v="0"/>
    <s v="theater/plays"/>
    <n v="0"/>
    <e v="#DIV/0!"/>
    <x v="1"/>
    <s v="plays"/>
    <x v="4087"/>
    <x v="4065"/>
  </r>
  <r>
    <n v="4088"/>
    <x v="4081"/>
    <x v="4080"/>
    <n v="2000"/>
    <n v="216"/>
    <x v="2"/>
    <x v="1"/>
    <s v="GBP"/>
    <n v="1421403960"/>
    <n v="1418827324"/>
    <b v="0"/>
    <x v="83"/>
    <b v="0"/>
    <s v="theater/plays"/>
    <n v="10.8"/>
    <n v="72"/>
    <x v="1"/>
    <s v="plays"/>
    <x v="4088"/>
    <x v="4066"/>
  </r>
  <r>
    <n v="4089"/>
    <x v="4082"/>
    <x v="4081"/>
    <n v="5000"/>
    <n v="240"/>
    <x v="2"/>
    <x v="0"/>
    <s v="USD"/>
    <n v="1433093700"/>
    <n v="1430242488"/>
    <b v="0"/>
    <x v="22"/>
    <b v="0"/>
    <s v="theater/plays"/>
    <n v="4.8"/>
    <n v="30"/>
    <x v="1"/>
    <s v="plays"/>
    <x v="4089"/>
    <x v="4067"/>
  </r>
  <r>
    <n v="4090"/>
    <x v="4083"/>
    <x v="4082"/>
    <n v="1000"/>
    <n v="32"/>
    <x v="2"/>
    <x v="0"/>
    <s v="USD"/>
    <n v="1438959600"/>
    <n v="1437754137"/>
    <b v="0"/>
    <x v="83"/>
    <b v="0"/>
    <s v="theater/plays"/>
    <n v="3.2"/>
    <n v="10.666666666666666"/>
    <x v="1"/>
    <s v="plays"/>
    <x v="4090"/>
    <x v="4068"/>
  </r>
  <r>
    <n v="4091"/>
    <x v="4084"/>
    <x v="4083"/>
    <n v="1600"/>
    <n v="204"/>
    <x v="2"/>
    <x v="0"/>
    <s v="USD"/>
    <n v="1421410151"/>
    <n v="1418818151"/>
    <b v="0"/>
    <x v="22"/>
    <b v="0"/>
    <s v="theater/plays"/>
    <n v="12.75"/>
    <n v="25.5"/>
    <x v="1"/>
    <s v="plays"/>
    <x v="4091"/>
    <x v="4069"/>
  </r>
  <r>
    <n v="4092"/>
    <x v="4085"/>
    <x v="4084"/>
    <n v="110000"/>
    <n v="20"/>
    <x v="2"/>
    <x v="0"/>
    <s v="USD"/>
    <n v="1428205247"/>
    <n v="1423024847"/>
    <b v="0"/>
    <x v="29"/>
    <b v="0"/>
    <s v="theater/plays"/>
    <n v="1.8181818181818181E-2"/>
    <n v="20"/>
    <x v="1"/>
    <s v="plays"/>
    <x v="4092"/>
    <x v="4070"/>
  </r>
  <r>
    <n v="4093"/>
    <x v="4086"/>
    <x v="4085"/>
    <n v="2500"/>
    <n v="60"/>
    <x v="2"/>
    <x v="1"/>
    <s v="GBP"/>
    <n v="1440272093"/>
    <n v="1435088093"/>
    <b v="0"/>
    <x v="80"/>
    <b v="0"/>
    <s v="theater/plays"/>
    <n v="2.4"/>
    <n v="15"/>
    <x v="1"/>
    <s v="plays"/>
    <x v="4093"/>
    <x v="4071"/>
  </r>
  <r>
    <n v="4094"/>
    <x v="4087"/>
    <x v="4086"/>
    <n v="2000"/>
    <n v="730"/>
    <x v="2"/>
    <x v="0"/>
    <s v="USD"/>
    <n v="1413953940"/>
    <n v="1410141900"/>
    <b v="0"/>
    <x v="22"/>
    <b v="0"/>
    <s v="theater/plays"/>
    <n v="36.5"/>
    <n v="91.25"/>
    <x v="1"/>
    <s v="plays"/>
    <x v="4094"/>
    <x v="4072"/>
  </r>
  <r>
    <n v="4095"/>
    <x v="4088"/>
    <x v="4087"/>
    <n v="30000"/>
    <n v="800"/>
    <x v="2"/>
    <x v="14"/>
    <s v="MXN"/>
    <n v="1482108350"/>
    <n v="1479516350"/>
    <b v="0"/>
    <x v="29"/>
    <b v="0"/>
    <s v="theater/plays"/>
    <n v="2.666666666666667"/>
    <n v="800"/>
    <x v="1"/>
    <s v="plays"/>
    <x v="4095"/>
    <x v="4073"/>
  </r>
  <r>
    <n v="4096"/>
    <x v="4089"/>
    <x v="4088"/>
    <n v="3500"/>
    <n v="400"/>
    <x v="2"/>
    <x v="1"/>
    <s v="GBP"/>
    <n v="1488271860"/>
    <n v="1484484219"/>
    <b v="0"/>
    <x v="81"/>
    <b v="0"/>
    <s v="theater/plays"/>
    <n v="11.428571428571429"/>
    <n v="80"/>
    <x v="1"/>
    <s v="plays"/>
    <x v="4096"/>
    <x v="4074"/>
  </r>
  <r>
    <n v="4097"/>
    <x v="4090"/>
    <x v="4089"/>
    <n v="10000"/>
    <n v="0"/>
    <x v="2"/>
    <x v="1"/>
    <s v="GBP"/>
    <n v="1454284500"/>
    <n v="1449431237"/>
    <b v="0"/>
    <x v="78"/>
    <b v="0"/>
    <s v="theater/plays"/>
    <n v="0"/>
    <e v="#DIV/0!"/>
    <x v="1"/>
    <s v="plays"/>
    <x v="4097"/>
    <x v="4075"/>
  </r>
  <r>
    <n v="4098"/>
    <x v="4091"/>
    <x v="4090"/>
    <n v="75000"/>
    <n v="0"/>
    <x v="2"/>
    <x v="0"/>
    <s v="USD"/>
    <n v="1465060797"/>
    <n v="1462468797"/>
    <b v="0"/>
    <x v="78"/>
    <b v="0"/>
    <s v="theater/plays"/>
    <n v="0"/>
    <e v="#DIV/0!"/>
    <x v="1"/>
    <s v="plays"/>
    <x v="4098"/>
    <x v="4076"/>
  </r>
  <r>
    <n v="4099"/>
    <x v="4092"/>
    <x v="4091"/>
    <n v="4500"/>
    <n v="50"/>
    <x v="2"/>
    <x v="0"/>
    <s v="USD"/>
    <n v="1472847873"/>
    <n v="1468959873"/>
    <b v="0"/>
    <x v="29"/>
    <b v="0"/>
    <s v="theater/plays"/>
    <n v="1.1111111111111112"/>
    <n v="50"/>
    <x v="1"/>
    <s v="plays"/>
    <x v="4099"/>
    <x v="4077"/>
  </r>
  <r>
    <n v="4100"/>
    <x v="4093"/>
    <x v="4092"/>
    <n v="270"/>
    <n v="0"/>
    <x v="2"/>
    <x v="0"/>
    <s v="USD"/>
    <n v="1414205990"/>
    <n v="1413341990"/>
    <b v="0"/>
    <x v="78"/>
    <b v="0"/>
    <s v="theater/plays"/>
    <n v="0"/>
    <e v="#DIV/0!"/>
    <x v="1"/>
    <s v="plays"/>
    <x v="4100"/>
    <x v="4078"/>
  </r>
  <r>
    <n v="4101"/>
    <x v="4094"/>
    <x v="4093"/>
    <n v="600"/>
    <n v="0"/>
    <x v="2"/>
    <x v="0"/>
    <s v="USD"/>
    <n v="1485380482"/>
    <n v="1482788482"/>
    <b v="0"/>
    <x v="78"/>
    <b v="0"/>
    <s v="theater/plays"/>
    <n v="0"/>
    <e v="#DIV/0!"/>
    <x v="1"/>
    <s v="plays"/>
    <x v="4101"/>
    <x v="4079"/>
  </r>
  <r>
    <n v="4102"/>
    <x v="4095"/>
    <x v="4094"/>
    <n v="500"/>
    <n v="137"/>
    <x v="2"/>
    <x v="0"/>
    <s v="USD"/>
    <n v="1463343673"/>
    <n v="1460751673"/>
    <b v="0"/>
    <x v="79"/>
    <b v="0"/>
    <s v="theater/plays"/>
    <n v="27.400000000000002"/>
    <n v="22.833333333333332"/>
    <x v="1"/>
    <s v="plays"/>
    <x v="4102"/>
    <x v="4080"/>
  </r>
  <r>
    <n v="4103"/>
    <x v="4096"/>
    <x v="4095"/>
    <n v="1000"/>
    <n v="100"/>
    <x v="2"/>
    <x v="0"/>
    <s v="USD"/>
    <n v="1440613920"/>
    <n v="1435953566"/>
    <b v="0"/>
    <x v="79"/>
    <b v="0"/>
    <s v="theater/plays"/>
    <n v="10"/>
    <n v="16.666666666666668"/>
    <x v="1"/>
    <s v="plays"/>
    <x v="4103"/>
    <x v="4081"/>
  </r>
  <r>
    <n v="4104"/>
    <x v="4097"/>
    <x v="4096"/>
    <n v="3000"/>
    <n v="641"/>
    <x v="2"/>
    <x v="2"/>
    <s v="AUD"/>
    <n v="1477550434"/>
    <n v="1474958434"/>
    <b v="0"/>
    <x v="25"/>
    <b v="0"/>
    <s v="theater/plays"/>
    <n v="21.366666666666667"/>
    <n v="45.785714285714285"/>
    <x v="1"/>
    <s v="plays"/>
    <x v="4104"/>
    <x v="4082"/>
  </r>
  <r>
    <n v="4105"/>
    <x v="4098"/>
    <x v="4097"/>
    <n v="33000"/>
    <n v="2300"/>
    <x v="2"/>
    <x v="14"/>
    <s v="MXN"/>
    <n v="1482711309"/>
    <n v="1479860109"/>
    <b v="0"/>
    <x v="79"/>
    <b v="0"/>
    <s v="theater/plays"/>
    <n v="6.9696969696969706"/>
    <n v="383.33333333333331"/>
    <x v="1"/>
    <s v="plays"/>
    <x v="4105"/>
    <x v="4083"/>
  </r>
  <r>
    <n v="4106"/>
    <x v="4099"/>
    <x v="4098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s v="plays"/>
    <x v="4106"/>
    <x v="4084"/>
  </r>
  <r>
    <n v="4107"/>
    <x v="4100"/>
    <x v="4099"/>
    <n v="2000"/>
    <n v="41"/>
    <x v="2"/>
    <x v="0"/>
    <s v="USD"/>
    <n v="1411596001"/>
    <n v="1409608801"/>
    <b v="0"/>
    <x v="80"/>
    <b v="0"/>
    <s v="theater/plays"/>
    <n v="2.0500000000000003"/>
    <n v="10.25"/>
    <x v="1"/>
    <s v="plays"/>
    <x v="4107"/>
    <x v="4085"/>
  </r>
  <r>
    <n v="4108"/>
    <x v="4101"/>
    <x v="4100"/>
    <n v="3000"/>
    <n v="59"/>
    <x v="2"/>
    <x v="0"/>
    <s v="USD"/>
    <n v="1488517200"/>
    <n v="1485909937"/>
    <b v="0"/>
    <x v="29"/>
    <b v="0"/>
    <s v="theater/plays"/>
    <n v="1.9666666666666666"/>
    <n v="59"/>
    <x v="1"/>
    <s v="plays"/>
    <x v="4108"/>
    <x v="4086"/>
  </r>
  <r>
    <n v="4109"/>
    <x v="4102"/>
    <x v="4101"/>
    <n v="500"/>
    <n v="0"/>
    <x v="2"/>
    <x v="1"/>
    <s v="GBP"/>
    <n v="1448805404"/>
    <n v="1446209804"/>
    <b v="0"/>
    <x v="78"/>
    <b v="0"/>
    <s v="theater/plays"/>
    <n v="0"/>
    <e v="#DIV/0!"/>
    <x v="1"/>
    <s v="plays"/>
    <x v="4109"/>
    <x v="4087"/>
  </r>
  <r>
    <n v="4110"/>
    <x v="4103"/>
    <x v="4102"/>
    <n v="300"/>
    <n v="86"/>
    <x v="2"/>
    <x v="1"/>
    <s v="GBP"/>
    <n v="1469113351"/>
    <n v="1463929351"/>
    <b v="0"/>
    <x v="79"/>
    <b v="0"/>
    <s v="theater/plays"/>
    <n v="28.666666666666668"/>
    <n v="14.333333333333334"/>
    <x v="1"/>
    <s v="plays"/>
    <x v="4110"/>
    <x v="4088"/>
  </r>
  <r>
    <n v="4111"/>
    <x v="4104"/>
    <x v="4103"/>
    <n v="3000"/>
    <n v="94"/>
    <x v="2"/>
    <x v="0"/>
    <s v="USD"/>
    <n v="1424747740"/>
    <n v="1422155740"/>
    <b v="0"/>
    <x v="79"/>
    <b v="0"/>
    <s v="theater/plays"/>
    <n v="3.1333333333333333"/>
    <n v="15.666666666666666"/>
    <x v="1"/>
    <s v="plays"/>
    <x v="4111"/>
    <x v="4089"/>
  </r>
  <r>
    <n v="4112"/>
    <x v="4105"/>
    <x v="2849"/>
    <n v="2500"/>
    <n v="1"/>
    <x v="2"/>
    <x v="17"/>
    <s v="EUR"/>
    <n v="1456617600"/>
    <n v="1454280186"/>
    <b v="0"/>
    <x v="29"/>
    <b v="0"/>
    <s v="theater/plays"/>
    <n v="0.04"/>
    <n v="1"/>
    <x v="1"/>
    <s v="plays"/>
    <x v="4112"/>
    <x v="4090"/>
  </r>
  <r>
    <n v="4113"/>
    <x v="4106"/>
    <x v="4104"/>
    <n v="1500"/>
    <n v="3"/>
    <x v="2"/>
    <x v="0"/>
    <s v="USD"/>
    <n v="1452234840"/>
    <n v="1450619123"/>
    <b v="0"/>
    <x v="83"/>
    <b v="0"/>
    <s v="theater/plays"/>
    <n v="0.2"/>
    <n v="1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</r>
  <r>
    <m/>
    <m/>
    <m/>
    <x v="4"/>
    <x v="21"/>
    <m/>
    <m/>
    <m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3FAE1-34DA-9A46-8C4E-926898F689A5}" name="PivotTable10" cacheId="6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0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2" subtotal="count" baseField="0" baseItem="0"/>
  </dataFields>
  <chartFormats count="9"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6B352-5956-724E-A5C6-6C116174386C}" name="PivotTable1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outcome" fld="0" subtotal="count" baseField="0" baseItem="0"/>
  </dataFields>
  <chartFormats count="11">
    <chartFormat chart="0" format="7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8BECB-4703-B24C-9290-745B35B596A2}" name="PivotTable1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axis="axisPage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staff_pick" fld="10" subtotal="count" baseField="0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115"/>
  <sheetViews>
    <sheetView zoomScale="65" zoomScaleNormal="59" workbookViewId="0">
      <pane ySplit="1" topLeftCell="A2" activePane="bottomLeft" state="frozen"/>
      <selection pane="bottomLeft" activeCell="K1" sqref="K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6" bestFit="1" customWidth="1"/>
    <col min="14" max="14" width="41.1640625" customWidth="1"/>
    <col min="15" max="15" width="22.1640625" bestFit="1" customWidth="1"/>
    <col min="16" max="16" width="24" bestFit="1" customWidth="1"/>
    <col min="17" max="17" width="16.5" bestFit="1" customWidth="1"/>
    <col min="18" max="18" width="20.5" bestFit="1" customWidth="1"/>
    <col min="19" max="19" width="30.6640625" bestFit="1" customWidth="1"/>
    <col min="20" max="20" width="23.6640625" bestFit="1" customWidth="1"/>
  </cols>
  <sheetData>
    <row r="1" spans="1:3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8388</v>
      </c>
      <c r="AC1" t="s">
        <v>8314</v>
      </c>
      <c r="AD1" t="s">
        <v>8315</v>
      </c>
    </row>
    <row r="2" spans="1:3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tr">
        <f>LEFT(N2,AC2-1)</f>
        <v>film &amp; video</v>
      </c>
      <c r="R2" t="str">
        <f>RIGHT(N2,AD2-AC2)</f>
        <v>television</v>
      </c>
      <c r="S2" s="11">
        <f>(J2/86400)+DATE(1970,1,1)</f>
        <v>42177.007071759261</v>
      </c>
      <c r="T2" s="11">
        <f>(I2/86400)+DATE(1970,1,1)</f>
        <v>42208.125</v>
      </c>
      <c r="AC2">
        <f>FIND("/",N2)</f>
        <v>13</v>
      </c>
      <c r="AD2">
        <f>LEN(N2)</f>
        <v>23</v>
      </c>
    </row>
    <row r="3" spans="1:3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LEFT(N3,AC3-1)</f>
        <v>film &amp; video</v>
      </c>
      <c r="R3" t="str">
        <f t="shared" ref="R3:R66" si="3">RIGHT(N3,AD3-AC3)</f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  <c r="AC3">
        <f t="shared" ref="AC3:AC66" si="6">FIND("/",N3)</f>
        <v>13</v>
      </c>
      <c r="AD3">
        <f t="shared" ref="AD3:AD66" si="7">LEN(N3)</f>
        <v>23</v>
      </c>
    </row>
    <row r="4" spans="1:3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AC4">
        <f t="shared" si="6"/>
        <v>13</v>
      </c>
      <c r="AD4">
        <f t="shared" si="7"/>
        <v>23</v>
      </c>
    </row>
    <row r="5" spans="1:3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AC5">
        <f t="shared" si="6"/>
        <v>13</v>
      </c>
      <c r="AD5">
        <f t="shared" si="7"/>
        <v>23</v>
      </c>
    </row>
    <row r="6" spans="1:3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AC6">
        <f t="shared" si="6"/>
        <v>13</v>
      </c>
      <c r="AD6">
        <f t="shared" si="7"/>
        <v>23</v>
      </c>
    </row>
    <row r="7" spans="1:3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AC7">
        <f t="shared" si="6"/>
        <v>13</v>
      </c>
      <c r="AD7">
        <f t="shared" si="7"/>
        <v>23</v>
      </c>
    </row>
    <row r="8" spans="1:3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AC8">
        <f t="shared" si="6"/>
        <v>13</v>
      </c>
      <c r="AD8">
        <f t="shared" si="7"/>
        <v>23</v>
      </c>
    </row>
    <row r="9" spans="1:3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  <c r="AC9">
        <f t="shared" si="6"/>
        <v>13</v>
      </c>
      <c r="AD9">
        <f t="shared" si="7"/>
        <v>23</v>
      </c>
    </row>
    <row r="10" spans="1:3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AC10">
        <f t="shared" si="6"/>
        <v>13</v>
      </c>
      <c r="AD10">
        <f t="shared" si="7"/>
        <v>23</v>
      </c>
    </row>
    <row r="11" spans="1:3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AC11">
        <f t="shared" si="6"/>
        <v>13</v>
      </c>
      <c r="AD11">
        <f t="shared" si="7"/>
        <v>23</v>
      </c>
    </row>
    <row r="12" spans="1:3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AC12">
        <f t="shared" si="6"/>
        <v>13</v>
      </c>
      <c r="AD12">
        <f t="shared" si="7"/>
        <v>23</v>
      </c>
    </row>
    <row r="13" spans="1:3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AC13">
        <f t="shared" si="6"/>
        <v>13</v>
      </c>
      <c r="AD13">
        <f t="shared" si="7"/>
        <v>23</v>
      </c>
    </row>
    <row r="14" spans="1:3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AC14">
        <f t="shared" si="6"/>
        <v>13</v>
      </c>
      <c r="AD14">
        <f t="shared" si="7"/>
        <v>23</v>
      </c>
    </row>
    <row r="15" spans="1:3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AC15">
        <f t="shared" si="6"/>
        <v>13</v>
      </c>
      <c r="AD15">
        <f t="shared" si="7"/>
        <v>23</v>
      </c>
    </row>
    <row r="16" spans="1:3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AC16">
        <f t="shared" si="6"/>
        <v>13</v>
      </c>
      <c r="AD16">
        <f t="shared" si="7"/>
        <v>23</v>
      </c>
    </row>
    <row r="17" spans="1:3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AC17">
        <f t="shared" si="6"/>
        <v>13</v>
      </c>
      <c r="AD17">
        <f t="shared" si="7"/>
        <v>23</v>
      </c>
    </row>
    <row r="18" spans="1:3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AC18">
        <f t="shared" si="6"/>
        <v>13</v>
      </c>
      <c r="AD18">
        <f t="shared" si="7"/>
        <v>23</v>
      </c>
    </row>
    <row r="19" spans="1:3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AC19">
        <f t="shared" si="6"/>
        <v>13</v>
      </c>
      <c r="AD19">
        <f t="shared" si="7"/>
        <v>23</v>
      </c>
    </row>
    <row r="20" spans="1:3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  <c r="AC20">
        <f t="shared" si="6"/>
        <v>13</v>
      </c>
      <c r="AD20">
        <f t="shared" si="7"/>
        <v>23</v>
      </c>
    </row>
    <row r="21" spans="1:3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AC21">
        <f t="shared" si="6"/>
        <v>13</v>
      </c>
      <c r="AD21">
        <f t="shared" si="7"/>
        <v>23</v>
      </c>
    </row>
    <row r="22" spans="1:3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  <c r="AC22">
        <f t="shared" si="6"/>
        <v>13</v>
      </c>
      <c r="AD22">
        <f t="shared" si="7"/>
        <v>23</v>
      </c>
    </row>
    <row r="23" spans="1:3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AC23">
        <f t="shared" si="6"/>
        <v>13</v>
      </c>
      <c r="AD23">
        <f t="shared" si="7"/>
        <v>23</v>
      </c>
    </row>
    <row r="24" spans="1:3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AC24">
        <f t="shared" si="6"/>
        <v>13</v>
      </c>
      <c r="AD24">
        <f t="shared" si="7"/>
        <v>23</v>
      </c>
    </row>
    <row r="25" spans="1:3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AC25">
        <f t="shared" si="6"/>
        <v>13</v>
      </c>
      <c r="AD25">
        <f t="shared" si="7"/>
        <v>23</v>
      </c>
    </row>
    <row r="26" spans="1:3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  <c r="AC26">
        <f t="shared" si="6"/>
        <v>13</v>
      </c>
      <c r="AD26">
        <f t="shared" si="7"/>
        <v>23</v>
      </c>
    </row>
    <row r="27" spans="1:3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AC27">
        <f t="shared" si="6"/>
        <v>13</v>
      </c>
      <c r="AD27">
        <f t="shared" si="7"/>
        <v>23</v>
      </c>
    </row>
    <row r="28" spans="1:3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AC28">
        <f t="shared" si="6"/>
        <v>13</v>
      </c>
      <c r="AD28">
        <f t="shared" si="7"/>
        <v>23</v>
      </c>
    </row>
    <row r="29" spans="1:3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AC29">
        <f t="shared" si="6"/>
        <v>13</v>
      </c>
      <c r="AD29">
        <f t="shared" si="7"/>
        <v>23</v>
      </c>
    </row>
    <row r="30" spans="1:3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AC30">
        <f t="shared" si="6"/>
        <v>13</v>
      </c>
      <c r="AD30">
        <f t="shared" si="7"/>
        <v>23</v>
      </c>
    </row>
    <row r="31" spans="1:3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AC31">
        <f t="shared" si="6"/>
        <v>13</v>
      </c>
      <c r="AD31">
        <f t="shared" si="7"/>
        <v>23</v>
      </c>
    </row>
    <row r="32" spans="1:3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AC32">
        <f t="shared" si="6"/>
        <v>13</v>
      </c>
      <c r="AD32">
        <f t="shared" si="7"/>
        <v>23</v>
      </c>
    </row>
    <row r="33" spans="1:3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AC33">
        <f t="shared" si="6"/>
        <v>13</v>
      </c>
      <c r="AD33">
        <f t="shared" si="7"/>
        <v>23</v>
      </c>
    </row>
    <row r="34" spans="1:3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AC34">
        <f t="shared" si="6"/>
        <v>13</v>
      </c>
      <c r="AD34">
        <f t="shared" si="7"/>
        <v>23</v>
      </c>
    </row>
    <row r="35" spans="1:3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  <c r="AC35">
        <f t="shared" si="6"/>
        <v>13</v>
      </c>
      <c r="AD35">
        <f t="shared" si="7"/>
        <v>23</v>
      </c>
    </row>
    <row r="36" spans="1:3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AC36">
        <f t="shared" si="6"/>
        <v>13</v>
      </c>
      <c r="AD36">
        <f t="shared" si="7"/>
        <v>23</v>
      </c>
    </row>
    <row r="37" spans="1:3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AC37">
        <f t="shared" si="6"/>
        <v>13</v>
      </c>
      <c r="AD37">
        <f t="shared" si="7"/>
        <v>23</v>
      </c>
    </row>
    <row r="38" spans="1:3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AC38">
        <f t="shared" si="6"/>
        <v>13</v>
      </c>
      <c r="AD38">
        <f t="shared" si="7"/>
        <v>23</v>
      </c>
    </row>
    <row r="39" spans="1:3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AC39">
        <f t="shared" si="6"/>
        <v>13</v>
      </c>
      <c r="AD39">
        <f t="shared" si="7"/>
        <v>23</v>
      </c>
    </row>
    <row r="40" spans="1:3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  <c r="AC40">
        <f t="shared" si="6"/>
        <v>13</v>
      </c>
      <c r="AD40">
        <f t="shared" si="7"/>
        <v>23</v>
      </c>
    </row>
    <row r="41" spans="1:3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AC41">
        <f t="shared" si="6"/>
        <v>13</v>
      </c>
      <c r="AD41">
        <f t="shared" si="7"/>
        <v>23</v>
      </c>
    </row>
    <row r="42" spans="1:3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AC42">
        <f t="shared" si="6"/>
        <v>13</v>
      </c>
      <c r="AD42">
        <f t="shared" si="7"/>
        <v>23</v>
      </c>
    </row>
    <row r="43" spans="1:3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AC43">
        <f t="shared" si="6"/>
        <v>13</v>
      </c>
      <c r="AD43">
        <f t="shared" si="7"/>
        <v>23</v>
      </c>
    </row>
    <row r="44" spans="1:3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AC44">
        <f t="shared" si="6"/>
        <v>13</v>
      </c>
      <c r="AD44">
        <f t="shared" si="7"/>
        <v>23</v>
      </c>
    </row>
    <row r="45" spans="1:3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AC45">
        <f t="shared" si="6"/>
        <v>13</v>
      </c>
      <c r="AD45">
        <f t="shared" si="7"/>
        <v>23</v>
      </c>
    </row>
    <row r="46" spans="1:3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  <c r="AC46">
        <f t="shared" si="6"/>
        <v>13</v>
      </c>
      <c r="AD46">
        <f t="shared" si="7"/>
        <v>23</v>
      </c>
    </row>
    <row r="47" spans="1:3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AC47">
        <f t="shared" si="6"/>
        <v>13</v>
      </c>
      <c r="AD47">
        <f t="shared" si="7"/>
        <v>23</v>
      </c>
    </row>
    <row r="48" spans="1:3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  <c r="AC48">
        <f t="shared" si="6"/>
        <v>13</v>
      </c>
      <c r="AD48">
        <f t="shared" si="7"/>
        <v>23</v>
      </c>
    </row>
    <row r="49" spans="1:3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AC49">
        <f t="shared" si="6"/>
        <v>13</v>
      </c>
      <c r="AD49">
        <f t="shared" si="7"/>
        <v>23</v>
      </c>
    </row>
    <row r="50" spans="1:3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AC50">
        <f t="shared" si="6"/>
        <v>13</v>
      </c>
      <c r="AD50">
        <f t="shared" si="7"/>
        <v>23</v>
      </c>
    </row>
    <row r="51" spans="1:3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AC51">
        <f t="shared" si="6"/>
        <v>13</v>
      </c>
      <c r="AD51">
        <f t="shared" si="7"/>
        <v>23</v>
      </c>
    </row>
    <row r="52" spans="1:3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AC52">
        <f t="shared" si="6"/>
        <v>13</v>
      </c>
      <c r="AD52">
        <f t="shared" si="7"/>
        <v>23</v>
      </c>
    </row>
    <row r="53" spans="1:3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  <c r="AC53">
        <f t="shared" si="6"/>
        <v>13</v>
      </c>
      <c r="AD53">
        <f t="shared" si="7"/>
        <v>23</v>
      </c>
    </row>
    <row r="54" spans="1:3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AC54">
        <f t="shared" si="6"/>
        <v>13</v>
      </c>
      <c r="AD54">
        <f t="shared" si="7"/>
        <v>23</v>
      </c>
    </row>
    <row r="55" spans="1:3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AC55">
        <f t="shared" si="6"/>
        <v>13</v>
      </c>
      <c r="AD55">
        <f t="shared" si="7"/>
        <v>23</v>
      </c>
    </row>
    <row r="56" spans="1:3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AC56">
        <f t="shared" si="6"/>
        <v>13</v>
      </c>
      <c r="AD56">
        <f t="shared" si="7"/>
        <v>23</v>
      </c>
    </row>
    <row r="57" spans="1:3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AC57">
        <f t="shared" si="6"/>
        <v>13</v>
      </c>
      <c r="AD57">
        <f t="shared" si="7"/>
        <v>23</v>
      </c>
    </row>
    <row r="58" spans="1:3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  <c r="AC58">
        <f t="shared" si="6"/>
        <v>13</v>
      </c>
      <c r="AD58">
        <f t="shared" si="7"/>
        <v>23</v>
      </c>
    </row>
    <row r="59" spans="1:3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AC59">
        <f t="shared" si="6"/>
        <v>13</v>
      </c>
      <c r="AD59">
        <f t="shared" si="7"/>
        <v>23</v>
      </c>
    </row>
    <row r="60" spans="1:3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AC60">
        <f t="shared" si="6"/>
        <v>13</v>
      </c>
      <c r="AD60">
        <f t="shared" si="7"/>
        <v>23</v>
      </c>
    </row>
    <row r="61" spans="1:3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  <c r="AC61">
        <f t="shared" si="6"/>
        <v>13</v>
      </c>
      <c r="AD61">
        <f t="shared" si="7"/>
        <v>23</v>
      </c>
    </row>
    <row r="62" spans="1:3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  <c r="AC62">
        <f t="shared" si="6"/>
        <v>13</v>
      </c>
      <c r="AD62">
        <f t="shared" si="7"/>
        <v>19</v>
      </c>
    </row>
    <row r="63" spans="1:3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  <c r="AC63">
        <f t="shared" si="6"/>
        <v>13</v>
      </c>
      <c r="AD63">
        <f t="shared" si="7"/>
        <v>19</v>
      </c>
    </row>
    <row r="64" spans="1:3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AC64">
        <f t="shared" si="6"/>
        <v>13</v>
      </c>
      <c r="AD64">
        <f t="shared" si="7"/>
        <v>19</v>
      </c>
    </row>
    <row r="65" spans="1:3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AC65">
        <f t="shared" si="6"/>
        <v>13</v>
      </c>
      <c r="AD65">
        <f t="shared" si="7"/>
        <v>19</v>
      </c>
    </row>
    <row r="66" spans="1:3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AC66">
        <f t="shared" si="6"/>
        <v>13</v>
      </c>
      <c r="AD66">
        <f t="shared" si="7"/>
        <v>19</v>
      </c>
    </row>
    <row r="67" spans="1:3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(E67/D67)*100</f>
        <v>107.52857142857141</v>
      </c>
      <c r="P67" s="5">
        <f t="shared" ref="P67:P130" si="9">E67/L67</f>
        <v>132.05263157894737</v>
      </c>
      <c r="Q67" t="str">
        <f t="shared" ref="Q67:Q130" si="10">LEFT(N67,AC67-1)</f>
        <v>film &amp; video</v>
      </c>
      <c r="R67" t="str">
        <f t="shared" ref="R67:R130" si="11">RIGHT(N67,AD67-AC67)</f>
        <v>shorts</v>
      </c>
      <c r="S67" s="11">
        <f t="shared" ref="S67:S130" si="12">(J67/86400)+DATE(1970,1,1)</f>
        <v>41835.821226851855</v>
      </c>
      <c r="T67" s="11">
        <f t="shared" ref="T67:T130" si="13">(I67/86400)+DATE(1970,1,1)</f>
        <v>41862.249305555553</v>
      </c>
      <c r="AC67">
        <f t="shared" ref="AC67:AC130" si="14">FIND("/",N67)</f>
        <v>13</v>
      </c>
      <c r="AD67">
        <f t="shared" ref="AD67:AD130" si="15">LEN(N67)</f>
        <v>19</v>
      </c>
    </row>
    <row r="68" spans="1:3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5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12"/>
        <v>42539.849768518514</v>
      </c>
      <c r="T68" s="11">
        <f t="shared" si="13"/>
        <v>42569.849768518514</v>
      </c>
      <c r="AC68">
        <f t="shared" si="14"/>
        <v>13</v>
      </c>
      <c r="AD68">
        <f t="shared" si="15"/>
        <v>19</v>
      </c>
    </row>
    <row r="69" spans="1:3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5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12"/>
        <v>41075.583379629628</v>
      </c>
      <c r="T69" s="11">
        <f t="shared" si="13"/>
        <v>41105.583379629628</v>
      </c>
      <c r="AC69">
        <f t="shared" si="14"/>
        <v>13</v>
      </c>
      <c r="AD69">
        <f t="shared" si="15"/>
        <v>19</v>
      </c>
    </row>
    <row r="70" spans="1:3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5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12"/>
        <v>41663.569340277776</v>
      </c>
      <c r="T70" s="11">
        <f t="shared" si="13"/>
        <v>41693.569340277776</v>
      </c>
      <c r="AC70">
        <f t="shared" si="14"/>
        <v>13</v>
      </c>
      <c r="AD70">
        <f t="shared" si="15"/>
        <v>19</v>
      </c>
    </row>
    <row r="71" spans="1:3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5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12"/>
        <v>40786.187789351854</v>
      </c>
      <c r="T71" s="11">
        <f t="shared" si="13"/>
        <v>40818.290972222225</v>
      </c>
      <c r="AC71">
        <f t="shared" si="14"/>
        <v>13</v>
      </c>
      <c r="AD71">
        <f t="shared" si="15"/>
        <v>19</v>
      </c>
    </row>
    <row r="72" spans="1:3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5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12"/>
        <v>40730.896354166667</v>
      </c>
      <c r="T72" s="11">
        <f t="shared" si="13"/>
        <v>40790.896354166667</v>
      </c>
      <c r="AC72">
        <f t="shared" si="14"/>
        <v>13</v>
      </c>
      <c r="AD72">
        <f t="shared" si="15"/>
        <v>19</v>
      </c>
    </row>
    <row r="73" spans="1:3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5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12"/>
        <v>40997.271493055552</v>
      </c>
      <c r="T73" s="11">
        <f t="shared" si="13"/>
        <v>41057.271493055552</v>
      </c>
      <c r="AC73">
        <f t="shared" si="14"/>
        <v>13</v>
      </c>
      <c r="AD73">
        <f t="shared" si="15"/>
        <v>19</v>
      </c>
    </row>
    <row r="74" spans="1:3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5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12"/>
        <v>41208.010196759264</v>
      </c>
      <c r="T74" s="11">
        <f t="shared" si="13"/>
        <v>41228</v>
      </c>
      <c r="AC74">
        <f t="shared" si="14"/>
        <v>13</v>
      </c>
      <c r="AD74">
        <f t="shared" si="15"/>
        <v>19</v>
      </c>
    </row>
    <row r="75" spans="1:3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5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12"/>
        <v>40587.75675925926</v>
      </c>
      <c r="T75" s="11">
        <f t="shared" si="13"/>
        <v>40666.165972222225</v>
      </c>
      <c r="AC75">
        <f t="shared" si="14"/>
        <v>13</v>
      </c>
      <c r="AD75">
        <f t="shared" si="15"/>
        <v>19</v>
      </c>
    </row>
    <row r="76" spans="1:3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5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12"/>
        <v>42360.487210648149</v>
      </c>
      <c r="T76" s="11">
        <f t="shared" si="13"/>
        <v>42390.487210648149</v>
      </c>
      <c r="AC76">
        <f t="shared" si="14"/>
        <v>13</v>
      </c>
      <c r="AD76">
        <f t="shared" si="15"/>
        <v>19</v>
      </c>
    </row>
    <row r="77" spans="1:3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5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12"/>
        <v>41357.209166666667</v>
      </c>
      <c r="T77" s="11">
        <f t="shared" si="13"/>
        <v>41387.209166666667</v>
      </c>
      <c r="AC77">
        <f t="shared" si="14"/>
        <v>13</v>
      </c>
      <c r="AD77">
        <f t="shared" si="15"/>
        <v>19</v>
      </c>
    </row>
    <row r="78" spans="1:3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5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12"/>
        <v>40844.691643518519</v>
      </c>
      <c r="T78" s="11">
        <f t="shared" si="13"/>
        <v>40904.733310185184</v>
      </c>
      <c r="AC78">
        <f t="shared" si="14"/>
        <v>13</v>
      </c>
      <c r="AD78">
        <f t="shared" si="15"/>
        <v>19</v>
      </c>
    </row>
    <row r="79" spans="1:3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5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12"/>
        <v>40997.144872685181</v>
      </c>
      <c r="T79" s="11">
        <f t="shared" si="13"/>
        <v>41050.124305555553</v>
      </c>
      <c r="AC79">
        <f t="shared" si="14"/>
        <v>13</v>
      </c>
      <c r="AD79">
        <f t="shared" si="15"/>
        <v>19</v>
      </c>
    </row>
    <row r="80" spans="1:3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5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12"/>
        <v>42604.730567129634</v>
      </c>
      <c r="T80" s="11">
        <f t="shared" si="13"/>
        <v>42614.730567129634</v>
      </c>
      <c r="AC80">
        <f t="shared" si="14"/>
        <v>13</v>
      </c>
      <c r="AD80">
        <f t="shared" si="15"/>
        <v>19</v>
      </c>
    </row>
    <row r="81" spans="1:3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5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12"/>
        <v>41724.776539351849</v>
      </c>
      <c r="T81" s="11">
        <f t="shared" si="13"/>
        <v>41754.776539351849</v>
      </c>
      <c r="AC81">
        <f t="shared" si="14"/>
        <v>13</v>
      </c>
      <c r="AD81">
        <f t="shared" si="15"/>
        <v>19</v>
      </c>
    </row>
    <row r="82" spans="1:3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5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12"/>
        <v>41583.083981481483</v>
      </c>
      <c r="T82" s="11">
        <f t="shared" si="13"/>
        <v>41618.083981481483</v>
      </c>
      <c r="AC82">
        <f t="shared" si="14"/>
        <v>13</v>
      </c>
      <c r="AD82">
        <f t="shared" si="15"/>
        <v>19</v>
      </c>
    </row>
    <row r="83" spans="1:3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5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12"/>
        <v>41100.158877314811</v>
      </c>
      <c r="T83" s="11">
        <f t="shared" si="13"/>
        <v>41104.126388888893</v>
      </c>
      <c r="AC83">
        <f t="shared" si="14"/>
        <v>13</v>
      </c>
      <c r="AD83">
        <f t="shared" si="15"/>
        <v>19</v>
      </c>
    </row>
    <row r="84" spans="1:3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5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12"/>
        <v>40795.820150462961</v>
      </c>
      <c r="T84" s="11">
        <f t="shared" si="13"/>
        <v>40825.820150462961</v>
      </c>
      <c r="AC84">
        <f t="shared" si="14"/>
        <v>13</v>
      </c>
      <c r="AD84">
        <f t="shared" si="15"/>
        <v>19</v>
      </c>
    </row>
    <row r="85" spans="1:3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12"/>
        <v>42042.615613425922</v>
      </c>
      <c r="T85" s="11">
        <f t="shared" si="13"/>
        <v>42057.479166666672</v>
      </c>
      <c r="AC85">
        <f t="shared" si="14"/>
        <v>13</v>
      </c>
      <c r="AD85">
        <f t="shared" si="15"/>
        <v>19</v>
      </c>
    </row>
    <row r="86" spans="1:3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5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12"/>
        <v>40648.757939814815</v>
      </c>
      <c r="T86" s="11">
        <f t="shared" si="13"/>
        <v>40678.757939814815</v>
      </c>
      <c r="AC86">
        <f t="shared" si="14"/>
        <v>13</v>
      </c>
      <c r="AD86">
        <f t="shared" si="15"/>
        <v>19</v>
      </c>
    </row>
    <row r="87" spans="1:3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5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12"/>
        <v>40779.125428240739</v>
      </c>
      <c r="T87" s="11">
        <f t="shared" si="13"/>
        <v>40809.125428240739</v>
      </c>
      <c r="AC87">
        <f t="shared" si="14"/>
        <v>13</v>
      </c>
      <c r="AD87">
        <f t="shared" si="15"/>
        <v>19</v>
      </c>
    </row>
    <row r="88" spans="1:3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5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12"/>
        <v>42291.556076388893</v>
      </c>
      <c r="T88" s="11">
        <f t="shared" si="13"/>
        <v>42365.59774305555</v>
      </c>
      <c r="AC88">
        <f t="shared" si="14"/>
        <v>13</v>
      </c>
      <c r="AD88">
        <f t="shared" si="15"/>
        <v>19</v>
      </c>
    </row>
    <row r="89" spans="1:3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5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40322.539386574077</v>
      </c>
      <c r="T89" s="11">
        <f t="shared" si="13"/>
        <v>40332.070138888885</v>
      </c>
      <c r="AC89">
        <f t="shared" si="14"/>
        <v>13</v>
      </c>
      <c r="AD89">
        <f t="shared" si="15"/>
        <v>19</v>
      </c>
    </row>
    <row r="90" spans="1:3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5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12"/>
        <v>41786.65892361111</v>
      </c>
      <c r="T90" s="11">
        <f t="shared" si="13"/>
        <v>41812.65892361111</v>
      </c>
      <c r="AC90">
        <f t="shared" si="14"/>
        <v>13</v>
      </c>
      <c r="AD90">
        <f t="shared" si="15"/>
        <v>19</v>
      </c>
    </row>
    <row r="91" spans="1:3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5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12"/>
        <v>41402.752222222218</v>
      </c>
      <c r="T91" s="11">
        <f t="shared" si="13"/>
        <v>41427.752222222218</v>
      </c>
      <c r="AC91">
        <f t="shared" si="14"/>
        <v>13</v>
      </c>
      <c r="AD91">
        <f t="shared" si="15"/>
        <v>19</v>
      </c>
    </row>
    <row r="92" spans="1:3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5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12"/>
        <v>40706.297442129631</v>
      </c>
      <c r="T92" s="11">
        <f t="shared" si="13"/>
        <v>40736.297442129631</v>
      </c>
      <c r="AC92">
        <f t="shared" si="14"/>
        <v>13</v>
      </c>
      <c r="AD92">
        <f t="shared" si="15"/>
        <v>19</v>
      </c>
    </row>
    <row r="93" spans="1:3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5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12"/>
        <v>40619.402361111112</v>
      </c>
      <c r="T93" s="11">
        <f t="shared" si="13"/>
        <v>40680.402361111112</v>
      </c>
      <c r="AC93">
        <f t="shared" si="14"/>
        <v>13</v>
      </c>
      <c r="AD93">
        <f t="shared" si="15"/>
        <v>19</v>
      </c>
    </row>
    <row r="94" spans="1:3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5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12"/>
        <v>42721.198877314819</v>
      </c>
      <c r="T94" s="11">
        <f t="shared" si="13"/>
        <v>42767.333333333328</v>
      </c>
      <c r="AC94">
        <f t="shared" si="14"/>
        <v>13</v>
      </c>
      <c r="AD94">
        <f t="shared" si="15"/>
        <v>19</v>
      </c>
    </row>
    <row r="95" spans="1:3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12"/>
        <v>41065.858067129629</v>
      </c>
      <c r="T95" s="11">
        <f t="shared" si="13"/>
        <v>41093.875</v>
      </c>
      <c r="AC95">
        <f t="shared" si="14"/>
        <v>13</v>
      </c>
      <c r="AD95">
        <f t="shared" si="15"/>
        <v>19</v>
      </c>
    </row>
    <row r="96" spans="1:3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5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12"/>
        <v>41716.717847222222</v>
      </c>
      <c r="T96" s="11">
        <f t="shared" si="13"/>
        <v>41736.717847222222</v>
      </c>
      <c r="AC96">
        <f t="shared" si="14"/>
        <v>13</v>
      </c>
      <c r="AD96">
        <f t="shared" si="15"/>
        <v>19</v>
      </c>
    </row>
    <row r="97" spans="1:3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5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12"/>
        <v>40935.005104166667</v>
      </c>
      <c r="T97" s="11">
        <f t="shared" si="13"/>
        <v>40965.005104166667</v>
      </c>
      <c r="AC97">
        <f t="shared" si="14"/>
        <v>13</v>
      </c>
      <c r="AD97">
        <f t="shared" si="15"/>
        <v>19</v>
      </c>
    </row>
    <row r="98" spans="1:3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5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12"/>
        <v>40324.662511574075</v>
      </c>
      <c r="T98" s="11">
        <f t="shared" si="13"/>
        <v>40391.125</v>
      </c>
      <c r="AC98">
        <f t="shared" si="14"/>
        <v>13</v>
      </c>
      <c r="AD98">
        <f t="shared" si="15"/>
        <v>19</v>
      </c>
    </row>
    <row r="99" spans="1:3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5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12"/>
        <v>40706.135208333333</v>
      </c>
      <c r="T99" s="11">
        <f t="shared" si="13"/>
        <v>40736.135208333333</v>
      </c>
      <c r="AC99">
        <f t="shared" si="14"/>
        <v>13</v>
      </c>
      <c r="AD99">
        <f t="shared" si="15"/>
        <v>19</v>
      </c>
    </row>
    <row r="100" spans="1:3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5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41214.794837962967</v>
      </c>
      <c r="T100" s="11">
        <f t="shared" si="13"/>
        <v>41250.979166666664</v>
      </c>
      <c r="AC100">
        <f t="shared" si="14"/>
        <v>13</v>
      </c>
      <c r="AD100">
        <f t="shared" si="15"/>
        <v>19</v>
      </c>
    </row>
    <row r="101" spans="1:3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5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41631.902766203704</v>
      </c>
      <c r="T101" s="11">
        <f t="shared" si="13"/>
        <v>41661.902766203704</v>
      </c>
      <c r="AC101">
        <f t="shared" si="14"/>
        <v>13</v>
      </c>
      <c r="AD101">
        <f t="shared" si="15"/>
        <v>19</v>
      </c>
    </row>
    <row r="102" spans="1:3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5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41197.753310185188</v>
      </c>
      <c r="T102" s="11">
        <f t="shared" si="13"/>
        <v>41217.794976851852</v>
      </c>
      <c r="AC102">
        <f t="shared" si="14"/>
        <v>13</v>
      </c>
      <c r="AD102">
        <f t="shared" si="15"/>
        <v>19</v>
      </c>
    </row>
    <row r="103" spans="1:3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5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41274.776736111111</v>
      </c>
      <c r="T103" s="11">
        <f t="shared" si="13"/>
        <v>41298.776736111111</v>
      </c>
      <c r="AC103">
        <f t="shared" si="14"/>
        <v>13</v>
      </c>
      <c r="AD103">
        <f t="shared" si="15"/>
        <v>19</v>
      </c>
    </row>
    <row r="104" spans="1:3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5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40505.131168981483</v>
      </c>
      <c r="T104" s="11">
        <f t="shared" si="13"/>
        <v>40535.131168981483</v>
      </c>
      <c r="AC104">
        <f t="shared" si="14"/>
        <v>13</v>
      </c>
      <c r="AD104">
        <f t="shared" si="15"/>
        <v>19</v>
      </c>
    </row>
    <row r="105" spans="1:3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41682.805902777778</v>
      </c>
      <c r="T105" s="11">
        <f t="shared" si="13"/>
        <v>41705.805902777778</v>
      </c>
      <c r="AC105">
        <f t="shared" si="14"/>
        <v>13</v>
      </c>
      <c r="AD105">
        <f t="shared" si="15"/>
        <v>19</v>
      </c>
    </row>
    <row r="106" spans="1:3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5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40612.695208333331</v>
      </c>
      <c r="T106" s="11">
        <f t="shared" si="13"/>
        <v>40636.041666666664</v>
      </c>
      <c r="AC106">
        <f t="shared" si="14"/>
        <v>13</v>
      </c>
      <c r="AD106">
        <f t="shared" si="15"/>
        <v>19</v>
      </c>
    </row>
    <row r="107" spans="1:3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5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42485.724768518514</v>
      </c>
      <c r="T107" s="11">
        <f t="shared" si="13"/>
        <v>42504</v>
      </c>
      <c r="AC107">
        <f t="shared" si="14"/>
        <v>13</v>
      </c>
      <c r="AD107">
        <f t="shared" si="15"/>
        <v>19</v>
      </c>
    </row>
    <row r="108" spans="1:3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5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40987.776631944442</v>
      </c>
      <c r="T108" s="11">
        <f t="shared" si="13"/>
        <v>41001.776631944442</v>
      </c>
      <c r="AC108">
        <f t="shared" si="14"/>
        <v>13</v>
      </c>
      <c r="AD108">
        <f t="shared" si="15"/>
        <v>19</v>
      </c>
    </row>
    <row r="109" spans="1:3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5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40635.982488425929</v>
      </c>
      <c r="T109" s="11">
        <f t="shared" si="13"/>
        <v>40657.982488425929</v>
      </c>
      <c r="AC109">
        <f t="shared" si="14"/>
        <v>13</v>
      </c>
      <c r="AD109">
        <f t="shared" si="15"/>
        <v>19</v>
      </c>
    </row>
    <row r="110" spans="1:3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5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41365.613078703704</v>
      </c>
      <c r="T110" s="11">
        <f t="shared" si="13"/>
        <v>41425.613078703704</v>
      </c>
      <c r="AC110">
        <f t="shared" si="14"/>
        <v>13</v>
      </c>
      <c r="AD110">
        <f t="shared" si="15"/>
        <v>19</v>
      </c>
    </row>
    <row r="111" spans="1:3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5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40570.025810185187</v>
      </c>
      <c r="T111" s="11">
        <f t="shared" si="13"/>
        <v>40600.025810185187</v>
      </c>
      <c r="AC111">
        <f t="shared" si="14"/>
        <v>13</v>
      </c>
      <c r="AD111">
        <f t="shared" si="15"/>
        <v>19</v>
      </c>
    </row>
    <row r="112" spans="1:3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5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41557.949687500004</v>
      </c>
      <c r="T112" s="11">
        <f t="shared" si="13"/>
        <v>41592.249305555553</v>
      </c>
      <c r="AC112">
        <f t="shared" si="14"/>
        <v>13</v>
      </c>
      <c r="AD112">
        <f t="shared" si="15"/>
        <v>19</v>
      </c>
    </row>
    <row r="113" spans="1:3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5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42125.333182870367</v>
      </c>
      <c r="T113" s="11">
        <f t="shared" si="13"/>
        <v>42155.333182870367</v>
      </c>
      <c r="AC113">
        <f t="shared" si="14"/>
        <v>13</v>
      </c>
      <c r="AD113">
        <f t="shared" si="15"/>
        <v>19</v>
      </c>
    </row>
    <row r="114" spans="1:3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5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41718.043032407411</v>
      </c>
      <c r="T114" s="11">
        <f t="shared" si="13"/>
        <v>41742.083333333336</v>
      </c>
      <c r="AC114">
        <f t="shared" si="14"/>
        <v>13</v>
      </c>
      <c r="AD114">
        <f t="shared" si="15"/>
        <v>19</v>
      </c>
    </row>
    <row r="115" spans="1:3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40753.758425925924</v>
      </c>
      <c r="T115" s="11">
        <f t="shared" si="13"/>
        <v>40761.625</v>
      </c>
      <c r="AC115">
        <f t="shared" si="14"/>
        <v>13</v>
      </c>
      <c r="AD115">
        <f t="shared" si="15"/>
        <v>19</v>
      </c>
    </row>
    <row r="116" spans="1:3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5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40861.27416666667</v>
      </c>
      <c r="T116" s="11">
        <f t="shared" si="13"/>
        <v>40921.27416666667</v>
      </c>
      <c r="AC116">
        <f t="shared" si="14"/>
        <v>13</v>
      </c>
      <c r="AD116">
        <f t="shared" si="15"/>
        <v>19</v>
      </c>
    </row>
    <row r="117" spans="1:3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5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40918.738935185189</v>
      </c>
      <c r="T117" s="11">
        <f t="shared" si="13"/>
        <v>40943.738935185189</v>
      </c>
      <c r="AC117">
        <f t="shared" si="14"/>
        <v>13</v>
      </c>
      <c r="AD117">
        <f t="shared" si="15"/>
        <v>19</v>
      </c>
    </row>
    <row r="118" spans="1:3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5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40595.497164351851</v>
      </c>
      <c r="T118" s="11">
        <f t="shared" si="13"/>
        <v>40641.455497685187</v>
      </c>
      <c r="AC118">
        <f t="shared" si="14"/>
        <v>13</v>
      </c>
      <c r="AD118">
        <f t="shared" si="15"/>
        <v>19</v>
      </c>
    </row>
    <row r="119" spans="1:3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5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40248.834999999999</v>
      </c>
      <c r="T119" s="11">
        <f t="shared" si="13"/>
        <v>40338.791666666664</v>
      </c>
      <c r="AC119">
        <f t="shared" si="14"/>
        <v>13</v>
      </c>
      <c r="AD119">
        <f t="shared" si="15"/>
        <v>19</v>
      </c>
    </row>
    <row r="120" spans="1:3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5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40723.053657407407</v>
      </c>
      <c r="T120" s="11">
        <f t="shared" si="13"/>
        <v>40753.053657407407</v>
      </c>
      <c r="AC120">
        <f t="shared" si="14"/>
        <v>13</v>
      </c>
      <c r="AD120">
        <f t="shared" si="15"/>
        <v>19</v>
      </c>
    </row>
    <row r="121" spans="1:3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5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40739.069282407407</v>
      </c>
      <c r="T121" s="11">
        <f t="shared" si="13"/>
        <v>40768.958333333336</v>
      </c>
      <c r="AC121">
        <f t="shared" si="14"/>
        <v>13</v>
      </c>
      <c r="AD121">
        <f t="shared" si="15"/>
        <v>19</v>
      </c>
    </row>
    <row r="122" spans="1:3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5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42616.049849537041</v>
      </c>
      <c r="T122" s="11">
        <f t="shared" si="13"/>
        <v>42646.049849537041</v>
      </c>
      <c r="AC122">
        <f t="shared" si="14"/>
        <v>13</v>
      </c>
      <c r="AD122">
        <f t="shared" si="15"/>
        <v>28</v>
      </c>
    </row>
    <row r="123" spans="1:3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5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42096.704976851848</v>
      </c>
      <c r="T123" s="11">
        <f t="shared" si="13"/>
        <v>42112.427777777775</v>
      </c>
      <c r="AC123">
        <f t="shared" si="14"/>
        <v>13</v>
      </c>
      <c r="AD123">
        <f t="shared" si="15"/>
        <v>28</v>
      </c>
    </row>
    <row r="124" spans="1:3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5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42593.431793981479</v>
      </c>
      <c r="T124" s="11">
        <f t="shared" si="13"/>
        <v>42653.431793981479</v>
      </c>
      <c r="AC124">
        <f t="shared" si="14"/>
        <v>13</v>
      </c>
      <c r="AD124">
        <f t="shared" si="15"/>
        <v>28</v>
      </c>
    </row>
    <row r="125" spans="1:3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41904.781990740739</v>
      </c>
      <c r="T125" s="11">
        <f t="shared" si="13"/>
        <v>41940.916666666664</v>
      </c>
      <c r="AC125">
        <f t="shared" si="14"/>
        <v>13</v>
      </c>
      <c r="AD125">
        <f t="shared" si="15"/>
        <v>28</v>
      </c>
    </row>
    <row r="126" spans="1:3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5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42114.928726851853</v>
      </c>
      <c r="T126" s="11">
        <f t="shared" si="13"/>
        <v>42139.928726851853</v>
      </c>
      <c r="AC126">
        <f t="shared" si="14"/>
        <v>13</v>
      </c>
      <c r="AD126">
        <f t="shared" si="15"/>
        <v>28</v>
      </c>
    </row>
    <row r="127" spans="1:3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5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42709.993981481486</v>
      </c>
      <c r="T127" s="11">
        <f t="shared" si="13"/>
        <v>42769.993981481486</v>
      </c>
      <c r="AC127">
        <f t="shared" si="14"/>
        <v>13</v>
      </c>
      <c r="AD127">
        <f t="shared" si="15"/>
        <v>28</v>
      </c>
    </row>
    <row r="128" spans="1:3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5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42135.589548611111</v>
      </c>
      <c r="T128" s="11">
        <f t="shared" si="13"/>
        <v>42166.083333333328</v>
      </c>
      <c r="AC128">
        <f t="shared" si="14"/>
        <v>13</v>
      </c>
      <c r="AD128">
        <f t="shared" si="15"/>
        <v>28</v>
      </c>
    </row>
    <row r="129" spans="1:3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5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42067.62431712963</v>
      </c>
      <c r="T129" s="11">
        <f t="shared" si="13"/>
        <v>42097.582650462966</v>
      </c>
      <c r="AC129">
        <f t="shared" si="14"/>
        <v>13</v>
      </c>
      <c r="AD129">
        <f t="shared" si="15"/>
        <v>28</v>
      </c>
    </row>
    <row r="130" spans="1:3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5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si="12"/>
        <v>42628.22792824074</v>
      </c>
      <c r="T130" s="11">
        <f t="shared" si="13"/>
        <v>42663.22792824074</v>
      </c>
      <c r="AC130">
        <f t="shared" si="14"/>
        <v>13</v>
      </c>
      <c r="AD130">
        <f t="shared" si="15"/>
        <v>28</v>
      </c>
    </row>
    <row r="131" spans="1:3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(E131/D131)*100</f>
        <v>0</v>
      </c>
      <c r="P131" s="5" t="e">
        <f t="shared" ref="P131:P194" si="17">E131/L131</f>
        <v>#DIV/0!</v>
      </c>
      <c r="Q131" t="str">
        <f t="shared" ref="Q131:Q194" si="18">LEFT(N131,AC131-1)</f>
        <v>film &amp; video</v>
      </c>
      <c r="R131" t="str">
        <f t="shared" ref="R131:R194" si="19">RIGHT(N131,AD131-AC131)</f>
        <v>science fiction</v>
      </c>
      <c r="S131" s="11">
        <f t="shared" ref="S131:S194" si="20">(J131/86400)+DATE(1970,1,1)</f>
        <v>41882.937303240738</v>
      </c>
      <c r="T131" s="11">
        <f t="shared" ref="T131:T194" si="21">(I131/86400)+DATE(1970,1,1)</f>
        <v>41942.937303240738</v>
      </c>
      <c r="AC131">
        <f t="shared" ref="AC131:AC194" si="22">FIND("/",N131)</f>
        <v>13</v>
      </c>
      <c r="AD131">
        <f t="shared" ref="AD131:AD194" si="23">LEN(N131)</f>
        <v>28</v>
      </c>
    </row>
    <row r="132" spans="1:3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5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1">
        <f t="shared" si="20"/>
        <v>41778.91541666667</v>
      </c>
      <c r="T132" s="11">
        <f t="shared" si="21"/>
        <v>41806.844444444447</v>
      </c>
      <c r="AC132">
        <f t="shared" si="22"/>
        <v>13</v>
      </c>
      <c r="AD132">
        <f t="shared" si="23"/>
        <v>28</v>
      </c>
    </row>
    <row r="133" spans="1:3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5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1">
        <f t="shared" si="20"/>
        <v>42541.837511574078</v>
      </c>
      <c r="T133" s="11">
        <f t="shared" si="21"/>
        <v>42557</v>
      </c>
      <c r="AC133">
        <f t="shared" si="22"/>
        <v>13</v>
      </c>
      <c r="AD133">
        <f t="shared" si="23"/>
        <v>28</v>
      </c>
    </row>
    <row r="134" spans="1:3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9.5687499999999996</v>
      </c>
      <c r="P134" s="5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1">
        <f t="shared" si="20"/>
        <v>41905.812581018516</v>
      </c>
      <c r="T134" s="11">
        <f t="shared" si="21"/>
        <v>41950.854247685187</v>
      </c>
      <c r="AC134">
        <f t="shared" si="22"/>
        <v>13</v>
      </c>
      <c r="AD134">
        <f t="shared" si="23"/>
        <v>28</v>
      </c>
    </row>
    <row r="135" spans="1:3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5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1">
        <f t="shared" si="20"/>
        <v>42491.80768518518</v>
      </c>
      <c r="T135" s="11">
        <f t="shared" si="21"/>
        <v>42521.729861111111</v>
      </c>
      <c r="AC135">
        <f t="shared" si="22"/>
        <v>13</v>
      </c>
      <c r="AD135">
        <f t="shared" si="23"/>
        <v>28</v>
      </c>
    </row>
    <row r="136" spans="1:3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5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1">
        <f t="shared" si="20"/>
        <v>42221.909930555557</v>
      </c>
      <c r="T136" s="11">
        <f t="shared" si="21"/>
        <v>42251.708333333328</v>
      </c>
      <c r="AC136">
        <f t="shared" si="22"/>
        <v>13</v>
      </c>
      <c r="AD136">
        <f t="shared" si="23"/>
        <v>28</v>
      </c>
    </row>
    <row r="137" spans="1:3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13.433333333333334</v>
      </c>
      <c r="P137" s="5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1">
        <f t="shared" si="20"/>
        <v>41788.381909722222</v>
      </c>
      <c r="T137" s="11">
        <f t="shared" si="21"/>
        <v>41821.791666666664</v>
      </c>
      <c r="AC137">
        <f t="shared" si="22"/>
        <v>13</v>
      </c>
      <c r="AD137">
        <f t="shared" si="23"/>
        <v>28</v>
      </c>
    </row>
    <row r="138" spans="1:3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5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1">
        <f t="shared" si="20"/>
        <v>42096.410115740742</v>
      </c>
      <c r="T138" s="11">
        <f t="shared" si="21"/>
        <v>42140.427777777775</v>
      </c>
      <c r="AC138">
        <f t="shared" si="22"/>
        <v>13</v>
      </c>
      <c r="AD138">
        <f t="shared" si="23"/>
        <v>28</v>
      </c>
    </row>
    <row r="139" spans="1:3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5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1">
        <f t="shared" si="20"/>
        <v>42239.573993055557</v>
      </c>
      <c r="T139" s="11">
        <f t="shared" si="21"/>
        <v>42289.573993055557</v>
      </c>
      <c r="AC139">
        <f t="shared" si="22"/>
        <v>13</v>
      </c>
      <c r="AD139">
        <f t="shared" si="23"/>
        <v>28</v>
      </c>
    </row>
    <row r="140" spans="1:3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3.1413333333333333</v>
      </c>
      <c r="P140" s="5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1">
        <f t="shared" si="20"/>
        <v>42186.257418981477</v>
      </c>
      <c r="T140" s="11">
        <f t="shared" si="21"/>
        <v>42217.207638888889</v>
      </c>
      <c r="AC140">
        <f t="shared" si="22"/>
        <v>13</v>
      </c>
      <c r="AD140">
        <f t="shared" si="23"/>
        <v>28</v>
      </c>
    </row>
    <row r="141" spans="1:3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100</v>
      </c>
      <c r="P141" s="5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1">
        <f t="shared" si="20"/>
        <v>42187.920972222222</v>
      </c>
      <c r="T141" s="11">
        <f t="shared" si="21"/>
        <v>42197.920972222222</v>
      </c>
      <c r="AC141">
        <f t="shared" si="22"/>
        <v>13</v>
      </c>
      <c r="AD141">
        <f t="shared" si="23"/>
        <v>28</v>
      </c>
    </row>
    <row r="142" spans="1:3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5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1">
        <f t="shared" si="20"/>
        <v>42053.198287037041</v>
      </c>
      <c r="T142" s="11">
        <f t="shared" si="21"/>
        <v>42083.15662037037</v>
      </c>
      <c r="AC142">
        <f t="shared" si="22"/>
        <v>13</v>
      </c>
      <c r="AD142">
        <f t="shared" si="23"/>
        <v>28</v>
      </c>
    </row>
    <row r="143" spans="1:3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10.775</v>
      </c>
      <c r="P143" s="5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1">
        <f t="shared" si="20"/>
        <v>42110.153043981481</v>
      </c>
      <c r="T143" s="11">
        <f t="shared" si="21"/>
        <v>42155.153043981481</v>
      </c>
      <c r="AC143">
        <f t="shared" si="22"/>
        <v>13</v>
      </c>
      <c r="AD143">
        <f t="shared" si="23"/>
        <v>28</v>
      </c>
    </row>
    <row r="144" spans="1:3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0.33333333333333337</v>
      </c>
      <c r="P144" s="5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20"/>
        <v>41938.893263888887</v>
      </c>
      <c r="T144" s="11">
        <f t="shared" si="21"/>
        <v>41959.934930555552</v>
      </c>
      <c r="AC144">
        <f t="shared" si="22"/>
        <v>13</v>
      </c>
      <c r="AD144">
        <f t="shared" si="23"/>
        <v>28</v>
      </c>
    </row>
    <row r="145" spans="1:3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5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1">
        <f t="shared" si="20"/>
        <v>42559.064143518517</v>
      </c>
      <c r="T145" s="11">
        <f t="shared" si="21"/>
        <v>42616.246527777781</v>
      </c>
      <c r="AC145">
        <f t="shared" si="22"/>
        <v>13</v>
      </c>
      <c r="AD145">
        <f t="shared" si="23"/>
        <v>28</v>
      </c>
    </row>
    <row r="146" spans="1:3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27.6</v>
      </c>
      <c r="P146" s="5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1">
        <f t="shared" si="20"/>
        <v>42047.762407407412</v>
      </c>
      <c r="T146" s="11">
        <f t="shared" si="21"/>
        <v>42107.72074074074</v>
      </c>
      <c r="AC146">
        <f t="shared" si="22"/>
        <v>13</v>
      </c>
      <c r="AD146">
        <f t="shared" si="23"/>
        <v>28</v>
      </c>
    </row>
    <row r="147" spans="1:3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7.5111111111111111</v>
      </c>
      <c r="P147" s="5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1">
        <f t="shared" si="20"/>
        <v>42200.542268518519</v>
      </c>
      <c r="T147" s="11">
        <f t="shared" si="21"/>
        <v>42227.542268518519</v>
      </c>
      <c r="AC147">
        <f>FIND("/",N147)</f>
        <v>13</v>
      </c>
      <c r="AD147">
        <f t="shared" si="23"/>
        <v>28</v>
      </c>
    </row>
    <row r="148" spans="1:3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0.57499999999999996</v>
      </c>
      <c r="P148" s="5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1">
        <f t="shared" si="20"/>
        <v>42693.016180555554</v>
      </c>
      <c r="T148" s="11">
        <f t="shared" si="21"/>
        <v>42753.016180555554</v>
      </c>
      <c r="AC148">
        <f t="shared" si="22"/>
        <v>13</v>
      </c>
      <c r="AD148">
        <f t="shared" si="23"/>
        <v>28</v>
      </c>
    </row>
    <row r="149" spans="1:3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5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1">
        <f t="shared" si="20"/>
        <v>41969.767824074079</v>
      </c>
      <c r="T149" s="11">
        <f t="shared" si="21"/>
        <v>42012.762499999997</v>
      </c>
      <c r="AC149">
        <f t="shared" si="22"/>
        <v>13</v>
      </c>
      <c r="AD149">
        <f t="shared" si="23"/>
        <v>28</v>
      </c>
    </row>
    <row r="150" spans="1:3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0.08</v>
      </c>
      <c r="P150" s="5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20"/>
        <v>42397.281666666662</v>
      </c>
      <c r="T150" s="11">
        <f t="shared" si="21"/>
        <v>42427.281666666662</v>
      </c>
      <c r="AC150">
        <f t="shared" si="22"/>
        <v>13</v>
      </c>
      <c r="AD150">
        <f t="shared" si="23"/>
        <v>28</v>
      </c>
    </row>
    <row r="151" spans="1:3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0.91999999999999993</v>
      </c>
      <c r="P151" s="5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1">
        <f t="shared" si="20"/>
        <v>41968.172106481477</v>
      </c>
      <c r="T151" s="11">
        <f t="shared" si="21"/>
        <v>41998.333333333328</v>
      </c>
      <c r="AC151">
        <f t="shared" si="22"/>
        <v>13</v>
      </c>
      <c r="AD151">
        <f t="shared" si="23"/>
        <v>28</v>
      </c>
    </row>
    <row r="152" spans="1:3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23.163076923076922</v>
      </c>
      <c r="P152" s="5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1">
        <f t="shared" si="20"/>
        <v>42090.161828703705</v>
      </c>
      <c r="T152" s="11">
        <f t="shared" si="21"/>
        <v>42150.161828703705</v>
      </c>
      <c r="AC152">
        <f t="shared" si="22"/>
        <v>13</v>
      </c>
      <c r="AD152">
        <f t="shared" si="23"/>
        <v>28</v>
      </c>
    </row>
    <row r="153" spans="1:3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5.5999999999999994E-2</v>
      </c>
      <c r="P153" s="5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20"/>
        <v>42113.550821759258</v>
      </c>
      <c r="T153" s="11">
        <f t="shared" si="21"/>
        <v>42173.550821759258</v>
      </c>
      <c r="AC153">
        <f t="shared" si="22"/>
        <v>13</v>
      </c>
      <c r="AD153">
        <f t="shared" si="23"/>
        <v>28</v>
      </c>
    </row>
    <row r="154" spans="1:3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7.8947368421052634E-3</v>
      </c>
      <c r="P154" s="5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20"/>
        <v>41875.077546296292</v>
      </c>
      <c r="T154" s="11">
        <f t="shared" si="21"/>
        <v>41905.077546296292</v>
      </c>
      <c r="AC154">
        <f t="shared" si="22"/>
        <v>13</v>
      </c>
      <c r="AD154">
        <f t="shared" si="23"/>
        <v>28</v>
      </c>
    </row>
    <row r="155" spans="1:3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0.71799999999999997</v>
      </c>
      <c r="P155" s="5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20"/>
        <v>41933.586157407408</v>
      </c>
      <c r="T155" s="11">
        <f t="shared" si="21"/>
        <v>41975.627824074079</v>
      </c>
      <c r="AC155">
        <f t="shared" si="22"/>
        <v>13</v>
      </c>
      <c r="AD155">
        <f t="shared" si="23"/>
        <v>28</v>
      </c>
    </row>
    <row r="156" spans="1:3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2.666666666666667</v>
      </c>
      <c r="P156" s="5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1">
        <f t="shared" si="20"/>
        <v>42115.547395833331</v>
      </c>
      <c r="T156" s="11">
        <f t="shared" si="21"/>
        <v>42158.547395833331</v>
      </c>
      <c r="AC156">
        <f t="shared" si="22"/>
        <v>13</v>
      </c>
      <c r="AD156">
        <f t="shared" si="23"/>
        <v>28</v>
      </c>
    </row>
    <row r="157" spans="1:3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6.0000000000000001E-3</v>
      </c>
      <c r="P157" s="5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20"/>
        <v>42168.559432870374</v>
      </c>
      <c r="T157" s="11">
        <f t="shared" si="21"/>
        <v>42208.559432870374</v>
      </c>
      <c r="AC157">
        <f t="shared" si="22"/>
        <v>13</v>
      </c>
      <c r="AD157">
        <f t="shared" si="23"/>
        <v>28</v>
      </c>
    </row>
    <row r="158" spans="1:3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5.0999999999999996</v>
      </c>
      <c r="P158" s="5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20"/>
        <v>41794.124953703707</v>
      </c>
      <c r="T158" s="11">
        <f t="shared" si="21"/>
        <v>41854.124953703707</v>
      </c>
      <c r="AC158">
        <f t="shared" si="22"/>
        <v>13</v>
      </c>
      <c r="AD158">
        <f t="shared" si="23"/>
        <v>28</v>
      </c>
    </row>
    <row r="159" spans="1:3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0.26711185308848079</v>
      </c>
      <c r="P159" s="5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20"/>
        <v>42396.911712962959</v>
      </c>
      <c r="T159" s="11">
        <f t="shared" si="21"/>
        <v>42426.911712962959</v>
      </c>
      <c r="AC159">
        <f t="shared" si="22"/>
        <v>13</v>
      </c>
      <c r="AD159">
        <f t="shared" si="23"/>
        <v>28</v>
      </c>
    </row>
    <row r="160" spans="1:3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5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1">
        <f t="shared" si="20"/>
        <v>41904.07671296296</v>
      </c>
      <c r="T160" s="11">
        <f t="shared" si="21"/>
        <v>41934.07671296296</v>
      </c>
      <c r="AC160">
        <f t="shared" si="22"/>
        <v>13</v>
      </c>
      <c r="AD160">
        <f t="shared" si="23"/>
        <v>28</v>
      </c>
    </row>
    <row r="161" spans="1:3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2E-3</v>
      </c>
      <c r="P161" s="5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20"/>
        <v>42514.434548611112</v>
      </c>
      <c r="T161" s="11">
        <f t="shared" si="21"/>
        <v>42554.434548611112</v>
      </c>
      <c r="AC161">
        <f t="shared" si="22"/>
        <v>13</v>
      </c>
      <c r="AD161">
        <f t="shared" si="23"/>
        <v>28</v>
      </c>
    </row>
    <row r="162" spans="1:3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5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1">
        <f t="shared" si="20"/>
        <v>42171.913090277776</v>
      </c>
      <c r="T162" s="11">
        <f t="shared" si="21"/>
        <v>42231.913090277776</v>
      </c>
      <c r="AC162">
        <f t="shared" si="22"/>
        <v>13</v>
      </c>
      <c r="AD162">
        <f t="shared" si="23"/>
        <v>18</v>
      </c>
    </row>
    <row r="163" spans="1:3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0.01</v>
      </c>
      <c r="P163" s="5">
        <f t="shared" si="17"/>
        <v>5</v>
      </c>
      <c r="Q163" t="str">
        <f t="shared" si="18"/>
        <v>film &amp; video</v>
      </c>
      <c r="R163" t="str">
        <f t="shared" si="19"/>
        <v>drama</v>
      </c>
      <c r="S163" s="11">
        <f t="shared" si="20"/>
        <v>41792.687442129631</v>
      </c>
      <c r="T163" s="11">
        <f t="shared" si="21"/>
        <v>41822.687442129631</v>
      </c>
      <c r="AC163">
        <f t="shared" si="22"/>
        <v>13</v>
      </c>
      <c r="AD163">
        <f t="shared" si="23"/>
        <v>18</v>
      </c>
    </row>
    <row r="164" spans="1:3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15.535714285714286</v>
      </c>
      <c r="P164" s="5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20"/>
        <v>41835.126805555556</v>
      </c>
      <c r="T164" s="11">
        <f t="shared" si="21"/>
        <v>41867.987500000003</v>
      </c>
      <c r="AC164">
        <f t="shared" si="22"/>
        <v>13</v>
      </c>
      <c r="AD164">
        <f t="shared" si="23"/>
        <v>18</v>
      </c>
    </row>
    <row r="165" spans="1:3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5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1">
        <f t="shared" si="20"/>
        <v>42243.961273148147</v>
      </c>
      <c r="T165" s="11">
        <f t="shared" si="21"/>
        <v>42278</v>
      </c>
      <c r="AC165">
        <f t="shared" si="22"/>
        <v>13</v>
      </c>
      <c r="AD165">
        <f t="shared" si="23"/>
        <v>18</v>
      </c>
    </row>
    <row r="166" spans="1:3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0.53333333333333333</v>
      </c>
      <c r="P166" s="5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1">
        <f t="shared" si="20"/>
        <v>41841.762743055559</v>
      </c>
      <c r="T166" s="11">
        <f t="shared" si="21"/>
        <v>41901.762743055559</v>
      </c>
      <c r="AC166">
        <f t="shared" si="22"/>
        <v>13</v>
      </c>
      <c r="AD166">
        <f t="shared" si="23"/>
        <v>18</v>
      </c>
    </row>
    <row r="167" spans="1:3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5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1">
        <f t="shared" si="20"/>
        <v>42351.658842592587</v>
      </c>
      <c r="T167" s="11">
        <f t="shared" si="21"/>
        <v>42381.658842592587</v>
      </c>
      <c r="AC167">
        <f t="shared" si="22"/>
        <v>13</v>
      </c>
      <c r="AD167">
        <f t="shared" si="23"/>
        <v>18</v>
      </c>
    </row>
    <row r="168" spans="1:3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60</v>
      </c>
      <c r="P168" s="5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20"/>
        <v>42721.075949074075</v>
      </c>
      <c r="T168" s="11">
        <f t="shared" si="21"/>
        <v>42751.075949074075</v>
      </c>
      <c r="AC168">
        <f t="shared" si="22"/>
        <v>13</v>
      </c>
      <c r="AD168">
        <f t="shared" si="23"/>
        <v>18</v>
      </c>
    </row>
    <row r="169" spans="1:3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0.01</v>
      </c>
      <c r="P169" s="5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1">
        <f t="shared" si="20"/>
        <v>42160.927488425921</v>
      </c>
      <c r="T169" s="11">
        <f t="shared" si="21"/>
        <v>42220.927488425921</v>
      </c>
      <c r="AC169">
        <f t="shared" si="22"/>
        <v>13</v>
      </c>
      <c r="AD169">
        <f t="shared" si="23"/>
        <v>18</v>
      </c>
    </row>
    <row r="170" spans="1:3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</v>
      </c>
      <c r="P170" s="5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1">
        <f t="shared" si="20"/>
        <v>42052.83530092593</v>
      </c>
      <c r="T170" s="11">
        <f t="shared" si="21"/>
        <v>42082.793634259258</v>
      </c>
      <c r="AC170">
        <f t="shared" si="22"/>
        <v>13</v>
      </c>
      <c r="AD170">
        <f t="shared" si="23"/>
        <v>18</v>
      </c>
    </row>
    <row r="171" spans="1:3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22.400000000000002</v>
      </c>
      <c r="P171" s="5">
        <f t="shared" si="17"/>
        <v>56</v>
      </c>
      <c r="Q171" t="str">
        <f t="shared" si="18"/>
        <v>film &amp; video</v>
      </c>
      <c r="R171" t="str">
        <f t="shared" si="19"/>
        <v>drama</v>
      </c>
      <c r="S171" s="11">
        <f t="shared" si="20"/>
        <v>41900.505312499998</v>
      </c>
      <c r="T171" s="11">
        <f t="shared" si="21"/>
        <v>41930.505312499998</v>
      </c>
      <c r="AC171">
        <f t="shared" si="22"/>
        <v>13</v>
      </c>
      <c r="AD171">
        <f t="shared" si="23"/>
        <v>18</v>
      </c>
    </row>
    <row r="172" spans="1:3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</v>
      </c>
      <c r="P172" s="5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20"/>
        <v>42216.977812500001</v>
      </c>
      <c r="T172" s="11">
        <f t="shared" si="21"/>
        <v>42246.227777777778</v>
      </c>
      <c r="AC172">
        <f t="shared" si="22"/>
        <v>13</v>
      </c>
      <c r="AD172">
        <f t="shared" si="23"/>
        <v>18</v>
      </c>
    </row>
    <row r="173" spans="1:3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2E-3</v>
      </c>
      <c r="P173" s="5">
        <f t="shared" si="17"/>
        <v>1</v>
      </c>
      <c r="Q173" t="str">
        <f t="shared" si="18"/>
        <v>film &amp; video</v>
      </c>
      <c r="R173" t="str">
        <f t="shared" si="19"/>
        <v>drama</v>
      </c>
      <c r="S173" s="11">
        <f t="shared" si="20"/>
        <v>42534.180717592593</v>
      </c>
      <c r="T173" s="11">
        <f t="shared" si="21"/>
        <v>42594.180717592593</v>
      </c>
      <c r="AC173">
        <f t="shared" si="22"/>
        <v>13</v>
      </c>
      <c r="AD173">
        <f t="shared" si="23"/>
        <v>18</v>
      </c>
    </row>
    <row r="174" spans="1:3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5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1">
        <f t="shared" si="20"/>
        <v>42047.394942129627</v>
      </c>
      <c r="T174" s="11">
        <f t="shared" si="21"/>
        <v>42082.353275462963</v>
      </c>
      <c r="AC174">
        <f t="shared" si="22"/>
        <v>13</v>
      </c>
      <c r="AD174">
        <f t="shared" si="23"/>
        <v>18</v>
      </c>
    </row>
    <row r="175" spans="1:3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5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1">
        <f t="shared" si="20"/>
        <v>42033.573009259257</v>
      </c>
      <c r="T175" s="11">
        <f t="shared" si="21"/>
        <v>42063.573009259257</v>
      </c>
      <c r="AC175">
        <f t="shared" si="22"/>
        <v>13</v>
      </c>
      <c r="AD175">
        <f t="shared" si="23"/>
        <v>18</v>
      </c>
    </row>
    <row r="176" spans="1:3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5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1">
        <f t="shared" si="20"/>
        <v>42072.758981481486</v>
      </c>
      <c r="T176" s="11">
        <f t="shared" si="21"/>
        <v>42132.758981481486</v>
      </c>
      <c r="AC176">
        <f t="shared" si="22"/>
        <v>13</v>
      </c>
      <c r="AD176">
        <f t="shared" si="23"/>
        <v>18</v>
      </c>
    </row>
    <row r="177" spans="1:3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6.4850000000000003</v>
      </c>
      <c r="P177" s="5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1">
        <f t="shared" si="20"/>
        <v>41855.777905092589</v>
      </c>
      <c r="T177" s="11">
        <f t="shared" si="21"/>
        <v>41880.777905092589</v>
      </c>
      <c r="AC177">
        <f t="shared" si="22"/>
        <v>13</v>
      </c>
      <c r="AD177">
        <f t="shared" si="23"/>
        <v>18</v>
      </c>
    </row>
    <row r="178" spans="1:3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5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1">
        <f t="shared" si="20"/>
        <v>42191.824062500003</v>
      </c>
      <c r="T178" s="11">
        <f t="shared" si="21"/>
        <v>42221.824062500003</v>
      </c>
      <c r="AC178">
        <f t="shared" si="22"/>
        <v>13</v>
      </c>
      <c r="AD178">
        <f t="shared" si="23"/>
        <v>18</v>
      </c>
    </row>
    <row r="179" spans="1:3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40</v>
      </c>
      <c r="P179" s="5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1">
        <f t="shared" si="20"/>
        <v>42070.047754629632</v>
      </c>
      <c r="T179" s="11">
        <f t="shared" si="21"/>
        <v>42087.00608796296</v>
      </c>
      <c r="AC179">
        <f t="shared" si="22"/>
        <v>13</v>
      </c>
      <c r="AD179">
        <f t="shared" si="23"/>
        <v>18</v>
      </c>
    </row>
    <row r="180" spans="1:3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5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1">
        <f t="shared" si="20"/>
        <v>42304.955381944441</v>
      </c>
      <c r="T180" s="11">
        <f t="shared" si="21"/>
        <v>42334.997048611112</v>
      </c>
      <c r="AC180">
        <f t="shared" si="22"/>
        <v>13</v>
      </c>
      <c r="AD180">
        <f t="shared" si="23"/>
        <v>18</v>
      </c>
    </row>
    <row r="181" spans="1:3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20</v>
      </c>
      <c r="P181" s="5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1">
        <f t="shared" si="20"/>
        <v>42403.080497685187</v>
      </c>
      <c r="T181" s="11">
        <f t="shared" si="21"/>
        <v>42433.080497685187</v>
      </c>
      <c r="AC181">
        <f t="shared" si="22"/>
        <v>13</v>
      </c>
      <c r="AD181">
        <f t="shared" si="23"/>
        <v>18</v>
      </c>
    </row>
    <row r="182" spans="1:3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33.416666666666664</v>
      </c>
      <c r="P182" s="5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1">
        <f t="shared" si="20"/>
        <v>42067.991238425922</v>
      </c>
      <c r="T182" s="11">
        <f t="shared" si="21"/>
        <v>42107.791666666672</v>
      </c>
      <c r="AC182">
        <f t="shared" si="22"/>
        <v>13</v>
      </c>
      <c r="AD182">
        <f t="shared" si="23"/>
        <v>18</v>
      </c>
    </row>
    <row r="183" spans="1:3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21.092608822670172</v>
      </c>
      <c r="P183" s="5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20"/>
        <v>42147.741840277777</v>
      </c>
      <c r="T183" s="11">
        <f t="shared" si="21"/>
        <v>42177.741840277777</v>
      </c>
      <c r="AC183">
        <f t="shared" si="22"/>
        <v>13</v>
      </c>
      <c r="AD183">
        <f t="shared" si="23"/>
        <v>18</v>
      </c>
    </row>
    <row r="184" spans="1:3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5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1">
        <f t="shared" si="20"/>
        <v>42712.011944444443</v>
      </c>
      <c r="T184" s="11">
        <f t="shared" si="21"/>
        <v>42742.011944444443</v>
      </c>
      <c r="AC184">
        <f t="shared" si="22"/>
        <v>13</v>
      </c>
      <c r="AD184">
        <f t="shared" si="23"/>
        <v>18</v>
      </c>
    </row>
    <row r="185" spans="1:3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35.856000000000002</v>
      </c>
      <c r="P185" s="5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20"/>
        <v>41939.810300925928</v>
      </c>
      <c r="T185" s="11">
        <f t="shared" si="21"/>
        <v>41969.851967592593</v>
      </c>
      <c r="AC185">
        <f t="shared" si="22"/>
        <v>13</v>
      </c>
      <c r="AD185">
        <f t="shared" si="23"/>
        <v>18</v>
      </c>
    </row>
    <row r="186" spans="1:3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3.4000000000000004</v>
      </c>
      <c r="P186" s="5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20"/>
        <v>41825.791226851856</v>
      </c>
      <c r="T186" s="11">
        <f t="shared" si="21"/>
        <v>41883.165972222225</v>
      </c>
      <c r="AC186">
        <f t="shared" si="22"/>
        <v>13</v>
      </c>
      <c r="AD186">
        <f t="shared" si="23"/>
        <v>18</v>
      </c>
    </row>
    <row r="187" spans="1:3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</v>
      </c>
      <c r="P187" s="5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1">
        <f t="shared" si="20"/>
        <v>42570.91133101852</v>
      </c>
      <c r="T187" s="11">
        <f t="shared" si="21"/>
        <v>42600.91133101852</v>
      </c>
      <c r="AC187">
        <f t="shared" si="22"/>
        <v>13</v>
      </c>
      <c r="AD187">
        <f t="shared" si="23"/>
        <v>18</v>
      </c>
    </row>
    <row r="188" spans="1:3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5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1">
        <f t="shared" si="20"/>
        <v>42767.812893518523</v>
      </c>
      <c r="T188" s="11">
        <f t="shared" si="21"/>
        <v>42797.833333333328</v>
      </c>
      <c r="AC188">
        <f t="shared" si="22"/>
        <v>13</v>
      </c>
      <c r="AD188">
        <f t="shared" si="23"/>
        <v>18</v>
      </c>
    </row>
    <row r="189" spans="1:3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16</v>
      </c>
      <c r="P189" s="5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1">
        <f t="shared" si="20"/>
        <v>42182.234456018516</v>
      </c>
      <c r="T189" s="11">
        <f t="shared" si="21"/>
        <v>42206.290972222225</v>
      </c>
      <c r="AC189">
        <f t="shared" si="22"/>
        <v>13</v>
      </c>
      <c r="AD189">
        <f t="shared" si="23"/>
        <v>18</v>
      </c>
    </row>
    <row r="190" spans="1:3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5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1">
        <f t="shared" si="20"/>
        <v>41857.18304398148</v>
      </c>
      <c r="T190" s="11">
        <f t="shared" si="21"/>
        <v>41887.18304398148</v>
      </c>
      <c r="AC190">
        <f t="shared" si="22"/>
        <v>13</v>
      </c>
      <c r="AD190">
        <f t="shared" si="23"/>
        <v>18</v>
      </c>
    </row>
    <row r="191" spans="1:3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6.8999999999999992E-2</v>
      </c>
      <c r="P191" s="5">
        <f t="shared" si="17"/>
        <v>69</v>
      </c>
      <c r="Q191" t="str">
        <f t="shared" si="18"/>
        <v>film &amp; video</v>
      </c>
      <c r="R191" t="str">
        <f t="shared" si="19"/>
        <v>drama</v>
      </c>
      <c r="S191" s="11">
        <f t="shared" si="20"/>
        <v>42556.690706018519</v>
      </c>
      <c r="T191" s="11">
        <f t="shared" si="21"/>
        <v>42616.690706018519</v>
      </c>
      <c r="AC191">
        <f t="shared" si="22"/>
        <v>13</v>
      </c>
      <c r="AD191">
        <f t="shared" si="23"/>
        <v>18</v>
      </c>
    </row>
    <row r="192" spans="1:3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0.41666666666666669</v>
      </c>
      <c r="P192" s="5">
        <f t="shared" si="17"/>
        <v>50</v>
      </c>
      <c r="Q192" t="str">
        <f t="shared" si="18"/>
        <v>film &amp; video</v>
      </c>
      <c r="R192" t="str">
        <f t="shared" si="19"/>
        <v>drama</v>
      </c>
      <c r="S192" s="11">
        <f t="shared" si="20"/>
        <v>42527.650995370372</v>
      </c>
      <c r="T192" s="11">
        <f t="shared" si="21"/>
        <v>42537.650995370372</v>
      </c>
      <c r="AC192">
        <f t="shared" si="22"/>
        <v>13</v>
      </c>
      <c r="AD192">
        <f t="shared" si="23"/>
        <v>18</v>
      </c>
    </row>
    <row r="193" spans="1:3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5</v>
      </c>
      <c r="P193" s="5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1">
        <f t="shared" si="20"/>
        <v>42239.441412037035</v>
      </c>
      <c r="T193" s="11">
        <f t="shared" si="21"/>
        <v>42279.441412037035</v>
      </c>
      <c r="AC193">
        <f t="shared" si="22"/>
        <v>13</v>
      </c>
      <c r="AD193">
        <f t="shared" si="23"/>
        <v>18</v>
      </c>
    </row>
    <row r="194" spans="1:3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1.6999999999999999E-3</v>
      </c>
      <c r="P194" s="5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1">
        <f t="shared" si="20"/>
        <v>41899.792037037041</v>
      </c>
      <c r="T194" s="11">
        <f t="shared" si="21"/>
        <v>41929.792037037041</v>
      </c>
      <c r="AC194">
        <f t="shared" si="22"/>
        <v>13</v>
      </c>
      <c r="AD194">
        <f t="shared" si="23"/>
        <v>18</v>
      </c>
    </row>
    <row r="195" spans="1:3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(E195/D195)*100</f>
        <v>0</v>
      </c>
      <c r="P195" s="5" t="e">
        <f t="shared" ref="P195:P258" si="25">E195/L195</f>
        <v>#DIV/0!</v>
      </c>
      <c r="Q195" t="str">
        <f t="shared" ref="Q195:Q258" si="26">LEFT(N195,AC195-1)</f>
        <v>film &amp; video</v>
      </c>
      <c r="R195" t="str">
        <f t="shared" ref="R195:R258" si="27">RIGHT(N195,AD195-AC195)</f>
        <v>drama</v>
      </c>
      <c r="S195" s="11">
        <f t="shared" ref="S195:S258" si="28">(J195/86400)+DATE(1970,1,1)</f>
        <v>41911.934791666667</v>
      </c>
      <c r="T195" s="11">
        <f t="shared" ref="T195:T258" si="29">(I195/86400)+DATE(1970,1,1)</f>
        <v>41971.976458333331</v>
      </c>
      <c r="AC195">
        <f t="shared" ref="AC195:AC258" si="30">FIND("/",N195)</f>
        <v>13</v>
      </c>
      <c r="AD195">
        <f t="shared" ref="AD195:AD258" si="31">LEN(N195)</f>
        <v>18</v>
      </c>
    </row>
    <row r="196" spans="1:3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0.12</v>
      </c>
      <c r="P196" s="5">
        <f t="shared" si="25"/>
        <v>1</v>
      </c>
      <c r="Q196" t="str">
        <f t="shared" si="26"/>
        <v>film &amp; video</v>
      </c>
      <c r="R196" t="str">
        <f t="shared" si="27"/>
        <v>drama</v>
      </c>
      <c r="S196" s="11">
        <f t="shared" si="28"/>
        <v>42375.996886574074</v>
      </c>
      <c r="T196" s="11">
        <f t="shared" si="29"/>
        <v>42435.996886574074</v>
      </c>
      <c r="AC196">
        <f t="shared" si="30"/>
        <v>13</v>
      </c>
      <c r="AD196">
        <f t="shared" si="31"/>
        <v>18</v>
      </c>
    </row>
    <row r="197" spans="1:3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5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1">
        <f t="shared" si="28"/>
        <v>42135.67050925926</v>
      </c>
      <c r="T197" s="11">
        <f t="shared" si="29"/>
        <v>42195.67050925926</v>
      </c>
      <c r="AC197">
        <f t="shared" si="30"/>
        <v>13</v>
      </c>
      <c r="AD197">
        <f t="shared" si="31"/>
        <v>18</v>
      </c>
    </row>
    <row r="198" spans="1:3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41.857142857142861</v>
      </c>
      <c r="P198" s="5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1">
        <f t="shared" si="28"/>
        <v>42259.542800925927</v>
      </c>
      <c r="T198" s="11">
        <f t="shared" si="29"/>
        <v>42287.875</v>
      </c>
      <c r="AC198">
        <f t="shared" si="30"/>
        <v>13</v>
      </c>
      <c r="AD198">
        <f t="shared" si="31"/>
        <v>18</v>
      </c>
    </row>
    <row r="199" spans="1:3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10.48</v>
      </c>
      <c r="P199" s="5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1">
        <f t="shared" si="28"/>
        <v>42741.848379629635</v>
      </c>
      <c r="T199" s="11">
        <f t="shared" si="29"/>
        <v>42783.875</v>
      </c>
      <c r="AC199">
        <f t="shared" si="30"/>
        <v>13</v>
      </c>
      <c r="AD199">
        <f t="shared" si="31"/>
        <v>18</v>
      </c>
    </row>
    <row r="200" spans="1:3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1.1159999999999999</v>
      </c>
      <c r="P200" s="5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1">
        <f t="shared" si="28"/>
        <v>41887.383356481485</v>
      </c>
      <c r="T200" s="11">
        <f t="shared" si="29"/>
        <v>41917.383356481485</v>
      </c>
      <c r="AC200">
        <f t="shared" si="30"/>
        <v>13</v>
      </c>
      <c r="AD200">
        <f t="shared" si="31"/>
        <v>18</v>
      </c>
    </row>
    <row r="201" spans="1:3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5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1">
        <f t="shared" si="28"/>
        <v>42584.123865740738</v>
      </c>
      <c r="T201" s="11">
        <f t="shared" si="29"/>
        <v>42614.123865740738</v>
      </c>
      <c r="AC201">
        <f t="shared" si="30"/>
        <v>13</v>
      </c>
      <c r="AD201">
        <f t="shared" si="31"/>
        <v>18</v>
      </c>
    </row>
    <row r="202" spans="1:3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26.192500000000003</v>
      </c>
      <c r="P202" s="5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1">
        <f t="shared" si="28"/>
        <v>41867.083368055552</v>
      </c>
      <c r="T202" s="11">
        <f t="shared" si="29"/>
        <v>41897.083368055552</v>
      </c>
      <c r="AC202">
        <f t="shared" si="30"/>
        <v>13</v>
      </c>
      <c r="AD202">
        <f t="shared" si="31"/>
        <v>18</v>
      </c>
    </row>
    <row r="203" spans="1:3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58.461538461538467</v>
      </c>
      <c r="P203" s="5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1">
        <f t="shared" si="28"/>
        <v>42023.818622685183</v>
      </c>
      <c r="T203" s="11">
        <f t="shared" si="29"/>
        <v>42043.818622685183</v>
      </c>
      <c r="AC203">
        <f t="shared" si="30"/>
        <v>13</v>
      </c>
      <c r="AD203">
        <f t="shared" si="31"/>
        <v>18</v>
      </c>
    </row>
    <row r="204" spans="1:3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5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1">
        <f t="shared" si="28"/>
        <v>42255.927824074075</v>
      </c>
      <c r="T204" s="11">
        <f t="shared" si="29"/>
        <v>42285.874305555553</v>
      </c>
      <c r="AC204">
        <f t="shared" si="30"/>
        <v>13</v>
      </c>
      <c r="AD204">
        <f t="shared" si="31"/>
        <v>18</v>
      </c>
    </row>
    <row r="205" spans="1:3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29.84</v>
      </c>
      <c r="P205" s="5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1">
        <f t="shared" si="28"/>
        <v>41973.847962962958</v>
      </c>
      <c r="T205" s="11">
        <f t="shared" si="29"/>
        <v>42033.847962962958</v>
      </c>
      <c r="AC205">
        <f t="shared" si="30"/>
        <v>13</v>
      </c>
      <c r="AD205">
        <f t="shared" si="31"/>
        <v>18</v>
      </c>
    </row>
    <row r="206" spans="1:3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50.721666666666664</v>
      </c>
      <c r="P206" s="5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1">
        <f t="shared" si="28"/>
        <v>42556.583368055552</v>
      </c>
      <c r="T206" s="11">
        <f t="shared" si="29"/>
        <v>42586.583368055552</v>
      </c>
      <c r="AC206">
        <f t="shared" si="30"/>
        <v>13</v>
      </c>
      <c r="AD206">
        <f t="shared" si="31"/>
        <v>18</v>
      </c>
    </row>
    <row r="207" spans="1:3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16.25</v>
      </c>
      <c r="P207" s="5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1">
        <f t="shared" si="28"/>
        <v>42248.632199074069</v>
      </c>
      <c r="T207" s="11">
        <f t="shared" si="29"/>
        <v>42283.632199074069</v>
      </c>
      <c r="AC207">
        <f t="shared" si="30"/>
        <v>13</v>
      </c>
      <c r="AD207">
        <f t="shared" si="31"/>
        <v>18</v>
      </c>
    </row>
    <row r="208" spans="1:3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5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1">
        <f t="shared" si="28"/>
        <v>42567.004432870366</v>
      </c>
      <c r="T208" s="11">
        <f t="shared" si="29"/>
        <v>42588.004432870366</v>
      </c>
      <c r="AC208">
        <f t="shared" si="30"/>
        <v>13</v>
      </c>
      <c r="AD208">
        <f t="shared" si="31"/>
        <v>18</v>
      </c>
    </row>
    <row r="209" spans="1:3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15.214285714285714</v>
      </c>
      <c r="P209" s="5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1">
        <f t="shared" si="28"/>
        <v>41978.197199074071</v>
      </c>
      <c r="T209" s="11">
        <f t="shared" si="29"/>
        <v>42008.197199074071</v>
      </c>
      <c r="AC209">
        <f t="shared" si="30"/>
        <v>13</v>
      </c>
      <c r="AD209">
        <f t="shared" si="31"/>
        <v>18</v>
      </c>
    </row>
    <row r="210" spans="1:3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5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1">
        <f t="shared" si="28"/>
        <v>41959.369988425926</v>
      </c>
      <c r="T210" s="11">
        <f t="shared" si="29"/>
        <v>41989.369988425926</v>
      </c>
      <c r="AC210">
        <f t="shared" si="30"/>
        <v>13</v>
      </c>
      <c r="AD210">
        <f t="shared" si="31"/>
        <v>18</v>
      </c>
    </row>
    <row r="211" spans="1:3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5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1">
        <f t="shared" si="28"/>
        <v>42165.922858796301</v>
      </c>
      <c r="T211" s="11">
        <f t="shared" si="29"/>
        <v>42195.922858796301</v>
      </c>
      <c r="AC211">
        <f t="shared" si="30"/>
        <v>13</v>
      </c>
      <c r="AD211">
        <f t="shared" si="31"/>
        <v>18</v>
      </c>
    </row>
    <row r="212" spans="1:3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25.25</v>
      </c>
      <c r="P212" s="5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1">
        <f t="shared" si="28"/>
        <v>42249.064722222218</v>
      </c>
      <c r="T212" s="11">
        <f t="shared" si="29"/>
        <v>42278.208333333328</v>
      </c>
      <c r="AC212">
        <f t="shared" si="30"/>
        <v>13</v>
      </c>
      <c r="AD212">
        <f t="shared" si="31"/>
        <v>18</v>
      </c>
    </row>
    <row r="213" spans="1:3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44.6</v>
      </c>
      <c r="P213" s="5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1">
        <f t="shared" si="28"/>
        <v>42236.159918981481</v>
      </c>
      <c r="T213" s="11">
        <f t="shared" si="29"/>
        <v>42266.159918981481</v>
      </c>
      <c r="AC213">
        <f t="shared" si="30"/>
        <v>13</v>
      </c>
      <c r="AD213">
        <f t="shared" si="31"/>
        <v>18</v>
      </c>
    </row>
    <row r="214" spans="1:3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1.5873015873015872E-2</v>
      </c>
      <c r="P214" s="5">
        <f t="shared" si="25"/>
        <v>1</v>
      </c>
      <c r="Q214" t="str">
        <f t="shared" si="26"/>
        <v>film &amp; video</v>
      </c>
      <c r="R214" t="str">
        <f t="shared" si="27"/>
        <v>drama</v>
      </c>
      <c r="S214" s="11">
        <f t="shared" si="28"/>
        <v>42416.881018518514</v>
      </c>
      <c r="T214" s="11">
        <f t="shared" si="29"/>
        <v>42476.839351851857</v>
      </c>
      <c r="AC214">
        <f t="shared" si="30"/>
        <v>13</v>
      </c>
      <c r="AD214">
        <f t="shared" si="31"/>
        <v>18</v>
      </c>
    </row>
    <row r="215" spans="1:3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0.04</v>
      </c>
      <c r="P215" s="5">
        <f t="shared" si="25"/>
        <v>20</v>
      </c>
      <c r="Q215" t="str">
        <f t="shared" si="26"/>
        <v>film &amp; video</v>
      </c>
      <c r="R215" t="str">
        <f t="shared" si="27"/>
        <v>drama</v>
      </c>
      <c r="S215" s="11">
        <f t="shared" si="28"/>
        <v>42202.594293981485</v>
      </c>
      <c r="T215" s="11">
        <f t="shared" si="29"/>
        <v>42232.587974537033</v>
      </c>
      <c r="AC215">
        <f t="shared" si="30"/>
        <v>13</v>
      </c>
      <c r="AD215">
        <f t="shared" si="31"/>
        <v>18</v>
      </c>
    </row>
    <row r="216" spans="1:3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8.0000000000000002E-3</v>
      </c>
      <c r="P216" s="5">
        <f t="shared" si="25"/>
        <v>1</v>
      </c>
      <c r="Q216" t="str">
        <f t="shared" si="26"/>
        <v>film &amp; video</v>
      </c>
      <c r="R216" t="str">
        <f t="shared" si="27"/>
        <v>drama</v>
      </c>
      <c r="S216" s="11">
        <f t="shared" si="28"/>
        <v>42009.64061342593</v>
      </c>
      <c r="T216" s="11">
        <f t="shared" si="29"/>
        <v>42069.64061342593</v>
      </c>
      <c r="AC216">
        <f t="shared" si="30"/>
        <v>13</v>
      </c>
      <c r="AD216">
        <f t="shared" si="31"/>
        <v>18</v>
      </c>
    </row>
    <row r="217" spans="1:3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0.22727272727272727</v>
      </c>
      <c r="P217" s="5">
        <f t="shared" si="25"/>
        <v>10</v>
      </c>
      <c r="Q217" t="str">
        <f t="shared" si="26"/>
        <v>film &amp; video</v>
      </c>
      <c r="R217" t="str">
        <f t="shared" si="27"/>
        <v>drama</v>
      </c>
      <c r="S217" s="11">
        <f t="shared" si="28"/>
        <v>42375.230115740742</v>
      </c>
      <c r="T217" s="11">
        <f t="shared" si="29"/>
        <v>42417.999305555553</v>
      </c>
      <c r="AC217">
        <f t="shared" si="30"/>
        <v>13</v>
      </c>
      <c r="AD217">
        <f t="shared" si="31"/>
        <v>18</v>
      </c>
    </row>
    <row r="218" spans="1:3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55.698440000000005</v>
      </c>
      <c r="P218" s="5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1">
        <f t="shared" si="28"/>
        <v>42066.958761574075</v>
      </c>
      <c r="T218" s="11">
        <f t="shared" si="29"/>
        <v>42116.917094907403</v>
      </c>
      <c r="AC218">
        <f t="shared" si="30"/>
        <v>13</v>
      </c>
      <c r="AD218">
        <f t="shared" si="31"/>
        <v>18</v>
      </c>
    </row>
    <row r="219" spans="1:3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11.943</v>
      </c>
      <c r="P219" s="5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1">
        <f t="shared" si="28"/>
        <v>41970.64061342593</v>
      </c>
      <c r="T219" s="11">
        <f t="shared" si="29"/>
        <v>42001.64061342593</v>
      </c>
      <c r="AC219">
        <f t="shared" si="30"/>
        <v>13</v>
      </c>
      <c r="AD219">
        <f t="shared" si="31"/>
        <v>18</v>
      </c>
    </row>
    <row r="220" spans="1:3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2</v>
      </c>
      <c r="P220" s="5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1">
        <f t="shared" si="28"/>
        <v>42079.628344907411</v>
      </c>
      <c r="T220" s="11">
        <f t="shared" si="29"/>
        <v>42139.628344907411</v>
      </c>
      <c r="AC220">
        <f t="shared" si="30"/>
        <v>13</v>
      </c>
      <c r="AD220">
        <f t="shared" si="31"/>
        <v>18</v>
      </c>
    </row>
    <row r="221" spans="1:3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17.630000000000003</v>
      </c>
      <c r="P221" s="5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1">
        <f t="shared" si="28"/>
        <v>42429.326678240745</v>
      </c>
      <c r="T221" s="11">
        <f t="shared" si="29"/>
        <v>42461.290972222225</v>
      </c>
      <c r="AC221">
        <f t="shared" si="30"/>
        <v>13</v>
      </c>
      <c r="AD221">
        <f t="shared" si="31"/>
        <v>18</v>
      </c>
    </row>
    <row r="222" spans="1:3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0.72</v>
      </c>
      <c r="P222" s="5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1">
        <f t="shared" si="28"/>
        <v>42195.643865740742</v>
      </c>
      <c r="T222" s="11">
        <f t="shared" si="29"/>
        <v>42236.837500000001</v>
      </c>
      <c r="AC222">
        <f t="shared" si="30"/>
        <v>13</v>
      </c>
      <c r="AD222">
        <f t="shared" si="31"/>
        <v>18</v>
      </c>
    </row>
    <row r="223" spans="1:3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5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1">
        <f t="shared" si="28"/>
        <v>42031.837546296301</v>
      </c>
      <c r="T223" s="11">
        <f t="shared" si="29"/>
        <v>42091.79587962963</v>
      </c>
      <c r="AC223">
        <f t="shared" si="30"/>
        <v>13</v>
      </c>
      <c r="AD223">
        <f t="shared" si="31"/>
        <v>18</v>
      </c>
    </row>
    <row r="224" spans="1:3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13</v>
      </c>
      <c r="P224" s="5">
        <f t="shared" si="25"/>
        <v>65</v>
      </c>
      <c r="Q224" t="str">
        <f t="shared" si="26"/>
        <v>film &amp; video</v>
      </c>
      <c r="R224" t="str">
        <f t="shared" si="27"/>
        <v>drama</v>
      </c>
      <c r="S224" s="11">
        <f t="shared" si="28"/>
        <v>42031.769884259258</v>
      </c>
      <c r="T224" s="11">
        <f t="shared" si="29"/>
        <v>42090.110416666663</v>
      </c>
      <c r="AC224">
        <f t="shared" si="30"/>
        <v>13</v>
      </c>
      <c r="AD224">
        <f t="shared" si="31"/>
        <v>18</v>
      </c>
    </row>
    <row r="225" spans="1:3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5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1">
        <f t="shared" si="28"/>
        <v>42482.048032407409</v>
      </c>
      <c r="T225" s="11">
        <f t="shared" si="29"/>
        <v>42512.045138888891</v>
      </c>
      <c r="AC225">
        <f t="shared" si="30"/>
        <v>13</v>
      </c>
      <c r="AD225">
        <f t="shared" si="31"/>
        <v>18</v>
      </c>
    </row>
    <row r="226" spans="1:3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5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1">
        <f t="shared" si="28"/>
        <v>42135.235254629632</v>
      </c>
      <c r="T226" s="11">
        <f t="shared" si="29"/>
        <v>42195.235254629632</v>
      </c>
      <c r="AC226">
        <f t="shared" si="30"/>
        <v>13</v>
      </c>
      <c r="AD226">
        <f t="shared" si="31"/>
        <v>18</v>
      </c>
    </row>
    <row r="227" spans="1:3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5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1">
        <f t="shared" si="28"/>
        <v>42438.961273148147</v>
      </c>
      <c r="T227" s="11">
        <f t="shared" si="29"/>
        <v>42468.919606481482</v>
      </c>
      <c r="AC227">
        <f t="shared" si="30"/>
        <v>13</v>
      </c>
      <c r="AD227">
        <f t="shared" si="31"/>
        <v>18</v>
      </c>
    </row>
    <row r="228" spans="1:3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0.86206896551724133</v>
      </c>
      <c r="P228" s="5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1">
        <f t="shared" si="28"/>
        <v>42106.666018518517</v>
      </c>
      <c r="T228" s="11">
        <f t="shared" si="29"/>
        <v>42155.395138888889</v>
      </c>
      <c r="AC228">
        <f t="shared" si="30"/>
        <v>13</v>
      </c>
      <c r="AD228">
        <f t="shared" si="31"/>
        <v>18</v>
      </c>
    </row>
    <row r="229" spans="1:3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5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1">
        <f t="shared" si="28"/>
        <v>42164.893993055557</v>
      </c>
      <c r="T229" s="11">
        <f t="shared" si="29"/>
        <v>42194.893993055557</v>
      </c>
      <c r="AC229">
        <f t="shared" si="30"/>
        <v>13</v>
      </c>
      <c r="AD229">
        <f t="shared" si="31"/>
        <v>18</v>
      </c>
    </row>
    <row r="230" spans="1:3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5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1">
        <f t="shared" si="28"/>
        <v>42096.686400462961</v>
      </c>
      <c r="T230" s="11">
        <f t="shared" si="29"/>
        <v>42156.686400462961</v>
      </c>
      <c r="AC230">
        <f t="shared" si="30"/>
        <v>13</v>
      </c>
      <c r="AD230">
        <f t="shared" si="31"/>
        <v>18</v>
      </c>
    </row>
    <row r="231" spans="1:3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5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1">
        <f t="shared" si="28"/>
        <v>42383.933993055558</v>
      </c>
      <c r="T231" s="11">
        <f t="shared" si="29"/>
        <v>42413.933993055558</v>
      </c>
      <c r="AC231">
        <f t="shared" si="30"/>
        <v>13</v>
      </c>
      <c r="AD231">
        <f t="shared" si="31"/>
        <v>18</v>
      </c>
    </row>
    <row r="232" spans="1:3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0.4</v>
      </c>
      <c r="P232" s="5">
        <f t="shared" si="25"/>
        <v>30</v>
      </c>
      <c r="Q232" t="str">
        <f t="shared" si="26"/>
        <v>film &amp; video</v>
      </c>
      <c r="R232" t="str">
        <f t="shared" si="27"/>
        <v>drama</v>
      </c>
      <c r="S232" s="11">
        <f t="shared" si="28"/>
        <v>42129.77721064815</v>
      </c>
      <c r="T232" s="11">
        <f t="shared" si="29"/>
        <v>42159.77721064815</v>
      </c>
      <c r="AC232">
        <f t="shared" si="30"/>
        <v>13</v>
      </c>
      <c r="AD232">
        <f t="shared" si="31"/>
        <v>18</v>
      </c>
    </row>
    <row r="233" spans="1:3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5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1">
        <f t="shared" si="28"/>
        <v>42341.958923611106</v>
      </c>
      <c r="T233" s="11">
        <f t="shared" si="29"/>
        <v>42371.958923611106</v>
      </c>
      <c r="AC233">
        <f t="shared" si="30"/>
        <v>13</v>
      </c>
      <c r="AD233">
        <f t="shared" si="31"/>
        <v>18</v>
      </c>
    </row>
    <row r="234" spans="1:3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</v>
      </c>
      <c r="P234" s="5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1">
        <f t="shared" si="28"/>
        <v>42032.82576388889</v>
      </c>
      <c r="T234" s="11">
        <f t="shared" si="29"/>
        <v>42062.82576388889</v>
      </c>
      <c r="AC234">
        <f t="shared" si="30"/>
        <v>13</v>
      </c>
      <c r="AD234">
        <f t="shared" si="31"/>
        <v>18</v>
      </c>
    </row>
    <row r="235" spans="1:3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5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1">
        <f t="shared" si="28"/>
        <v>42612.911712962959</v>
      </c>
      <c r="T235" s="11">
        <f t="shared" si="29"/>
        <v>42642.911712962959</v>
      </c>
      <c r="AC235">
        <f t="shared" si="30"/>
        <v>13</v>
      </c>
      <c r="AD235">
        <f t="shared" si="31"/>
        <v>18</v>
      </c>
    </row>
    <row r="236" spans="1:3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40.1</v>
      </c>
      <c r="P236" s="5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1">
        <f t="shared" si="28"/>
        <v>42136.035405092596</v>
      </c>
      <c r="T236" s="11">
        <f t="shared" si="29"/>
        <v>42176.035405092596</v>
      </c>
      <c r="AC236">
        <f t="shared" si="30"/>
        <v>13</v>
      </c>
      <c r="AD236">
        <f t="shared" si="31"/>
        <v>18</v>
      </c>
    </row>
    <row r="237" spans="1:3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5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1">
        <f t="shared" si="28"/>
        <v>42164.908530092594</v>
      </c>
      <c r="T237" s="11">
        <f t="shared" si="29"/>
        <v>42194.908530092594</v>
      </c>
      <c r="AC237">
        <f t="shared" si="30"/>
        <v>13</v>
      </c>
      <c r="AD237">
        <f t="shared" si="31"/>
        <v>18</v>
      </c>
    </row>
    <row r="238" spans="1:3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5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1">
        <f t="shared" si="28"/>
        <v>42321.084479166668</v>
      </c>
      <c r="T238" s="11">
        <f t="shared" si="29"/>
        <v>42374</v>
      </c>
      <c r="AC238">
        <f t="shared" si="30"/>
        <v>13</v>
      </c>
      <c r="AD238">
        <f t="shared" si="31"/>
        <v>18</v>
      </c>
    </row>
    <row r="239" spans="1:3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0.33333333333333337</v>
      </c>
      <c r="P239" s="5">
        <f t="shared" si="25"/>
        <v>50</v>
      </c>
      <c r="Q239" t="str">
        <f t="shared" si="26"/>
        <v>film &amp; video</v>
      </c>
      <c r="R239" t="str">
        <f t="shared" si="27"/>
        <v>drama</v>
      </c>
      <c r="S239" s="11">
        <f t="shared" si="28"/>
        <v>42377.577187499999</v>
      </c>
      <c r="T239" s="11">
        <f t="shared" si="29"/>
        <v>42437.577187499999</v>
      </c>
      <c r="AC239">
        <f t="shared" si="30"/>
        <v>13</v>
      </c>
      <c r="AD239">
        <f t="shared" si="31"/>
        <v>18</v>
      </c>
    </row>
    <row r="240" spans="1:3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5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1">
        <f t="shared" si="28"/>
        <v>42713.962500000001</v>
      </c>
      <c r="T240" s="11">
        <f t="shared" si="29"/>
        <v>42734.375</v>
      </c>
      <c r="AC240">
        <f t="shared" si="30"/>
        <v>13</v>
      </c>
      <c r="AD240">
        <f t="shared" si="31"/>
        <v>18</v>
      </c>
    </row>
    <row r="241" spans="1:3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25</v>
      </c>
      <c r="P241" s="5">
        <f t="shared" si="25"/>
        <v>50</v>
      </c>
      <c r="Q241" t="str">
        <f t="shared" si="26"/>
        <v>film &amp; video</v>
      </c>
      <c r="R241" t="str">
        <f t="shared" si="27"/>
        <v>drama</v>
      </c>
      <c r="S241" s="11">
        <f t="shared" si="28"/>
        <v>42297.110300925924</v>
      </c>
      <c r="T241" s="11">
        <f t="shared" si="29"/>
        <v>42316.5</v>
      </c>
      <c r="AC241">
        <f t="shared" si="30"/>
        <v>13</v>
      </c>
      <c r="AD241">
        <f t="shared" si="31"/>
        <v>18</v>
      </c>
    </row>
    <row r="242" spans="1:3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107.63413333333334</v>
      </c>
      <c r="P242" s="5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1">
        <f t="shared" si="28"/>
        <v>41354.708460648151</v>
      </c>
      <c r="T242" s="11">
        <f t="shared" si="29"/>
        <v>41399.708460648151</v>
      </c>
      <c r="AC242">
        <f t="shared" si="30"/>
        <v>13</v>
      </c>
      <c r="AD242">
        <f t="shared" si="31"/>
        <v>24</v>
      </c>
    </row>
    <row r="243" spans="1:3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112.63736263736264</v>
      </c>
      <c r="P243" s="5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1">
        <f t="shared" si="28"/>
        <v>41949.697962962964</v>
      </c>
      <c r="T243" s="11">
        <f t="shared" si="29"/>
        <v>41994.697962962964</v>
      </c>
      <c r="AC243">
        <f t="shared" si="30"/>
        <v>13</v>
      </c>
      <c r="AD243">
        <f t="shared" si="31"/>
        <v>24</v>
      </c>
    </row>
    <row r="244" spans="1:3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113.46153846153845</v>
      </c>
      <c r="P244" s="5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1">
        <f t="shared" si="28"/>
        <v>40862.492939814816</v>
      </c>
      <c r="T244" s="11">
        <f t="shared" si="29"/>
        <v>40897.492939814816</v>
      </c>
      <c r="AC244">
        <f t="shared" si="30"/>
        <v>13</v>
      </c>
      <c r="AD244">
        <f t="shared" si="31"/>
        <v>24</v>
      </c>
    </row>
    <row r="245" spans="1:3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102.592</v>
      </c>
      <c r="P245" s="5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1">
        <f t="shared" si="28"/>
        <v>41662.047500000001</v>
      </c>
      <c r="T245" s="11">
        <f t="shared" si="29"/>
        <v>41692.047500000001</v>
      </c>
      <c r="AC245">
        <f t="shared" si="30"/>
        <v>13</v>
      </c>
      <c r="AD245">
        <f t="shared" si="31"/>
        <v>24</v>
      </c>
    </row>
    <row r="246" spans="1:3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113.75714285714287</v>
      </c>
      <c r="P246" s="5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1">
        <f t="shared" si="28"/>
        <v>40213.323599537034</v>
      </c>
      <c r="T246" s="11">
        <f t="shared" si="29"/>
        <v>40253.295833333337</v>
      </c>
      <c r="AC246">
        <f t="shared" si="30"/>
        <v>13</v>
      </c>
      <c r="AD246">
        <f t="shared" si="31"/>
        <v>24</v>
      </c>
    </row>
    <row r="247" spans="1:3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103.71999999999998</v>
      </c>
      <c r="P247" s="5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1">
        <f t="shared" si="28"/>
        <v>41107.053067129629</v>
      </c>
      <c r="T247" s="11">
        <f t="shared" si="29"/>
        <v>41137.053067129629</v>
      </c>
      <c r="AC247">
        <f t="shared" si="30"/>
        <v>13</v>
      </c>
      <c r="AD247">
        <f t="shared" si="31"/>
        <v>24</v>
      </c>
    </row>
    <row r="248" spans="1:3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305.46000000000004</v>
      </c>
      <c r="P248" s="5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1">
        <f t="shared" si="28"/>
        <v>40480.363483796296</v>
      </c>
      <c r="T248" s="11">
        <f t="shared" si="29"/>
        <v>40530.405150462961</v>
      </c>
      <c r="AC248">
        <f t="shared" si="30"/>
        <v>13</v>
      </c>
      <c r="AD248">
        <f t="shared" si="31"/>
        <v>24</v>
      </c>
    </row>
    <row r="249" spans="1:3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134.1</v>
      </c>
      <c r="P249" s="5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1">
        <f t="shared" si="28"/>
        <v>40430.604328703703</v>
      </c>
      <c r="T249" s="11">
        <f t="shared" si="29"/>
        <v>40467.152083333334</v>
      </c>
      <c r="AC249">
        <f t="shared" si="30"/>
        <v>13</v>
      </c>
      <c r="AD249">
        <f t="shared" si="31"/>
        <v>24</v>
      </c>
    </row>
    <row r="250" spans="1:3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101.33294117647058</v>
      </c>
      <c r="P250" s="5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1">
        <f t="shared" si="28"/>
        <v>40870.774409722224</v>
      </c>
      <c r="T250" s="11">
        <f t="shared" si="29"/>
        <v>40915.774409722224</v>
      </c>
      <c r="AC250">
        <f t="shared" si="30"/>
        <v>13</v>
      </c>
      <c r="AD250">
        <f t="shared" si="31"/>
        <v>24</v>
      </c>
    </row>
    <row r="251" spans="1:30" ht="64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112.92</v>
      </c>
      <c r="P251" s="5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1">
        <f t="shared" si="28"/>
        <v>40332.923842592594</v>
      </c>
      <c r="T251" s="11">
        <f t="shared" si="29"/>
        <v>40412.736111111109</v>
      </c>
      <c r="AC251">
        <f t="shared" si="30"/>
        <v>13</v>
      </c>
      <c r="AD251">
        <f t="shared" si="31"/>
        <v>24</v>
      </c>
    </row>
    <row r="252" spans="1:3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105.58333333333334</v>
      </c>
      <c r="P252" s="5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1">
        <f t="shared" si="28"/>
        <v>41401.565868055557</v>
      </c>
      <c r="T252" s="11">
        <f t="shared" si="29"/>
        <v>41431.565868055557</v>
      </c>
      <c r="AC252">
        <f t="shared" si="30"/>
        <v>13</v>
      </c>
      <c r="AD252">
        <f t="shared" si="31"/>
        <v>24</v>
      </c>
    </row>
    <row r="253" spans="1:3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125.57142857142858</v>
      </c>
      <c r="P253" s="5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1">
        <f t="shared" si="28"/>
        <v>41013.787569444445</v>
      </c>
      <c r="T253" s="11">
        <f t="shared" si="29"/>
        <v>41045.791666666664</v>
      </c>
      <c r="AC253">
        <f t="shared" si="30"/>
        <v>13</v>
      </c>
      <c r="AD253">
        <f t="shared" si="31"/>
        <v>24</v>
      </c>
    </row>
    <row r="254" spans="1:3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184.56</v>
      </c>
      <c r="P254" s="5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1">
        <f t="shared" si="28"/>
        <v>40266.66270833333</v>
      </c>
      <c r="T254" s="11">
        <f t="shared" si="29"/>
        <v>40330.165972222225</v>
      </c>
      <c r="AC254">
        <f t="shared" si="30"/>
        <v>13</v>
      </c>
      <c r="AD254">
        <f t="shared" si="31"/>
        <v>24</v>
      </c>
    </row>
    <row r="255" spans="1:3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100.73333333333335</v>
      </c>
      <c r="P255" s="5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1">
        <f t="shared" si="28"/>
        <v>40924.650868055556</v>
      </c>
      <c r="T255" s="11">
        <f t="shared" si="29"/>
        <v>40954.650868055556</v>
      </c>
      <c r="AC255">
        <f t="shared" si="30"/>
        <v>13</v>
      </c>
      <c r="AD255">
        <f t="shared" si="31"/>
        <v>24</v>
      </c>
    </row>
    <row r="256" spans="1:3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116.94725</v>
      </c>
      <c r="P256" s="5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1">
        <f t="shared" si="28"/>
        <v>42263.952662037038</v>
      </c>
      <c r="T256" s="11">
        <f t="shared" si="29"/>
        <v>42294.083333333328</v>
      </c>
      <c r="AC256">
        <f t="shared" si="30"/>
        <v>13</v>
      </c>
      <c r="AD256">
        <f t="shared" si="31"/>
        <v>24</v>
      </c>
    </row>
    <row r="257" spans="1:3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106.73325</v>
      </c>
      <c r="P257" s="5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1">
        <f t="shared" si="28"/>
        <v>40588.526412037041</v>
      </c>
      <c r="T257" s="11">
        <f t="shared" si="29"/>
        <v>40618.48474537037</v>
      </c>
      <c r="AC257">
        <f t="shared" si="30"/>
        <v>13</v>
      </c>
      <c r="AD257">
        <f t="shared" si="31"/>
        <v>24</v>
      </c>
    </row>
    <row r="258" spans="1:3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139.1</v>
      </c>
      <c r="P258" s="5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1">
        <f t="shared" si="28"/>
        <v>41319.769293981481</v>
      </c>
      <c r="T258" s="11">
        <f t="shared" si="29"/>
        <v>41349.769293981481</v>
      </c>
      <c r="AC258">
        <f t="shared" si="30"/>
        <v>13</v>
      </c>
      <c r="AD258">
        <f t="shared" si="31"/>
        <v>24</v>
      </c>
    </row>
    <row r="259" spans="1:3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(E259/D259)*100</f>
        <v>106.72648571428572</v>
      </c>
      <c r="P259" s="5">
        <f t="shared" ref="P259:P322" si="33">E259/L259</f>
        <v>66.70405357142856</v>
      </c>
      <c r="Q259" t="str">
        <f t="shared" ref="Q259:Q322" si="34">LEFT(N259,AC259-1)</f>
        <v>film &amp; video</v>
      </c>
      <c r="R259" t="str">
        <f t="shared" ref="R259:R322" si="35">RIGHT(N259,AD259-AC259)</f>
        <v>documentary</v>
      </c>
      <c r="S259" s="11">
        <f t="shared" ref="S259:S322" si="36">(J259/86400)+DATE(1970,1,1)</f>
        <v>42479.626875000002</v>
      </c>
      <c r="T259" s="11">
        <f t="shared" ref="T259:T322" si="37">(I259/86400)+DATE(1970,1,1)</f>
        <v>42509.626875000002</v>
      </c>
      <c r="AC259">
        <f t="shared" ref="AC259:AC322" si="38">FIND("/",N259)</f>
        <v>13</v>
      </c>
      <c r="AD259">
        <f t="shared" ref="AD259:AD322" si="39">LEN(N259)</f>
        <v>24</v>
      </c>
    </row>
    <row r="260" spans="1:3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191.14</v>
      </c>
      <c r="P260" s="5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1">
        <f t="shared" si="36"/>
        <v>40682.051689814813</v>
      </c>
      <c r="T260" s="11">
        <f t="shared" si="37"/>
        <v>40712.051689814813</v>
      </c>
      <c r="AC260">
        <f t="shared" si="38"/>
        <v>13</v>
      </c>
      <c r="AD260">
        <f t="shared" si="39"/>
        <v>24</v>
      </c>
    </row>
    <row r="261" spans="1:3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131.93789333333334</v>
      </c>
      <c r="P261" s="5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1">
        <f t="shared" si="36"/>
        <v>42072.738067129627</v>
      </c>
      <c r="T261" s="11">
        <f t="shared" si="37"/>
        <v>42102.738067129627</v>
      </c>
      <c r="AC261">
        <f t="shared" si="38"/>
        <v>13</v>
      </c>
      <c r="AD261">
        <f t="shared" si="39"/>
        <v>24</v>
      </c>
    </row>
    <row r="262" spans="1:3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106.4</v>
      </c>
      <c r="P262" s="5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1">
        <f t="shared" si="36"/>
        <v>40330.755543981482</v>
      </c>
      <c r="T262" s="11">
        <f t="shared" si="37"/>
        <v>40376.415972222225</v>
      </c>
      <c r="AC262">
        <f t="shared" si="38"/>
        <v>13</v>
      </c>
      <c r="AD262">
        <f t="shared" si="39"/>
        <v>24</v>
      </c>
    </row>
    <row r="263" spans="1:3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107.4</v>
      </c>
      <c r="P263" s="5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1">
        <f t="shared" si="36"/>
        <v>41017.885462962964</v>
      </c>
      <c r="T263" s="11">
        <f t="shared" si="37"/>
        <v>41067.621527777781</v>
      </c>
      <c r="AC263">
        <f t="shared" si="38"/>
        <v>13</v>
      </c>
      <c r="AD263">
        <f t="shared" si="39"/>
        <v>24</v>
      </c>
    </row>
    <row r="264" spans="1:3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240</v>
      </c>
      <c r="P264" s="5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1">
        <f t="shared" si="36"/>
        <v>40555.24800925926</v>
      </c>
      <c r="T264" s="11">
        <f t="shared" si="37"/>
        <v>40600.24800925926</v>
      </c>
      <c r="AC264">
        <f t="shared" si="38"/>
        <v>13</v>
      </c>
      <c r="AD264">
        <f t="shared" si="39"/>
        <v>24</v>
      </c>
    </row>
    <row r="265" spans="1:3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118.08108</v>
      </c>
      <c r="P265" s="5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1">
        <f t="shared" si="36"/>
        <v>41149.954791666663</v>
      </c>
      <c r="T265" s="11">
        <f t="shared" si="37"/>
        <v>41179.954791666663</v>
      </c>
      <c r="AC265">
        <f t="shared" si="38"/>
        <v>13</v>
      </c>
      <c r="AD265">
        <f t="shared" si="39"/>
        <v>24</v>
      </c>
    </row>
    <row r="266" spans="1:3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118.19999999999999</v>
      </c>
      <c r="P266" s="5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1">
        <f t="shared" si="36"/>
        <v>41010.620312500003</v>
      </c>
      <c r="T266" s="11">
        <f t="shared" si="37"/>
        <v>41040.620312500003</v>
      </c>
      <c r="AC266">
        <f t="shared" si="38"/>
        <v>13</v>
      </c>
      <c r="AD266">
        <f t="shared" si="39"/>
        <v>24</v>
      </c>
    </row>
    <row r="267" spans="1:3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111.1</v>
      </c>
      <c r="P267" s="5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1">
        <f t="shared" si="36"/>
        <v>40267.245717592596</v>
      </c>
      <c r="T267" s="11">
        <f t="shared" si="37"/>
        <v>40308.844444444447</v>
      </c>
      <c r="AC267">
        <f t="shared" si="38"/>
        <v>13</v>
      </c>
      <c r="AD267">
        <f t="shared" si="39"/>
        <v>24</v>
      </c>
    </row>
    <row r="268" spans="1:30" ht="64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145.5</v>
      </c>
      <c r="P268" s="5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1">
        <f t="shared" si="36"/>
        <v>40205.174849537041</v>
      </c>
      <c r="T268" s="11">
        <f t="shared" si="37"/>
        <v>40291.160416666666</v>
      </c>
      <c r="AC268">
        <f t="shared" si="38"/>
        <v>13</v>
      </c>
      <c r="AD268">
        <f t="shared" si="39"/>
        <v>24</v>
      </c>
    </row>
    <row r="269" spans="1:3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131.62883248730967</v>
      </c>
      <c r="P269" s="5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1">
        <f t="shared" si="36"/>
        <v>41785.452534722222</v>
      </c>
      <c r="T269" s="11">
        <f t="shared" si="37"/>
        <v>41815.452534722222</v>
      </c>
      <c r="AC269">
        <f t="shared" si="38"/>
        <v>13</v>
      </c>
      <c r="AD269">
        <f t="shared" si="39"/>
        <v>24</v>
      </c>
    </row>
    <row r="270" spans="1:3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111.4</v>
      </c>
      <c r="P270" s="5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1">
        <f t="shared" si="36"/>
        <v>40809.15252314815</v>
      </c>
      <c r="T270" s="11">
        <f t="shared" si="37"/>
        <v>40854.194189814814</v>
      </c>
      <c r="AC270">
        <f t="shared" si="38"/>
        <v>13</v>
      </c>
      <c r="AD270">
        <f t="shared" si="39"/>
        <v>24</v>
      </c>
    </row>
    <row r="271" spans="1:3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147.23376999999999</v>
      </c>
      <c r="P271" s="5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1">
        <f t="shared" si="36"/>
        <v>42758.197013888886</v>
      </c>
      <c r="T271" s="11">
        <f t="shared" si="37"/>
        <v>42788.197013888886</v>
      </c>
      <c r="AC271">
        <f t="shared" si="38"/>
        <v>13</v>
      </c>
      <c r="AD271">
        <f t="shared" si="39"/>
        <v>24</v>
      </c>
    </row>
    <row r="272" spans="1:3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152.60869565217391</v>
      </c>
      <c r="P272" s="5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1">
        <f t="shared" si="36"/>
        <v>40637.86655092593</v>
      </c>
      <c r="T272" s="11">
        <f t="shared" si="37"/>
        <v>40688.166666666664</v>
      </c>
      <c r="AC272">
        <f t="shared" si="38"/>
        <v>13</v>
      </c>
      <c r="AD272">
        <f t="shared" si="39"/>
        <v>24</v>
      </c>
    </row>
    <row r="273" spans="1:3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104.67999999999999</v>
      </c>
      <c r="P273" s="5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1">
        <f t="shared" si="36"/>
        <v>41612.100243055553</v>
      </c>
      <c r="T273" s="11">
        <f t="shared" si="37"/>
        <v>41641.333333333336</v>
      </c>
      <c r="AC273">
        <f t="shared" si="38"/>
        <v>13</v>
      </c>
      <c r="AD273">
        <f t="shared" si="39"/>
        <v>24</v>
      </c>
    </row>
    <row r="274" spans="1:3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177.43366666666668</v>
      </c>
      <c r="P274" s="5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1">
        <f t="shared" si="36"/>
        <v>40235.900358796294</v>
      </c>
      <c r="T274" s="11">
        <f t="shared" si="37"/>
        <v>40296.78402777778</v>
      </c>
      <c r="AC274">
        <f t="shared" si="38"/>
        <v>13</v>
      </c>
      <c r="AD274">
        <f t="shared" si="39"/>
        <v>24</v>
      </c>
    </row>
    <row r="275" spans="1:3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107.7758</v>
      </c>
      <c r="P275" s="5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1">
        <f t="shared" si="36"/>
        <v>40697.498449074075</v>
      </c>
      <c r="T275" s="11">
        <f t="shared" si="37"/>
        <v>40727.498449074075</v>
      </c>
      <c r="AC275">
        <f t="shared" si="38"/>
        <v>13</v>
      </c>
      <c r="AD275">
        <f t="shared" si="39"/>
        <v>24</v>
      </c>
    </row>
    <row r="276" spans="1:3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156</v>
      </c>
      <c r="P276" s="5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1">
        <f t="shared" si="36"/>
        <v>40969.912372685183</v>
      </c>
      <c r="T276" s="11">
        <f t="shared" si="37"/>
        <v>41004.290972222225</v>
      </c>
      <c r="AC276">
        <f t="shared" si="38"/>
        <v>13</v>
      </c>
      <c r="AD276">
        <f t="shared" si="39"/>
        <v>24</v>
      </c>
    </row>
    <row r="277" spans="1:3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108.395</v>
      </c>
      <c r="P277" s="5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1">
        <f t="shared" si="36"/>
        <v>41193.032013888893</v>
      </c>
      <c r="T277" s="11">
        <f t="shared" si="37"/>
        <v>41223.073680555557</v>
      </c>
      <c r="AC277">
        <f t="shared" si="38"/>
        <v>13</v>
      </c>
      <c r="AD277">
        <f t="shared" si="39"/>
        <v>24</v>
      </c>
    </row>
    <row r="278" spans="1:3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147.6</v>
      </c>
      <c r="P278" s="5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1">
        <f t="shared" si="36"/>
        <v>40967.081875000003</v>
      </c>
      <c r="T278" s="11">
        <f t="shared" si="37"/>
        <v>41027.040208333332</v>
      </c>
      <c r="AC278">
        <f t="shared" si="38"/>
        <v>13</v>
      </c>
      <c r="AD278">
        <f t="shared" si="39"/>
        <v>24</v>
      </c>
    </row>
    <row r="279" spans="1:3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110.38153846153847</v>
      </c>
      <c r="P279" s="5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1">
        <f t="shared" si="36"/>
        <v>42117.891423611116</v>
      </c>
      <c r="T279" s="11">
        <f t="shared" si="37"/>
        <v>42147.891423611116</v>
      </c>
      <c r="AC279">
        <f t="shared" si="38"/>
        <v>13</v>
      </c>
      <c r="AD279">
        <f t="shared" si="39"/>
        <v>24</v>
      </c>
    </row>
    <row r="280" spans="1:3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150.34814814814814</v>
      </c>
      <c r="P280" s="5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1">
        <f t="shared" si="36"/>
        <v>41164.040960648148</v>
      </c>
      <c r="T280" s="11">
        <f t="shared" si="37"/>
        <v>41194.040960648148</v>
      </c>
      <c r="AC280">
        <f t="shared" si="38"/>
        <v>13</v>
      </c>
      <c r="AD280">
        <f t="shared" si="39"/>
        <v>24</v>
      </c>
    </row>
    <row r="281" spans="1:3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157.31829411764707</v>
      </c>
      <c r="P281" s="5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1">
        <f t="shared" si="36"/>
        <v>42759.244166666671</v>
      </c>
      <c r="T281" s="11">
        <f t="shared" si="37"/>
        <v>42793.084027777775</v>
      </c>
      <c r="AC281">
        <f t="shared" si="38"/>
        <v>13</v>
      </c>
      <c r="AD281">
        <f t="shared" si="39"/>
        <v>24</v>
      </c>
    </row>
    <row r="282" spans="1:3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156.14400000000001</v>
      </c>
      <c r="P282" s="5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1">
        <f t="shared" si="36"/>
        <v>41744.590682870374</v>
      </c>
      <c r="T282" s="11">
        <f t="shared" si="37"/>
        <v>41789.590682870374</v>
      </c>
      <c r="AC282">
        <f t="shared" si="38"/>
        <v>13</v>
      </c>
      <c r="AD282">
        <f t="shared" si="39"/>
        <v>24</v>
      </c>
    </row>
    <row r="283" spans="1:3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120.58763636363636</v>
      </c>
      <c r="P283" s="5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1">
        <f t="shared" si="36"/>
        <v>39950.163344907407</v>
      </c>
      <c r="T283" s="11">
        <f t="shared" si="37"/>
        <v>40035.80972222222</v>
      </c>
      <c r="AC283">
        <f t="shared" si="38"/>
        <v>13</v>
      </c>
      <c r="AD283">
        <f t="shared" si="39"/>
        <v>24</v>
      </c>
    </row>
    <row r="284" spans="1:3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101.18888888888888</v>
      </c>
      <c r="P284" s="5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1">
        <f t="shared" si="36"/>
        <v>40194.920046296298</v>
      </c>
      <c r="T284" s="11">
        <f t="shared" si="37"/>
        <v>40231.916666666664</v>
      </c>
      <c r="AC284">
        <f t="shared" si="38"/>
        <v>13</v>
      </c>
      <c r="AD284">
        <f t="shared" si="39"/>
        <v>24</v>
      </c>
    </row>
    <row r="285" spans="1:3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114.27249999999999</v>
      </c>
      <c r="P285" s="5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1">
        <f t="shared" si="36"/>
        <v>40675.71</v>
      </c>
      <c r="T285" s="11">
        <f t="shared" si="37"/>
        <v>40695.207638888889</v>
      </c>
      <c r="AC285">
        <f t="shared" si="38"/>
        <v>13</v>
      </c>
      <c r="AD285">
        <f t="shared" si="39"/>
        <v>24</v>
      </c>
    </row>
    <row r="286" spans="1:3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104.62615</v>
      </c>
      <c r="P286" s="5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1">
        <f t="shared" si="36"/>
        <v>40904.738194444442</v>
      </c>
      <c r="T286" s="11">
        <f t="shared" si="37"/>
        <v>40929.738194444442</v>
      </c>
      <c r="AC286">
        <f t="shared" si="38"/>
        <v>13</v>
      </c>
      <c r="AD286">
        <f t="shared" si="39"/>
        <v>24</v>
      </c>
    </row>
    <row r="287" spans="1:3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228.82507142857142</v>
      </c>
      <c r="P287" s="5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1">
        <f t="shared" si="36"/>
        <v>41506.756111111114</v>
      </c>
      <c r="T287" s="11">
        <f t="shared" si="37"/>
        <v>41536.756111111114</v>
      </c>
      <c r="AC287">
        <f t="shared" si="38"/>
        <v>13</v>
      </c>
      <c r="AD287">
        <f t="shared" si="39"/>
        <v>24</v>
      </c>
    </row>
    <row r="288" spans="1:3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109.15333333333332</v>
      </c>
      <c r="P288" s="5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1">
        <f t="shared" si="36"/>
        <v>41313.816250000003</v>
      </c>
      <c r="T288" s="11">
        <f t="shared" si="37"/>
        <v>41358.774583333332</v>
      </c>
      <c r="AC288">
        <f t="shared" si="38"/>
        <v>13</v>
      </c>
      <c r="AD288">
        <f t="shared" si="39"/>
        <v>24</v>
      </c>
    </row>
    <row r="289" spans="1:3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176.29999999999998</v>
      </c>
      <c r="P289" s="5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1">
        <f t="shared" si="36"/>
        <v>41184.277986111112</v>
      </c>
      <c r="T289" s="11">
        <f t="shared" si="37"/>
        <v>41215.166666666664</v>
      </c>
      <c r="AC289">
        <f t="shared" si="38"/>
        <v>13</v>
      </c>
      <c r="AD289">
        <f t="shared" si="39"/>
        <v>24</v>
      </c>
    </row>
    <row r="290" spans="1:3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103.21061999999999</v>
      </c>
      <c r="P290" s="5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1">
        <f t="shared" si="36"/>
        <v>41051.168900462959</v>
      </c>
      <c r="T290" s="11">
        <f t="shared" si="37"/>
        <v>41086.168900462959</v>
      </c>
      <c r="AC290">
        <f t="shared" si="38"/>
        <v>13</v>
      </c>
      <c r="AD290">
        <f t="shared" si="39"/>
        <v>24</v>
      </c>
    </row>
    <row r="291" spans="1:3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104.82000000000001</v>
      </c>
      <c r="P291" s="5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1">
        <f t="shared" si="36"/>
        <v>41550.456412037034</v>
      </c>
      <c r="T291" s="11">
        <f t="shared" si="37"/>
        <v>41580.456412037034</v>
      </c>
      <c r="AC291">
        <f t="shared" si="38"/>
        <v>13</v>
      </c>
      <c r="AD291">
        <f t="shared" si="39"/>
        <v>24</v>
      </c>
    </row>
    <row r="292" spans="1:3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106.68444444444445</v>
      </c>
      <c r="P292" s="5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1">
        <f t="shared" si="36"/>
        <v>40526.36917824074</v>
      </c>
      <c r="T292" s="11">
        <f t="shared" si="37"/>
        <v>40576.332638888889</v>
      </c>
      <c r="AC292">
        <f t="shared" si="38"/>
        <v>13</v>
      </c>
      <c r="AD292">
        <f t="shared" si="39"/>
        <v>24</v>
      </c>
    </row>
    <row r="293" spans="1:3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120.02</v>
      </c>
      <c r="P293" s="5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1">
        <f t="shared" si="36"/>
        <v>41376.769050925926</v>
      </c>
      <c r="T293" s="11">
        <f t="shared" si="37"/>
        <v>41395.000694444447</v>
      </c>
      <c r="AC293">
        <f t="shared" si="38"/>
        <v>13</v>
      </c>
      <c r="AD293">
        <f t="shared" si="39"/>
        <v>24</v>
      </c>
    </row>
    <row r="294" spans="1:3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101.50693333333334</v>
      </c>
      <c r="P294" s="5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1">
        <f t="shared" si="36"/>
        <v>40812.803229166668</v>
      </c>
      <c r="T294" s="11">
        <f t="shared" si="37"/>
        <v>40845.165972222225</v>
      </c>
      <c r="AC294">
        <f t="shared" si="38"/>
        <v>13</v>
      </c>
      <c r="AD294">
        <f t="shared" si="39"/>
        <v>24</v>
      </c>
    </row>
    <row r="295" spans="1:3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101.38461538461539</v>
      </c>
      <c r="P295" s="5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1">
        <f t="shared" si="36"/>
        <v>41719.667986111112</v>
      </c>
      <c r="T295" s="11">
        <f t="shared" si="37"/>
        <v>41749.667986111112</v>
      </c>
      <c r="AC295">
        <f t="shared" si="38"/>
        <v>13</v>
      </c>
      <c r="AD295">
        <f t="shared" si="39"/>
        <v>24</v>
      </c>
    </row>
    <row r="296" spans="1:3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100</v>
      </c>
      <c r="P296" s="5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1">
        <f t="shared" si="36"/>
        <v>40343.084421296298</v>
      </c>
      <c r="T296" s="11">
        <f t="shared" si="37"/>
        <v>40378.666666666664</v>
      </c>
      <c r="AC296">
        <f t="shared" si="38"/>
        <v>13</v>
      </c>
      <c r="AD296">
        <f t="shared" si="39"/>
        <v>24</v>
      </c>
    </row>
    <row r="297" spans="1:3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133.10911999999999</v>
      </c>
      <c r="P297" s="5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1">
        <f t="shared" si="36"/>
        <v>41519.004733796297</v>
      </c>
      <c r="T297" s="11">
        <f t="shared" si="37"/>
        <v>41579</v>
      </c>
      <c r="AC297">
        <f t="shared" si="38"/>
        <v>13</v>
      </c>
      <c r="AD297">
        <f t="shared" si="39"/>
        <v>24</v>
      </c>
    </row>
    <row r="298" spans="1:3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118.72620000000001</v>
      </c>
      <c r="P298" s="5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1">
        <f t="shared" si="36"/>
        <v>41134.475497685184</v>
      </c>
      <c r="T298" s="11">
        <f t="shared" si="37"/>
        <v>41159.475497685184</v>
      </c>
      <c r="AC298">
        <f t="shared" si="38"/>
        <v>13</v>
      </c>
      <c r="AD298">
        <f t="shared" si="39"/>
        <v>24</v>
      </c>
    </row>
    <row r="299" spans="1:3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100.64</v>
      </c>
      <c r="P299" s="5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1">
        <f t="shared" si="36"/>
        <v>42089.728020833332</v>
      </c>
      <c r="T299" s="11">
        <f t="shared" si="37"/>
        <v>42125.165972222225</v>
      </c>
      <c r="AC299">
        <f t="shared" si="38"/>
        <v>13</v>
      </c>
      <c r="AD299">
        <f t="shared" si="39"/>
        <v>24</v>
      </c>
    </row>
    <row r="300" spans="1:3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108.93241269841269</v>
      </c>
      <c r="P300" s="5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1">
        <f t="shared" si="36"/>
        <v>41709.463518518518</v>
      </c>
      <c r="T300" s="11">
        <f t="shared" si="37"/>
        <v>41768.875</v>
      </c>
      <c r="AC300">
        <f t="shared" si="38"/>
        <v>13</v>
      </c>
      <c r="AD300">
        <f t="shared" si="39"/>
        <v>24</v>
      </c>
    </row>
    <row r="301" spans="1:3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178.95250000000001</v>
      </c>
      <c r="P301" s="5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1">
        <f t="shared" si="36"/>
        <v>40469.225231481483</v>
      </c>
      <c r="T301" s="11">
        <f t="shared" si="37"/>
        <v>40499.266898148147</v>
      </c>
      <c r="AC301">
        <f t="shared" si="38"/>
        <v>13</v>
      </c>
      <c r="AD301">
        <f t="shared" si="39"/>
        <v>24</v>
      </c>
    </row>
    <row r="302" spans="1:3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101.72264</v>
      </c>
      <c r="P302" s="5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1">
        <f t="shared" si="36"/>
        <v>40626.959930555553</v>
      </c>
      <c r="T302" s="11">
        <f t="shared" si="37"/>
        <v>40657.959930555553</v>
      </c>
      <c r="AC302">
        <f t="shared" si="38"/>
        <v>13</v>
      </c>
      <c r="AD302">
        <f t="shared" si="39"/>
        <v>24</v>
      </c>
    </row>
    <row r="303" spans="1:3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118.73499999999999</v>
      </c>
      <c r="P303" s="5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1">
        <f t="shared" si="36"/>
        <v>41312.737673611111</v>
      </c>
      <c r="T303" s="11">
        <f t="shared" si="37"/>
        <v>41352.696006944447</v>
      </c>
      <c r="AC303">
        <f t="shared" si="38"/>
        <v>13</v>
      </c>
      <c r="AD303">
        <f t="shared" si="39"/>
        <v>24</v>
      </c>
    </row>
    <row r="304" spans="1:3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100.46</v>
      </c>
      <c r="P304" s="5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1">
        <f t="shared" si="36"/>
        <v>40933.856921296298</v>
      </c>
      <c r="T304" s="11">
        <f t="shared" si="37"/>
        <v>40963.856921296298</v>
      </c>
      <c r="AC304">
        <f t="shared" si="38"/>
        <v>13</v>
      </c>
      <c r="AD304">
        <f t="shared" si="39"/>
        <v>24</v>
      </c>
    </row>
    <row r="305" spans="1:3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137.46666666666667</v>
      </c>
      <c r="P305" s="5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1">
        <f t="shared" si="36"/>
        <v>41032.071134259255</v>
      </c>
      <c r="T305" s="11">
        <f t="shared" si="37"/>
        <v>41062.071134259255</v>
      </c>
      <c r="AC305">
        <f t="shared" si="38"/>
        <v>13</v>
      </c>
      <c r="AD305">
        <f t="shared" si="39"/>
        <v>24</v>
      </c>
    </row>
    <row r="306" spans="1:3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231.64705882352939</v>
      </c>
      <c r="P306" s="5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1">
        <f t="shared" si="36"/>
        <v>41114.094872685186</v>
      </c>
      <c r="T306" s="11">
        <f t="shared" si="37"/>
        <v>41153.083333333336</v>
      </c>
      <c r="AC306">
        <f t="shared" si="38"/>
        <v>13</v>
      </c>
      <c r="AD306">
        <f t="shared" si="39"/>
        <v>24</v>
      </c>
    </row>
    <row r="307" spans="1:3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130.33333333333331</v>
      </c>
      <c r="P307" s="5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1">
        <f t="shared" si="36"/>
        <v>40948.630196759259</v>
      </c>
      <c r="T307" s="11">
        <f t="shared" si="37"/>
        <v>40978.630196759259</v>
      </c>
      <c r="AC307">
        <f t="shared" si="38"/>
        <v>13</v>
      </c>
      <c r="AD307">
        <f t="shared" si="39"/>
        <v>24</v>
      </c>
    </row>
    <row r="308" spans="1:3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292.89999999999998</v>
      </c>
      <c r="P308" s="5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1">
        <f t="shared" si="36"/>
        <v>41333.837187500001</v>
      </c>
      <c r="T308" s="11">
        <f t="shared" si="37"/>
        <v>41353.79552083333</v>
      </c>
      <c r="AC308">
        <f t="shared" si="38"/>
        <v>13</v>
      </c>
      <c r="AD308">
        <f t="shared" si="39"/>
        <v>24</v>
      </c>
    </row>
    <row r="309" spans="1:3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111.31818181818183</v>
      </c>
      <c r="P309" s="5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1">
        <f t="shared" si="36"/>
        <v>41282.944456018522</v>
      </c>
      <c r="T309" s="11">
        <f t="shared" si="37"/>
        <v>41312.944456018522</v>
      </c>
      <c r="AC309">
        <f t="shared" si="38"/>
        <v>13</v>
      </c>
      <c r="AD309">
        <f t="shared" si="39"/>
        <v>24</v>
      </c>
    </row>
    <row r="310" spans="1:3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105.56666666666668</v>
      </c>
      <c r="P310" s="5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1">
        <f t="shared" si="36"/>
        <v>40567.694560185184</v>
      </c>
      <c r="T310" s="11">
        <f t="shared" si="37"/>
        <v>40612.694560185184</v>
      </c>
      <c r="AC310">
        <f t="shared" si="38"/>
        <v>13</v>
      </c>
      <c r="AD310">
        <f t="shared" si="39"/>
        <v>24</v>
      </c>
    </row>
    <row r="311" spans="1:3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118.94444444444446</v>
      </c>
      <c r="P311" s="5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1">
        <f t="shared" si="36"/>
        <v>41134.751550925925</v>
      </c>
      <c r="T311" s="11">
        <f t="shared" si="37"/>
        <v>41155.751550925925</v>
      </c>
      <c r="AC311">
        <f t="shared" si="38"/>
        <v>13</v>
      </c>
      <c r="AD311">
        <f t="shared" si="39"/>
        <v>24</v>
      </c>
    </row>
    <row r="312" spans="1:3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104.129</v>
      </c>
      <c r="P312" s="5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1">
        <f t="shared" si="36"/>
        <v>40821.183136574073</v>
      </c>
      <c r="T312" s="11">
        <f t="shared" si="37"/>
        <v>40836.083333333336</v>
      </c>
      <c r="AC312">
        <f t="shared" si="38"/>
        <v>13</v>
      </c>
      <c r="AD312">
        <f t="shared" si="39"/>
        <v>24</v>
      </c>
    </row>
    <row r="313" spans="1:3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104.10165000000001</v>
      </c>
      <c r="P313" s="5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1">
        <f t="shared" si="36"/>
        <v>40868.219814814816</v>
      </c>
      <c r="T313" s="11">
        <f t="shared" si="37"/>
        <v>40909.332638888889</v>
      </c>
      <c r="AC313">
        <f t="shared" si="38"/>
        <v>13</v>
      </c>
      <c r="AD313">
        <f t="shared" si="39"/>
        <v>24</v>
      </c>
    </row>
    <row r="314" spans="1:3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111.87499999999999</v>
      </c>
      <c r="P314" s="5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1">
        <f t="shared" si="36"/>
        <v>41348.877685185187</v>
      </c>
      <c r="T314" s="11">
        <f t="shared" si="37"/>
        <v>41378.877685185187</v>
      </c>
      <c r="AC314">
        <f t="shared" si="38"/>
        <v>13</v>
      </c>
      <c r="AD314">
        <f t="shared" si="39"/>
        <v>24</v>
      </c>
    </row>
    <row r="315" spans="1:3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104.73529411764706</v>
      </c>
      <c r="P315" s="5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1">
        <f t="shared" si="36"/>
        <v>40357.227939814817</v>
      </c>
      <c r="T315" s="11">
        <f t="shared" si="37"/>
        <v>40401.665972222225</v>
      </c>
      <c r="AC315">
        <f t="shared" si="38"/>
        <v>13</v>
      </c>
      <c r="AD315">
        <f t="shared" si="39"/>
        <v>24</v>
      </c>
    </row>
    <row r="316" spans="1:3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385.15000000000003</v>
      </c>
      <c r="P316" s="5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1">
        <f t="shared" si="36"/>
        <v>41304.833194444444</v>
      </c>
      <c r="T316" s="11">
        <f t="shared" si="37"/>
        <v>41334.833194444444</v>
      </c>
      <c r="AC316">
        <f t="shared" si="38"/>
        <v>13</v>
      </c>
      <c r="AD316">
        <f t="shared" si="39"/>
        <v>24</v>
      </c>
    </row>
    <row r="317" spans="1:3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101.248</v>
      </c>
      <c r="P317" s="5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1">
        <f t="shared" si="36"/>
        <v>41113.77238425926</v>
      </c>
      <c r="T317" s="11">
        <f t="shared" si="37"/>
        <v>41143.77238425926</v>
      </c>
      <c r="AC317">
        <f t="shared" si="38"/>
        <v>13</v>
      </c>
      <c r="AD317">
        <f t="shared" si="39"/>
        <v>24</v>
      </c>
    </row>
    <row r="318" spans="1:3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113.77333333333333</v>
      </c>
      <c r="P318" s="5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1">
        <f t="shared" si="36"/>
        <v>41950.923576388886</v>
      </c>
      <c r="T318" s="11">
        <f t="shared" si="37"/>
        <v>41984.207638888889</v>
      </c>
      <c r="AC318">
        <f t="shared" si="38"/>
        <v>13</v>
      </c>
      <c r="AD318">
        <f t="shared" si="39"/>
        <v>24</v>
      </c>
    </row>
    <row r="319" spans="1:3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100.80333333333333</v>
      </c>
      <c r="P319" s="5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1">
        <f t="shared" si="36"/>
        <v>41589.676886574074</v>
      </c>
      <c r="T319" s="11">
        <f t="shared" si="37"/>
        <v>41619.676886574074</v>
      </c>
      <c r="AC319">
        <f t="shared" si="38"/>
        <v>13</v>
      </c>
      <c r="AD319">
        <f t="shared" si="39"/>
        <v>24</v>
      </c>
    </row>
    <row r="320" spans="1:3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283.32</v>
      </c>
      <c r="P320" s="5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1">
        <f t="shared" si="36"/>
        <v>41330.038784722223</v>
      </c>
      <c r="T320" s="11">
        <f t="shared" si="37"/>
        <v>41359.997118055559</v>
      </c>
      <c r="AC320">
        <f t="shared" si="38"/>
        <v>13</v>
      </c>
      <c r="AD320">
        <f t="shared" si="39"/>
        <v>24</v>
      </c>
    </row>
    <row r="321" spans="1:3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112.68</v>
      </c>
      <c r="P321" s="5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1">
        <f t="shared" si="36"/>
        <v>40123.83829861111</v>
      </c>
      <c r="T321" s="11">
        <f t="shared" si="37"/>
        <v>40211.332638888889</v>
      </c>
      <c r="AC321">
        <f t="shared" si="38"/>
        <v>13</v>
      </c>
      <c r="AD321">
        <f t="shared" si="39"/>
        <v>24</v>
      </c>
    </row>
    <row r="322" spans="1:3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106.58000000000001</v>
      </c>
      <c r="P322" s="5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1">
        <f t="shared" si="36"/>
        <v>42331.551307870366</v>
      </c>
      <c r="T322" s="11">
        <f t="shared" si="37"/>
        <v>42360.958333333328</v>
      </c>
      <c r="AC322">
        <f t="shared" si="38"/>
        <v>13</v>
      </c>
      <c r="AD322">
        <f t="shared" si="39"/>
        <v>24</v>
      </c>
    </row>
    <row r="323" spans="1:3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(E323/D323)*100</f>
        <v>102.66285714285715</v>
      </c>
      <c r="P323" s="5">
        <f t="shared" ref="P323:P386" si="41">E323/L323</f>
        <v>106.62314540059347</v>
      </c>
      <c r="Q323" t="str">
        <f t="shared" ref="Q323:Q386" si="42">LEFT(N323,AC323-1)</f>
        <v>film &amp; video</v>
      </c>
      <c r="R323" t="str">
        <f t="shared" ref="R323:R386" si="43">RIGHT(N323,AD323-AC323)</f>
        <v>documentary</v>
      </c>
      <c r="S323" s="11">
        <f t="shared" ref="S323:S386" si="44">(J323/86400)+DATE(1970,1,1)</f>
        <v>42647.446597222224</v>
      </c>
      <c r="T323" s="11">
        <f t="shared" ref="T323:T386" si="45">(I323/86400)+DATE(1970,1,1)</f>
        <v>42682.488263888888</v>
      </c>
      <c r="AC323">
        <f t="shared" ref="AC323:AC386" si="46">FIND("/",N323)</f>
        <v>13</v>
      </c>
      <c r="AD323">
        <f t="shared" ref="AD323:AD386" si="47">LEN(N323)</f>
        <v>24</v>
      </c>
    </row>
    <row r="324" spans="1:3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107.91200000000001</v>
      </c>
      <c r="P324" s="5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1">
        <f t="shared" si="44"/>
        <v>42473.57</v>
      </c>
      <c r="T324" s="11">
        <f t="shared" si="45"/>
        <v>42503.57</v>
      </c>
      <c r="AC324">
        <f t="shared" si="46"/>
        <v>13</v>
      </c>
      <c r="AD324">
        <f t="shared" si="47"/>
        <v>24</v>
      </c>
    </row>
    <row r="325" spans="1:3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123.07407407407408</v>
      </c>
      <c r="P325" s="5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1">
        <f t="shared" si="44"/>
        <v>42697.32136574074</v>
      </c>
      <c r="T325" s="11">
        <f t="shared" si="45"/>
        <v>42725.332638888889</v>
      </c>
      <c r="AC325">
        <f t="shared" si="46"/>
        <v>13</v>
      </c>
      <c r="AD325">
        <f t="shared" si="47"/>
        <v>24</v>
      </c>
    </row>
    <row r="326" spans="1:3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101.6</v>
      </c>
      <c r="P326" s="5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1">
        <f t="shared" si="44"/>
        <v>42184.626250000001</v>
      </c>
      <c r="T326" s="11">
        <f t="shared" si="45"/>
        <v>42217.626250000001</v>
      </c>
      <c r="AC326">
        <f t="shared" si="46"/>
        <v>13</v>
      </c>
      <c r="AD326">
        <f t="shared" si="47"/>
        <v>24</v>
      </c>
    </row>
    <row r="327" spans="1:3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104.396</v>
      </c>
      <c r="P327" s="5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1">
        <f t="shared" si="44"/>
        <v>42689.187881944439</v>
      </c>
      <c r="T327" s="11">
        <f t="shared" si="45"/>
        <v>42724.187881944439</v>
      </c>
      <c r="AC327">
        <f t="shared" si="46"/>
        <v>13</v>
      </c>
      <c r="AD327">
        <f t="shared" si="47"/>
        <v>24</v>
      </c>
    </row>
    <row r="328" spans="1:3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112.92973333333333</v>
      </c>
      <c r="P328" s="5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1">
        <f t="shared" si="44"/>
        <v>42775.314884259264</v>
      </c>
      <c r="T328" s="11">
        <f t="shared" si="45"/>
        <v>42808.956250000003</v>
      </c>
      <c r="AC328">
        <f t="shared" si="46"/>
        <v>13</v>
      </c>
      <c r="AD328">
        <f t="shared" si="47"/>
        <v>24</v>
      </c>
    </row>
    <row r="329" spans="1:3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136.4</v>
      </c>
      <c r="P329" s="5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1">
        <f t="shared" si="44"/>
        <v>42058.235289351855</v>
      </c>
      <c r="T329" s="11">
        <f t="shared" si="45"/>
        <v>42085.333333333328</v>
      </c>
      <c r="AC329">
        <f t="shared" si="46"/>
        <v>13</v>
      </c>
      <c r="AD329">
        <f t="shared" si="47"/>
        <v>24</v>
      </c>
    </row>
    <row r="330" spans="1:3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103.61439999999999</v>
      </c>
      <c r="P330" s="5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1">
        <f t="shared" si="44"/>
        <v>42278.946620370371</v>
      </c>
      <c r="T330" s="11">
        <f t="shared" si="45"/>
        <v>42309.166666666672</v>
      </c>
      <c r="AC330">
        <f t="shared" si="46"/>
        <v>13</v>
      </c>
      <c r="AD330">
        <f t="shared" si="47"/>
        <v>24</v>
      </c>
    </row>
    <row r="331" spans="1:3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105.5</v>
      </c>
      <c r="P331" s="5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1">
        <f t="shared" si="44"/>
        <v>42291.46674768519</v>
      </c>
      <c r="T331" s="11">
        <f t="shared" si="45"/>
        <v>42315.166666666672</v>
      </c>
      <c r="AC331">
        <f t="shared" si="46"/>
        <v>13</v>
      </c>
      <c r="AD331">
        <f t="shared" si="47"/>
        <v>24</v>
      </c>
    </row>
    <row r="332" spans="1:3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101.82857142857142</v>
      </c>
      <c r="P332" s="5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1">
        <f t="shared" si="44"/>
        <v>41379.515775462962</v>
      </c>
      <c r="T332" s="11">
        <f t="shared" si="45"/>
        <v>41411.165972222225</v>
      </c>
      <c r="AC332">
        <f t="shared" si="46"/>
        <v>13</v>
      </c>
      <c r="AD332">
        <f t="shared" si="47"/>
        <v>24</v>
      </c>
    </row>
    <row r="333" spans="1:3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106.60499999999999</v>
      </c>
      <c r="P333" s="5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1">
        <f t="shared" si="44"/>
        <v>42507.581412037034</v>
      </c>
      <c r="T333" s="11">
        <f t="shared" si="45"/>
        <v>42538.581412037034</v>
      </c>
      <c r="AC333">
        <f t="shared" si="46"/>
        <v>13</v>
      </c>
      <c r="AD333">
        <f t="shared" si="47"/>
        <v>24</v>
      </c>
    </row>
    <row r="334" spans="1:3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113.015</v>
      </c>
      <c r="P334" s="5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1">
        <f t="shared" si="44"/>
        <v>42263.680289351847</v>
      </c>
      <c r="T334" s="11">
        <f t="shared" si="45"/>
        <v>42305.333333333328</v>
      </c>
      <c r="AC334">
        <f t="shared" si="46"/>
        <v>13</v>
      </c>
      <c r="AD334">
        <f t="shared" si="47"/>
        <v>24</v>
      </c>
    </row>
    <row r="335" spans="1:3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125.22750000000001</v>
      </c>
      <c r="P335" s="5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1">
        <f t="shared" si="44"/>
        <v>42437.636469907404</v>
      </c>
      <c r="T335" s="11">
        <f t="shared" si="45"/>
        <v>42467.59480324074</v>
      </c>
      <c r="AC335">
        <f t="shared" si="46"/>
        <v>13</v>
      </c>
      <c r="AD335">
        <f t="shared" si="47"/>
        <v>24</v>
      </c>
    </row>
    <row r="336" spans="1:3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101.19</v>
      </c>
      <c r="P336" s="5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1">
        <f t="shared" si="44"/>
        <v>42101.682372685187</v>
      </c>
      <c r="T336" s="11">
        <f t="shared" si="45"/>
        <v>42139.791666666672</v>
      </c>
      <c r="AC336">
        <f t="shared" si="46"/>
        <v>13</v>
      </c>
      <c r="AD336">
        <f t="shared" si="47"/>
        <v>24</v>
      </c>
    </row>
    <row r="337" spans="1:3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102.76470588235294</v>
      </c>
      <c r="P337" s="5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1">
        <f t="shared" si="44"/>
        <v>42101.737442129626</v>
      </c>
      <c r="T337" s="11">
        <f t="shared" si="45"/>
        <v>42132.916666666672</v>
      </c>
      <c r="AC337">
        <f t="shared" si="46"/>
        <v>13</v>
      </c>
      <c r="AD337">
        <f t="shared" si="47"/>
        <v>24</v>
      </c>
    </row>
    <row r="338" spans="1:3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116.83911999999998</v>
      </c>
      <c r="P338" s="5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1">
        <f t="shared" si="44"/>
        <v>42291.596273148149</v>
      </c>
      <c r="T338" s="11">
        <f t="shared" si="45"/>
        <v>42321.637939814813</v>
      </c>
      <c r="AC338">
        <f t="shared" si="46"/>
        <v>13</v>
      </c>
      <c r="AD338">
        <f t="shared" si="47"/>
        <v>24</v>
      </c>
    </row>
    <row r="339" spans="1:3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101.16833333333335</v>
      </c>
      <c r="P339" s="5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1">
        <f t="shared" si="44"/>
        <v>42047.128564814819</v>
      </c>
      <c r="T339" s="11">
        <f t="shared" si="45"/>
        <v>42077.086898148147</v>
      </c>
      <c r="AC339">
        <f t="shared" si="46"/>
        <v>13</v>
      </c>
      <c r="AD339">
        <f t="shared" si="47"/>
        <v>24</v>
      </c>
    </row>
    <row r="340" spans="1:3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110.13360000000002</v>
      </c>
      <c r="P340" s="5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1">
        <f t="shared" si="44"/>
        <v>42559.755671296298</v>
      </c>
      <c r="T340" s="11">
        <f t="shared" si="45"/>
        <v>42616.041666666672</v>
      </c>
      <c r="AC340">
        <f t="shared" si="46"/>
        <v>13</v>
      </c>
      <c r="AD340">
        <f t="shared" si="47"/>
        <v>24</v>
      </c>
    </row>
    <row r="341" spans="1:3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108.08333333333333</v>
      </c>
      <c r="P341" s="5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1">
        <f t="shared" si="44"/>
        <v>42093.760046296295</v>
      </c>
      <c r="T341" s="11">
        <f t="shared" si="45"/>
        <v>42123.760046296295</v>
      </c>
      <c r="AC341">
        <f t="shared" si="46"/>
        <v>13</v>
      </c>
      <c r="AD341">
        <f t="shared" si="47"/>
        <v>24</v>
      </c>
    </row>
    <row r="342" spans="1:3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125.02285714285715</v>
      </c>
      <c r="P342" s="5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1">
        <f t="shared" si="44"/>
        <v>42772.669062500005</v>
      </c>
      <c r="T342" s="11">
        <f t="shared" si="45"/>
        <v>42802.875</v>
      </c>
      <c r="AC342">
        <f t="shared" si="46"/>
        <v>13</v>
      </c>
      <c r="AD342">
        <f t="shared" si="47"/>
        <v>24</v>
      </c>
    </row>
    <row r="343" spans="1:3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106.71428571428572</v>
      </c>
      <c r="P343" s="5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1">
        <f t="shared" si="44"/>
        <v>41894.879606481481</v>
      </c>
      <c r="T343" s="11">
        <f t="shared" si="45"/>
        <v>41913.165972222225</v>
      </c>
      <c r="AC343">
        <f t="shared" si="46"/>
        <v>13</v>
      </c>
      <c r="AD343">
        <f t="shared" si="47"/>
        <v>24</v>
      </c>
    </row>
    <row r="344" spans="1:3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100.36639999999998</v>
      </c>
      <c r="P344" s="5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1">
        <f t="shared" si="44"/>
        <v>42459.780844907407</v>
      </c>
      <c r="T344" s="11">
        <f t="shared" si="45"/>
        <v>42489.780844907407</v>
      </c>
      <c r="AC344">
        <f t="shared" si="46"/>
        <v>13</v>
      </c>
      <c r="AD344">
        <f t="shared" si="47"/>
        <v>24</v>
      </c>
    </row>
    <row r="345" spans="1:3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102.02863333333335</v>
      </c>
      <c r="P345" s="5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1">
        <f t="shared" si="44"/>
        <v>41926.73778935185</v>
      </c>
      <c r="T345" s="11">
        <f t="shared" si="45"/>
        <v>41957.125</v>
      </c>
      <c r="AC345">
        <f t="shared" si="46"/>
        <v>13</v>
      </c>
      <c r="AD345">
        <f t="shared" si="47"/>
        <v>24</v>
      </c>
    </row>
    <row r="346" spans="1:3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102.08358208955224</v>
      </c>
      <c r="P346" s="5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1">
        <f t="shared" si="44"/>
        <v>42111.970995370371</v>
      </c>
      <c r="T346" s="11">
        <f t="shared" si="45"/>
        <v>42156.097222222219</v>
      </c>
      <c r="AC346">
        <f t="shared" si="46"/>
        <v>13</v>
      </c>
      <c r="AD346">
        <f t="shared" si="47"/>
        <v>24</v>
      </c>
    </row>
    <row r="347" spans="1:3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123.27586206896552</v>
      </c>
      <c r="P347" s="5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1">
        <f t="shared" si="44"/>
        <v>42114.944328703699</v>
      </c>
      <c r="T347" s="11">
        <f t="shared" si="45"/>
        <v>42144.944328703699</v>
      </c>
      <c r="AC347">
        <f t="shared" si="46"/>
        <v>13</v>
      </c>
      <c r="AD347">
        <f t="shared" si="47"/>
        <v>24</v>
      </c>
    </row>
    <row r="348" spans="1:3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170.28880000000001</v>
      </c>
      <c r="P348" s="5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1">
        <f t="shared" si="44"/>
        <v>42261.500243055554</v>
      </c>
      <c r="T348" s="11">
        <f t="shared" si="45"/>
        <v>42291.500243055554</v>
      </c>
      <c r="AC348">
        <f t="shared" si="46"/>
        <v>13</v>
      </c>
      <c r="AD348">
        <f t="shared" si="47"/>
        <v>24</v>
      </c>
    </row>
    <row r="349" spans="1:3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111.59049999999999</v>
      </c>
      <c r="P349" s="5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1">
        <f t="shared" si="44"/>
        <v>42292.495474537034</v>
      </c>
      <c r="T349" s="11">
        <f t="shared" si="45"/>
        <v>42322.537141203706</v>
      </c>
      <c r="AC349">
        <f t="shared" si="46"/>
        <v>13</v>
      </c>
      <c r="AD349">
        <f t="shared" si="47"/>
        <v>24</v>
      </c>
    </row>
    <row r="350" spans="1:3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103</v>
      </c>
      <c r="P350" s="5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1">
        <f t="shared" si="44"/>
        <v>42207.58699074074</v>
      </c>
      <c r="T350" s="11">
        <f t="shared" si="45"/>
        <v>42237.58699074074</v>
      </c>
      <c r="AC350">
        <f t="shared" si="46"/>
        <v>13</v>
      </c>
      <c r="AD350">
        <f t="shared" si="47"/>
        <v>24</v>
      </c>
    </row>
    <row r="351" spans="1:3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106.63570159857905</v>
      </c>
      <c r="P351" s="5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1">
        <f t="shared" si="44"/>
        <v>42760.498935185184</v>
      </c>
      <c r="T351" s="11">
        <f t="shared" si="45"/>
        <v>42790.498935185184</v>
      </c>
      <c r="AC351">
        <f t="shared" si="46"/>
        <v>13</v>
      </c>
      <c r="AD351">
        <f t="shared" si="47"/>
        <v>24</v>
      </c>
    </row>
    <row r="352" spans="1:3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114.75999999999999</v>
      </c>
      <c r="P352" s="5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1">
        <f t="shared" si="44"/>
        <v>42586.066076388888</v>
      </c>
      <c r="T352" s="11">
        <f t="shared" si="45"/>
        <v>42624.165972222225</v>
      </c>
      <c r="AC352">
        <f t="shared" si="46"/>
        <v>13</v>
      </c>
      <c r="AD352">
        <f t="shared" si="47"/>
        <v>24</v>
      </c>
    </row>
    <row r="353" spans="1:3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127.34117647058822</v>
      </c>
      <c r="P353" s="5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1">
        <f t="shared" si="44"/>
        <v>42427.964745370366</v>
      </c>
      <c r="T353" s="11">
        <f t="shared" si="45"/>
        <v>42467.923078703709</v>
      </c>
      <c r="AC353">
        <f t="shared" si="46"/>
        <v>13</v>
      </c>
      <c r="AD353">
        <f t="shared" si="47"/>
        <v>24</v>
      </c>
    </row>
    <row r="354" spans="1:3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116.56</v>
      </c>
      <c r="P354" s="5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1">
        <f t="shared" si="44"/>
        <v>41890.167453703703</v>
      </c>
      <c r="T354" s="11">
        <f t="shared" si="45"/>
        <v>41920.167453703703</v>
      </c>
      <c r="AC354">
        <f t="shared" si="46"/>
        <v>13</v>
      </c>
      <c r="AD354">
        <f t="shared" si="47"/>
        <v>24</v>
      </c>
    </row>
    <row r="355" spans="1:3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108.61819426615318</v>
      </c>
      <c r="P355" s="5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1">
        <f t="shared" si="44"/>
        <v>42297.791886574079</v>
      </c>
      <c r="T355" s="11">
        <f t="shared" si="45"/>
        <v>42327.833553240736</v>
      </c>
      <c r="AC355">
        <f t="shared" si="46"/>
        <v>13</v>
      </c>
      <c r="AD355">
        <f t="shared" si="47"/>
        <v>24</v>
      </c>
    </row>
    <row r="356" spans="1:3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103.94285714285714</v>
      </c>
      <c r="P356" s="5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1">
        <f t="shared" si="44"/>
        <v>42438.827789351853</v>
      </c>
      <c r="T356" s="11">
        <f t="shared" si="45"/>
        <v>42468.786122685182</v>
      </c>
      <c r="AC356">
        <f t="shared" si="46"/>
        <v>13</v>
      </c>
      <c r="AD356">
        <f t="shared" si="47"/>
        <v>24</v>
      </c>
    </row>
    <row r="357" spans="1:3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116.25714285714285</v>
      </c>
      <c r="P357" s="5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1">
        <f t="shared" si="44"/>
        <v>41943.293912037036</v>
      </c>
      <c r="T357" s="11">
        <f t="shared" si="45"/>
        <v>41974.3355787037</v>
      </c>
      <c r="AC357">
        <f t="shared" si="46"/>
        <v>13</v>
      </c>
      <c r="AD357">
        <f t="shared" si="47"/>
        <v>24</v>
      </c>
    </row>
    <row r="358" spans="1:3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102.69239999999999</v>
      </c>
      <c r="P358" s="5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1">
        <f t="shared" si="44"/>
        <v>42415.803159722222</v>
      </c>
      <c r="T358" s="11">
        <f t="shared" si="45"/>
        <v>42445.761493055557</v>
      </c>
      <c r="AC358">
        <f t="shared" si="46"/>
        <v>13</v>
      </c>
      <c r="AD358">
        <f t="shared" si="47"/>
        <v>24</v>
      </c>
    </row>
    <row r="359" spans="1:3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174</v>
      </c>
      <c r="P359" s="5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1">
        <f t="shared" si="44"/>
        <v>42078.222187499996</v>
      </c>
      <c r="T359" s="11">
        <f t="shared" si="45"/>
        <v>42118.222187499996</v>
      </c>
      <c r="AC359">
        <f t="shared" si="46"/>
        <v>13</v>
      </c>
      <c r="AD359">
        <f t="shared" si="47"/>
        <v>24</v>
      </c>
    </row>
    <row r="360" spans="1:3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103.08800000000001</v>
      </c>
      <c r="P360" s="5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1">
        <f t="shared" si="44"/>
        <v>42507.860196759255</v>
      </c>
      <c r="T360" s="11">
        <f t="shared" si="45"/>
        <v>42536.625</v>
      </c>
      <c r="AC360">
        <f t="shared" si="46"/>
        <v>13</v>
      </c>
      <c r="AD360">
        <f t="shared" si="47"/>
        <v>24</v>
      </c>
    </row>
    <row r="361" spans="1:3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104.85537190082646</v>
      </c>
      <c r="P361" s="5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1">
        <f t="shared" si="44"/>
        <v>41935.070486111115</v>
      </c>
      <c r="T361" s="11">
        <f t="shared" si="45"/>
        <v>41957.216666666667</v>
      </c>
      <c r="AC361">
        <f t="shared" si="46"/>
        <v>13</v>
      </c>
      <c r="AD361">
        <f t="shared" si="47"/>
        <v>24</v>
      </c>
    </row>
    <row r="362" spans="1:3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101.375</v>
      </c>
      <c r="P362" s="5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1">
        <f t="shared" si="44"/>
        <v>42163.897916666669</v>
      </c>
      <c r="T362" s="11">
        <f t="shared" si="45"/>
        <v>42208.132638888885</v>
      </c>
      <c r="AC362">
        <f t="shared" si="46"/>
        <v>13</v>
      </c>
      <c r="AD362">
        <f t="shared" si="47"/>
        <v>24</v>
      </c>
    </row>
    <row r="363" spans="1:3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111.07699999999998</v>
      </c>
      <c r="P363" s="5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1">
        <f t="shared" si="44"/>
        <v>41936.001226851848</v>
      </c>
      <c r="T363" s="11">
        <f t="shared" si="45"/>
        <v>41966.042893518519</v>
      </c>
      <c r="AC363">
        <f t="shared" si="46"/>
        <v>13</v>
      </c>
      <c r="AD363">
        <f t="shared" si="47"/>
        <v>24</v>
      </c>
    </row>
    <row r="364" spans="1:3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124.15933781686496</v>
      </c>
      <c r="P364" s="5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1">
        <f t="shared" si="44"/>
        <v>41837.210543981484</v>
      </c>
      <c r="T364" s="11">
        <f t="shared" si="45"/>
        <v>41859</v>
      </c>
      <c r="AC364">
        <f t="shared" si="46"/>
        <v>13</v>
      </c>
      <c r="AD364">
        <f t="shared" si="47"/>
        <v>24</v>
      </c>
    </row>
    <row r="365" spans="1:3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101.33333333333334</v>
      </c>
      <c r="P365" s="5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1">
        <f t="shared" si="44"/>
        <v>40255.744629629626</v>
      </c>
      <c r="T365" s="11">
        <f t="shared" si="45"/>
        <v>40300.806944444441</v>
      </c>
      <c r="AC365">
        <f t="shared" si="46"/>
        <v>13</v>
      </c>
      <c r="AD365">
        <f t="shared" si="47"/>
        <v>24</v>
      </c>
    </row>
    <row r="366" spans="1:3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110.16142857142856</v>
      </c>
      <c r="P366" s="5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1">
        <f t="shared" si="44"/>
        <v>41780.859629629631</v>
      </c>
      <c r="T366" s="11">
        <f t="shared" si="45"/>
        <v>41811.165972222225</v>
      </c>
      <c r="AC366">
        <f t="shared" si="46"/>
        <v>13</v>
      </c>
      <c r="AD366">
        <f t="shared" si="47"/>
        <v>24</v>
      </c>
    </row>
    <row r="367" spans="1:3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103.97333333333334</v>
      </c>
      <c r="P367" s="5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1">
        <f t="shared" si="44"/>
        <v>41668.606469907405</v>
      </c>
      <c r="T367" s="11">
        <f t="shared" si="45"/>
        <v>41698.606469907405</v>
      </c>
      <c r="AC367">
        <f t="shared" si="46"/>
        <v>13</v>
      </c>
      <c r="AD367">
        <f t="shared" si="47"/>
        <v>24</v>
      </c>
    </row>
    <row r="368" spans="1:3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101.31578947368421</v>
      </c>
      <c r="P368" s="5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1">
        <f t="shared" si="44"/>
        <v>41019.793032407411</v>
      </c>
      <c r="T368" s="11">
        <f t="shared" si="45"/>
        <v>41049.793032407411</v>
      </c>
      <c r="AC368">
        <f t="shared" si="46"/>
        <v>13</v>
      </c>
      <c r="AD368">
        <f t="shared" si="47"/>
        <v>24</v>
      </c>
    </row>
    <row r="369" spans="1:3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103.3501</v>
      </c>
      <c r="P369" s="5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1">
        <f t="shared" si="44"/>
        <v>41355.577291666668</v>
      </c>
      <c r="T369" s="11">
        <f t="shared" si="45"/>
        <v>41395.207638888889</v>
      </c>
      <c r="AC369">
        <f t="shared" si="46"/>
        <v>13</v>
      </c>
      <c r="AD369">
        <f t="shared" si="47"/>
        <v>24</v>
      </c>
    </row>
    <row r="370" spans="1:3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104.11200000000001</v>
      </c>
      <c r="P370" s="5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1">
        <f t="shared" si="44"/>
        <v>42043.605578703704</v>
      </c>
      <c r="T370" s="11">
        <f t="shared" si="45"/>
        <v>42078.563912037032</v>
      </c>
      <c r="AC370">
        <f t="shared" si="46"/>
        <v>13</v>
      </c>
      <c r="AD370">
        <f t="shared" si="47"/>
        <v>24</v>
      </c>
    </row>
    <row r="371" spans="1:3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110.15569230769231</v>
      </c>
      <c r="P371" s="5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1">
        <f t="shared" si="44"/>
        <v>40893.551724537036</v>
      </c>
      <c r="T371" s="11">
        <f t="shared" si="45"/>
        <v>40923.551724537036</v>
      </c>
      <c r="AC371">
        <f t="shared" si="46"/>
        <v>13</v>
      </c>
      <c r="AD371">
        <f t="shared" si="47"/>
        <v>24</v>
      </c>
    </row>
    <row r="372" spans="1:3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122.02</v>
      </c>
      <c r="P372" s="5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1">
        <f t="shared" si="44"/>
        <v>42711.795138888891</v>
      </c>
      <c r="T372" s="11">
        <f t="shared" si="45"/>
        <v>42741.795138888891</v>
      </c>
      <c r="AC372">
        <f t="shared" si="46"/>
        <v>13</v>
      </c>
      <c r="AD372">
        <f t="shared" si="47"/>
        <v>24</v>
      </c>
    </row>
    <row r="373" spans="1:3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114.16866666666667</v>
      </c>
      <c r="P373" s="5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1">
        <f t="shared" si="44"/>
        <v>41261.767812500002</v>
      </c>
      <c r="T373" s="11">
        <f t="shared" si="45"/>
        <v>41306.767812500002</v>
      </c>
      <c r="AC373">
        <f t="shared" si="46"/>
        <v>13</v>
      </c>
      <c r="AD373">
        <f t="shared" si="47"/>
        <v>24</v>
      </c>
    </row>
    <row r="374" spans="1:3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125.33333333333334</v>
      </c>
      <c r="P374" s="5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1">
        <f t="shared" si="44"/>
        <v>42425.576898148152</v>
      </c>
      <c r="T374" s="11">
        <f t="shared" si="45"/>
        <v>42465.666666666672</v>
      </c>
      <c r="AC374">
        <f t="shared" si="46"/>
        <v>13</v>
      </c>
      <c r="AD374">
        <f t="shared" si="47"/>
        <v>24</v>
      </c>
    </row>
    <row r="375" spans="1:3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106.66666666666667</v>
      </c>
      <c r="P375" s="5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1">
        <f t="shared" si="44"/>
        <v>41078.91201388889</v>
      </c>
      <c r="T375" s="11">
        <f t="shared" si="45"/>
        <v>41108.91201388889</v>
      </c>
      <c r="AC375">
        <f t="shared" si="46"/>
        <v>13</v>
      </c>
      <c r="AD375">
        <f t="shared" si="47"/>
        <v>24</v>
      </c>
    </row>
    <row r="376" spans="1:3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130.65</v>
      </c>
      <c r="P376" s="5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1">
        <f t="shared" si="44"/>
        <v>40757.889247685183</v>
      </c>
      <c r="T376" s="11">
        <f t="shared" si="45"/>
        <v>40802.889247685183</v>
      </c>
      <c r="AC376">
        <f t="shared" si="46"/>
        <v>13</v>
      </c>
      <c r="AD376">
        <f t="shared" si="47"/>
        <v>24</v>
      </c>
    </row>
    <row r="377" spans="1:3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120</v>
      </c>
      <c r="P377" s="5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1">
        <f t="shared" si="44"/>
        <v>41657.985081018516</v>
      </c>
      <c r="T377" s="11">
        <f t="shared" si="45"/>
        <v>41699.720833333333</v>
      </c>
      <c r="AC377">
        <f t="shared" si="46"/>
        <v>13</v>
      </c>
      <c r="AD377">
        <f t="shared" si="47"/>
        <v>24</v>
      </c>
    </row>
    <row r="378" spans="1:3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105.9591836734694</v>
      </c>
      <c r="P378" s="5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1">
        <f t="shared" si="44"/>
        <v>42576.452731481477</v>
      </c>
      <c r="T378" s="11">
        <f t="shared" si="45"/>
        <v>42607.452731481477</v>
      </c>
      <c r="AC378">
        <f t="shared" si="46"/>
        <v>13</v>
      </c>
      <c r="AD378">
        <f t="shared" si="47"/>
        <v>24</v>
      </c>
    </row>
    <row r="379" spans="1:3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114.39999999999999</v>
      </c>
      <c r="P379" s="5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1">
        <f t="shared" si="44"/>
        <v>42292.250787037032</v>
      </c>
      <c r="T379" s="11">
        <f t="shared" si="45"/>
        <v>42322.292361111111</v>
      </c>
      <c r="AC379">
        <f t="shared" si="46"/>
        <v>13</v>
      </c>
      <c r="AD379">
        <f t="shared" si="47"/>
        <v>24</v>
      </c>
    </row>
    <row r="380" spans="1:3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111.76666666666665</v>
      </c>
      <c r="P380" s="5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1">
        <f t="shared" si="44"/>
        <v>42370.571851851855</v>
      </c>
      <c r="T380" s="11">
        <f t="shared" si="45"/>
        <v>42394.994444444441</v>
      </c>
      <c r="AC380">
        <f t="shared" si="46"/>
        <v>13</v>
      </c>
      <c r="AD380">
        <f t="shared" si="47"/>
        <v>24</v>
      </c>
    </row>
    <row r="381" spans="1:3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116.08000000000001</v>
      </c>
      <c r="P381" s="5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1">
        <f t="shared" si="44"/>
        <v>40987.688333333332</v>
      </c>
      <c r="T381" s="11">
        <f t="shared" si="45"/>
        <v>41032.688333333332</v>
      </c>
      <c r="AC381">
        <f t="shared" si="46"/>
        <v>13</v>
      </c>
      <c r="AD381">
        <f t="shared" si="47"/>
        <v>24</v>
      </c>
    </row>
    <row r="382" spans="1:3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141.5</v>
      </c>
      <c r="P382" s="5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1">
        <f t="shared" si="44"/>
        <v>42367.719814814816</v>
      </c>
      <c r="T382" s="11">
        <f t="shared" si="45"/>
        <v>42392.719814814816</v>
      </c>
      <c r="AC382">
        <f t="shared" si="46"/>
        <v>13</v>
      </c>
      <c r="AD382">
        <f t="shared" si="47"/>
        <v>24</v>
      </c>
    </row>
    <row r="383" spans="1:3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104.72999999999999</v>
      </c>
      <c r="P383" s="5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1">
        <f t="shared" si="44"/>
        <v>41085.698113425926</v>
      </c>
      <c r="T383" s="11">
        <f t="shared" si="45"/>
        <v>41120.208333333336</v>
      </c>
      <c r="AC383">
        <f t="shared" si="46"/>
        <v>13</v>
      </c>
      <c r="AD383">
        <f t="shared" si="47"/>
        <v>24</v>
      </c>
    </row>
    <row r="384" spans="1:3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255.83333333333331</v>
      </c>
      <c r="P384" s="5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1">
        <f t="shared" si="44"/>
        <v>41144.709490740745</v>
      </c>
      <c r="T384" s="11">
        <f t="shared" si="45"/>
        <v>41158.709490740745</v>
      </c>
      <c r="AC384">
        <f t="shared" si="46"/>
        <v>13</v>
      </c>
      <c r="AD384">
        <f t="shared" si="47"/>
        <v>24</v>
      </c>
    </row>
    <row r="385" spans="1:3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206.70670670670671</v>
      </c>
      <c r="P385" s="5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1">
        <f t="shared" si="44"/>
        <v>41755.117581018516</v>
      </c>
      <c r="T385" s="11">
        <f t="shared" si="45"/>
        <v>41778.117581018516</v>
      </c>
      <c r="AC385">
        <f t="shared" si="46"/>
        <v>13</v>
      </c>
      <c r="AD385">
        <f t="shared" si="47"/>
        <v>24</v>
      </c>
    </row>
    <row r="386" spans="1:3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112.105</v>
      </c>
      <c r="P386" s="5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1">
        <f t="shared" si="44"/>
        <v>41980.781793981485</v>
      </c>
      <c r="T386" s="11">
        <f t="shared" si="45"/>
        <v>42010.781793981485</v>
      </c>
      <c r="AC386">
        <f t="shared" si="46"/>
        <v>13</v>
      </c>
      <c r="AD386">
        <f t="shared" si="47"/>
        <v>24</v>
      </c>
    </row>
    <row r="387" spans="1:3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(E387/D387)*100</f>
        <v>105.982</v>
      </c>
      <c r="P387" s="5">
        <f t="shared" ref="P387:P450" si="49">E387/L387</f>
        <v>111.79535864978902</v>
      </c>
      <c r="Q387" t="str">
        <f t="shared" ref="Q387:Q450" si="50">LEFT(N387,AC387-1)</f>
        <v>film &amp; video</v>
      </c>
      <c r="R387" t="str">
        <f t="shared" ref="R387:R450" si="51">RIGHT(N387,AD387-AC387)</f>
        <v>documentary</v>
      </c>
      <c r="S387" s="11">
        <f t="shared" ref="S387:S450" si="52">(J387/86400)+DATE(1970,1,1)</f>
        <v>41934.584502314814</v>
      </c>
      <c r="T387" s="11">
        <f t="shared" ref="T387:T450" si="53">(I387/86400)+DATE(1970,1,1)</f>
        <v>41964.626168981486</v>
      </c>
      <c r="AC387">
        <f t="shared" ref="AC387:AC450" si="54">FIND("/",N387)</f>
        <v>13</v>
      </c>
      <c r="AD387">
        <f t="shared" ref="AD387:AD450" si="55">LEN(N387)</f>
        <v>24</v>
      </c>
    </row>
    <row r="388" spans="1:3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100.16666666666667</v>
      </c>
      <c r="P388" s="5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1">
        <f t="shared" si="52"/>
        <v>42211.951284722221</v>
      </c>
      <c r="T388" s="11">
        <f t="shared" si="53"/>
        <v>42226.951284722221</v>
      </c>
      <c r="AC388">
        <f t="shared" si="54"/>
        <v>13</v>
      </c>
      <c r="AD388">
        <f t="shared" si="55"/>
        <v>24</v>
      </c>
    </row>
    <row r="389" spans="1:3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213.98947368421051</v>
      </c>
      <c r="P389" s="5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1">
        <f t="shared" si="52"/>
        <v>42200.67659722222</v>
      </c>
      <c r="T389" s="11">
        <f t="shared" si="53"/>
        <v>42231.25</v>
      </c>
      <c r="AC389">
        <f t="shared" si="54"/>
        <v>13</v>
      </c>
      <c r="AD389">
        <f t="shared" si="55"/>
        <v>24</v>
      </c>
    </row>
    <row r="390" spans="1:3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126.16000000000001</v>
      </c>
      <c r="P390" s="5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1">
        <f t="shared" si="52"/>
        <v>42549.076157407406</v>
      </c>
      <c r="T390" s="11">
        <f t="shared" si="53"/>
        <v>42579.076157407406</v>
      </c>
      <c r="AC390">
        <f t="shared" si="54"/>
        <v>13</v>
      </c>
      <c r="AD390">
        <f t="shared" si="55"/>
        <v>24</v>
      </c>
    </row>
    <row r="391" spans="1:3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181.53547058823528</v>
      </c>
      <c r="P391" s="5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1">
        <f t="shared" si="52"/>
        <v>41674.063078703708</v>
      </c>
      <c r="T391" s="11">
        <f t="shared" si="53"/>
        <v>41705.957638888889</v>
      </c>
      <c r="AC391">
        <f t="shared" si="54"/>
        <v>13</v>
      </c>
      <c r="AD391">
        <f t="shared" si="55"/>
        <v>24</v>
      </c>
    </row>
    <row r="392" spans="1:3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100</v>
      </c>
      <c r="P392" s="5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1">
        <f t="shared" si="52"/>
        <v>42112.036712962959</v>
      </c>
      <c r="T392" s="11">
        <f t="shared" si="53"/>
        <v>42132.036712962959</v>
      </c>
      <c r="AC392">
        <f t="shared" si="54"/>
        <v>13</v>
      </c>
      <c r="AD392">
        <f t="shared" si="55"/>
        <v>24</v>
      </c>
    </row>
    <row r="393" spans="1:3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100.61</v>
      </c>
      <c r="P393" s="5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1">
        <f t="shared" si="52"/>
        <v>40865.042256944442</v>
      </c>
      <c r="T393" s="11">
        <f t="shared" si="53"/>
        <v>40895.040972222225</v>
      </c>
      <c r="AC393">
        <f t="shared" si="54"/>
        <v>13</v>
      </c>
      <c r="AD393">
        <f t="shared" si="55"/>
        <v>24</v>
      </c>
    </row>
    <row r="394" spans="1:3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100.9027027027027</v>
      </c>
      <c r="P394" s="5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1">
        <f t="shared" si="52"/>
        <v>40763.717256944445</v>
      </c>
      <c r="T394" s="11">
        <f t="shared" si="53"/>
        <v>40794.125</v>
      </c>
      <c r="AC394">
        <f t="shared" si="54"/>
        <v>13</v>
      </c>
      <c r="AD394">
        <f t="shared" si="55"/>
        <v>24</v>
      </c>
    </row>
    <row r="395" spans="1:3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110.446</v>
      </c>
      <c r="P395" s="5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1">
        <f t="shared" si="52"/>
        <v>41526.708935185183</v>
      </c>
      <c r="T395" s="11">
        <f t="shared" si="53"/>
        <v>41557.708935185183</v>
      </c>
      <c r="AC395">
        <f t="shared" si="54"/>
        <v>13</v>
      </c>
      <c r="AD395">
        <f t="shared" si="55"/>
        <v>24</v>
      </c>
    </row>
    <row r="396" spans="1:3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111.8936170212766</v>
      </c>
      <c r="P396" s="5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1">
        <f t="shared" si="52"/>
        <v>42417.818078703705</v>
      </c>
      <c r="T396" s="11">
        <f t="shared" si="53"/>
        <v>42477.776412037041</v>
      </c>
      <c r="AC396">
        <f t="shared" si="54"/>
        <v>13</v>
      </c>
      <c r="AD396">
        <f t="shared" si="55"/>
        <v>24</v>
      </c>
    </row>
    <row r="397" spans="1:3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108.04450000000001</v>
      </c>
      <c r="P397" s="5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1">
        <f t="shared" si="52"/>
        <v>40990.909259259257</v>
      </c>
      <c r="T397" s="11">
        <f t="shared" si="53"/>
        <v>41026.897222222222</v>
      </c>
      <c r="AC397">
        <f t="shared" si="54"/>
        <v>13</v>
      </c>
      <c r="AD397">
        <f t="shared" si="55"/>
        <v>24</v>
      </c>
    </row>
    <row r="398" spans="1:3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106.66666666666667</v>
      </c>
      <c r="P398" s="5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1">
        <f t="shared" si="52"/>
        <v>41082.564884259264</v>
      </c>
      <c r="T398" s="11">
        <f t="shared" si="53"/>
        <v>41097.564884259264</v>
      </c>
      <c r="AC398">
        <f t="shared" si="54"/>
        <v>13</v>
      </c>
      <c r="AD398">
        <f t="shared" si="55"/>
        <v>24</v>
      </c>
    </row>
    <row r="399" spans="1:3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103.90027322404372</v>
      </c>
      <c r="P399" s="5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1">
        <f t="shared" si="52"/>
        <v>40379.776435185187</v>
      </c>
      <c r="T399" s="11">
        <f t="shared" si="53"/>
        <v>40422.155555555553</v>
      </c>
      <c r="AC399">
        <f t="shared" si="54"/>
        <v>13</v>
      </c>
      <c r="AD399">
        <f t="shared" si="55"/>
        <v>24</v>
      </c>
    </row>
    <row r="400" spans="1:3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125.16000000000001</v>
      </c>
      <c r="P400" s="5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1">
        <f t="shared" si="52"/>
        <v>42078.793124999997</v>
      </c>
      <c r="T400" s="11">
        <f t="shared" si="53"/>
        <v>42123.793124999997</v>
      </c>
      <c r="AC400">
        <f t="shared" si="54"/>
        <v>13</v>
      </c>
      <c r="AD400">
        <f t="shared" si="55"/>
        <v>24</v>
      </c>
    </row>
    <row r="401" spans="1:3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106.80499999999999</v>
      </c>
      <c r="P401" s="5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1">
        <f t="shared" si="52"/>
        <v>42687.875775462962</v>
      </c>
      <c r="T401" s="11">
        <f t="shared" si="53"/>
        <v>42718.5</v>
      </c>
      <c r="AC401">
        <f t="shared" si="54"/>
        <v>13</v>
      </c>
      <c r="AD401">
        <f t="shared" si="55"/>
        <v>24</v>
      </c>
    </row>
    <row r="402" spans="1:3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112.30249999999999</v>
      </c>
      <c r="P402" s="5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1">
        <f t="shared" si="52"/>
        <v>41745.635960648149</v>
      </c>
      <c r="T402" s="11">
        <f t="shared" si="53"/>
        <v>41776.145833333336</v>
      </c>
      <c r="AC402">
        <f t="shared" si="54"/>
        <v>13</v>
      </c>
      <c r="AD402">
        <f t="shared" si="55"/>
        <v>24</v>
      </c>
    </row>
    <row r="403" spans="1:3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103.812</v>
      </c>
      <c r="P403" s="5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1">
        <f t="shared" si="52"/>
        <v>40732.842245370368</v>
      </c>
      <c r="T403" s="11">
        <f t="shared" si="53"/>
        <v>40762.842245370368</v>
      </c>
      <c r="AC403">
        <f t="shared" si="54"/>
        <v>13</v>
      </c>
      <c r="AD403">
        <f t="shared" si="55"/>
        <v>24</v>
      </c>
    </row>
    <row r="404" spans="1:3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141.65</v>
      </c>
      <c r="P404" s="5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1">
        <f t="shared" si="52"/>
        <v>42292.539548611108</v>
      </c>
      <c r="T404" s="11">
        <f t="shared" si="53"/>
        <v>42313.58121527778</v>
      </c>
      <c r="AC404">
        <f t="shared" si="54"/>
        <v>13</v>
      </c>
      <c r="AD404">
        <f t="shared" si="55"/>
        <v>24</v>
      </c>
    </row>
    <row r="405" spans="1:3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105.25999999999999</v>
      </c>
      <c r="P405" s="5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1">
        <f t="shared" si="52"/>
        <v>40718.310659722221</v>
      </c>
      <c r="T405" s="11">
        <f t="shared" si="53"/>
        <v>40765.297222222223</v>
      </c>
      <c r="AC405">
        <f t="shared" si="54"/>
        <v>13</v>
      </c>
      <c r="AD405">
        <f t="shared" si="55"/>
        <v>24</v>
      </c>
    </row>
    <row r="406" spans="1:3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103.09142857142857</v>
      </c>
      <c r="P406" s="5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1">
        <f t="shared" si="52"/>
        <v>41646.628032407403</v>
      </c>
      <c r="T406" s="11">
        <f t="shared" si="53"/>
        <v>41675.961111111115</v>
      </c>
      <c r="AC406">
        <f t="shared" si="54"/>
        <v>13</v>
      </c>
      <c r="AD406">
        <f t="shared" si="55"/>
        <v>24</v>
      </c>
    </row>
    <row r="407" spans="1:3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107.65957446808511</v>
      </c>
      <c r="P407" s="5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1">
        <f t="shared" si="52"/>
        <v>41674.08494212963</v>
      </c>
      <c r="T407" s="11">
        <f t="shared" si="53"/>
        <v>41704.08494212963</v>
      </c>
      <c r="AC407">
        <f t="shared" si="54"/>
        <v>13</v>
      </c>
      <c r="AD407">
        <f t="shared" si="55"/>
        <v>24</v>
      </c>
    </row>
    <row r="408" spans="1:3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107.70464285714286</v>
      </c>
      <c r="P408" s="5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1">
        <f t="shared" si="52"/>
        <v>40638.162465277775</v>
      </c>
      <c r="T408" s="11">
        <f t="shared" si="53"/>
        <v>40672.249305555553</v>
      </c>
      <c r="AC408">
        <f t="shared" si="54"/>
        <v>13</v>
      </c>
      <c r="AD408">
        <f t="shared" si="55"/>
        <v>24</v>
      </c>
    </row>
    <row r="409" spans="1:3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101.55000000000001</v>
      </c>
      <c r="P409" s="5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1">
        <f t="shared" si="52"/>
        <v>40806.870949074073</v>
      </c>
      <c r="T409" s="11">
        <f t="shared" si="53"/>
        <v>40866.912615740745</v>
      </c>
      <c r="AC409">
        <f t="shared" si="54"/>
        <v>13</v>
      </c>
      <c r="AD409">
        <f t="shared" si="55"/>
        <v>24</v>
      </c>
    </row>
    <row r="410" spans="1:3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101.43766666666667</v>
      </c>
      <c r="P410" s="5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1">
        <f t="shared" si="52"/>
        <v>41543.735995370371</v>
      </c>
      <c r="T410" s="11">
        <f t="shared" si="53"/>
        <v>41583.777662037035</v>
      </c>
      <c r="AC410">
        <f t="shared" si="54"/>
        <v>13</v>
      </c>
      <c r="AD410">
        <f t="shared" si="55"/>
        <v>24</v>
      </c>
    </row>
    <row r="411" spans="1:3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136.80000000000001</v>
      </c>
      <c r="P411" s="5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1">
        <f t="shared" si="52"/>
        <v>42543.862777777773</v>
      </c>
      <c r="T411" s="11">
        <f t="shared" si="53"/>
        <v>42573.862777777773</v>
      </c>
      <c r="AC411">
        <f t="shared" si="54"/>
        <v>13</v>
      </c>
      <c r="AD411">
        <f t="shared" si="55"/>
        <v>24</v>
      </c>
    </row>
    <row r="412" spans="1:3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128.29999999999998</v>
      </c>
      <c r="P412" s="5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1">
        <f t="shared" si="52"/>
        <v>42113.981446759259</v>
      </c>
      <c r="T412" s="11">
        <f t="shared" si="53"/>
        <v>42173.981446759259</v>
      </c>
      <c r="AC412">
        <f t="shared" si="54"/>
        <v>13</v>
      </c>
      <c r="AD412">
        <f t="shared" si="55"/>
        <v>24</v>
      </c>
    </row>
    <row r="413" spans="1:3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101.05</v>
      </c>
      <c r="P413" s="5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1">
        <f t="shared" si="52"/>
        <v>41598.17597222222</v>
      </c>
      <c r="T413" s="11">
        <f t="shared" si="53"/>
        <v>41630.208333333336</v>
      </c>
      <c r="AC413">
        <f t="shared" si="54"/>
        <v>13</v>
      </c>
      <c r="AD413">
        <f t="shared" si="55"/>
        <v>24</v>
      </c>
    </row>
    <row r="414" spans="1:3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126.84</v>
      </c>
      <c r="P414" s="5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1">
        <f t="shared" si="52"/>
        <v>41099.742800925924</v>
      </c>
      <c r="T414" s="11">
        <f t="shared" si="53"/>
        <v>41115.742800925924</v>
      </c>
      <c r="AC414">
        <f t="shared" si="54"/>
        <v>13</v>
      </c>
      <c r="AD414">
        <f t="shared" si="55"/>
        <v>24</v>
      </c>
    </row>
    <row r="415" spans="1:3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105.0859375</v>
      </c>
      <c r="P415" s="5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1">
        <f t="shared" si="52"/>
        <v>41079.877442129626</v>
      </c>
      <c r="T415" s="11">
        <f t="shared" si="53"/>
        <v>41109.877442129626</v>
      </c>
      <c r="AC415">
        <f t="shared" si="54"/>
        <v>13</v>
      </c>
      <c r="AD415">
        <f t="shared" si="55"/>
        <v>24</v>
      </c>
    </row>
    <row r="416" spans="1:3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102.85405405405406</v>
      </c>
      <c r="P416" s="5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1">
        <f t="shared" si="52"/>
        <v>41529.063252314816</v>
      </c>
      <c r="T416" s="11">
        <f t="shared" si="53"/>
        <v>41559.063252314816</v>
      </c>
      <c r="AC416">
        <f t="shared" si="54"/>
        <v>13</v>
      </c>
      <c r="AD416">
        <f t="shared" si="55"/>
        <v>24</v>
      </c>
    </row>
    <row r="417" spans="1:3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102.14714285714285</v>
      </c>
      <c r="P417" s="5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1">
        <f t="shared" si="52"/>
        <v>41904.851875</v>
      </c>
      <c r="T417" s="11">
        <f t="shared" si="53"/>
        <v>41929.5</v>
      </c>
      <c r="AC417">
        <f t="shared" si="54"/>
        <v>13</v>
      </c>
      <c r="AD417">
        <f t="shared" si="55"/>
        <v>24</v>
      </c>
    </row>
    <row r="418" spans="1:3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120.21700000000001</v>
      </c>
      <c r="P418" s="5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1">
        <f t="shared" si="52"/>
        <v>41648.396192129629</v>
      </c>
      <c r="T418" s="11">
        <f t="shared" si="53"/>
        <v>41678.396192129629</v>
      </c>
      <c r="AC418">
        <f t="shared" si="54"/>
        <v>13</v>
      </c>
      <c r="AD418">
        <f t="shared" si="55"/>
        <v>24</v>
      </c>
    </row>
    <row r="419" spans="1:3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100.24761904761905</v>
      </c>
      <c r="P419" s="5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1">
        <f t="shared" si="52"/>
        <v>41360.970601851848</v>
      </c>
      <c r="T419" s="11">
        <f t="shared" si="53"/>
        <v>41372.189583333333</v>
      </c>
      <c r="AC419">
        <f t="shared" si="54"/>
        <v>13</v>
      </c>
      <c r="AD419">
        <f t="shared" si="55"/>
        <v>24</v>
      </c>
    </row>
    <row r="420" spans="1:3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100.63392857142857</v>
      </c>
      <c r="P420" s="5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1">
        <f t="shared" si="52"/>
        <v>42178.282372685186</v>
      </c>
      <c r="T420" s="11">
        <f t="shared" si="53"/>
        <v>42208.282372685186</v>
      </c>
      <c r="AC420">
        <f t="shared" si="54"/>
        <v>13</v>
      </c>
      <c r="AD420">
        <f t="shared" si="55"/>
        <v>24</v>
      </c>
    </row>
    <row r="421" spans="1:3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100.4375</v>
      </c>
      <c r="P421" s="5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1">
        <f t="shared" si="52"/>
        <v>41394.842442129629</v>
      </c>
      <c r="T421" s="11">
        <f t="shared" si="53"/>
        <v>41454.842442129629</v>
      </c>
      <c r="AC421">
        <f t="shared" si="54"/>
        <v>13</v>
      </c>
      <c r="AD421">
        <f t="shared" si="55"/>
        <v>24</v>
      </c>
    </row>
    <row r="422" spans="1:3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0.43939393939393934</v>
      </c>
      <c r="P422" s="5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1">
        <f t="shared" si="52"/>
        <v>41682.23646990741</v>
      </c>
      <c r="T422" s="11">
        <f t="shared" si="53"/>
        <v>41712.194803240738</v>
      </c>
      <c r="AC422">
        <f t="shared" si="54"/>
        <v>13</v>
      </c>
      <c r="AD422">
        <f t="shared" si="55"/>
        <v>22</v>
      </c>
    </row>
    <row r="423" spans="1:3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2.0066666666666668</v>
      </c>
      <c r="P423" s="5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1">
        <f t="shared" si="52"/>
        <v>42177.491388888884</v>
      </c>
      <c r="T423" s="11">
        <f t="shared" si="53"/>
        <v>42237.491388888884</v>
      </c>
      <c r="AC423">
        <f t="shared" si="54"/>
        <v>13</v>
      </c>
      <c r="AD423">
        <f t="shared" si="55"/>
        <v>22</v>
      </c>
    </row>
    <row r="424" spans="1:3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1.075</v>
      </c>
      <c r="P424" s="5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1">
        <f t="shared" si="52"/>
        <v>41863.260381944448</v>
      </c>
      <c r="T424" s="11">
        <f t="shared" si="53"/>
        <v>41893.260381944448</v>
      </c>
      <c r="AC424">
        <f t="shared" si="54"/>
        <v>13</v>
      </c>
      <c r="AD424">
        <f t="shared" si="55"/>
        <v>22</v>
      </c>
    </row>
    <row r="425" spans="1:3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0.76500000000000001</v>
      </c>
      <c r="P425" s="5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1">
        <f t="shared" si="52"/>
        <v>41400.92627314815</v>
      </c>
      <c r="T425" s="11">
        <f t="shared" si="53"/>
        <v>41430.92627314815</v>
      </c>
      <c r="AC425">
        <f t="shared" si="54"/>
        <v>13</v>
      </c>
      <c r="AD425">
        <f t="shared" si="55"/>
        <v>22</v>
      </c>
    </row>
    <row r="426" spans="1:3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6.7966666666666677</v>
      </c>
      <c r="P426" s="5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1">
        <f t="shared" si="52"/>
        <v>40934.376145833332</v>
      </c>
      <c r="T426" s="11">
        <f t="shared" si="53"/>
        <v>40994.334479166668</v>
      </c>
      <c r="AC426">
        <f t="shared" si="54"/>
        <v>13</v>
      </c>
      <c r="AD426">
        <f t="shared" si="55"/>
        <v>22</v>
      </c>
    </row>
    <row r="427" spans="1:3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1.2E-2</v>
      </c>
      <c r="P427" s="5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1">
        <f t="shared" si="52"/>
        <v>42275.861157407402</v>
      </c>
      <c r="T427" s="11">
        <f t="shared" si="53"/>
        <v>42335.902824074074</v>
      </c>
      <c r="AC427">
        <f t="shared" si="54"/>
        <v>13</v>
      </c>
      <c r="AD427">
        <f t="shared" si="55"/>
        <v>22</v>
      </c>
    </row>
    <row r="428" spans="1:3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1.3299999999999998</v>
      </c>
      <c r="P428" s="5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1">
        <f t="shared" si="52"/>
        <v>42400.711967592593</v>
      </c>
      <c r="T428" s="11">
        <f t="shared" si="53"/>
        <v>42430.711967592593</v>
      </c>
      <c r="AC428">
        <f t="shared" si="54"/>
        <v>13</v>
      </c>
      <c r="AD428">
        <f t="shared" si="55"/>
        <v>22</v>
      </c>
    </row>
    <row r="429" spans="1:3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5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1">
        <f t="shared" si="52"/>
        <v>42285.90902777778</v>
      </c>
      <c r="T429" s="11">
        <f t="shared" si="53"/>
        <v>42299.790972222225</v>
      </c>
      <c r="AC429">
        <f t="shared" si="54"/>
        <v>13</v>
      </c>
      <c r="AD429">
        <f t="shared" si="55"/>
        <v>22</v>
      </c>
    </row>
    <row r="430" spans="1:3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5.6333333333333329</v>
      </c>
      <c r="P430" s="5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1">
        <f t="shared" si="52"/>
        <v>41778.766724537039</v>
      </c>
      <c r="T430" s="11">
        <f t="shared" si="53"/>
        <v>41806.916666666664</v>
      </c>
      <c r="AC430">
        <f t="shared" si="54"/>
        <v>13</v>
      </c>
      <c r="AD430">
        <f t="shared" si="55"/>
        <v>22</v>
      </c>
    </row>
    <row r="431" spans="1:3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5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1">
        <f t="shared" si="52"/>
        <v>40070.901412037041</v>
      </c>
      <c r="T431" s="11">
        <f t="shared" si="53"/>
        <v>40144.207638888889</v>
      </c>
      <c r="AC431">
        <f t="shared" si="54"/>
        <v>13</v>
      </c>
      <c r="AD431">
        <f t="shared" si="55"/>
        <v>22</v>
      </c>
    </row>
    <row r="432" spans="1:3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</v>
      </c>
      <c r="P432" s="5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1">
        <f t="shared" si="52"/>
        <v>41513.107256944444</v>
      </c>
      <c r="T432" s="11">
        <f t="shared" si="53"/>
        <v>41528.107256944444</v>
      </c>
      <c r="AC432">
        <f t="shared" si="54"/>
        <v>13</v>
      </c>
      <c r="AD432">
        <f t="shared" si="55"/>
        <v>22</v>
      </c>
    </row>
    <row r="433" spans="1:3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13.833333333333334</v>
      </c>
      <c r="P433" s="5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1">
        <f t="shared" si="52"/>
        <v>42526.871331018519</v>
      </c>
      <c r="T433" s="11">
        <f t="shared" si="53"/>
        <v>42556.871331018519</v>
      </c>
      <c r="AC433">
        <f t="shared" si="54"/>
        <v>13</v>
      </c>
      <c r="AD433">
        <f t="shared" si="55"/>
        <v>22</v>
      </c>
    </row>
    <row r="434" spans="1:3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</v>
      </c>
      <c r="P434" s="5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1">
        <f t="shared" si="52"/>
        <v>42238.726631944446</v>
      </c>
      <c r="T434" s="11">
        <f t="shared" si="53"/>
        <v>42298.726631944446</v>
      </c>
      <c r="AC434">
        <f t="shared" si="54"/>
        <v>13</v>
      </c>
      <c r="AD434">
        <f t="shared" si="55"/>
        <v>22</v>
      </c>
    </row>
    <row r="435" spans="1:3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5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1">
        <f t="shared" si="52"/>
        <v>42228.629884259259</v>
      </c>
      <c r="T435" s="11">
        <f t="shared" si="53"/>
        <v>42288.629884259259</v>
      </c>
      <c r="AC435">
        <f t="shared" si="54"/>
        <v>13</v>
      </c>
      <c r="AD435">
        <f t="shared" si="55"/>
        <v>22</v>
      </c>
    </row>
    <row r="436" spans="1:3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5</v>
      </c>
      <c r="P436" s="5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1">
        <f t="shared" si="52"/>
        <v>41576.834513888891</v>
      </c>
      <c r="T436" s="11">
        <f t="shared" si="53"/>
        <v>41609.876180555555</v>
      </c>
      <c r="AC436">
        <f t="shared" si="54"/>
        <v>13</v>
      </c>
      <c r="AD436">
        <f t="shared" si="55"/>
        <v>22</v>
      </c>
    </row>
    <row r="437" spans="1:3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2.7272727272727275E-3</v>
      </c>
      <c r="P437" s="5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1">
        <f t="shared" si="52"/>
        <v>41500.747453703705</v>
      </c>
      <c r="T437" s="11">
        <f t="shared" si="53"/>
        <v>41530.747453703705</v>
      </c>
      <c r="AC437">
        <f t="shared" si="54"/>
        <v>13</v>
      </c>
      <c r="AD437">
        <f t="shared" si="55"/>
        <v>22</v>
      </c>
    </row>
    <row r="438" spans="1:3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5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1">
        <f t="shared" si="52"/>
        <v>41456.36241898148</v>
      </c>
      <c r="T438" s="11">
        <f t="shared" si="53"/>
        <v>41486.36241898148</v>
      </c>
      <c r="AC438">
        <f t="shared" si="54"/>
        <v>13</v>
      </c>
      <c r="AD438">
        <f t="shared" si="55"/>
        <v>22</v>
      </c>
    </row>
    <row r="439" spans="1:3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5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1">
        <f t="shared" si="52"/>
        <v>42591.31858796296</v>
      </c>
      <c r="T439" s="11">
        <f t="shared" si="53"/>
        <v>42651.31858796296</v>
      </c>
      <c r="AC439">
        <f t="shared" si="54"/>
        <v>13</v>
      </c>
      <c r="AD439">
        <f t="shared" si="55"/>
        <v>22</v>
      </c>
    </row>
    <row r="440" spans="1:3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</v>
      </c>
      <c r="P440" s="5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1">
        <f t="shared" si="52"/>
        <v>42296.261087962965</v>
      </c>
      <c r="T440" s="11">
        <f t="shared" si="53"/>
        <v>42326.302754629629</v>
      </c>
      <c r="AC440">
        <f t="shared" si="54"/>
        <v>13</v>
      </c>
      <c r="AD440">
        <f t="shared" si="55"/>
        <v>22</v>
      </c>
    </row>
    <row r="441" spans="1:3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5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1">
        <f t="shared" si="52"/>
        <v>41919.761782407411</v>
      </c>
      <c r="T441" s="11">
        <f t="shared" si="53"/>
        <v>41929.761782407411</v>
      </c>
      <c r="AC441">
        <f t="shared" si="54"/>
        <v>13</v>
      </c>
      <c r="AD441">
        <f t="shared" si="55"/>
        <v>22</v>
      </c>
    </row>
    <row r="442" spans="1:3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0.1</v>
      </c>
      <c r="P442" s="5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1">
        <f t="shared" si="52"/>
        <v>42423.985567129625</v>
      </c>
      <c r="T442" s="11">
        <f t="shared" si="53"/>
        <v>42453.943900462968</v>
      </c>
      <c r="AC442">
        <f t="shared" si="54"/>
        <v>13</v>
      </c>
      <c r="AD442">
        <f t="shared" si="55"/>
        <v>22</v>
      </c>
    </row>
    <row r="443" spans="1:3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5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1">
        <f t="shared" si="52"/>
        <v>41550.793935185182</v>
      </c>
      <c r="T443" s="11">
        <f t="shared" si="53"/>
        <v>41580.793935185182</v>
      </c>
      <c r="AC443">
        <f t="shared" si="54"/>
        <v>13</v>
      </c>
      <c r="AD443">
        <f t="shared" si="55"/>
        <v>22</v>
      </c>
    </row>
    <row r="444" spans="1:3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39.358823529411765</v>
      </c>
      <c r="P444" s="5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1">
        <f t="shared" si="52"/>
        <v>42024.888692129629</v>
      </c>
      <c r="T444" s="11">
        <f t="shared" si="53"/>
        <v>42054.888692129629</v>
      </c>
      <c r="AC444">
        <f t="shared" si="54"/>
        <v>13</v>
      </c>
      <c r="AD444">
        <f t="shared" si="55"/>
        <v>22</v>
      </c>
    </row>
    <row r="445" spans="1:3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0.1</v>
      </c>
      <c r="P445" s="5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1">
        <f t="shared" si="52"/>
        <v>41650.015057870369</v>
      </c>
      <c r="T445" s="11">
        <f t="shared" si="53"/>
        <v>41680.015057870369</v>
      </c>
      <c r="AC445">
        <f t="shared" si="54"/>
        <v>13</v>
      </c>
      <c r="AD445">
        <f t="shared" si="55"/>
        <v>22</v>
      </c>
    </row>
    <row r="446" spans="1:3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5</v>
      </c>
      <c r="P446" s="5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1">
        <f t="shared" si="52"/>
        <v>40894.906956018516</v>
      </c>
      <c r="T446" s="11">
        <f t="shared" si="53"/>
        <v>40954.906956018516</v>
      </c>
      <c r="AC446">
        <f t="shared" si="54"/>
        <v>13</v>
      </c>
      <c r="AD446">
        <f t="shared" si="55"/>
        <v>22</v>
      </c>
    </row>
    <row r="447" spans="1:3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3.3333333333333335E-3</v>
      </c>
      <c r="P447" s="5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1">
        <f t="shared" si="52"/>
        <v>42130.335358796292</v>
      </c>
      <c r="T447" s="11">
        <f t="shared" si="53"/>
        <v>42145.335358796292</v>
      </c>
      <c r="AC447">
        <f t="shared" si="54"/>
        <v>13</v>
      </c>
      <c r="AD447">
        <f t="shared" si="55"/>
        <v>22</v>
      </c>
    </row>
    <row r="448" spans="1:3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7.2952380952380951</v>
      </c>
      <c r="P448" s="5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1">
        <f t="shared" si="52"/>
        <v>42037.083564814813</v>
      </c>
      <c r="T448" s="11">
        <f t="shared" si="53"/>
        <v>42067.083564814813</v>
      </c>
      <c r="AC448">
        <f t="shared" si="54"/>
        <v>13</v>
      </c>
      <c r="AD448">
        <f t="shared" si="55"/>
        <v>22</v>
      </c>
    </row>
    <row r="449" spans="1:3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1.6666666666666666E-2</v>
      </c>
      <c r="P449" s="5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1">
        <f t="shared" si="52"/>
        <v>41331.555127314816</v>
      </c>
      <c r="T449" s="11">
        <f t="shared" si="53"/>
        <v>41356.513460648144</v>
      </c>
      <c r="AC449">
        <f t="shared" si="54"/>
        <v>13</v>
      </c>
      <c r="AD449">
        <f t="shared" si="55"/>
        <v>22</v>
      </c>
    </row>
    <row r="450" spans="1:3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3.2804000000000002</v>
      </c>
      <c r="P450" s="5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1">
        <f t="shared" si="52"/>
        <v>41753.758043981477</v>
      </c>
      <c r="T450" s="11">
        <f t="shared" si="53"/>
        <v>41773.758043981477</v>
      </c>
      <c r="AC450">
        <f t="shared" si="54"/>
        <v>13</v>
      </c>
      <c r="AD450">
        <f t="shared" si="55"/>
        <v>22</v>
      </c>
    </row>
    <row r="451" spans="1:3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(E451/D451)*100</f>
        <v>2.25</v>
      </c>
      <c r="P451" s="5">
        <f t="shared" ref="P451:P514" si="57">E451/L451</f>
        <v>9</v>
      </c>
      <c r="Q451" t="str">
        <f t="shared" ref="Q451:Q514" si="58">LEFT(N451,AC451-1)</f>
        <v>film &amp; video</v>
      </c>
      <c r="R451" t="str">
        <f t="shared" ref="R451:R514" si="59">RIGHT(N451,AD451-AC451)</f>
        <v>animation</v>
      </c>
      <c r="S451" s="11">
        <f t="shared" ref="S451:S514" si="60">(J451/86400)+DATE(1970,1,1)</f>
        <v>41534.568113425928</v>
      </c>
      <c r="T451" s="11">
        <f t="shared" ref="T451:T514" si="61">(I451/86400)+DATE(1970,1,1)</f>
        <v>41564.568113425928</v>
      </c>
      <c r="AC451">
        <f t="shared" ref="AC451:AC514" si="62">FIND("/",N451)</f>
        <v>13</v>
      </c>
      <c r="AD451">
        <f t="shared" ref="AD451:AD514" si="63">LEN(N451)</f>
        <v>22</v>
      </c>
    </row>
    <row r="452" spans="1:3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0.79200000000000004</v>
      </c>
      <c r="P452" s="5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1">
        <f t="shared" si="60"/>
        <v>41654.946759259255</v>
      </c>
      <c r="T452" s="11">
        <f t="shared" si="61"/>
        <v>41684.946759259255</v>
      </c>
      <c r="AC452">
        <f t="shared" si="62"/>
        <v>13</v>
      </c>
      <c r="AD452">
        <f t="shared" si="63"/>
        <v>22</v>
      </c>
    </row>
    <row r="453" spans="1:3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5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1">
        <f t="shared" si="60"/>
        <v>41634.715173611112</v>
      </c>
      <c r="T453" s="11">
        <f t="shared" si="61"/>
        <v>41664.715173611112</v>
      </c>
      <c r="AC453">
        <f t="shared" si="62"/>
        <v>13</v>
      </c>
      <c r="AD453">
        <f t="shared" si="63"/>
        <v>22</v>
      </c>
    </row>
    <row r="454" spans="1:3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64</v>
      </c>
      <c r="P454" s="5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1">
        <f t="shared" si="60"/>
        <v>42107.703877314816</v>
      </c>
      <c r="T454" s="11">
        <f t="shared" si="61"/>
        <v>42137.703877314816</v>
      </c>
      <c r="AC454">
        <f t="shared" si="62"/>
        <v>13</v>
      </c>
      <c r="AD454">
        <f t="shared" si="63"/>
        <v>22</v>
      </c>
    </row>
    <row r="455" spans="1:3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2.7404479578392621E-2</v>
      </c>
      <c r="P455" s="5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1">
        <f t="shared" si="60"/>
        <v>42038.824988425928</v>
      </c>
      <c r="T455" s="11">
        <f t="shared" si="61"/>
        <v>42054.824988425928</v>
      </c>
      <c r="AC455">
        <f t="shared" si="62"/>
        <v>13</v>
      </c>
      <c r="AD455">
        <f t="shared" si="63"/>
        <v>22</v>
      </c>
    </row>
    <row r="456" spans="1:3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0.82000000000000006</v>
      </c>
      <c r="P456" s="5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1">
        <f t="shared" si="60"/>
        <v>41938.717256944445</v>
      </c>
      <c r="T456" s="11">
        <f t="shared" si="61"/>
        <v>41969.551388888889</v>
      </c>
      <c r="AC456">
        <f t="shared" si="62"/>
        <v>13</v>
      </c>
      <c r="AD456">
        <f t="shared" si="63"/>
        <v>22</v>
      </c>
    </row>
    <row r="457" spans="1:3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6.9230769230769221E-2</v>
      </c>
      <c r="P457" s="5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1">
        <f t="shared" si="60"/>
        <v>40971.002569444448</v>
      </c>
      <c r="T457" s="11">
        <f t="shared" si="61"/>
        <v>41016.021527777775</v>
      </c>
      <c r="AC457">
        <f t="shared" si="62"/>
        <v>13</v>
      </c>
      <c r="AD457">
        <f t="shared" si="63"/>
        <v>22</v>
      </c>
    </row>
    <row r="458" spans="1:3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0.68631863186318631</v>
      </c>
      <c r="P458" s="5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1">
        <f t="shared" si="60"/>
        <v>41547.694456018522</v>
      </c>
      <c r="T458" s="11">
        <f t="shared" si="61"/>
        <v>41569.165972222225</v>
      </c>
      <c r="AC458">
        <f t="shared" si="62"/>
        <v>13</v>
      </c>
      <c r="AD458">
        <f t="shared" si="63"/>
        <v>22</v>
      </c>
    </row>
    <row r="459" spans="1:3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5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1">
        <f t="shared" si="60"/>
        <v>41837.767500000002</v>
      </c>
      <c r="T459" s="11">
        <f t="shared" si="61"/>
        <v>41867.767500000002</v>
      </c>
      <c r="AC459">
        <f t="shared" si="62"/>
        <v>13</v>
      </c>
      <c r="AD459">
        <f t="shared" si="63"/>
        <v>22</v>
      </c>
    </row>
    <row r="460" spans="1:3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8.2100000000000009</v>
      </c>
      <c r="P460" s="5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1">
        <f t="shared" si="60"/>
        <v>41378.69976851852</v>
      </c>
      <c r="T460" s="11">
        <f t="shared" si="61"/>
        <v>41408.69976851852</v>
      </c>
      <c r="AC460">
        <f t="shared" si="62"/>
        <v>13</v>
      </c>
      <c r="AD460">
        <f t="shared" si="63"/>
        <v>22</v>
      </c>
    </row>
    <row r="461" spans="1:3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6.4102564102564097E-2</v>
      </c>
      <c r="P461" s="5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1">
        <f t="shared" si="60"/>
        <v>40800.6403587963</v>
      </c>
      <c r="T461" s="11">
        <f t="shared" si="61"/>
        <v>40860.682025462964</v>
      </c>
      <c r="AC461">
        <f t="shared" si="62"/>
        <v>13</v>
      </c>
      <c r="AD461">
        <f t="shared" si="63"/>
        <v>22</v>
      </c>
    </row>
    <row r="462" spans="1:3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0.29411764705882354</v>
      </c>
      <c r="P462" s="5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1">
        <f t="shared" si="60"/>
        <v>41759.542534722219</v>
      </c>
      <c r="T462" s="11">
        <f t="shared" si="61"/>
        <v>41791.166666666664</v>
      </c>
      <c r="AC462">
        <f t="shared" si="62"/>
        <v>13</v>
      </c>
      <c r="AD462">
        <f t="shared" si="63"/>
        <v>22</v>
      </c>
    </row>
    <row r="463" spans="1:3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5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1">
        <f t="shared" si="60"/>
        <v>41407.84684027778</v>
      </c>
      <c r="T463" s="11">
        <f t="shared" si="61"/>
        <v>41427.84684027778</v>
      </c>
      <c r="AC463">
        <f t="shared" si="62"/>
        <v>13</v>
      </c>
      <c r="AD463">
        <f t="shared" si="63"/>
        <v>22</v>
      </c>
    </row>
    <row r="464" spans="1:3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5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1">
        <f t="shared" si="60"/>
        <v>40705.12663194444</v>
      </c>
      <c r="T464" s="11">
        <f t="shared" si="61"/>
        <v>40765.12663194444</v>
      </c>
      <c r="AC464">
        <f t="shared" si="62"/>
        <v>13</v>
      </c>
      <c r="AD464">
        <f t="shared" si="63"/>
        <v>22</v>
      </c>
    </row>
    <row r="465" spans="1:3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2.2727272727272729</v>
      </c>
      <c r="P465" s="5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1">
        <f t="shared" si="60"/>
        <v>40750.710104166668</v>
      </c>
      <c r="T465" s="11">
        <f t="shared" si="61"/>
        <v>40810.710104166668</v>
      </c>
      <c r="AC465">
        <f t="shared" si="62"/>
        <v>13</v>
      </c>
      <c r="AD465">
        <f t="shared" si="63"/>
        <v>22</v>
      </c>
    </row>
    <row r="466" spans="1:3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9.9009900990099015E-2</v>
      </c>
      <c r="P466" s="5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1">
        <f t="shared" si="60"/>
        <v>42488.84878472222</v>
      </c>
      <c r="T466" s="11">
        <f t="shared" si="61"/>
        <v>42508.84878472222</v>
      </c>
      <c r="AC466">
        <f t="shared" si="62"/>
        <v>13</v>
      </c>
      <c r="AD466">
        <f t="shared" si="63"/>
        <v>22</v>
      </c>
    </row>
    <row r="467" spans="1:3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26.953125</v>
      </c>
      <c r="P467" s="5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1">
        <f t="shared" si="60"/>
        <v>41801.120069444441</v>
      </c>
      <c r="T467" s="11">
        <f t="shared" si="61"/>
        <v>41817.120069444441</v>
      </c>
      <c r="AC467">
        <f t="shared" si="62"/>
        <v>13</v>
      </c>
      <c r="AD467">
        <f t="shared" si="63"/>
        <v>22</v>
      </c>
    </row>
    <row r="468" spans="1:3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0.76</v>
      </c>
      <c r="P468" s="5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1">
        <f t="shared" si="60"/>
        <v>41129.942870370374</v>
      </c>
      <c r="T468" s="11">
        <f t="shared" si="61"/>
        <v>41159.942870370374</v>
      </c>
      <c r="AC468">
        <f t="shared" si="62"/>
        <v>13</v>
      </c>
      <c r="AD468">
        <f t="shared" si="63"/>
        <v>22</v>
      </c>
    </row>
    <row r="469" spans="1:3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21.574999999999999</v>
      </c>
      <c r="P469" s="5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1">
        <f t="shared" si="60"/>
        <v>41135.679791666669</v>
      </c>
      <c r="T469" s="11">
        <f t="shared" si="61"/>
        <v>41180.679791666669</v>
      </c>
      <c r="AC469">
        <f t="shared" si="62"/>
        <v>13</v>
      </c>
      <c r="AD469">
        <f t="shared" si="63"/>
        <v>22</v>
      </c>
    </row>
    <row r="470" spans="1:3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5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1">
        <f t="shared" si="60"/>
        <v>41041.167627314819</v>
      </c>
      <c r="T470" s="11">
        <f t="shared" si="61"/>
        <v>41101.160474537035</v>
      </c>
      <c r="AC470">
        <f t="shared" si="62"/>
        <v>13</v>
      </c>
      <c r="AD470">
        <f t="shared" si="63"/>
        <v>22</v>
      </c>
    </row>
    <row r="471" spans="1:3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5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1">
        <f t="shared" si="60"/>
        <v>41827.989861111113</v>
      </c>
      <c r="T471" s="11">
        <f t="shared" si="61"/>
        <v>41887.989861111113</v>
      </c>
      <c r="AC471">
        <f t="shared" si="62"/>
        <v>13</v>
      </c>
      <c r="AD471">
        <f t="shared" si="63"/>
        <v>22</v>
      </c>
    </row>
    <row r="472" spans="1:3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</v>
      </c>
      <c r="P472" s="5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1">
        <f t="shared" si="60"/>
        <v>41605.167696759258</v>
      </c>
      <c r="T472" s="11">
        <f t="shared" si="61"/>
        <v>41655.166666666664</v>
      </c>
      <c r="AC472">
        <f t="shared" si="62"/>
        <v>13</v>
      </c>
      <c r="AD472">
        <f t="shared" si="63"/>
        <v>22</v>
      </c>
    </row>
    <row r="473" spans="1:3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11.892727272727273</v>
      </c>
      <c r="P473" s="5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1">
        <f t="shared" si="60"/>
        <v>41703.721979166665</v>
      </c>
      <c r="T473" s="11">
        <f t="shared" si="61"/>
        <v>41748.680312500001</v>
      </c>
      <c r="AC473">
        <f t="shared" si="62"/>
        <v>13</v>
      </c>
      <c r="AD473">
        <f t="shared" si="63"/>
        <v>22</v>
      </c>
    </row>
    <row r="474" spans="1:3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17.625</v>
      </c>
      <c r="P474" s="5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1">
        <f t="shared" si="60"/>
        <v>41844.922662037039</v>
      </c>
      <c r="T474" s="11">
        <f t="shared" si="61"/>
        <v>41874.922662037039</v>
      </c>
      <c r="AC474">
        <f t="shared" si="62"/>
        <v>13</v>
      </c>
      <c r="AD474">
        <f t="shared" si="63"/>
        <v>22</v>
      </c>
    </row>
    <row r="475" spans="1:3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</v>
      </c>
      <c r="P475" s="5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1">
        <f t="shared" si="60"/>
        <v>41869.698136574072</v>
      </c>
      <c r="T475" s="11">
        <f t="shared" si="61"/>
        <v>41899.698136574072</v>
      </c>
      <c r="AC475">
        <f t="shared" si="62"/>
        <v>13</v>
      </c>
      <c r="AD475">
        <f t="shared" si="63"/>
        <v>22</v>
      </c>
    </row>
    <row r="476" spans="1:3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3.0303030303030304E-2</v>
      </c>
      <c r="P476" s="5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1">
        <f t="shared" si="60"/>
        <v>42753.329039351855</v>
      </c>
      <c r="T476" s="11">
        <f t="shared" si="61"/>
        <v>42783.329039351855</v>
      </c>
      <c r="AC476">
        <f t="shared" si="62"/>
        <v>13</v>
      </c>
      <c r="AD476">
        <f t="shared" si="63"/>
        <v>22</v>
      </c>
    </row>
    <row r="477" spans="1:3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5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1">
        <f t="shared" si="60"/>
        <v>42100.086145833338</v>
      </c>
      <c r="T477" s="11">
        <f t="shared" si="61"/>
        <v>42130.086145833338</v>
      </c>
      <c r="AC477">
        <f t="shared" si="62"/>
        <v>13</v>
      </c>
      <c r="AD477">
        <f t="shared" si="63"/>
        <v>22</v>
      </c>
    </row>
    <row r="478" spans="1:3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2.230268181818182</v>
      </c>
      <c r="P478" s="5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1">
        <f t="shared" si="60"/>
        <v>41757.975011574075</v>
      </c>
      <c r="T478" s="11">
        <f t="shared" si="61"/>
        <v>41793.165972222225</v>
      </c>
      <c r="AC478">
        <f t="shared" si="62"/>
        <v>13</v>
      </c>
      <c r="AD478">
        <f t="shared" si="63"/>
        <v>22</v>
      </c>
    </row>
    <row r="479" spans="1:3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5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1">
        <f t="shared" si="60"/>
        <v>40987.83488425926</v>
      </c>
      <c r="T479" s="11">
        <f t="shared" si="61"/>
        <v>41047.83488425926</v>
      </c>
      <c r="AC479">
        <f t="shared" si="62"/>
        <v>13</v>
      </c>
      <c r="AD479">
        <f t="shared" si="63"/>
        <v>22</v>
      </c>
    </row>
    <row r="480" spans="1:3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5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1">
        <f t="shared" si="60"/>
        <v>42065.910983796297</v>
      </c>
      <c r="T480" s="11">
        <f t="shared" si="61"/>
        <v>42095.869317129633</v>
      </c>
      <c r="AC480">
        <f t="shared" si="62"/>
        <v>13</v>
      </c>
      <c r="AD480">
        <f t="shared" si="63"/>
        <v>22</v>
      </c>
    </row>
    <row r="481" spans="1:3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32.56</v>
      </c>
      <c r="P481" s="5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1">
        <f t="shared" si="60"/>
        <v>41904.407812500001</v>
      </c>
      <c r="T481" s="11">
        <f t="shared" si="61"/>
        <v>41964.449479166666</v>
      </c>
      <c r="AC481">
        <f t="shared" si="62"/>
        <v>13</v>
      </c>
      <c r="AD481">
        <f t="shared" si="63"/>
        <v>22</v>
      </c>
    </row>
    <row r="482" spans="1:3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19.41</v>
      </c>
      <c r="P482" s="5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1">
        <f t="shared" si="60"/>
        <v>41465.500173611115</v>
      </c>
      <c r="T482" s="11">
        <f t="shared" si="61"/>
        <v>41495.500173611115</v>
      </c>
      <c r="AC482">
        <f t="shared" si="62"/>
        <v>13</v>
      </c>
      <c r="AD482">
        <f t="shared" si="63"/>
        <v>22</v>
      </c>
    </row>
    <row r="483" spans="1:3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6.1</v>
      </c>
      <c r="P483" s="5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1">
        <f t="shared" si="60"/>
        <v>41162.672326388885</v>
      </c>
      <c r="T483" s="11">
        <f t="shared" si="61"/>
        <v>41192.672326388885</v>
      </c>
      <c r="AC483">
        <f t="shared" si="62"/>
        <v>13</v>
      </c>
      <c r="AD483">
        <f t="shared" si="63"/>
        <v>22</v>
      </c>
    </row>
    <row r="484" spans="1:3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0.1</v>
      </c>
      <c r="P484" s="5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1">
        <f t="shared" si="60"/>
        <v>42447.896874999999</v>
      </c>
      <c r="T484" s="11">
        <f t="shared" si="61"/>
        <v>42474.606944444444</v>
      </c>
      <c r="AC484">
        <f t="shared" si="62"/>
        <v>13</v>
      </c>
      <c r="AD484">
        <f t="shared" si="63"/>
        <v>22</v>
      </c>
    </row>
    <row r="485" spans="1:3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50.2</v>
      </c>
      <c r="P485" s="5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1">
        <f t="shared" si="60"/>
        <v>41243.197592592594</v>
      </c>
      <c r="T485" s="11">
        <f t="shared" si="61"/>
        <v>41303.197592592594</v>
      </c>
      <c r="AC485">
        <f t="shared" si="62"/>
        <v>13</v>
      </c>
      <c r="AD485">
        <f t="shared" si="63"/>
        <v>22</v>
      </c>
    </row>
    <row r="486" spans="1:3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0.18625</v>
      </c>
      <c r="P486" s="5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1">
        <f t="shared" si="60"/>
        <v>42272.93949074074</v>
      </c>
      <c r="T486" s="11">
        <f t="shared" si="61"/>
        <v>42313.981157407412</v>
      </c>
      <c r="AC486">
        <f t="shared" si="62"/>
        <v>13</v>
      </c>
      <c r="AD486">
        <f t="shared" si="63"/>
        <v>22</v>
      </c>
    </row>
    <row r="487" spans="1:3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21.906971229845084</v>
      </c>
      <c r="P487" s="5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1">
        <f t="shared" si="60"/>
        <v>41381.505775462967</v>
      </c>
      <c r="T487" s="11">
        <f t="shared" si="61"/>
        <v>41411.505775462967</v>
      </c>
      <c r="AC487">
        <f t="shared" si="62"/>
        <v>13</v>
      </c>
      <c r="AD487">
        <f t="shared" si="63"/>
        <v>22</v>
      </c>
    </row>
    <row r="488" spans="1:3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9.0909090909090905E-3</v>
      </c>
      <c r="P488" s="5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1">
        <f t="shared" si="60"/>
        <v>41761.94258101852</v>
      </c>
      <c r="T488" s="11">
        <f t="shared" si="61"/>
        <v>41791.94258101852</v>
      </c>
      <c r="AC488">
        <f t="shared" si="62"/>
        <v>13</v>
      </c>
      <c r="AD488">
        <f t="shared" si="63"/>
        <v>22</v>
      </c>
    </row>
    <row r="489" spans="1:3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5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1">
        <f t="shared" si="60"/>
        <v>42669.594837962963</v>
      </c>
      <c r="T489" s="11">
        <f t="shared" si="61"/>
        <v>42729.636504629627</v>
      </c>
      <c r="AC489">
        <f t="shared" si="62"/>
        <v>13</v>
      </c>
      <c r="AD489">
        <f t="shared" si="63"/>
        <v>22</v>
      </c>
    </row>
    <row r="490" spans="1:3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5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1">
        <f t="shared" si="60"/>
        <v>42714.054398148146</v>
      </c>
      <c r="T490" s="11">
        <f t="shared" si="61"/>
        <v>42744.054398148146</v>
      </c>
      <c r="AC490">
        <f t="shared" si="62"/>
        <v>13</v>
      </c>
      <c r="AD490">
        <f t="shared" si="63"/>
        <v>22</v>
      </c>
    </row>
    <row r="491" spans="1:3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0.28667813379201834</v>
      </c>
      <c r="P491" s="5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1">
        <f t="shared" si="60"/>
        <v>40882.481666666667</v>
      </c>
      <c r="T491" s="11">
        <f t="shared" si="61"/>
        <v>40913.481249999997</v>
      </c>
      <c r="AC491">
        <f t="shared" si="62"/>
        <v>13</v>
      </c>
      <c r="AD491">
        <f t="shared" si="63"/>
        <v>22</v>
      </c>
    </row>
    <row r="492" spans="1:3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5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1">
        <f t="shared" si="60"/>
        <v>41113.968576388885</v>
      </c>
      <c r="T492" s="11">
        <f t="shared" si="61"/>
        <v>41143.968576388885</v>
      </c>
      <c r="AC492">
        <f t="shared" si="62"/>
        <v>13</v>
      </c>
      <c r="AD492">
        <f t="shared" si="63"/>
        <v>22</v>
      </c>
    </row>
    <row r="493" spans="1:3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5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1">
        <f t="shared" si="60"/>
        <v>42366.982627314814</v>
      </c>
      <c r="T493" s="11">
        <f t="shared" si="61"/>
        <v>42396.982627314814</v>
      </c>
      <c r="AC493">
        <f t="shared" si="62"/>
        <v>13</v>
      </c>
      <c r="AD493">
        <f t="shared" si="63"/>
        <v>22</v>
      </c>
    </row>
    <row r="494" spans="1:3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5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1">
        <f t="shared" si="60"/>
        <v>42596.03506944445</v>
      </c>
      <c r="T494" s="11">
        <f t="shared" si="61"/>
        <v>42656.03506944445</v>
      </c>
      <c r="AC494">
        <f t="shared" si="62"/>
        <v>13</v>
      </c>
      <c r="AD494">
        <f t="shared" si="63"/>
        <v>22</v>
      </c>
    </row>
    <row r="495" spans="1:3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5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1">
        <f t="shared" si="60"/>
        <v>42114.726134259261</v>
      </c>
      <c r="T495" s="11">
        <f t="shared" si="61"/>
        <v>42144.726134259261</v>
      </c>
      <c r="AC495">
        <f t="shared" si="62"/>
        <v>13</v>
      </c>
      <c r="AD495">
        <f t="shared" si="63"/>
        <v>22</v>
      </c>
    </row>
    <row r="496" spans="1:3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0.155</v>
      </c>
      <c r="P496" s="5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1">
        <f t="shared" si="60"/>
        <v>41799.830613425926</v>
      </c>
      <c r="T496" s="11">
        <f t="shared" si="61"/>
        <v>41823.125</v>
      </c>
      <c r="AC496">
        <f t="shared" si="62"/>
        <v>13</v>
      </c>
      <c r="AD496">
        <f t="shared" si="63"/>
        <v>22</v>
      </c>
    </row>
    <row r="497" spans="1:3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5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1">
        <f t="shared" si="60"/>
        <v>42171.827604166669</v>
      </c>
      <c r="T497" s="11">
        <f t="shared" si="61"/>
        <v>42201.827604166669</v>
      </c>
      <c r="AC497">
        <f t="shared" si="62"/>
        <v>13</v>
      </c>
      <c r="AD497">
        <f t="shared" si="63"/>
        <v>22</v>
      </c>
    </row>
    <row r="498" spans="1:3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1.6666666666666668E-3</v>
      </c>
      <c r="P498" s="5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1">
        <f t="shared" si="60"/>
        <v>41620.93141203704</v>
      </c>
      <c r="T498" s="11">
        <f t="shared" si="61"/>
        <v>41680.93141203704</v>
      </c>
      <c r="AC498">
        <f t="shared" si="62"/>
        <v>13</v>
      </c>
      <c r="AD498">
        <f t="shared" si="63"/>
        <v>22</v>
      </c>
    </row>
    <row r="499" spans="1:3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0.6696428571428571</v>
      </c>
      <c r="P499" s="5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1">
        <f t="shared" si="60"/>
        <v>41945.037789351853</v>
      </c>
      <c r="T499" s="11">
        <f t="shared" si="61"/>
        <v>41998.208333333328</v>
      </c>
      <c r="AC499">
        <f t="shared" si="62"/>
        <v>13</v>
      </c>
      <c r="AD499">
        <f t="shared" si="63"/>
        <v>22</v>
      </c>
    </row>
    <row r="500" spans="1:3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4.5985132395404564</v>
      </c>
      <c r="P500" s="5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1">
        <f t="shared" si="60"/>
        <v>40858.762141203704</v>
      </c>
      <c r="T500" s="11">
        <f t="shared" si="61"/>
        <v>40900.762141203704</v>
      </c>
      <c r="AC500">
        <f t="shared" si="62"/>
        <v>13</v>
      </c>
      <c r="AD500">
        <f t="shared" si="63"/>
        <v>22</v>
      </c>
    </row>
    <row r="501" spans="1:3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9.5500000000000007</v>
      </c>
      <c r="P501" s="5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1">
        <f t="shared" si="60"/>
        <v>40043.895462962959</v>
      </c>
      <c r="T501" s="11">
        <f t="shared" si="61"/>
        <v>40098.874305555553</v>
      </c>
      <c r="AC501">
        <f t="shared" si="62"/>
        <v>13</v>
      </c>
      <c r="AD501">
        <f t="shared" si="63"/>
        <v>22</v>
      </c>
    </row>
    <row r="502" spans="1:3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3.3076923076923079</v>
      </c>
      <c r="P502" s="5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1">
        <f t="shared" si="60"/>
        <v>40247.886006944442</v>
      </c>
      <c r="T502" s="11">
        <f t="shared" si="61"/>
        <v>40306.927777777775</v>
      </c>
      <c r="AC502">
        <f t="shared" si="62"/>
        <v>13</v>
      </c>
      <c r="AD502">
        <f t="shared" si="63"/>
        <v>22</v>
      </c>
    </row>
    <row r="503" spans="1:3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5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1">
        <f t="shared" si="60"/>
        <v>40703.234386574077</v>
      </c>
      <c r="T503" s="11">
        <f t="shared" si="61"/>
        <v>40733.234386574077</v>
      </c>
      <c r="AC503">
        <f t="shared" si="62"/>
        <v>13</v>
      </c>
      <c r="AD503">
        <f t="shared" si="63"/>
        <v>22</v>
      </c>
    </row>
    <row r="504" spans="1:3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1.1499999999999999</v>
      </c>
      <c r="P504" s="5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1">
        <f t="shared" si="60"/>
        <v>40956.553530092591</v>
      </c>
      <c r="T504" s="11">
        <f t="shared" si="61"/>
        <v>40986.511863425927</v>
      </c>
      <c r="AC504">
        <f t="shared" si="62"/>
        <v>13</v>
      </c>
      <c r="AD504">
        <f t="shared" si="63"/>
        <v>22</v>
      </c>
    </row>
    <row r="505" spans="1:3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1.7538461538461538</v>
      </c>
      <c r="P505" s="5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1">
        <f t="shared" si="60"/>
        <v>41991.526655092588</v>
      </c>
      <c r="T505" s="11">
        <f t="shared" si="61"/>
        <v>42021.526655092588</v>
      </c>
      <c r="AC505">
        <f t="shared" si="62"/>
        <v>13</v>
      </c>
      <c r="AD505">
        <f t="shared" si="63"/>
        <v>22</v>
      </c>
    </row>
    <row r="506" spans="1:3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1.3673469387755102</v>
      </c>
      <c r="P506" s="5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1">
        <f t="shared" si="60"/>
        <v>40949.98364583333</v>
      </c>
      <c r="T506" s="11">
        <f t="shared" si="61"/>
        <v>41009.941979166666</v>
      </c>
      <c r="AC506">
        <f t="shared" si="62"/>
        <v>13</v>
      </c>
      <c r="AD506">
        <f t="shared" si="63"/>
        <v>22</v>
      </c>
    </row>
    <row r="507" spans="1:3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0.43333333333333329</v>
      </c>
      <c r="P507" s="5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1">
        <f t="shared" si="60"/>
        <v>42318.098217592589</v>
      </c>
      <c r="T507" s="11">
        <f t="shared" si="61"/>
        <v>42363.098217592589</v>
      </c>
      <c r="AC507">
        <f t="shared" si="62"/>
        <v>13</v>
      </c>
      <c r="AD507">
        <f t="shared" si="63"/>
        <v>22</v>
      </c>
    </row>
    <row r="508" spans="1:3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0.125</v>
      </c>
      <c r="P508" s="5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1">
        <f t="shared" si="60"/>
        <v>41466.552314814813</v>
      </c>
      <c r="T508" s="11">
        <f t="shared" si="61"/>
        <v>41496.552314814813</v>
      </c>
      <c r="AC508">
        <f t="shared" si="62"/>
        <v>13</v>
      </c>
      <c r="AD508">
        <f t="shared" si="63"/>
        <v>22</v>
      </c>
    </row>
    <row r="509" spans="1:3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</v>
      </c>
      <c r="P509" s="5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1">
        <f t="shared" si="60"/>
        <v>41156.958993055552</v>
      </c>
      <c r="T509" s="11">
        <f t="shared" si="61"/>
        <v>41201.958993055552</v>
      </c>
      <c r="AC509">
        <f t="shared" si="62"/>
        <v>13</v>
      </c>
      <c r="AD509">
        <f t="shared" si="63"/>
        <v>22</v>
      </c>
    </row>
    <row r="510" spans="1:3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0.8</v>
      </c>
      <c r="P510" s="5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1">
        <f t="shared" si="60"/>
        <v>40995.024317129632</v>
      </c>
      <c r="T510" s="11">
        <f t="shared" si="61"/>
        <v>41054.593055555553</v>
      </c>
      <c r="AC510">
        <f t="shared" si="62"/>
        <v>13</v>
      </c>
      <c r="AD510">
        <f t="shared" si="63"/>
        <v>22</v>
      </c>
    </row>
    <row r="511" spans="1:3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0.2</v>
      </c>
      <c r="P511" s="5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1">
        <f t="shared" si="60"/>
        <v>42153.631597222222</v>
      </c>
      <c r="T511" s="11">
        <f t="shared" si="61"/>
        <v>42183.631597222222</v>
      </c>
      <c r="AC511">
        <f t="shared" si="62"/>
        <v>13</v>
      </c>
      <c r="AD511">
        <f t="shared" si="63"/>
        <v>22</v>
      </c>
    </row>
    <row r="512" spans="1:3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5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1">
        <f t="shared" si="60"/>
        <v>42400.176377314812</v>
      </c>
      <c r="T512" s="11">
        <f t="shared" si="61"/>
        <v>42430.176377314812</v>
      </c>
      <c r="AC512">
        <f t="shared" si="62"/>
        <v>13</v>
      </c>
      <c r="AD512">
        <f t="shared" si="63"/>
        <v>22</v>
      </c>
    </row>
    <row r="513" spans="1:3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3</v>
      </c>
      <c r="P513" s="5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1">
        <f t="shared" si="60"/>
        <v>41340.303032407406</v>
      </c>
      <c r="T513" s="11">
        <f t="shared" si="61"/>
        <v>41370.261365740742</v>
      </c>
      <c r="AC513">
        <f t="shared" si="62"/>
        <v>13</v>
      </c>
      <c r="AD513">
        <f t="shared" si="63"/>
        <v>22</v>
      </c>
    </row>
    <row r="514" spans="1:3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0.13749999999999998</v>
      </c>
      <c r="P514" s="5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1">
        <f t="shared" si="60"/>
        <v>42649.742210648154</v>
      </c>
      <c r="T514" s="11">
        <f t="shared" si="61"/>
        <v>42694.783877314811</v>
      </c>
      <c r="AC514">
        <f t="shared" si="62"/>
        <v>13</v>
      </c>
      <c r="AD514">
        <f t="shared" si="63"/>
        <v>22</v>
      </c>
    </row>
    <row r="515" spans="1:3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(E515/D515)*100</f>
        <v>13.923999999999999</v>
      </c>
      <c r="P515" s="5">
        <f t="shared" ref="P515:P578" si="65">E515/L515</f>
        <v>102.38235294117646</v>
      </c>
      <c r="Q515" t="str">
        <f t="shared" ref="Q515:Q578" si="66">LEFT(N515,AC515-1)</f>
        <v>film &amp; video</v>
      </c>
      <c r="R515" t="str">
        <f t="shared" ref="R515:R578" si="67">RIGHT(N515,AD515-AC515)</f>
        <v>animation</v>
      </c>
      <c r="S515" s="11">
        <f t="shared" ref="S515:S578" si="68">(J515/86400)+DATE(1970,1,1)</f>
        <v>42552.653993055559</v>
      </c>
      <c r="T515" s="11">
        <f t="shared" ref="T515:T578" si="69">(I515/86400)+DATE(1970,1,1)</f>
        <v>42597.291666666672</v>
      </c>
      <c r="AC515">
        <f t="shared" ref="AC515:AC578" si="70">FIND("/",N515)</f>
        <v>13</v>
      </c>
      <c r="AD515">
        <f t="shared" ref="AD515:AD578" si="71">LEN(N515)</f>
        <v>22</v>
      </c>
    </row>
    <row r="516" spans="1:3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3.3333333333333335</v>
      </c>
      <c r="P516" s="5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1">
        <f t="shared" si="68"/>
        <v>41830.613969907405</v>
      </c>
      <c r="T516" s="11">
        <f t="shared" si="69"/>
        <v>41860.613969907405</v>
      </c>
      <c r="AC516">
        <f t="shared" si="70"/>
        <v>13</v>
      </c>
      <c r="AD516">
        <f t="shared" si="71"/>
        <v>22</v>
      </c>
    </row>
    <row r="517" spans="1:3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25.41340206185567</v>
      </c>
      <c r="P517" s="5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1">
        <f t="shared" si="68"/>
        <v>42327.490752314814</v>
      </c>
      <c r="T517" s="11">
        <f t="shared" si="69"/>
        <v>42367.490752314814</v>
      </c>
      <c r="AC517">
        <f t="shared" si="70"/>
        <v>13</v>
      </c>
      <c r="AD517">
        <f t="shared" si="71"/>
        <v>22</v>
      </c>
    </row>
    <row r="518" spans="1:3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5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1">
        <f t="shared" si="68"/>
        <v>42091.778703703705</v>
      </c>
      <c r="T518" s="11">
        <f t="shared" si="69"/>
        <v>42151.778703703705</v>
      </c>
      <c r="AC518">
        <f t="shared" si="70"/>
        <v>13</v>
      </c>
      <c r="AD518">
        <f t="shared" si="71"/>
        <v>22</v>
      </c>
    </row>
    <row r="519" spans="1:3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</v>
      </c>
      <c r="P519" s="5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1">
        <f t="shared" si="68"/>
        <v>42738.615289351852</v>
      </c>
      <c r="T519" s="11">
        <f t="shared" si="69"/>
        <v>42768.615289351852</v>
      </c>
      <c r="AC519">
        <f t="shared" si="70"/>
        <v>13</v>
      </c>
      <c r="AD519">
        <f t="shared" si="71"/>
        <v>22</v>
      </c>
    </row>
    <row r="520" spans="1:3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5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1">
        <f t="shared" si="68"/>
        <v>42223.616018518514</v>
      </c>
      <c r="T520" s="11">
        <f t="shared" si="69"/>
        <v>42253.615277777775</v>
      </c>
      <c r="AC520">
        <f t="shared" si="70"/>
        <v>13</v>
      </c>
      <c r="AD520">
        <f t="shared" si="71"/>
        <v>22</v>
      </c>
    </row>
    <row r="521" spans="1:3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22.881426547787683</v>
      </c>
      <c r="P521" s="5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1">
        <f t="shared" si="68"/>
        <v>41218.391446759255</v>
      </c>
      <c r="T521" s="11">
        <f t="shared" si="69"/>
        <v>41248.391446759255</v>
      </c>
      <c r="AC521">
        <f t="shared" si="70"/>
        <v>13</v>
      </c>
      <c r="AD521">
        <f t="shared" si="71"/>
        <v>22</v>
      </c>
    </row>
    <row r="522" spans="1:3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102.1</v>
      </c>
      <c r="P522" s="5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1">
        <f t="shared" si="68"/>
        <v>42318.702094907407</v>
      </c>
      <c r="T522" s="11">
        <f t="shared" si="69"/>
        <v>42348.702094907407</v>
      </c>
      <c r="AC522">
        <f t="shared" si="70"/>
        <v>8</v>
      </c>
      <c r="AD522">
        <f t="shared" si="71"/>
        <v>13</v>
      </c>
    </row>
    <row r="523" spans="1:3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104.64</v>
      </c>
      <c r="P523" s="5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1">
        <f t="shared" si="68"/>
        <v>42646.092812499999</v>
      </c>
      <c r="T523" s="11">
        <f t="shared" si="69"/>
        <v>42675.207638888889</v>
      </c>
      <c r="AC523">
        <f t="shared" si="70"/>
        <v>8</v>
      </c>
      <c r="AD523">
        <f t="shared" si="71"/>
        <v>13</v>
      </c>
    </row>
    <row r="524" spans="1:3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114.66666666666667</v>
      </c>
      <c r="P524" s="5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1">
        <f t="shared" si="68"/>
        <v>42430.040798611109</v>
      </c>
      <c r="T524" s="11">
        <f t="shared" si="69"/>
        <v>42449.999131944445</v>
      </c>
      <c r="AC524">
        <f t="shared" si="70"/>
        <v>8</v>
      </c>
      <c r="AD524">
        <f t="shared" si="71"/>
        <v>13</v>
      </c>
    </row>
    <row r="525" spans="1:3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120.6</v>
      </c>
      <c r="P525" s="5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1">
        <f t="shared" si="68"/>
        <v>42238.13282407407</v>
      </c>
      <c r="T525" s="11">
        <f t="shared" si="69"/>
        <v>42268.13282407407</v>
      </c>
      <c r="AC525">
        <f t="shared" si="70"/>
        <v>8</v>
      </c>
      <c r="AD525">
        <f t="shared" si="71"/>
        <v>13</v>
      </c>
    </row>
    <row r="526" spans="1:3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108.67285714285715</v>
      </c>
      <c r="P526" s="5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1">
        <f t="shared" si="68"/>
        <v>42492.717233796298</v>
      </c>
      <c r="T526" s="11">
        <f t="shared" si="69"/>
        <v>42522.717233796298</v>
      </c>
      <c r="AC526">
        <f t="shared" si="70"/>
        <v>8</v>
      </c>
      <c r="AD526">
        <f t="shared" si="71"/>
        <v>13</v>
      </c>
    </row>
    <row r="527" spans="1:3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100</v>
      </c>
      <c r="P527" s="5">
        <f t="shared" si="65"/>
        <v>1000</v>
      </c>
      <c r="Q527" t="str">
        <f t="shared" si="66"/>
        <v>theater</v>
      </c>
      <c r="R527" t="str">
        <f t="shared" si="67"/>
        <v>plays</v>
      </c>
      <c r="S527" s="11">
        <f t="shared" si="68"/>
        <v>41850.400937500002</v>
      </c>
      <c r="T527" s="11">
        <f t="shared" si="69"/>
        <v>41895.400937500002</v>
      </c>
      <c r="AC527">
        <f t="shared" si="70"/>
        <v>8</v>
      </c>
      <c r="AD527">
        <f t="shared" si="71"/>
        <v>13</v>
      </c>
    </row>
    <row r="528" spans="1:3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113.99999999999999</v>
      </c>
      <c r="P528" s="5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1">
        <f t="shared" si="68"/>
        <v>42192.591944444444</v>
      </c>
      <c r="T528" s="11">
        <f t="shared" si="69"/>
        <v>42223.708333333328</v>
      </c>
      <c r="AC528">
        <f t="shared" si="70"/>
        <v>8</v>
      </c>
      <c r="AD528">
        <f t="shared" si="71"/>
        <v>13</v>
      </c>
    </row>
    <row r="529" spans="1:3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100.85</v>
      </c>
      <c r="P529" s="5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1">
        <f t="shared" si="68"/>
        <v>42753.205625000002</v>
      </c>
      <c r="T529" s="11">
        <f t="shared" si="69"/>
        <v>42783.670138888891</v>
      </c>
      <c r="AC529">
        <f t="shared" si="70"/>
        <v>8</v>
      </c>
      <c r="AD529">
        <f t="shared" si="71"/>
        <v>13</v>
      </c>
    </row>
    <row r="530" spans="1:3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115.65217391304347</v>
      </c>
      <c r="P530" s="5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1">
        <f t="shared" si="68"/>
        <v>42155.920219907406</v>
      </c>
      <c r="T530" s="11">
        <f t="shared" si="69"/>
        <v>42176.888888888891</v>
      </c>
      <c r="AC530">
        <f t="shared" si="70"/>
        <v>8</v>
      </c>
      <c r="AD530">
        <f t="shared" si="71"/>
        <v>13</v>
      </c>
    </row>
    <row r="531" spans="1:3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130.41666666666666</v>
      </c>
      <c r="P531" s="5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1">
        <f t="shared" si="68"/>
        <v>42725.031180555554</v>
      </c>
      <c r="T531" s="11">
        <f t="shared" si="69"/>
        <v>42746.208333333328</v>
      </c>
      <c r="AC531">
        <f t="shared" si="70"/>
        <v>8</v>
      </c>
      <c r="AD531">
        <f t="shared" si="71"/>
        <v>13</v>
      </c>
    </row>
    <row r="532" spans="1:3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107.78267254038178</v>
      </c>
      <c r="P532" s="5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1">
        <f t="shared" si="68"/>
        <v>42157.591064814813</v>
      </c>
      <c r="T532" s="11">
        <f t="shared" si="69"/>
        <v>42179.083333333328</v>
      </c>
      <c r="AC532">
        <f t="shared" si="70"/>
        <v>8</v>
      </c>
      <c r="AD532">
        <f t="shared" si="71"/>
        <v>13</v>
      </c>
    </row>
    <row r="533" spans="1:3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100</v>
      </c>
      <c r="P533" s="5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1">
        <f t="shared" si="68"/>
        <v>42676.065150462964</v>
      </c>
      <c r="T533" s="11">
        <f t="shared" si="69"/>
        <v>42721.290972222225</v>
      </c>
      <c r="AC533">
        <f t="shared" si="70"/>
        <v>8</v>
      </c>
      <c r="AD533">
        <f t="shared" si="71"/>
        <v>13</v>
      </c>
    </row>
    <row r="534" spans="1:3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123.25</v>
      </c>
      <c r="P534" s="5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1">
        <f t="shared" si="68"/>
        <v>42473.007037037038</v>
      </c>
      <c r="T534" s="11">
        <f t="shared" si="69"/>
        <v>42503.007037037038</v>
      </c>
      <c r="AC534">
        <f t="shared" si="70"/>
        <v>8</v>
      </c>
      <c r="AD534">
        <f t="shared" si="71"/>
        <v>13</v>
      </c>
    </row>
    <row r="535" spans="1:3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100.2</v>
      </c>
      <c r="P535" s="5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1">
        <f t="shared" si="68"/>
        <v>42482.43478009259</v>
      </c>
      <c r="T535" s="11">
        <f t="shared" si="69"/>
        <v>42506.43478009259</v>
      </c>
      <c r="AC535">
        <f t="shared" si="70"/>
        <v>8</v>
      </c>
      <c r="AD535">
        <f t="shared" si="71"/>
        <v>13</v>
      </c>
    </row>
    <row r="536" spans="1:3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104.66666666666666</v>
      </c>
      <c r="P536" s="5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1">
        <f t="shared" si="68"/>
        <v>42270.810995370368</v>
      </c>
      <c r="T536" s="11">
        <f t="shared" si="69"/>
        <v>42309.958333333328</v>
      </c>
      <c r="AC536">
        <f t="shared" si="70"/>
        <v>8</v>
      </c>
      <c r="AD536">
        <f t="shared" si="71"/>
        <v>13</v>
      </c>
    </row>
    <row r="537" spans="1:3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102.49999999999999</v>
      </c>
      <c r="P537" s="5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1">
        <f t="shared" si="68"/>
        <v>42711.54519675926</v>
      </c>
      <c r="T537" s="11">
        <f t="shared" si="69"/>
        <v>42741.54519675926</v>
      </c>
      <c r="AC537">
        <f t="shared" si="70"/>
        <v>8</v>
      </c>
      <c r="AD537">
        <f t="shared" si="71"/>
        <v>13</v>
      </c>
    </row>
    <row r="538" spans="1:3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118.25757575757576</v>
      </c>
      <c r="P538" s="5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1">
        <f t="shared" si="68"/>
        <v>42179.344988425924</v>
      </c>
      <c r="T538" s="11">
        <f t="shared" si="69"/>
        <v>42219.75</v>
      </c>
      <c r="AC538">
        <f t="shared" si="70"/>
        <v>8</v>
      </c>
      <c r="AD538">
        <f t="shared" si="71"/>
        <v>13</v>
      </c>
    </row>
    <row r="539" spans="1:3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120.5</v>
      </c>
      <c r="P539" s="5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1">
        <f t="shared" si="68"/>
        <v>42282.768414351856</v>
      </c>
      <c r="T539" s="11">
        <f t="shared" si="69"/>
        <v>42312.810081018513</v>
      </c>
      <c r="AC539">
        <f t="shared" si="70"/>
        <v>8</v>
      </c>
      <c r="AD539">
        <f t="shared" si="71"/>
        <v>13</v>
      </c>
    </row>
    <row r="540" spans="1:3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302.42</v>
      </c>
      <c r="P540" s="5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1">
        <f t="shared" si="68"/>
        <v>42473.794710648144</v>
      </c>
      <c r="T540" s="11">
        <f t="shared" si="69"/>
        <v>42503.794710648144</v>
      </c>
      <c r="AC540">
        <f t="shared" si="70"/>
        <v>8</v>
      </c>
      <c r="AD540">
        <f t="shared" si="71"/>
        <v>13</v>
      </c>
    </row>
    <row r="541" spans="1:3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100.64400000000001</v>
      </c>
      <c r="P541" s="5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1">
        <f t="shared" si="68"/>
        <v>42535.049849537041</v>
      </c>
      <c r="T541" s="11">
        <f t="shared" si="69"/>
        <v>42556.049849537041</v>
      </c>
      <c r="AC541">
        <f t="shared" si="70"/>
        <v>8</v>
      </c>
      <c r="AD541">
        <f t="shared" si="71"/>
        <v>13</v>
      </c>
    </row>
    <row r="542" spans="1:3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6.6666666666666671E-3</v>
      </c>
      <c r="P542" s="5">
        <f t="shared" si="65"/>
        <v>1</v>
      </c>
      <c r="Q542" t="str">
        <f t="shared" si="66"/>
        <v>technology</v>
      </c>
      <c r="R542" t="str">
        <f t="shared" si="67"/>
        <v>web</v>
      </c>
      <c r="S542" s="11">
        <f t="shared" si="68"/>
        <v>42009.817199074074</v>
      </c>
      <c r="T542" s="11">
        <f t="shared" si="69"/>
        <v>42039.817199074074</v>
      </c>
      <c r="AC542">
        <f t="shared" si="70"/>
        <v>11</v>
      </c>
      <c r="AD542">
        <f t="shared" si="71"/>
        <v>14</v>
      </c>
    </row>
    <row r="543" spans="1:3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0.55555555555555558</v>
      </c>
      <c r="P543" s="5">
        <f t="shared" si="65"/>
        <v>25</v>
      </c>
      <c r="Q543" t="str">
        <f t="shared" si="66"/>
        <v>technology</v>
      </c>
      <c r="R543" t="str">
        <f t="shared" si="67"/>
        <v>web</v>
      </c>
      <c r="S543" s="11">
        <f t="shared" si="68"/>
        <v>42276.046689814815</v>
      </c>
      <c r="T543" s="11">
        <f t="shared" si="69"/>
        <v>42306.046689814815</v>
      </c>
      <c r="AC543">
        <f t="shared" si="70"/>
        <v>11</v>
      </c>
      <c r="AD543">
        <f t="shared" si="71"/>
        <v>14</v>
      </c>
    </row>
    <row r="544" spans="1:3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3.9999999999999996E-4</v>
      </c>
      <c r="P544" s="5">
        <f t="shared" si="65"/>
        <v>1</v>
      </c>
      <c r="Q544" t="str">
        <f t="shared" si="66"/>
        <v>technology</v>
      </c>
      <c r="R544" t="str">
        <f t="shared" si="67"/>
        <v>web</v>
      </c>
      <c r="S544" s="11">
        <f t="shared" si="68"/>
        <v>42433.737453703703</v>
      </c>
      <c r="T544" s="11">
        <f t="shared" si="69"/>
        <v>42493.695787037039</v>
      </c>
      <c r="AC544">
        <f t="shared" si="70"/>
        <v>11</v>
      </c>
      <c r="AD544">
        <f t="shared" si="71"/>
        <v>14</v>
      </c>
    </row>
    <row r="545" spans="1:3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0.31818181818181818</v>
      </c>
      <c r="P545" s="5">
        <f t="shared" si="65"/>
        <v>35</v>
      </c>
      <c r="Q545" t="str">
        <f t="shared" si="66"/>
        <v>technology</v>
      </c>
      <c r="R545" t="str">
        <f t="shared" si="67"/>
        <v>web</v>
      </c>
      <c r="S545" s="11">
        <f t="shared" si="68"/>
        <v>41914.092152777775</v>
      </c>
      <c r="T545" s="11">
        <f t="shared" si="69"/>
        <v>41944.092152777775</v>
      </c>
      <c r="AC545">
        <f t="shared" si="70"/>
        <v>11</v>
      </c>
      <c r="AD545">
        <f t="shared" si="71"/>
        <v>14</v>
      </c>
    </row>
    <row r="546" spans="1:3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</v>
      </c>
      <c r="P546" s="5">
        <f t="shared" si="65"/>
        <v>3</v>
      </c>
      <c r="Q546" t="str">
        <f t="shared" si="66"/>
        <v>technology</v>
      </c>
      <c r="R546" t="str">
        <f t="shared" si="67"/>
        <v>web</v>
      </c>
      <c r="S546" s="11">
        <f t="shared" si="68"/>
        <v>42525.656944444447</v>
      </c>
      <c r="T546" s="11">
        <f t="shared" si="69"/>
        <v>42555.656944444447</v>
      </c>
      <c r="AC546">
        <f t="shared" si="70"/>
        <v>11</v>
      </c>
      <c r="AD546">
        <f t="shared" si="71"/>
        <v>14</v>
      </c>
    </row>
    <row r="547" spans="1:3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27.383999999999997</v>
      </c>
      <c r="P547" s="5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1">
        <f t="shared" si="68"/>
        <v>42283.592465277776</v>
      </c>
      <c r="T547" s="11">
        <f t="shared" si="69"/>
        <v>42323.634131944447</v>
      </c>
      <c r="AC547">
        <f t="shared" si="70"/>
        <v>11</v>
      </c>
      <c r="AD547">
        <f t="shared" si="71"/>
        <v>14</v>
      </c>
    </row>
    <row r="548" spans="1:3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8.666666666666667E-2</v>
      </c>
      <c r="P548" s="5">
        <f t="shared" si="65"/>
        <v>26</v>
      </c>
      <c r="Q548" t="str">
        <f t="shared" si="66"/>
        <v>technology</v>
      </c>
      <c r="R548" t="str">
        <f t="shared" si="67"/>
        <v>web</v>
      </c>
      <c r="S548" s="11">
        <f t="shared" si="68"/>
        <v>42249.667997685188</v>
      </c>
      <c r="T548" s="11">
        <f t="shared" si="69"/>
        <v>42294.667997685188</v>
      </c>
      <c r="AC548">
        <f t="shared" si="70"/>
        <v>11</v>
      </c>
      <c r="AD548">
        <f t="shared" si="71"/>
        <v>14</v>
      </c>
    </row>
    <row r="549" spans="1:3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5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1">
        <f t="shared" si="68"/>
        <v>42380.696342592593</v>
      </c>
      <c r="T549" s="11">
        <f t="shared" si="69"/>
        <v>42410.696342592593</v>
      </c>
      <c r="AC549">
        <f t="shared" si="70"/>
        <v>11</v>
      </c>
      <c r="AD549">
        <f t="shared" si="71"/>
        <v>14</v>
      </c>
    </row>
    <row r="550" spans="1:3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0.09</v>
      </c>
      <c r="P550" s="5">
        <f t="shared" si="65"/>
        <v>9</v>
      </c>
      <c r="Q550" t="str">
        <f t="shared" si="66"/>
        <v>technology</v>
      </c>
      <c r="R550" t="str">
        <f t="shared" si="67"/>
        <v>web</v>
      </c>
      <c r="S550" s="11">
        <f t="shared" si="68"/>
        <v>42276.903333333335</v>
      </c>
      <c r="T550" s="11">
        <f t="shared" si="69"/>
        <v>42306.903333333335</v>
      </c>
      <c r="AC550">
        <f t="shared" si="70"/>
        <v>11</v>
      </c>
      <c r="AD550">
        <f t="shared" si="71"/>
        <v>14</v>
      </c>
    </row>
    <row r="551" spans="1:3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</v>
      </c>
      <c r="P551" s="5">
        <f t="shared" si="65"/>
        <v>8.5</v>
      </c>
      <c r="Q551" t="str">
        <f t="shared" si="66"/>
        <v>technology</v>
      </c>
      <c r="R551" t="str">
        <f t="shared" si="67"/>
        <v>web</v>
      </c>
      <c r="S551" s="11">
        <f t="shared" si="68"/>
        <v>42163.636828703704</v>
      </c>
      <c r="T551" s="11">
        <f t="shared" si="69"/>
        <v>42193.636828703704</v>
      </c>
      <c r="AC551">
        <f t="shared" si="70"/>
        <v>11</v>
      </c>
      <c r="AD551">
        <f t="shared" si="71"/>
        <v>14</v>
      </c>
    </row>
    <row r="552" spans="1:3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0.70000000000000007</v>
      </c>
      <c r="P552" s="5">
        <f t="shared" si="65"/>
        <v>8.75</v>
      </c>
      <c r="Q552" t="str">
        <f t="shared" si="66"/>
        <v>technology</v>
      </c>
      <c r="R552" t="str">
        <f t="shared" si="67"/>
        <v>web</v>
      </c>
      <c r="S552" s="11">
        <f t="shared" si="68"/>
        <v>42753.678761574076</v>
      </c>
      <c r="T552" s="11">
        <f t="shared" si="69"/>
        <v>42766.208333333328</v>
      </c>
      <c r="AC552">
        <f t="shared" si="70"/>
        <v>11</v>
      </c>
      <c r="AD552">
        <f t="shared" si="71"/>
        <v>14</v>
      </c>
    </row>
    <row r="553" spans="1:3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5.0413333333333332</v>
      </c>
      <c r="P553" s="5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1">
        <f t="shared" si="68"/>
        <v>42173.275740740741</v>
      </c>
      <c r="T553" s="11">
        <f t="shared" si="69"/>
        <v>42217.745138888888</v>
      </c>
      <c r="AC553">
        <f t="shared" si="70"/>
        <v>11</v>
      </c>
      <c r="AD553">
        <f t="shared" si="71"/>
        <v>14</v>
      </c>
    </row>
    <row r="554" spans="1:3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5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1">
        <f t="shared" si="68"/>
        <v>42318.616851851853</v>
      </c>
      <c r="T554" s="11">
        <f t="shared" si="69"/>
        <v>42378.616851851853</v>
      </c>
      <c r="AC554">
        <f t="shared" si="70"/>
        <v>11</v>
      </c>
      <c r="AD554">
        <f t="shared" si="71"/>
        <v>14</v>
      </c>
    </row>
    <row r="555" spans="1:3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0.49199999999999999</v>
      </c>
      <c r="P555" s="5">
        <f t="shared" si="65"/>
        <v>20.5</v>
      </c>
      <c r="Q555" t="str">
        <f t="shared" si="66"/>
        <v>technology</v>
      </c>
      <c r="R555" t="str">
        <f t="shared" si="67"/>
        <v>web</v>
      </c>
      <c r="S555" s="11">
        <f t="shared" si="68"/>
        <v>41927.71980324074</v>
      </c>
      <c r="T555" s="11">
        <f t="shared" si="69"/>
        <v>41957.761469907404</v>
      </c>
      <c r="AC555">
        <f t="shared" si="70"/>
        <v>11</v>
      </c>
      <c r="AD555">
        <f t="shared" si="71"/>
        <v>14</v>
      </c>
    </row>
    <row r="556" spans="1:3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36.589147286821706</v>
      </c>
      <c r="P556" s="5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1">
        <f t="shared" si="68"/>
        <v>41901.684861111113</v>
      </c>
      <c r="T556" s="11">
        <f t="shared" si="69"/>
        <v>41931.684861111113</v>
      </c>
      <c r="AC556">
        <f t="shared" si="70"/>
        <v>11</v>
      </c>
      <c r="AD556">
        <f t="shared" si="71"/>
        <v>14</v>
      </c>
    </row>
    <row r="557" spans="1:3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5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1">
        <f t="shared" si="68"/>
        <v>42503.353506944448</v>
      </c>
      <c r="T557" s="11">
        <f t="shared" si="69"/>
        <v>42533.353506944448</v>
      </c>
      <c r="AC557">
        <f t="shared" si="70"/>
        <v>11</v>
      </c>
      <c r="AD557">
        <f t="shared" si="71"/>
        <v>14</v>
      </c>
    </row>
    <row r="558" spans="1:3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</v>
      </c>
      <c r="P558" s="5">
        <f t="shared" si="65"/>
        <v>200</v>
      </c>
      <c r="Q558" t="str">
        <f t="shared" si="66"/>
        <v>technology</v>
      </c>
      <c r="R558" t="str">
        <f t="shared" si="67"/>
        <v>web</v>
      </c>
      <c r="S558" s="11">
        <f t="shared" si="68"/>
        <v>42345.860150462962</v>
      </c>
      <c r="T558" s="11">
        <f t="shared" si="69"/>
        <v>42375.860150462962</v>
      </c>
      <c r="AC558">
        <f t="shared" si="70"/>
        <v>11</v>
      </c>
      <c r="AD558">
        <f t="shared" si="71"/>
        <v>14</v>
      </c>
    </row>
    <row r="559" spans="1:3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0.91066666666666674</v>
      </c>
      <c r="P559" s="5">
        <f t="shared" si="65"/>
        <v>68.3</v>
      </c>
      <c r="Q559" t="str">
        <f t="shared" si="66"/>
        <v>technology</v>
      </c>
      <c r="R559" t="str">
        <f t="shared" si="67"/>
        <v>web</v>
      </c>
      <c r="S559" s="11">
        <f t="shared" si="68"/>
        <v>42676.942164351851</v>
      </c>
      <c r="T559" s="11">
        <f t="shared" si="69"/>
        <v>42706.983831018515</v>
      </c>
      <c r="AC559">
        <f t="shared" si="70"/>
        <v>11</v>
      </c>
      <c r="AD559">
        <f t="shared" si="71"/>
        <v>14</v>
      </c>
    </row>
    <row r="560" spans="1:3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5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1">
        <f t="shared" si="68"/>
        <v>42057.883159722223</v>
      </c>
      <c r="T560" s="11">
        <f t="shared" si="69"/>
        <v>42087.841493055559</v>
      </c>
      <c r="AC560">
        <f t="shared" si="70"/>
        <v>11</v>
      </c>
      <c r="AD560">
        <f t="shared" si="71"/>
        <v>14</v>
      </c>
    </row>
    <row r="561" spans="1:3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2.0833333333333336E-2</v>
      </c>
      <c r="P561" s="5">
        <f t="shared" si="65"/>
        <v>50</v>
      </c>
      <c r="Q561" t="str">
        <f t="shared" si="66"/>
        <v>technology</v>
      </c>
      <c r="R561" t="str">
        <f t="shared" si="67"/>
        <v>web</v>
      </c>
      <c r="S561" s="11">
        <f t="shared" si="68"/>
        <v>42321.283101851848</v>
      </c>
      <c r="T561" s="11">
        <f t="shared" si="69"/>
        <v>42351.283101851848</v>
      </c>
      <c r="AC561">
        <f t="shared" si="70"/>
        <v>11</v>
      </c>
      <c r="AD561">
        <f t="shared" si="71"/>
        <v>14</v>
      </c>
    </row>
    <row r="562" spans="1:3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1.2E-2</v>
      </c>
      <c r="P562" s="5">
        <f t="shared" si="65"/>
        <v>4</v>
      </c>
      <c r="Q562" t="str">
        <f t="shared" si="66"/>
        <v>technology</v>
      </c>
      <c r="R562" t="str">
        <f t="shared" si="67"/>
        <v>web</v>
      </c>
      <c r="S562" s="11">
        <f t="shared" si="68"/>
        <v>41960.771354166667</v>
      </c>
      <c r="T562" s="11">
        <f t="shared" si="69"/>
        <v>41990.771354166667</v>
      </c>
      <c r="AC562">
        <f t="shared" si="70"/>
        <v>11</v>
      </c>
      <c r="AD562">
        <f t="shared" si="71"/>
        <v>14</v>
      </c>
    </row>
    <row r="563" spans="1:3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0.36666666666666664</v>
      </c>
      <c r="P563" s="5">
        <f t="shared" si="65"/>
        <v>27.5</v>
      </c>
      <c r="Q563" t="str">
        <f t="shared" si="66"/>
        <v>technology</v>
      </c>
      <c r="R563" t="str">
        <f t="shared" si="67"/>
        <v>web</v>
      </c>
      <c r="S563" s="11">
        <f t="shared" si="68"/>
        <v>42268.658715277779</v>
      </c>
      <c r="T563" s="11">
        <f t="shared" si="69"/>
        <v>42303.658715277779</v>
      </c>
      <c r="AC563">
        <f t="shared" si="70"/>
        <v>11</v>
      </c>
      <c r="AD563">
        <f t="shared" si="71"/>
        <v>14</v>
      </c>
    </row>
    <row r="564" spans="1:3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5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1">
        <f t="shared" si="68"/>
        <v>42692.389062499999</v>
      </c>
      <c r="T564" s="11">
        <f t="shared" si="69"/>
        <v>42722.389062499999</v>
      </c>
      <c r="AC564">
        <f t="shared" si="70"/>
        <v>11</v>
      </c>
      <c r="AD564">
        <f t="shared" si="71"/>
        <v>14</v>
      </c>
    </row>
    <row r="565" spans="1:3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9.0666666666666659E-2</v>
      </c>
      <c r="P565" s="5">
        <f t="shared" si="65"/>
        <v>34</v>
      </c>
      <c r="Q565" t="str">
        <f t="shared" si="66"/>
        <v>technology</v>
      </c>
      <c r="R565" t="str">
        <f t="shared" si="67"/>
        <v>web</v>
      </c>
      <c r="S565" s="11">
        <f t="shared" si="68"/>
        <v>42022.069988425923</v>
      </c>
      <c r="T565" s="11">
        <f t="shared" si="69"/>
        <v>42052.069988425923</v>
      </c>
      <c r="AC565">
        <f t="shared" si="70"/>
        <v>11</v>
      </c>
      <c r="AD565">
        <f t="shared" si="71"/>
        <v>14</v>
      </c>
    </row>
    <row r="566" spans="1:3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5.5555555555555558E-3</v>
      </c>
      <c r="P566" s="5">
        <f t="shared" si="65"/>
        <v>1</v>
      </c>
      <c r="Q566" t="str">
        <f t="shared" si="66"/>
        <v>technology</v>
      </c>
      <c r="R566" t="str">
        <f t="shared" si="67"/>
        <v>web</v>
      </c>
      <c r="S566" s="11">
        <f t="shared" si="68"/>
        <v>42411.942997685182</v>
      </c>
      <c r="T566" s="11">
        <f t="shared" si="69"/>
        <v>42441.942997685182</v>
      </c>
      <c r="AC566">
        <f t="shared" si="70"/>
        <v>11</v>
      </c>
      <c r="AD566">
        <f t="shared" si="71"/>
        <v>14</v>
      </c>
    </row>
    <row r="567" spans="1:3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5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1">
        <f t="shared" si="68"/>
        <v>42165.78528935185</v>
      </c>
      <c r="T567" s="11">
        <f t="shared" si="69"/>
        <v>42195.78528935185</v>
      </c>
      <c r="AC567">
        <f t="shared" si="70"/>
        <v>11</v>
      </c>
      <c r="AD567">
        <f t="shared" si="71"/>
        <v>14</v>
      </c>
    </row>
    <row r="568" spans="1:3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0.02</v>
      </c>
      <c r="P568" s="5">
        <f t="shared" si="65"/>
        <v>1</v>
      </c>
      <c r="Q568" t="str">
        <f t="shared" si="66"/>
        <v>technology</v>
      </c>
      <c r="R568" t="str">
        <f t="shared" si="67"/>
        <v>web</v>
      </c>
      <c r="S568" s="11">
        <f t="shared" si="68"/>
        <v>42535.68440972222</v>
      </c>
      <c r="T568" s="11">
        <f t="shared" si="69"/>
        <v>42565.68440972222</v>
      </c>
      <c r="AC568">
        <f t="shared" si="70"/>
        <v>11</v>
      </c>
      <c r="AD568">
        <f t="shared" si="71"/>
        <v>14</v>
      </c>
    </row>
    <row r="569" spans="1:3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5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1">
        <f t="shared" si="68"/>
        <v>41975.842523148152</v>
      </c>
      <c r="T569" s="11">
        <f t="shared" si="69"/>
        <v>42005.842523148152</v>
      </c>
      <c r="AC569">
        <f t="shared" si="70"/>
        <v>11</v>
      </c>
      <c r="AD569">
        <f t="shared" si="71"/>
        <v>14</v>
      </c>
    </row>
    <row r="570" spans="1:3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1</v>
      </c>
      <c r="P570" s="5">
        <f t="shared" si="65"/>
        <v>49</v>
      </c>
      <c r="Q570" t="str">
        <f t="shared" si="66"/>
        <v>technology</v>
      </c>
      <c r="R570" t="str">
        <f t="shared" si="67"/>
        <v>web</v>
      </c>
      <c r="S570" s="11">
        <f t="shared" si="68"/>
        <v>42348.9215625</v>
      </c>
      <c r="T570" s="11">
        <f t="shared" si="69"/>
        <v>42385.458333333328</v>
      </c>
      <c r="AC570">
        <f t="shared" si="70"/>
        <v>11</v>
      </c>
      <c r="AD570">
        <f t="shared" si="71"/>
        <v>14</v>
      </c>
    </row>
    <row r="571" spans="1:3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0.8</v>
      </c>
      <c r="P571" s="5">
        <f t="shared" si="65"/>
        <v>20</v>
      </c>
      <c r="Q571" t="str">
        <f t="shared" si="66"/>
        <v>technology</v>
      </c>
      <c r="R571" t="str">
        <f t="shared" si="67"/>
        <v>web</v>
      </c>
      <c r="S571" s="11">
        <f t="shared" si="68"/>
        <v>42340.847361111111</v>
      </c>
      <c r="T571" s="11">
        <f t="shared" si="69"/>
        <v>42370.847361111111</v>
      </c>
      <c r="AC571">
        <f t="shared" si="70"/>
        <v>11</v>
      </c>
      <c r="AD571">
        <f t="shared" si="71"/>
        <v>14</v>
      </c>
    </row>
    <row r="572" spans="1:3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0.16705882352941176</v>
      </c>
      <c r="P572" s="5">
        <f t="shared" si="65"/>
        <v>142</v>
      </c>
      <c r="Q572" t="str">
        <f t="shared" si="66"/>
        <v>technology</v>
      </c>
      <c r="R572" t="str">
        <f t="shared" si="67"/>
        <v>web</v>
      </c>
      <c r="S572" s="11">
        <f t="shared" si="68"/>
        <v>42388.798252314809</v>
      </c>
      <c r="T572" s="11">
        <f t="shared" si="69"/>
        <v>42418.798252314809</v>
      </c>
      <c r="AC572">
        <f t="shared" si="70"/>
        <v>11</v>
      </c>
      <c r="AD572">
        <f t="shared" si="71"/>
        <v>14</v>
      </c>
    </row>
    <row r="573" spans="1:3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0.42399999999999999</v>
      </c>
      <c r="P573" s="5">
        <f t="shared" si="65"/>
        <v>53</v>
      </c>
      <c r="Q573" t="str">
        <f t="shared" si="66"/>
        <v>technology</v>
      </c>
      <c r="R573" t="str">
        <f t="shared" si="67"/>
        <v>web</v>
      </c>
      <c r="S573" s="11">
        <f t="shared" si="68"/>
        <v>42192.816238425927</v>
      </c>
      <c r="T573" s="11">
        <f t="shared" si="69"/>
        <v>42212.165972222225</v>
      </c>
      <c r="AC573">
        <f t="shared" si="70"/>
        <v>11</v>
      </c>
      <c r="AD573">
        <f t="shared" si="71"/>
        <v>14</v>
      </c>
    </row>
    <row r="574" spans="1:3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5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1">
        <f t="shared" si="68"/>
        <v>42282.716296296298</v>
      </c>
      <c r="T574" s="11">
        <f t="shared" si="69"/>
        <v>42312.757962962962</v>
      </c>
      <c r="AC574">
        <f t="shared" si="70"/>
        <v>11</v>
      </c>
      <c r="AD574">
        <f t="shared" si="71"/>
        <v>14</v>
      </c>
    </row>
    <row r="575" spans="1:3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0.38925389253892539</v>
      </c>
      <c r="P575" s="5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1">
        <f t="shared" si="68"/>
        <v>41963.050127314811</v>
      </c>
      <c r="T575" s="11">
        <f t="shared" si="69"/>
        <v>42022.05</v>
      </c>
      <c r="AC575">
        <f t="shared" si="70"/>
        <v>11</v>
      </c>
      <c r="AD575">
        <f t="shared" si="71"/>
        <v>14</v>
      </c>
    </row>
    <row r="576" spans="1:3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0.7155635062611807</v>
      </c>
      <c r="P576" s="5">
        <f t="shared" si="65"/>
        <v>20</v>
      </c>
      <c r="Q576" t="str">
        <f t="shared" si="66"/>
        <v>technology</v>
      </c>
      <c r="R576" t="str">
        <f t="shared" si="67"/>
        <v>web</v>
      </c>
      <c r="S576" s="11">
        <f t="shared" si="68"/>
        <v>42632.443368055552</v>
      </c>
      <c r="T576" s="11">
        <f t="shared" si="69"/>
        <v>42662.443368055552</v>
      </c>
      <c r="AC576">
        <f t="shared" si="70"/>
        <v>11</v>
      </c>
      <c r="AD576">
        <f t="shared" si="71"/>
        <v>14</v>
      </c>
    </row>
    <row r="577" spans="1:3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0.43166666666666664</v>
      </c>
      <c r="P577" s="5">
        <f t="shared" si="65"/>
        <v>64.75</v>
      </c>
      <c r="Q577" t="str">
        <f t="shared" si="66"/>
        <v>technology</v>
      </c>
      <c r="R577" t="str">
        <f t="shared" si="67"/>
        <v>web</v>
      </c>
      <c r="S577" s="11">
        <f t="shared" si="68"/>
        <v>42138.692627314813</v>
      </c>
      <c r="T577" s="11">
        <f t="shared" si="69"/>
        <v>42168.692627314813</v>
      </c>
      <c r="AC577">
        <f t="shared" si="70"/>
        <v>11</v>
      </c>
      <c r="AD577">
        <f t="shared" si="71"/>
        <v>14</v>
      </c>
    </row>
    <row r="578" spans="1:3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1.25E-3</v>
      </c>
      <c r="P578" s="5">
        <f t="shared" si="65"/>
        <v>1</v>
      </c>
      <c r="Q578" t="str">
        <f t="shared" si="66"/>
        <v>technology</v>
      </c>
      <c r="R578" t="str">
        <f t="shared" si="67"/>
        <v>web</v>
      </c>
      <c r="S578" s="11">
        <f t="shared" si="68"/>
        <v>42031.471666666665</v>
      </c>
      <c r="T578" s="11">
        <f t="shared" si="69"/>
        <v>42091.43</v>
      </c>
      <c r="AC578">
        <f t="shared" si="70"/>
        <v>11</v>
      </c>
      <c r="AD578">
        <f t="shared" si="71"/>
        <v>14</v>
      </c>
    </row>
    <row r="579" spans="1:3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(E579/D579)*100</f>
        <v>0.2</v>
      </c>
      <c r="P579" s="5">
        <f t="shared" ref="P579:P642" si="73">E579/L579</f>
        <v>10</v>
      </c>
      <c r="Q579" t="str">
        <f t="shared" ref="Q579:Q642" si="74">LEFT(N579,AC579-1)</f>
        <v>technology</v>
      </c>
      <c r="R579" t="str">
        <f t="shared" ref="R579:R642" si="75">RIGHT(N579,AD579-AC579)</f>
        <v>web</v>
      </c>
      <c r="S579" s="11">
        <f t="shared" ref="S579:S642" si="76">(J579/86400)+DATE(1970,1,1)</f>
        <v>42450.589143518519</v>
      </c>
      <c r="T579" s="11">
        <f t="shared" ref="T579:T642" si="77">(I579/86400)+DATE(1970,1,1)</f>
        <v>42510.589143518519</v>
      </c>
      <c r="AC579">
        <f t="shared" ref="AC579:AC642" si="78">FIND("/",N579)</f>
        <v>11</v>
      </c>
      <c r="AD579">
        <f t="shared" ref="AD579:AD642" si="79">LEN(N579)</f>
        <v>14</v>
      </c>
    </row>
    <row r="580" spans="1:3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1.12E-2</v>
      </c>
      <c r="P580" s="5">
        <f t="shared" si="73"/>
        <v>2</v>
      </c>
      <c r="Q580" t="str">
        <f t="shared" si="74"/>
        <v>technology</v>
      </c>
      <c r="R580" t="str">
        <f t="shared" si="75"/>
        <v>web</v>
      </c>
      <c r="S580" s="11">
        <f t="shared" si="76"/>
        <v>42230.578622685185</v>
      </c>
      <c r="T580" s="11">
        <f t="shared" si="77"/>
        <v>42254.578622685185</v>
      </c>
      <c r="AC580">
        <f t="shared" si="78"/>
        <v>11</v>
      </c>
      <c r="AD580">
        <f t="shared" si="79"/>
        <v>14</v>
      </c>
    </row>
    <row r="581" spans="1:3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1.4583333333333333</v>
      </c>
      <c r="P581" s="5">
        <f t="shared" si="73"/>
        <v>35</v>
      </c>
      <c r="Q581" t="str">
        <f t="shared" si="74"/>
        <v>technology</v>
      </c>
      <c r="R581" t="str">
        <f t="shared" si="75"/>
        <v>web</v>
      </c>
      <c r="S581" s="11">
        <f t="shared" si="76"/>
        <v>41968.852118055554</v>
      </c>
      <c r="T581" s="11">
        <f t="shared" si="77"/>
        <v>41998.852118055554</v>
      </c>
      <c r="AC581">
        <f t="shared" si="78"/>
        <v>11</v>
      </c>
      <c r="AD581">
        <f t="shared" si="79"/>
        <v>14</v>
      </c>
    </row>
    <row r="582" spans="1:3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3.3333333333333333E-2</v>
      </c>
      <c r="P582" s="5">
        <f t="shared" si="73"/>
        <v>1</v>
      </c>
      <c r="Q582" t="str">
        <f t="shared" si="74"/>
        <v>technology</v>
      </c>
      <c r="R582" t="str">
        <f t="shared" si="75"/>
        <v>web</v>
      </c>
      <c r="S582" s="11">
        <f t="shared" si="76"/>
        <v>42605.908182870371</v>
      </c>
      <c r="T582" s="11">
        <f t="shared" si="77"/>
        <v>42635.908182870371</v>
      </c>
      <c r="AC582">
        <f t="shared" si="78"/>
        <v>11</v>
      </c>
      <c r="AD582">
        <f t="shared" si="79"/>
        <v>14</v>
      </c>
    </row>
    <row r="583" spans="1:3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5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1">
        <f t="shared" si="76"/>
        <v>42188.012777777782</v>
      </c>
      <c r="T583" s="11">
        <f t="shared" si="77"/>
        <v>42218.012777777782</v>
      </c>
      <c r="AC583">
        <f t="shared" si="78"/>
        <v>11</v>
      </c>
      <c r="AD583">
        <f t="shared" si="79"/>
        <v>14</v>
      </c>
    </row>
    <row r="584" spans="1:3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5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1">
        <f t="shared" si="76"/>
        <v>42055.739803240736</v>
      </c>
      <c r="T584" s="11">
        <f t="shared" si="77"/>
        <v>42078.75</v>
      </c>
      <c r="AC584">
        <f t="shared" si="78"/>
        <v>11</v>
      </c>
      <c r="AD584">
        <f t="shared" si="79"/>
        <v>14</v>
      </c>
    </row>
    <row r="585" spans="1:3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1.1111111111111112E-2</v>
      </c>
      <c r="P585" s="5">
        <f t="shared" si="73"/>
        <v>1</v>
      </c>
      <c r="Q585" t="str">
        <f t="shared" si="74"/>
        <v>technology</v>
      </c>
      <c r="R585" t="str">
        <f t="shared" si="75"/>
        <v>web</v>
      </c>
      <c r="S585" s="11">
        <f t="shared" si="76"/>
        <v>42052.93850694444</v>
      </c>
      <c r="T585" s="11">
        <f t="shared" si="77"/>
        <v>42082.896840277783</v>
      </c>
      <c r="AC585">
        <f t="shared" si="78"/>
        <v>11</v>
      </c>
      <c r="AD585">
        <f t="shared" si="79"/>
        <v>14</v>
      </c>
    </row>
    <row r="586" spans="1:3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1</v>
      </c>
      <c r="P586" s="5">
        <f t="shared" si="73"/>
        <v>5</v>
      </c>
      <c r="Q586" t="str">
        <f t="shared" si="74"/>
        <v>technology</v>
      </c>
      <c r="R586" t="str">
        <f t="shared" si="75"/>
        <v>web</v>
      </c>
      <c r="S586" s="11">
        <f t="shared" si="76"/>
        <v>42049.716620370367</v>
      </c>
      <c r="T586" s="11">
        <f t="shared" si="77"/>
        <v>42079.674953703703</v>
      </c>
      <c r="AC586">
        <f t="shared" si="78"/>
        <v>11</v>
      </c>
      <c r="AD586">
        <f t="shared" si="79"/>
        <v>14</v>
      </c>
    </row>
    <row r="587" spans="1:3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5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1">
        <f t="shared" si="76"/>
        <v>42283.3909375</v>
      </c>
      <c r="T587" s="11">
        <f t="shared" si="77"/>
        <v>42339</v>
      </c>
      <c r="AC587">
        <f t="shared" si="78"/>
        <v>11</v>
      </c>
      <c r="AD587">
        <f t="shared" si="79"/>
        <v>14</v>
      </c>
    </row>
    <row r="588" spans="1:3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0.55999999999999994</v>
      </c>
      <c r="P588" s="5">
        <f t="shared" si="73"/>
        <v>14</v>
      </c>
      <c r="Q588" t="str">
        <f t="shared" si="74"/>
        <v>technology</v>
      </c>
      <c r="R588" t="str">
        <f t="shared" si="75"/>
        <v>web</v>
      </c>
      <c r="S588" s="11">
        <f t="shared" si="76"/>
        <v>42020.854247685187</v>
      </c>
      <c r="T588" s="11">
        <f t="shared" si="77"/>
        <v>42050.854247685187</v>
      </c>
      <c r="AC588">
        <f t="shared" si="78"/>
        <v>11</v>
      </c>
      <c r="AD588">
        <f t="shared" si="79"/>
        <v>14</v>
      </c>
    </row>
    <row r="589" spans="1:3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9.0833333333333339</v>
      </c>
      <c r="P589" s="5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1">
        <f t="shared" si="76"/>
        <v>42080.757326388892</v>
      </c>
      <c r="T589" s="11">
        <f t="shared" si="77"/>
        <v>42110.757326388892</v>
      </c>
      <c r="AC589">
        <f t="shared" si="78"/>
        <v>11</v>
      </c>
      <c r="AD589">
        <f t="shared" si="79"/>
        <v>14</v>
      </c>
    </row>
    <row r="590" spans="1:3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3.3444444444444441</v>
      </c>
      <c r="P590" s="5">
        <f t="shared" si="73"/>
        <v>150.5</v>
      </c>
      <c r="Q590" t="str">
        <f t="shared" si="74"/>
        <v>technology</v>
      </c>
      <c r="R590" t="str">
        <f t="shared" si="75"/>
        <v>web</v>
      </c>
      <c r="S590" s="11">
        <f t="shared" si="76"/>
        <v>42631.769513888888</v>
      </c>
      <c r="T590" s="11">
        <f t="shared" si="77"/>
        <v>42691.811180555553</v>
      </c>
      <c r="AC590">
        <f t="shared" si="78"/>
        <v>11</v>
      </c>
      <c r="AD590">
        <f t="shared" si="79"/>
        <v>14</v>
      </c>
    </row>
    <row r="591" spans="1:3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1.3333333333333334E-2</v>
      </c>
      <c r="P591" s="5">
        <f t="shared" si="73"/>
        <v>1</v>
      </c>
      <c r="Q591" t="str">
        <f t="shared" si="74"/>
        <v>technology</v>
      </c>
      <c r="R591" t="str">
        <f t="shared" si="75"/>
        <v>web</v>
      </c>
      <c r="S591" s="11">
        <f t="shared" si="76"/>
        <v>42178.614571759259</v>
      </c>
      <c r="T591" s="11">
        <f t="shared" si="77"/>
        <v>42193.614571759259</v>
      </c>
      <c r="AC591">
        <f t="shared" si="78"/>
        <v>11</v>
      </c>
      <c r="AD591">
        <f t="shared" si="79"/>
        <v>14</v>
      </c>
    </row>
    <row r="592" spans="1:3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</v>
      </c>
      <c r="P592" s="5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1">
        <f t="shared" si="76"/>
        <v>42377.554756944446</v>
      </c>
      <c r="T592" s="11">
        <f t="shared" si="77"/>
        <v>42408.542361111111</v>
      </c>
      <c r="AC592">
        <f t="shared" si="78"/>
        <v>11</v>
      </c>
      <c r="AD592">
        <f t="shared" si="79"/>
        <v>14</v>
      </c>
    </row>
    <row r="593" spans="1:3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6.0999999999999999E-2</v>
      </c>
      <c r="P593" s="5">
        <f t="shared" si="73"/>
        <v>30.5</v>
      </c>
      <c r="Q593" t="str">
        <f t="shared" si="74"/>
        <v>technology</v>
      </c>
      <c r="R593" t="str">
        <f t="shared" si="75"/>
        <v>web</v>
      </c>
      <c r="S593" s="11">
        <f t="shared" si="76"/>
        <v>42177.543171296296</v>
      </c>
      <c r="T593" s="11">
        <f t="shared" si="77"/>
        <v>42207.543171296296</v>
      </c>
      <c r="AC593">
        <f t="shared" si="78"/>
        <v>11</v>
      </c>
      <c r="AD593">
        <f t="shared" si="79"/>
        <v>14</v>
      </c>
    </row>
    <row r="594" spans="1:3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3.3333333333333335</v>
      </c>
      <c r="P594" s="5">
        <f t="shared" si="73"/>
        <v>250</v>
      </c>
      <c r="Q594" t="str">
        <f t="shared" si="74"/>
        <v>technology</v>
      </c>
      <c r="R594" t="str">
        <f t="shared" si="75"/>
        <v>web</v>
      </c>
      <c r="S594" s="11">
        <f t="shared" si="76"/>
        <v>41946.232175925928</v>
      </c>
      <c r="T594" s="11">
        <f t="shared" si="77"/>
        <v>41976.232175925921</v>
      </c>
      <c r="AC594">
        <f t="shared" si="78"/>
        <v>11</v>
      </c>
      <c r="AD594">
        <f t="shared" si="79"/>
        <v>14</v>
      </c>
    </row>
    <row r="595" spans="1:3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23</v>
      </c>
      <c r="P595" s="5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1">
        <f t="shared" si="76"/>
        <v>42070.677604166667</v>
      </c>
      <c r="T595" s="11">
        <f t="shared" si="77"/>
        <v>42100.635937500003</v>
      </c>
      <c r="AC595">
        <f t="shared" si="78"/>
        <v>11</v>
      </c>
      <c r="AD595">
        <f t="shared" si="79"/>
        <v>14</v>
      </c>
    </row>
    <row r="596" spans="1:3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0.104</v>
      </c>
      <c r="P596" s="5">
        <f t="shared" si="73"/>
        <v>13</v>
      </c>
      <c r="Q596" t="str">
        <f t="shared" si="74"/>
        <v>technology</v>
      </c>
      <c r="R596" t="str">
        <f t="shared" si="75"/>
        <v>web</v>
      </c>
      <c r="S596" s="11">
        <f t="shared" si="76"/>
        <v>42446.780162037037</v>
      </c>
      <c r="T596" s="11">
        <f t="shared" si="77"/>
        <v>42476.780162037037</v>
      </c>
      <c r="AC596">
        <f t="shared" si="78"/>
        <v>11</v>
      </c>
      <c r="AD596">
        <f t="shared" si="79"/>
        <v>14</v>
      </c>
    </row>
    <row r="597" spans="1:3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0.42599999999999999</v>
      </c>
      <c r="P597" s="5">
        <f t="shared" si="73"/>
        <v>53.25</v>
      </c>
      <c r="Q597" t="str">
        <f t="shared" si="74"/>
        <v>technology</v>
      </c>
      <c r="R597" t="str">
        <f t="shared" si="75"/>
        <v>web</v>
      </c>
      <c r="S597" s="11">
        <f t="shared" si="76"/>
        <v>42083.069884259261</v>
      </c>
      <c r="T597" s="11">
        <f t="shared" si="77"/>
        <v>42128.069884259261</v>
      </c>
      <c r="AC597">
        <f t="shared" si="78"/>
        <v>11</v>
      </c>
      <c r="AD597">
        <f t="shared" si="79"/>
        <v>14</v>
      </c>
    </row>
    <row r="598" spans="1:3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0.03</v>
      </c>
      <c r="P598" s="5">
        <f t="shared" si="73"/>
        <v>3</v>
      </c>
      <c r="Q598" t="str">
        <f t="shared" si="74"/>
        <v>technology</v>
      </c>
      <c r="R598" t="str">
        <f t="shared" si="75"/>
        <v>web</v>
      </c>
      <c r="S598" s="11">
        <f t="shared" si="76"/>
        <v>42646.896898148145</v>
      </c>
      <c r="T598" s="11">
        <f t="shared" si="77"/>
        <v>42676.896898148145</v>
      </c>
      <c r="AC598">
        <f t="shared" si="78"/>
        <v>11</v>
      </c>
      <c r="AD598">
        <f t="shared" si="79"/>
        <v>14</v>
      </c>
    </row>
    <row r="599" spans="1:3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0.26666666666666666</v>
      </c>
      <c r="P599" s="5">
        <f t="shared" si="73"/>
        <v>10</v>
      </c>
      <c r="Q599" t="str">
        <f t="shared" si="74"/>
        <v>technology</v>
      </c>
      <c r="R599" t="str">
        <f t="shared" si="75"/>
        <v>web</v>
      </c>
      <c r="S599" s="11">
        <f t="shared" si="76"/>
        <v>42545.705266203702</v>
      </c>
      <c r="T599" s="11">
        <f t="shared" si="77"/>
        <v>42582.666666666672</v>
      </c>
      <c r="AC599">
        <f t="shared" si="78"/>
        <v>11</v>
      </c>
      <c r="AD599">
        <f t="shared" si="79"/>
        <v>14</v>
      </c>
    </row>
    <row r="600" spans="1:3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34</v>
      </c>
      <c r="P600" s="5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1">
        <f t="shared" si="76"/>
        <v>41948.00209490741</v>
      </c>
      <c r="T600" s="11">
        <f t="shared" si="77"/>
        <v>41978.00209490741</v>
      </c>
      <c r="AC600">
        <f t="shared" si="78"/>
        <v>11</v>
      </c>
      <c r="AD600">
        <f t="shared" si="79"/>
        <v>14</v>
      </c>
    </row>
    <row r="601" spans="1:3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6.2E-2</v>
      </c>
      <c r="P601" s="5">
        <f t="shared" si="73"/>
        <v>15.5</v>
      </c>
      <c r="Q601" t="str">
        <f t="shared" si="74"/>
        <v>technology</v>
      </c>
      <c r="R601" t="str">
        <f t="shared" si="75"/>
        <v>web</v>
      </c>
      <c r="S601" s="11">
        <f t="shared" si="76"/>
        <v>42047.812523148154</v>
      </c>
      <c r="T601" s="11">
        <f t="shared" si="77"/>
        <v>42071.636111111111</v>
      </c>
      <c r="AC601">
        <f t="shared" si="78"/>
        <v>11</v>
      </c>
      <c r="AD601">
        <f t="shared" si="79"/>
        <v>14</v>
      </c>
    </row>
    <row r="602" spans="1:3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2</v>
      </c>
      <c r="P602" s="5">
        <f t="shared" si="73"/>
        <v>100</v>
      </c>
      <c r="Q602" t="str">
        <f t="shared" si="74"/>
        <v>technology</v>
      </c>
      <c r="R602" t="str">
        <f t="shared" si="75"/>
        <v>web</v>
      </c>
      <c r="S602" s="11">
        <f t="shared" si="76"/>
        <v>42073.798171296294</v>
      </c>
      <c r="T602" s="11">
        <f t="shared" si="77"/>
        <v>42133.798171296294</v>
      </c>
      <c r="AC602">
        <f t="shared" si="78"/>
        <v>11</v>
      </c>
      <c r="AD602">
        <f t="shared" si="79"/>
        <v>14</v>
      </c>
    </row>
    <row r="603" spans="1:3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1.4000000000000001</v>
      </c>
      <c r="P603" s="5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1">
        <f t="shared" si="76"/>
        <v>41969.858090277776</v>
      </c>
      <c r="T603" s="11">
        <f t="shared" si="77"/>
        <v>41999.858090277776</v>
      </c>
      <c r="AC603">
        <f t="shared" si="78"/>
        <v>11</v>
      </c>
      <c r="AD603">
        <f t="shared" si="79"/>
        <v>14</v>
      </c>
    </row>
    <row r="604" spans="1:3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5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1">
        <f t="shared" si="76"/>
        <v>42143.79415509259</v>
      </c>
      <c r="T604" s="11">
        <f t="shared" si="77"/>
        <v>42173.79415509259</v>
      </c>
      <c r="AC604">
        <f t="shared" si="78"/>
        <v>11</v>
      </c>
      <c r="AD604">
        <f t="shared" si="79"/>
        <v>14</v>
      </c>
    </row>
    <row r="605" spans="1:3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</v>
      </c>
      <c r="P605" s="5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1">
        <f t="shared" si="76"/>
        <v>41835.639155092591</v>
      </c>
      <c r="T605" s="11">
        <f t="shared" si="77"/>
        <v>41865.639155092591</v>
      </c>
      <c r="AC605">
        <f t="shared" si="78"/>
        <v>11</v>
      </c>
      <c r="AD605">
        <f t="shared" si="79"/>
        <v>14</v>
      </c>
    </row>
    <row r="606" spans="1:3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5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1">
        <f t="shared" si="76"/>
        <v>41849.035370370373</v>
      </c>
      <c r="T606" s="11">
        <f t="shared" si="77"/>
        <v>41879.035370370373</v>
      </c>
      <c r="AC606">
        <f t="shared" si="78"/>
        <v>11</v>
      </c>
      <c r="AD606">
        <f t="shared" si="79"/>
        <v>14</v>
      </c>
    </row>
    <row r="607" spans="1:3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</v>
      </c>
      <c r="P607" s="5">
        <f t="shared" si="73"/>
        <v>16.375</v>
      </c>
      <c r="Q607" t="str">
        <f t="shared" si="74"/>
        <v>technology</v>
      </c>
      <c r="R607" t="str">
        <f t="shared" si="75"/>
        <v>web</v>
      </c>
      <c r="S607" s="11">
        <f t="shared" si="76"/>
        <v>42194.357731481483</v>
      </c>
      <c r="T607" s="11">
        <f t="shared" si="77"/>
        <v>42239.357731481483</v>
      </c>
      <c r="AC607">
        <f t="shared" si="78"/>
        <v>11</v>
      </c>
      <c r="AD607">
        <f t="shared" si="79"/>
        <v>14</v>
      </c>
    </row>
    <row r="608" spans="1:3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0.2</v>
      </c>
      <c r="P608" s="5">
        <f t="shared" si="73"/>
        <v>10</v>
      </c>
      <c r="Q608" t="str">
        <f t="shared" si="74"/>
        <v>technology</v>
      </c>
      <c r="R608" t="str">
        <f t="shared" si="75"/>
        <v>web</v>
      </c>
      <c r="S608" s="11">
        <f t="shared" si="76"/>
        <v>42102.650567129633</v>
      </c>
      <c r="T608" s="11">
        <f t="shared" si="77"/>
        <v>42148.625</v>
      </c>
      <c r="AC608">
        <f t="shared" si="78"/>
        <v>11</v>
      </c>
      <c r="AD608">
        <f t="shared" si="79"/>
        <v>14</v>
      </c>
    </row>
    <row r="609" spans="1:3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5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1">
        <f t="shared" si="76"/>
        <v>42300.825648148151</v>
      </c>
      <c r="T609" s="11">
        <f t="shared" si="77"/>
        <v>42330.867314814815</v>
      </c>
      <c r="AC609">
        <f t="shared" si="78"/>
        <v>11</v>
      </c>
      <c r="AD609">
        <f t="shared" si="79"/>
        <v>14</v>
      </c>
    </row>
    <row r="610" spans="1:3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0.97400000000000009</v>
      </c>
      <c r="P610" s="5">
        <f t="shared" si="73"/>
        <v>292.2</v>
      </c>
      <c r="Q610" t="str">
        <f t="shared" si="74"/>
        <v>technology</v>
      </c>
      <c r="R610" t="str">
        <f t="shared" si="75"/>
        <v>web</v>
      </c>
      <c r="S610" s="11">
        <f t="shared" si="76"/>
        <v>42140.921064814815</v>
      </c>
      <c r="T610" s="11">
        <f t="shared" si="77"/>
        <v>42170.921064814815</v>
      </c>
      <c r="AC610">
        <f t="shared" si="78"/>
        <v>11</v>
      </c>
      <c r="AD610">
        <f t="shared" si="79"/>
        <v>14</v>
      </c>
    </row>
    <row r="611" spans="1:3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0.64102564102564097</v>
      </c>
      <c r="P611" s="5">
        <f t="shared" si="73"/>
        <v>5</v>
      </c>
      <c r="Q611" t="str">
        <f t="shared" si="74"/>
        <v>technology</v>
      </c>
      <c r="R611" t="str">
        <f t="shared" si="75"/>
        <v>web</v>
      </c>
      <c r="S611" s="11">
        <f t="shared" si="76"/>
        <v>42307.034074074079</v>
      </c>
      <c r="T611" s="11">
        <f t="shared" si="77"/>
        <v>42337.075740740736</v>
      </c>
      <c r="AC611">
        <f t="shared" si="78"/>
        <v>11</v>
      </c>
      <c r="AD611">
        <f t="shared" si="79"/>
        <v>14</v>
      </c>
    </row>
    <row r="612" spans="1:3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5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1">
        <f t="shared" si="76"/>
        <v>42086.83085648148</v>
      </c>
      <c r="T612" s="11">
        <f t="shared" si="77"/>
        <v>42116.83085648148</v>
      </c>
      <c r="AC612">
        <f t="shared" si="78"/>
        <v>11</v>
      </c>
      <c r="AD612">
        <f t="shared" si="79"/>
        <v>14</v>
      </c>
    </row>
    <row r="613" spans="1:3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5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1">
        <f t="shared" si="76"/>
        <v>42328.560613425929</v>
      </c>
      <c r="T613" s="11">
        <f t="shared" si="77"/>
        <v>42388.560613425929</v>
      </c>
      <c r="AC613">
        <f t="shared" si="78"/>
        <v>11</v>
      </c>
      <c r="AD613">
        <f t="shared" si="79"/>
        <v>14</v>
      </c>
    </row>
    <row r="614" spans="1:3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5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1">
        <f t="shared" si="76"/>
        <v>42585.031782407408</v>
      </c>
      <c r="T614" s="11">
        <f t="shared" si="77"/>
        <v>42615.031782407408</v>
      </c>
      <c r="AC614">
        <f t="shared" si="78"/>
        <v>11</v>
      </c>
      <c r="AD614">
        <f t="shared" si="79"/>
        <v>14</v>
      </c>
    </row>
    <row r="615" spans="1:3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21.363333333333333</v>
      </c>
      <c r="P615" s="5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1">
        <f t="shared" si="76"/>
        <v>42247.496759259258</v>
      </c>
      <c r="T615" s="11">
        <f t="shared" si="77"/>
        <v>42278.207638888889</v>
      </c>
      <c r="AC615">
        <f t="shared" si="78"/>
        <v>11</v>
      </c>
      <c r="AD615">
        <f t="shared" si="79"/>
        <v>14</v>
      </c>
    </row>
    <row r="616" spans="1:3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5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1">
        <f t="shared" si="76"/>
        <v>42515.061805555553</v>
      </c>
      <c r="T616" s="11">
        <f t="shared" si="77"/>
        <v>42545.061805555553</v>
      </c>
      <c r="AC616">
        <f t="shared" si="78"/>
        <v>11</v>
      </c>
      <c r="AD616">
        <f t="shared" si="79"/>
        <v>14</v>
      </c>
    </row>
    <row r="617" spans="1:3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5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1">
        <f t="shared" si="76"/>
        <v>42242.122210648144</v>
      </c>
      <c r="T617" s="11">
        <f t="shared" si="77"/>
        <v>42272.122210648144</v>
      </c>
      <c r="AC617">
        <f t="shared" si="78"/>
        <v>11</v>
      </c>
      <c r="AD617">
        <f t="shared" si="79"/>
        <v>14</v>
      </c>
    </row>
    <row r="618" spans="1:3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5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1">
        <f t="shared" si="76"/>
        <v>42761.376238425924</v>
      </c>
      <c r="T618" s="11">
        <f t="shared" si="77"/>
        <v>42791.376238425924</v>
      </c>
      <c r="AC618">
        <f t="shared" si="78"/>
        <v>11</v>
      </c>
      <c r="AD618">
        <f t="shared" si="79"/>
        <v>14</v>
      </c>
    </row>
    <row r="619" spans="1:3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3</v>
      </c>
      <c r="P619" s="5">
        <f t="shared" si="73"/>
        <v>20</v>
      </c>
      <c r="Q619" t="str">
        <f t="shared" si="74"/>
        <v>technology</v>
      </c>
      <c r="R619" t="str">
        <f t="shared" si="75"/>
        <v>web</v>
      </c>
      <c r="S619" s="11">
        <f t="shared" si="76"/>
        <v>42087.343090277776</v>
      </c>
      <c r="T619" s="11">
        <f t="shared" si="77"/>
        <v>42132.343090277776</v>
      </c>
      <c r="AC619">
        <f t="shared" si="78"/>
        <v>11</v>
      </c>
      <c r="AD619">
        <f t="shared" si="79"/>
        <v>14</v>
      </c>
    </row>
    <row r="620" spans="1:3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5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1">
        <f t="shared" si="76"/>
        <v>42317.810219907406</v>
      </c>
      <c r="T620" s="11">
        <f t="shared" si="77"/>
        <v>42347.810219907406</v>
      </c>
      <c r="AC620">
        <f t="shared" si="78"/>
        <v>11</v>
      </c>
      <c r="AD620">
        <f t="shared" si="79"/>
        <v>14</v>
      </c>
    </row>
    <row r="621" spans="1:3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3.9999999999999996E-5</v>
      </c>
      <c r="P621" s="5">
        <f t="shared" si="73"/>
        <v>1</v>
      </c>
      <c r="Q621" t="str">
        <f t="shared" si="74"/>
        <v>technology</v>
      </c>
      <c r="R621" t="str">
        <f t="shared" si="75"/>
        <v>web</v>
      </c>
      <c r="S621" s="11">
        <f t="shared" si="76"/>
        <v>41908.650347222225</v>
      </c>
      <c r="T621" s="11">
        <f t="shared" si="77"/>
        <v>41968.692013888889</v>
      </c>
      <c r="AC621">
        <f t="shared" si="78"/>
        <v>11</v>
      </c>
      <c r="AD621">
        <f t="shared" si="79"/>
        <v>14</v>
      </c>
    </row>
    <row r="622" spans="1:3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1</v>
      </c>
      <c r="P622" s="5">
        <f t="shared" si="73"/>
        <v>300</v>
      </c>
      <c r="Q622" t="str">
        <f t="shared" si="74"/>
        <v>technology</v>
      </c>
      <c r="R622" t="str">
        <f t="shared" si="75"/>
        <v>web</v>
      </c>
      <c r="S622" s="11">
        <f t="shared" si="76"/>
        <v>41831.716874999998</v>
      </c>
      <c r="T622" s="11">
        <f t="shared" si="77"/>
        <v>41876.716874999998</v>
      </c>
      <c r="AC622">
        <f t="shared" si="78"/>
        <v>11</v>
      </c>
      <c r="AD622">
        <f t="shared" si="79"/>
        <v>14</v>
      </c>
    </row>
    <row r="623" spans="1:3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</v>
      </c>
      <c r="P623" s="5">
        <f t="shared" si="73"/>
        <v>87</v>
      </c>
      <c r="Q623" t="str">
        <f t="shared" si="74"/>
        <v>technology</v>
      </c>
      <c r="R623" t="str">
        <f t="shared" si="75"/>
        <v>web</v>
      </c>
      <c r="S623" s="11">
        <f t="shared" si="76"/>
        <v>42528.987696759257</v>
      </c>
      <c r="T623" s="11">
        <f t="shared" si="77"/>
        <v>42558.987696759257</v>
      </c>
      <c r="AC623">
        <f t="shared" si="78"/>
        <v>11</v>
      </c>
      <c r="AD623">
        <f t="shared" si="79"/>
        <v>14</v>
      </c>
    </row>
    <row r="624" spans="1:3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5.6833333333333336</v>
      </c>
      <c r="P624" s="5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1">
        <f t="shared" si="76"/>
        <v>42532.774745370371</v>
      </c>
      <c r="T624" s="11">
        <f t="shared" si="77"/>
        <v>42552.774745370371</v>
      </c>
      <c r="AC624">
        <f t="shared" si="78"/>
        <v>11</v>
      </c>
      <c r="AD624">
        <f t="shared" si="79"/>
        <v>14</v>
      </c>
    </row>
    <row r="625" spans="1:3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5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1">
        <f t="shared" si="76"/>
        <v>42122.009224537032</v>
      </c>
      <c r="T625" s="11">
        <f t="shared" si="77"/>
        <v>42152.009224537032</v>
      </c>
      <c r="AC625">
        <f t="shared" si="78"/>
        <v>11</v>
      </c>
      <c r="AD625">
        <f t="shared" si="79"/>
        <v>14</v>
      </c>
    </row>
    <row r="626" spans="1:3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5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1">
        <f t="shared" si="76"/>
        <v>42108.988900462966</v>
      </c>
      <c r="T626" s="11">
        <f t="shared" si="77"/>
        <v>42138.988900462966</v>
      </c>
      <c r="AC626">
        <f t="shared" si="78"/>
        <v>11</v>
      </c>
      <c r="AD626">
        <f t="shared" si="79"/>
        <v>14</v>
      </c>
    </row>
    <row r="627" spans="1:3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5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1">
        <f t="shared" si="76"/>
        <v>42790.895567129628</v>
      </c>
      <c r="T627" s="11">
        <f t="shared" si="77"/>
        <v>42820.853900462964</v>
      </c>
      <c r="AC627">
        <f t="shared" si="78"/>
        <v>11</v>
      </c>
      <c r="AD627">
        <f t="shared" si="79"/>
        <v>14</v>
      </c>
    </row>
    <row r="628" spans="1:3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17.380000000000003</v>
      </c>
      <c r="P628" s="5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1">
        <f t="shared" si="76"/>
        <v>42198.559479166666</v>
      </c>
      <c r="T628" s="11">
        <f t="shared" si="77"/>
        <v>42231.556944444441</v>
      </c>
      <c r="AC628">
        <f t="shared" si="78"/>
        <v>11</v>
      </c>
      <c r="AD628">
        <f t="shared" si="79"/>
        <v>14</v>
      </c>
    </row>
    <row r="629" spans="1:3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0.02</v>
      </c>
      <c r="P629" s="5">
        <f t="shared" si="73"/>
        <v>90</v>
      </c>
      <c r="Q629" t="str">
        <f t="shared" si="74"/>
        <v>technology</v>
      </c>
      <c r="R629" t="str">
        <f t="shared" si="75"/>
        <v>web</v>
      </c>
      <c r="S629" s="11">
        <f t="shared" si="76"/>
        <v>42384.306840277779</v>
      </c>
      <c r="T629" s="11">
        <f t="shared" si="77"/>
        <v>42443.958333333328</v>
      </c>
      <c r="AC629">
        <f t="shared" si="78"/>
        <v>11</v>
      </c>
      <c r="AD629">
        <f t="shared" si="79"/>
        <v>14</v>
      </c>
    </row>
    <row r="630" spans="1:3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5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1">
        <f t="shared" si="76"/>
        <v>41803.692789351851</v>
      </c>
      <c r="T630" s="11">
        <f t="shared" si="77"/>
        <v>41833.692789351851</v>
      </c>
      <c r="AC630">
        <f t="shared" si="78"/>
        <v>11</v>
      </c>
      <c r="AD630">
        <f t="shared" si="79"/>
        <v>14</v>
      </c>
    </row>
    <row r="631" spans="1:3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0.17500000000000002</v>
      </c>
      <c r="P631" s="5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1">
        <f t="shared" si="76"/>
        <v>42474.637824074074</v>
      </c>
      <c r="T631" s="11">
        <f t="shared" si="77"/>
        <v>42504.637824074074</v>
      </c>
      <c r="AC631">
        <f t="shared" si="78"/>
        <v>11</v>
      </c>
      <c r="AD631">
        <f t="shared" si="79"/>
        <v>14</v>
      </c>
    </row>
    <row r="632" spans="1:3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8.3340278356529712E-2</v>
      </c>
      <c r="P632" s="5">
        <f t="shared" si="73"/>
        <v>10</v>
      </c>
      <c r="Q632" t="str">
        <f t="shared" si="74"/>
        <v>technology</v>
      </c>
      <c r="R632" t="str">
        <f t="shared" si="75"/>
        <v>web</v>
      </c>
      <c r="S632" s="11">
        <f t="shared" si="76"/>
        <v>42223.619456018518</v>
      </c>
      <c r="T632" s="11">
        <f t="shared" si="77"/>
        <v>42253.215277777781</v>
      </c>
      <c r="AC632">
        <f t="shared" si="78"/>
        <v>11</v>
      </c>
      <c r="AD632">
        <f t="shared" si="79"/>
        <v>14</v>
      </c>
    </row>
    <row r="633" spans="1:3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</v>
      </c>
      <c r="P633" s="5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1">
        <f t="shared" si="76"/>
        <v>42489.772326388891</v>
      </c>
      <c r="T633" s="11">
        <f t="shared" si="77"/>
        <v>42518.772326388891</v>
      </c>
      <c r="AC633">
        <f t="shared" si="78"/>
        <v>11</v>
      </c>
      <c r="AD633">
        <f t="shared" si="79"/>
        <v>14</v>
      </c>
    </row>
    <row r="634" spans="1:3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5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1">
        <f t="shared" si="76"/>
        <v>42303.659317129626</v>
      </c>
      <c r="T634" s="11">
        <f t="shared" si="77"/>
        <v>42333.700983796298</v>
      </c>
      <c r="AC634">
        <f t="shared" si="78"/>
        <v>11</v>
      </c>
      <c r="AD634">
        <f t="shared" si="79"/>
        <v>14</v>
      </c>
    </row>
    <row r="635" spans="1:3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12.45</v>
      </c>
      <c r="P635" s="5">
        <f t="shared" si="73"/>
        <v>49.8</v>
      </c>
      <c r="Q635" t="str">
        <f t="shared" si="74"/>
        <v>technology</v>
      </c>
      <c r="R635" t="str">
        <f t="shared" si="75"/>
        <v>web</v>
      </c>
      <c r="S635" s="11">
        <f t="shared" si="76"/>
        <v>42507.299328703702</v>
      </c>
      <c r="T635" s="11">
        <f t="shared" si="77"/>
        <v>42538.958333333328</v>
      </c>
      <c r="AC635">
        <f t="shared" si="78"/>
        <v>11</v>
      </c>
      <c r="AD635">
        <f t="shared" si="79"/>
        <v>14</v>
      </c>
    </row>
    <row r="636" spans="1:3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0.02</v>
      </c>
      <c r="P636" s="5">
        <f t="shared" si="73"/>
        <v>1</v>
      </c>
      <c r="Q636" t="str">
        <f t="shared" si="74"/>
        <v>technology</v>
      </c>
      <c r="R636" t="str">
        <f t="shared" si="75"/>
        <v>web</v>
      </c>
      <c r="S636" s="11">
        <f t="shared" si="76"/>
        <v>42031.928576388891</v>
      </c>
      <c r="T636" s="11">
        <f t="shared" si="77"/>
        <v>42061.928576388891</v>
      </c>
      <c r="AC636">
        <f t="shared" si="78"/>
        <v>11</v>
      </c>
      <c r="AD636">
        <f t="shared" si="79"/>
        <v>14</v>
      </c>
    </row>
    <row r="637" spans="1:3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8.0000000000000002E-3</v>
      </c>
      <c r="P637" s="5">
        <f t="shared" si="73"/>
        <v>2</v>
      </c>
      <c r="Q637" t="str">
        <f t="shared" si="74"/>
        <v>technology</v>
      </c>
      <c r="R637" t="str">
        <f t="shared" si="75"/>
        <v>web</v>
      </c>
      <c r="S637" s="11">
        <f t="shared" si="76"/>
        <v>42076.092152777783</v>
      </c>
      <c r="T637" s="11">
        <f t="shared" si="77"/>
        <v>42106.092152777783</v>
      </c>
      <c r="AC637">
        <f t="shared" si="78"/>
        <v>11</v>
      </c>
      <c r="AD637">
        <f t="shared" si="79"/>
        <v>14</v>
      </c>
    </row>
    <row r="638" spans="1:3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0.2</v>
      </c>
      <c r="P638" s="5">
        <f t="shared" si="73"/>
        <v>4</v>
      </c>
      <c r="Q638" t="str">
        <f t="shared" si="74"/>
        <v>technology</v>
      </c>
      <c r="R638" t="str">
        <f t="shared" si="75"/>
        <v>web</v>
      </c>
      <c r="S638" s="11">
        <f t="shared" si="76"/>
        <v>42131.455439814818</v>
      </c>
      <c r="T638" s="11">
        <f t="shared" si="77"/>
        <v>42161.44930555555</v>
      </c>
      <c r="AC638">
        <f t="shared" si="78"/>
        <v>11</v>
      </c>
      <c r="AD638">
        <f t="shared" si="79"/>
        <v>14</v>
      </c>
    </row>
    <row r="639" spans="1:3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5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1">
        <f t="shared" si="76"/>
        <v>42762.962013888886</v>
      </c>
      <c r="T639" s="11">
        <f t="shared" si="77"/>
        <v>42791.961111111115</v>
      </c>
      <c r="AC639">
        <f t="shared" si="78"/>
        <v>11</v>
      </c>
      <c r="AD639">
        <f t="shared" si="79"/>
        <v>14</v>
      </c>
    </row>
    <row r="640" spans="1:3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9.0000000000000011E-3</v>
      </c>
      <c r="P640" s="5">
        <f t="shared" si="73"/>
        <v>3</v>
      </c>
      <c r="Q640" t="str">
        <f t="shared" si="74"/>
        <v>technology</v>
      </c>
      <c r="R640" t="str">
        <f t="shared" si="75"/>
        <v>web</v>
      </c>
      <c r="S640" s="11">
        <f t="shared" si="76"/>
        <v>42759.593310185184</v>
      </c>
      <c r="T640" s="11">
        <f t="shared" si="77"/>
        <v>42819.55164351852</v>
      </c>
      <c r="AC640">
        <f t="shared" si="78"/>
        <v>11</v>
      </c>
      <c r="AD640">
        <f t="shared" si="79"/>
        <v>14</v>
      </c>
    </row>
    <row r="641" spans="1:3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9.9999999999999991E-5</v>
      </c>
      <c r="P641" s="5">
        <f t="shared" si="73"/>
        <v>1</v>
      </c>
      <c r="Q641" t="str">
        <f t="shared" si="74"/>
        <v>technology</v>
      </c>
      <c r="R641" t="str">
        <f t="shared" si="75"/>
        <v>web</v>
      </c>
      <c r="S641" s="11">
        <f t="shared" si="76"/>
        <v>41865.583275462966</v>
      </c>
      <c r="T641" s="11">
        <f t="shared" si="77"/>
        <v>41925.583275462966</v>
      </c>
      <c r="AC641">
        <f t="shared" si="78"/>
        <v>11</v>
      </c>
      <c r="AD641">
        <f t="shared" si="79"/>
        <v>14</v>
      </c>
    </row>
    <row r="642" spans="1:3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144.28571428571428</v>
      </c>
      <c r="P642" s="5">
        <f t="shared" si="73"/>
        <v>50.5</v>
      </c>
      <c r="Q642" t="str">
        <f t="shared" si="74"/>
        <v>technology</v>
      </c>
      <c r="R642" t="str">
        <f t="shared" si="75"/>
        <v>wearables</v>
      </c>
      <c r="S642" s="11">
        <f t="shared" si="76"/>
        <v>42683.420312499999</v>
      </c>
      <c r="T642" s="11">
        <f t="shared" si="77"/>
        <v>42698.958333333328</v>
      </c>
      <c r="AC642">
        <f t="shared" si="78"/>
        <v>11</v>
      </c>
      <c r="AD642">
        <f t="shared" si="79"/>
        <v>20</v>
      </c>
    </row>
    <row r="643" spans="1:3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(E643/D643)*100</f>
        <v>119.16249999999999</v>
      </c>
      <c r="P643" s="5">
        <f t="shared" ref="P643:P706" si="81">E643/L643</f>
        <v>151.31746031746033</v>
      </c>
      <c r="Q643" t="str">
        <f t="shared" ref="Q643:Q706" si="82">LEFT(N643,AC643-1)</f>
        <v>technology</v>
      </c>
      <c r="R643" t="str">
        <f t="shared" ref="R643:R706" si="83">RIGHT(N643,AD643-AC643)</f>
        <v>wearables</v>
      </c>
      <c r="S643" s="11">
        <f t="shared" ref="S643:S706" si="84">(J643/86400)+DATE(1970,1,1)</f>
        <v>42199.57</v>
      </c>
      <c r="T643" s="11">
        <f t="shared" ref="T643:T706" si="85">(I643/86400)+DATE(1970,1,1)</f>
        <v>42229.57</v>
      </c>
      <c r="AC643">
        <f t="shared" ref="AC643:AC706" si="86">FIND("/",N643)</f>
        <v>11</v>
      </c>
      <c r="AD643">
        <f t="shared" ref="AD643:AD706" si="87">LEN(N643)</f>
        <v>20</v>
      </c>
    </row>
    <row r="644" spans="1:3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1460.4850000000001</v>
      </c>
      <c r="P644" s="5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1">
        <f t="shared" si="84"/>
        <v>42199.651319444441</v>
      </c>
      <c r="T644" s="11">
        <f t="shared" si="85"/>
        <v>42235.651319444441</v>
      </c>
      <c r="AC644">
        <f t="shared" si="86"/>
        <v>11</v>
      </c>
      <c r="AD644">
        <f t="shared" si="87"/>
        <v>20</v>
      </c>
    </row>
    <row r="645" spans="1:3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105.80799999999999</v>
      </c>
      <c r="P645" s="5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1">
        <f t="shared" si="84"/>
        <v>42100.642071759255</v>
      </c>
      <c r="T645" s="11">
        <f t="shared" si="85"/>
        <v>42155.642071759255</v>
      </c>
      <c r="AC645">
        <f t="shared" si="86"/>
        <v>11</v>
      </c>
      <c r="AD645">
        <f t="shared" si="87"/>
        <v>20</v>
      </c>
    </row>
    <row r="646" spans="1:3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300.11791999999997</v>
      </c>
      <c r="P646" s="5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1">
        <f t="shared" si="84"/>
        <v>41898.665960648148</v>
      </c>
      <c r="T646" s="11">
        <f t="shared" si="85"/>
        <v>41941.041666666664</v>
      </c>
      <c r="AC646">
        <f t="shared" si="86"/>
        <v>11</v>
      </c>
      <c r="AD646">
        <f t="shared" si="87"/>
        <v>20</v>
      </c>
    </row>
    <row r="647" spans="1:3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278.7</v>
      </c>
      <c r="P647" s="5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1">
        <f t="shared" si="84"/>
        <v>42564.026319444441</v>
      </c>
      <c r="T647" s="11">
        <f t="shared" si="85"/>
        <v>42594.026319444441</v>
      </c>
      <c r="AC647">
        <f t="shared" si="86"/>
        <v>11</v>
      </c>
      <c r="AD647">
        <f t="shared" si="87"/>
        <v>20</v>
      </c>
    </row>
    <row r="648" spans="1:3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131.87625</v>
      </c>
      <c r="P648" s="5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1">
        <f t="shared" si="84"/>
        <v>41832.852627314816</v>
      </c>
      <c r="T648" s="11">
        <f t="shared" si="85"/>
        <v>41862.852627314816</v>
      </c>
      <c r="AC648">
        <f t="shared" si="86"/>
        <v>11</v>
      </c>
      <c r="AD648">
        <f t="shared" si="87"/>
        <v>20</v>
      </c>
    </row>
    <row r="649" spans="1:3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107.05</v>
      </c>
      <c r="P649" s="5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1">
        <f t="shared" si="84"/>
        <v>42416.767928240741</v>
      </c>
      <c r="T649" s="11">
        <f t="shared" si="85"/>
        <v>42446.726261574076</v>
      </c>
      <c r="AC649">
        <f t="shared" si="86"/>
        <v>11</v>
      </c>
      <c r="AD649">
        <f t="shared" si="87"/>
        <v>20</v>
      </c>
    </row>
    <row r="650" spans="1:3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126.82285714285715</v>
      </c>
      <c r="P650" s="5">
        <f t="shared" si="81"/>
        <v>1644</v>
      </c>
      <c r="Q650" t="str">
        <f t="shared" si="82"/>
        <v>technology</v>
      </c>
      <c r="R650" t="str">
        <f t="shared" si="83"/>
        <v>wearables</v>
      </c>
      <c r="S650" s="11">
        <f t="shared" si="84"/>
        <v>41891.693379629629</v>
      </c>
      <c r="T650" s="11">
        <f t="shared" si="85"/>
        <v>41926.693379629629</v>
      </c>
      <c r="AC650">
        <f t="shared" si="86"/>
        <v>11</v>
      </c>
      <c r="AD650">
        <f t="shared" si="87"/>
        <v>20</v>
      </c>
    </row>
    <row r="651" spans="1:3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139.96</v>
      </c>
      <c r="P651" s="5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1">
        <f t="shared" si="84"/>
        <v>41877.912187499998</v>
      </c>
      <c r="T651" s="11">
        <f t="shared" si="85"/>
        <v>41898.912187499998</v>
      </c>
      <c r="AC651">
        <f t="shared" si="86"/>
        <v>11</v>
      </c>
      <c r="AD651">
        <f t="shared" si="87"/>
        <v>20</v>
      </c>
    </row>
    <row r="652" spans="1:3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112.4</v>
      </c>
      <c r="P652" s="5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1">
        <f t="shared" si="84"/>
        <v>41932.036851851852</v>
      </c>
      <c r="T652" s="11">
        <f t="shared" si="85"/>
        <v>41992.078518518523</v>
      </c>
      <c r="AC652">
        <f t="shared" si="86"/>
        <v>11</v>
      </c>
      <c r="AD652">
        <f t="shared" si="87"/>
        <v>20</v>
      </c>
    </row>
    <row r="653" spans="1:3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100.52799999999999</v>
      </c>
      <c r="P653" s="5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1">
        <f t="shared" si="84"/>
        <v>41956.017488425925</v>
      </c>
      <c r="T653" s="11">
        <f t="shared" si="85"/>
        <v>41986.017488425925</v>
      </c>
      <c r="AC653">
        <f t="shared" si="86"/>
        <v>11</v>
      </c>
      <c r="AD653">
        <f t="shared" si="87"/>
        <v>20</v>
      </c>
    </row>
    <row r="654" spans="1:3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100.46666666666665</v>
      </c>
      <c r="P654" s="5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1">
        <f t="shared" si="84"/>
        <v>42675.690393518518</v>
      </c>
      <c r="T654" s="11">
        <f t="shared" si="85"/>
        <v>42705.732060185182</v>
      </c>
      <c r="AC654">
        <f t="shared" si="86"/>
        <v>11</v>
      </c>
      <c r="AD654">
        <f t="shared" si="87"/>
        <v>20</v>
      </c>
    </row>
    <row r="655" spans="1:3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141.446</v>
      </c>
      <c r="P655" s="5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1">
        <f t="shared" si="84"/>
        <v>42199.618518518517</v>
      </c>
      <c r="T655" s="11">
        <f t="shared" si="85"/>
        <v>42236.618518518517</v>
      </c>
      <c r="AC655">
        <f t="shared" si="86"/>
        <v>11</v>
      </c>
      <c r="AD655">
        <f t="shared" si="87"/>
        <v>20</v>
      </c>
    </row>
    <row r="656" spans="1:3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267.29166666666669</v>
      </c>
      <c r="P656" s="5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1">
        <f t="shared" si="84"/>
        <v>42163.957326388889</v>
      </c>
      <c r="T656" s="11">
        <f t="shared" si="85"/>
        <v>42193.957326388889</v>
      </c>
      <c r="AC656">
        <f t="shared" si="86"/>
        <v>11</v>
      </c>
      <c r="AD656">
        <f t="shared" si="87"/>
        <v>20</v>
      </c>
    </row>
    <row r="657" spans="1:3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146.88749999999999</v>
      </c>
      <c r="P657" s="5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1">
        <f t="shared" si="84"/>
        <v>42045.957314814819</v>
      </c>
      <c r="T657" s="11">
        <f t="shared" si="85"/>
        <v>42075.915648148148</v>
      </c>
      <c r="AC657">
        <f t="shared" si="86"/>
        <v>11</v>
      </c>
      <c r="AD657">
        <f t="shared" si="87"/>
        <v>20</v>
      </c>
    </row>
    <row r="658" spans="1:3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213.56</v>
      </c>
      <c r="P658" s="5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1">
        <f t="shared" si="84"/>
        <v>42417.804618055554</v>
      </c>
      <c r="T658" s="11">
        <f t="shared" si="85"/>
        <v>42477.76295138889</v>
      </c>
      <c r="AC658">
        <f t="shared" si="86"/>
        <v>11</v>
      </c>
      <c r="AD658">
        <f t="shared" si="87"/>
        <v>20</v>
      </c>
    </row>
    <row r="659" spans="1:3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125.69999999999999</v>
      </c>
      <c r="P659" s="5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1">
        <f t="shared" si="84"/>
        <v>42331.84574074074</v>
      </c>
      <c r="T659" s="11">
        <f t="shared" si="85"/>
        <v>42361.84574074074</v>
      </c>
      <c r="AC659">
        <f t="shared" si="86"/>
        <v>11</v>
      </c>
      <c r="AD659">
        <f t="shared" si="87"/>
        <v>20</v>
      </c>
    </row>
    <row r="660" spans="1:3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104.46206037108834</v>
      </c>
      <c r="P660" s="5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1">
        <f t="shared" si="84"/>
        <v>42179.160752314812</v>
      </c>
      <c r="T660" s="11">
        <f t="shared" si="85"/>
        <v>42211.75</v>
      </c>
      <c r="AC660">
        <f t="shared" si="86"/>
        <v>11</v>
      </c>
      <c r="AD660">
        <f t="shared" si="87"/>
        <v>20</v>
      </c>
    </row>
    <row r="661" spans="1:3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100.56666666666668</v>
      </c>
      <c r="P661" s="5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1">
        <f t="shared" si="84"/>
        <v>42209.593692129631</v>
      </c>
      <c r="T661" s="11">
        <f t="shared" si="85"/>
        <v>42239.593692129631</v>
      </c>
      <c r="AC661">
        <f t="shared" si="86"/>
        <v>11</v>
      </c>
      <c r="AD661">
        <f t="shared" si="87"/>
        <v>20</v>
      </c>
    </row>
    <row r="662" spans="1:3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3.0579999999999998</v>
      </c>
      <c r="P662" s="5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1">
        <f t="shared" si="84"/>
        <v>41922.741655092592</v>
      </c>
      <c r="T662" s="11">
        <f t="shared" si="85"/>
        <v>41952.783321759256</v>
      </c>
      <c r="AC662">
        <f t="shared" si="86"/>
        <v>11</v>
      </c>
      <c r="AD662">
        <f t="shared" si="87"/>
        <v>20</v>
      </c>
    </row>
    <row r="663" spans="1:3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0.95</v>
      </c>
      <c r="P663" s="5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1">
        <f t="shared" si="84"/>
        <v>42636.645358796297</v>
      </c>
      <c r="T663" s="11">
        <f t="shared" si="85"/>
        <v>42666.645358796297</v>
      </c>
      <c r="AC663">
        <f t="shared" si="86"/>
        <v>11</v>
      </c>
      <c r="AD663">
        <f t="shared" si="87"/>
        <v>20</v>
      </c>
    </row>
    <row r="664" spans="1:3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0.4</v>
      </c>
      <c r="P664" s="5">
        <f t="shared" si="81"/>
        <v>39</v>
      </c>
      <c r="Q664" t="str">
        <f t="shared" si="82"/>
        <v>technology</v>
      </c>
      <c r="R664" t="str">
        <f t="shared" si="83"/>
        <v>wearables</v>
      </c>
      <c r="S664" s="11">
        <f t="shared" si="84"/>
        <v>41990.438043981485</v>
      </c>
      <c r="T664" s="11">
        <f t="shared" si="85"/>
        <v>42020.438043981485</v>
      </c>
      <c r="AC664">
        <f t="shared" si="86"/>
        <v>11</v>
      </c>
      <c r="AD664">
        <f t="shared" si="87"/>
        <v>20</v>
      </c>
    </row>
    <row r="665" spans="1:3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0.35000000000000003</v>
      </c>
      <c r="P665" s="5">
        <f t="shared" si="81"/>
        <v>100</v>
      </c>
      <c r="Q665" t="str">
        <f t="shared" si="82"/>
        <v>technology</v>
      </c>
      <c r="R665" t="str">
        <f t="shared" si="83"/>
        <v>wearables</v>
      </c>
      <c r="S665" s="11">
        <f t="shared" si="84"/>
        <v>42173.843240740738</v>
      </c>
      <c r="T665" s="11">
        <f t="shared" si="85"/>
        <v>42203.843240740738</v>
      </c>
      <c r="AC665">
        <f t="shared" si="86"/>
        <v>11</v>
      </c>
      <c r="AD665">
        <f t="shared" si="87"/>
        <v>20</v>
      </c>
    </row>
    <row r="666" spans="1:3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7.5333333333333332</v>
      </c>
      <c r="P666" s="5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1">
        <f t="shared" si="84"/>
        <v>42077.666377314818</v>
      </c>
      <c r="T666" s="11">
        <f t="shared" si="85"/>
        <v>42107.666377314818</v>
      </c>
      <c r="AC666">
        <f t="shared" si="86"/>
        <v>11</v>
      </c>
      <c r="AD666">
        <f t="shared" si="87"/>
        <v>20</v>
      </c>
    </row>
    <row r="667" spans="1:3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18.64</v>
      </c>
      <c r="P667" s="5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1">
        <f t="shared" si="84"/>
        <v>42688.711354166662</v>
      </c>
      <c r="T667" s="11">
        <f t="shared" si="85"/>
        <v>42748.711354166662</v>
      </c>
      <c r="AC667">
        <f t="shared" si="86"/>
        <v>11</v>
      </c>
      <c r="AD667">
        <f t="shared" si="87"/>
        <v>20</v>
      </c>
    </row>
    <row r="668" spans="1:3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4.0000000000000001E-3</v>
      </c>
      <c r="P668" s="5">
        <f t="shared" si="81"/>
        <v>2</v>
      </c>
      <c r="Q668" t="str">
        <f t="shared" si="82"/>
        <v>technology</v>
      </c>
      <c r="R668" t="str">
        <f t="shared" si="83"/>
        <v>wearables</v>
      </c>
      <c r="S668" s="11">
        <f t="shared" si="84"/>
        <v>41838.832152777773</v>
      </c>
      <c r="T668" s="11">
        <f t="shared" si="85"/>
        <v>41868.832152777773</v>
      </c>
      <c r="AC668">
        <f t="shared" si="86"/>
        <v>11</v>
      </c>
      <c r="AD668">
        <f t="shared" si="87"/>
        <v>20</v>
      </c>
    </row>
    <row r="669" spans="1:3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10.02</v>
      </c>
      <c r="P669" s="5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1">
        <f t="shared" si="84"/>
        <v>42632.373414351852</v>
      </c>
      <c r="T669" s="11">
        <f t="shared" si="85"/>
        <v>42672.373414351852</v>
      </c>
      <c r="AC669">
        <f t="shared" si="86"/>
        <v>11</v>
      </c>
      <c r="AD669">
        <f t="shared" si="87"/>
        <v>20</v>
      </c>
    </row>
    <row r="670" spans="1:3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4.5600000000000005</v>
      </c>
      <c r="P670" s="5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1">
        <f t="shared" si="84"/>
        <v>42090.831273148149</v>
      </c>
      <c r="T670" s="11">
        <f t="shared" si="85"/>
        <v>42135.831273148149</v>
      </c>
      <c r="AC670">
        <f t="shared" si="86"/>
        <v>11</v>
      </c>
      <c r="AD670">
        <f t="shared" si="87"/>
        <v>20</v>
      </c>
    </row>
    <row r="671" spans="1:3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21.5075</v>
      </c>
      <c r="P671" s="5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1">
        <f t="shared" si="84"/>
        <v>42527.625671296293</v>
      </c>
      <c r="T671" s="11">
        <f t="shared" si="85"/>
        <v>42557.625671296293</v>
      </c>
      <c r="AC671">
        <f t="shared" si="86"/>
        <v>11</v>
      </c>
      <c r="AD671">
        <f t="shared" si="87"/>
        <v>20</v>
      </c>
    </row>
    <row r="672" spans="1:3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29.276666666666667</v>
      </c>
      <c r="P672" s="5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1">
        <f t="shared" si="84"/>
        <v>42506.709722222222</v>
      </c>
      <c r="T672" s="11">
        <f t="shared" si="85"/>
        <v>42540.340277777781</v>
      </c>
      <c r="AC672">
        <f t="shared" si="86"/>
        <v>11</v>
      </c>
      <c r="AD672">
        <f t="shared" si="87"/>
        <v>20</v>
      </c>
    </row>
    <row r="673" spans="1:3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39.426666666666662</v>
      </c>
      <c r="P673" s="5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1">
        <f t="shared" si="84"/>
        <v>41984.692731481482</v>
      </c>
      <c r="T673" s="11">
        <f t="shared" si="85"/>
        <v>42018.166666666672</v>
      </c>
      <c r="AC673">
        <f t="shared" si="86"/>
        <v>11</v>
      </c>
      <c r="AD673">
        <f t="shared" si="87"/>
        <v>20</v>
      </c>
    </row>
    <row r="674" spans="1:3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21.628</v>
      </c>
      <c r="P674" s="5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1">
        <f t="shared" si="84"/>
        <v>41974.219490740739</v>
      </c>
      <c r="T674" s="11">
        <f t="shared" si="85"/>
        <v>42005.207638888889</v>
      </c>
      <c r="AC674">
        <f t="shared" si="86"/>
        <v>11</v>
      </c>
      <c r="AD674">
        <f t="shared" si="87"/>
        <v>20</v>
      </c>
    </row>
    <row r="675" spans="1:3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0.20500000000000002</v>
      </c>
      <c r="P675" s="5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1">
        <f t="shared" si="84"/>
        <v>41838.840474537035</v>
      </c>
      <c r="T675" s="11">
        <f t="shared" si="85"/>
        <v>41883.840474537035</v>
      </c>
      <c r="AC675">
        <f t="shared" si="86"/>
        <v>11</v>
      </c>
      <c r="AD675">
        <f t="shared" si="87"/>
        <v>20</v>
      </c>
    </row>
    <row r="676" spans="1:3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0.03</v>
      </c>
      <c r="P676" s="5">
        <f t="shared" si="81"/>
        <v>7.5</v>
      </c>
      <c r="Q676" t="str">
        <f t="shared" si="82"/>
        <v>technology</v>
      </c>
      <c r="R676" t="str">
        <f t="shared" si="83"/>
        <v>wearables</v>
      </c>
      <c r="S676" s="11">
        <f t="shared" si="84"/>
        <v>41803.116053240738</v>
      </c>
      <c r="T676" s="11">
        <f t="shared" si="85"/>
        <v>41863.116053240738</v>
      </c>
      <c r="AC676">
        <f t="shared" si="86"/>
        <v>11</v>
      </c>
      <c r="AD676">
        <f t="shared" si="87"/>
        <v>20</v>
      </c>
    </row>
    <row r="677" spans="1:3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14.85</v>
      </c>
      <c r="P677" s="5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1">
        <f t="shared" si="84"/>
        <v>41975.930601851855</v>
      </c>
      <c r="T677" s="11">
        <f t="shared" si="85"/>
        <v>42005.290972222225</v>
      </c>
      <c r="AC677">
        <f t="shared" si="86"/>
        <v>11</v>
      </c>
      <c r="AD677">
        <f t="shared" si="87"/>
        <v>20</v>
      </c>
    </row>
    <row r="678" spans="1:3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</v>
      </c>
      <c r="P678" s="5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1">
        <f t="shared" si="84"/>
        <v>42012.76829861111</v>
      </c>
      <c r="T678" s="11">
        <f t="shared" si="85"/>
        <v>42042.76829861111</v>
      </c>
      <c r="AC678">
        <f t="shared" si="86"/>
        <v>11</v>
      </c>
      <c r="AD678">
        <f t="shared" si="87"/>
        <v>20</v>
      </c>
    </row>
    <row r="679" spans="1:3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25.584</v>
      </c>
      <c r="P679" s="5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1">
        <f t="shared" si="84"/>
        <v>42504.403877314813</v>
      </c>
      <c r="T679" s="11">
        <f t="shared" si="85"/>
        <v>42549.403877314813</v>
      </c>
      <c r="AC679">
        <f t="shared" si="86"/>
        <v>11</v>
      </c>
      <c r="AD679">
        <f t="shared" si="87"/>
        <v>20</v>
      </c>
    </row>
    <row r="680" spans="1:3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3.8206896551724134</v>
      </c>
      <c r="P680" s="5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1">
        <f t="shared" si="84"/>
        <v>42481.376597222217</v>
      </c>
      <c r="T680" s="11">
        <f t="shared" si="85"/>
        <v>42511.376597222217</v>
      </c>
      <c r="AC680">
        <f t="shared" si="86"/>
        <v>11</v>
      </c>
      <c r="AD680">
        <f t="shared" si="87"/>
        <v>20</v>
      </c>
    </row>
    <row r="681" spans="1:3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15.485964912280703</v>
      </c>
      <c r="P681" s="5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1">
        <f t="shared" si="84"/>
        <v>42556.695706018523</v>
      </c>
      <c r="T681" s="11">
        <f t="shared" si="85"/>
        <v>42616.695706018523</v>
      </c>
      <c r="AC681">
        <f t="shared" si="86"/>
        <v>11</v>
      </c>
      <c r="AD681">
        <f t="shared" si="87"/>
        <v>20</v>
      </c>
    </row>
    <row r="682" spans="1:3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25.912000000000003</v>
      </c>
      <c r="P682" s="5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1">
        <f t="shared" si="84"/>
        <v>41864.501516203702</v>
      </c>
      <c r="T682" s="11">
        <f t="shared" si="85"/>
        <v>41899.501516203702</v>
      </c>
      <c r="AC682">
        <f t="shared" si="86"/>
        <v>11</v>
      </c>
      <c r="AD682">
        <f t="shared" si="87"/>
        <v>20</v>
      </c>
    </row>
    <row r="683" spans="1:3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0.04</v>
      </c>
      <c r="P683" s="5">
        <f t="shared" si="81"/>
        <v>1</v>
      </c>
      <c r="Q683" t="str">
        <f t="shared" si="82"/>
        <v>technology</v>
      </c>
      <c r="R683" t="str">
        <f t="shared" si="83"/>
        <v>wearables</v>
      </c>
      <c r="S683" s="11">
        <f t="shared" si="84"/>
        <v>42639.805601851855</v>
      </c>
      <c r="T683" s="11">
        <f t="shared" si="85"/>
        <v>42669.805601851855</v>
      </c>
      <c r="AC683">
        <f t="shared" si="86"/>
        <v>11</v>
      </c>
      <c r="AD683">
        <f t="shared" si="87"/>
        <v>20</v>
      </c>
    </row>
    <row r="684" spans="1:3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0.106</v>
      </c>
      <c r="P684" s="5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1">
        <f t="shared" si="84"/>
        <v>42778.765300925923</v>
      </c>
      <c r="T684" s="11">
        <f t="shared" si="85"/>
        <v>42808.723634259259</v>
      </c>
      <c r="AC684">
        <f t="shared" si="86"/>
        <v>11</v>
      </c>
      <c r="AD684">
        <f t="shared" si="87"/>
        <v>20</v>
      </c>
    </row>
    <row r="685" spans="1:3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0.85142857142857142</v>
      </c>
      <c r="P685" s="5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1">
        <f t="shared" si="84"/>
        <v>42634.900046296301</v>
      </c>
      <c r="T685" s="11">
        <f t="shared" si="85"/>
        <v>42674.900046296301</v>
      </c>
      <c r="AC685">
        <f t="shared" si="86"/>
        <v>11</v>
      </c>
      <c r="AD685">
        <f t="shared" si="87"/>
        <v>20</v>
      </c>
    </row>
    <row r="686" spans="1:3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7.4837500000000006</v>
      </c>
      <c r="P686" s="5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1">
        <f t="shared" si="84"/>
        <v>41809.473275462966</v>
      </c>
      <c r="T686" s="11">
        <f t="shared" si="85"/>
        <v>41845.125</v>
      </c>
      <c r="AC686">
        <f t="shared" si="86"/>
        <v>11</v>
      </c>
      <c r="AD686">
        <f t="shared" si="87"/>
        <v>20</v>
      </c>
    </row>
    <row r="687" spans="1:3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27.650000000000002</v>
      </c>
      <c r="P687" s="5">
        <f t="shared" si="81"/>
        <v>55.3</v>
      </c>
      <c r="Q687" t="str">
        <f t="shared" si="82"/>
        <v>technology</v>
      </c>
      <c r="R687" t="str">
        <f t="shared" si="83"/>
        <v>wearables</v>
      </c>
      <c r="S687" s="11">
        <f t="shared" si="84"/>
        <v>41971.866574074069</v>
      </c>
      <c r="T687" s="11">
        <f t="shared" si="85"/>
        <v>42016.866574074069</v>
      </c>
      <c r="AC687">
        <f t="shared" si="86"/>
        <v>11</v>
      </c>
      <c r="AD687">
        <f t="shared" si="87"/>
        <v>20</v>
      </c>
    </row>
    <row r="688" spans="1:3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5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1">
        <f t="shared" si="84"/>
        <v>42189.673263888893</v>
      </c>
      <c r="T688" s="11">
        <f t="shared" si="85"/>
        <v>42219.673263888893</v>
      </c>
      <c r="AC688">
        <f t="shared" si="86"/>
        <v>11</v>
      </c>
      <c r="AD688">
        <f t="shared" si="87"/>
        <v>20</v>
      </c>
    </row>
    <row r="689" spans="1:3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3.55</v>
      </c>
      <c r="P689" s="5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1">
        <f t="shared" si="84"/>
        <v>42711.750613425931</v>
      </c>
      <c r="T689" s="11">
        <f t="shared" si="85"/>
        <v>42771.750613425931</v>
      </c>
      <c r="AC689">
        <f t="shared" si="86"/>
        <v>11</v>
      </c>
      <c r="AD689">
        <f t="shared" si="87"/>
        <v>20</v>
      </c>
    </row>
    <row r="690" spans="1:3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72.989999999999995</v>
      </c>
      <c r="P690" s="5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1">
        <f t="shared" si="84"/>
        <v>42262.104780092588</v>
      </c>
      <c r="T690" s="11">
        <f t="shared" si="85"/>
        <v>42292.104780092588</v>
      </c>
      <c r="AC690">
        <f t="shared" si="86"/>
        <v>11</v>
      </c>
      <c r="AD690">
        <f t="shared" si="87"/>
        <v>20</v>
      </c>
    </row>
    <row r="691" spans="1:3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57.648750000000007</v>
      </c>
      <c r="P691" s="5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1">
        <f t="shared" si="84"/>
        <v>42675.66778935185</v>
      </c>
      <c r="T691" s="11">
        <f t="shared" si="85"/>
        <v>42712.207638888889</v>
      </c>
      <c r="AC691">
        <f t="shared" si="86"/>
        <v>11</v>
      </c>
      <c r="AD691">
        <f t="shared" si="87"/>
        <v>20</v>
      </c>
    </row>
    <row r="692" spans="1:3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12.34</v>
      </c>
      <c r="P692" s="5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1">
        <f t="shared" si="84"/>
        <v>42579.634733796294</v>
      </c>
      <c r="T692" s="11">
        <f t="shared" si="85"/>
        <v>42622.25</v>
      </c>
      <c r="AC692">
        <f t="shared" si="86"/>
        <v>11</v>
      </c>
      <c r="AD692">
        <f t="shared" si="87"/>
        <v>20</v>
      </c>
    </row>
    <row r="693" spans="1:3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0.52</v>
      </c>
      <c r="P693" s="5">
        <f t="shared" si="81"/>
        <v>26</v>
      </c>
      <c r="Q693" t="str">
        <f t="shared" si="82"/>
        <v>technology</v>
      </c>
      <c r="R693" t="str">
        <f t="shared" si="83"/>
        <v>wearables</v>
      </c>
      <c r="S693" s="11">
        <f t="shared" si="84"/>
        <v>42158.028310185182</v>
      </c>
      <c r="T693" s="11">
        <f t="shared" si="85"/>
        <v>42186.028310185182</v>
      </c>
      <c r="AC693">
        <f t="shared" si="86"/>
        <v>11</v>
      </c>
      <c r="AD693">
        <f t="shared" si="87"/>
        <v>20</v>
      </c>
    </row>
    <row r="694" spans="1:3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6.5299999999999994</v>
      </c>
      <c r="P694" s="5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1">
        <f t="shared" si="84"/>
        <v>42696.37572916667</v>
      </c>
      <c r="T694" s="11">
        <f t="shared" si="85"/>
        <v>42726.37572916667</v>
      </c>
      <c r="AC694">
        <f t="shared" si="86"/>
        <v>11</v>
      </c>
      <c r="AD694">
        <f t="shared" si="87"/>
        <v>20</v>
      </c>
    </row>
    <row r="695" spans="1:3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35.338000000000001</v>
      </c>
      <c r="P695" s="5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1">
        <f t="shared" si="84"/>
        <v>42094.808182870373</v>
      </c>
      <c r="T695" s="11">
        <f t="shared" si="85"/>
        <v>42124.808182870373</v>
      </c>
      <c r="AC695">
        <f t="shared" si="86"/>
        <v>11</v>
      </c>
      <c r="AD695">
        <f t="shared" si="87"/>
        <v>20</v>
      </c>
    </row>
    <row r="696" spans="1:3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0.39333333333333331</v>
      </c>
      <c r="P696" s="5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1">
        <f t="shared" si="84"/>
        <v>42737.663877314815</v>
      </c>
      <c r="T696" s="11">
        <f t="shared" si="85"/>
        <v>42767.663877314815</v>
      </c>
      <c r="AC696">
        <f t="shared" si="86"/>
        <v>11</v>
      </c>
      <c r="AD696">
        <f t="shared" si="87"/>
        <v>20</v>
      </c>
    </row>
    <row r="697" spans="1:3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</v>
      </c>
      <c r="P697" s="5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1">
        <f t="shared" si="84"/>
        <v>41913.521064814813</v>
      </c>
      <c r="T697" s="11">
        <f t="shared" si="85"/>
        <v>41943.521064814813</v>
      </c>
      <c r="AC697">
        <f t="shared" si="86"/>
        <v>11</v>
      </c>
      <c r="AD697">
        <f t="shared" si="87"/>
        <v>20</v>
      </c>
    </row>
    <row r="698" spans="1:3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5.7142857142857147E-4</v>
      </c>
      <c r="P698" s="5">
        <f t="shared" si="81"/>
        <v>1</v>
      </c>
      <c r="Q698" t="str">
        <f t="shared" si="82"/>
        <v>technology</v>
      </c>
      <c r="R698" t="str">
        <f t="shared" si="83"/>
        <v>wearables</v>
      </c>
      <c r="S698" s="11">
        <f t="shared" si="84"/>
        <v>41815.927106481482</v>
      </c>
      <c r="T698" s="11">
        <f t="shared" si="85"/>
        <v>41845.927106481482</v>
      </c>
      <c r="AC698">
        <f t="shared" si="86"/>
        <v>11</v>
      </c>
      <c r="AD698">
        <f t="shared" si="87"/>
        <v>20</v>
      </c>
    </row>
    <row r="699" spans="1:3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46.379999999999995</v>
      </c>
      <c r="P699" s="5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1">
        <f t="shared" si="84"/>
        <v>42388.523020833338</v>
      </c>
      <c r="T699" s="11">
        <f t="shared" si="85"/>
        <v>42403.523020833338</v>
      </c>
      <c r="AC699">
        <f t="shared" si="86"/>
        <v>11</v>
      </c>
      <c r="AD699">
        <f t="shared" si="87"/>
        <v>20</v>
      </c>
    </row>
    <row r="700" spans="1:3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15.39</v>
      </c>
      <c r="P700" s="5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1">
        <f t="shared" si="84"/>
        <v>41866.931076388893</v>
      </c>
      <c r="T700" s="11">
        <f t="shared" si="85"/>
        <v>41900.083333333336</v>
      </c>
      <c r="AC700">
        <f t="shared" si="86"/>
        <v>11</v>
      </c>
      <c r="AD700">
        <f t="shared" si="87"/>
        <v>20</v>
      </c>
    </row>
    <row r="701" spans="1:3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82.422107692307705</v>
      </c>
      <c r="P701" s="5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1">
        <f t="shared" si="84"/>
        <v>41563.485509259262</v>
      </c>
      <c r="T701" s="11">
        <f t="shared" si="85"/>
        <v>41600.666666666664</v>
      </c>
      <c r="AC701">
        <f t="shared" si="86"/>
        <v>11</v>
      </c>
      <c r="AD701">
        <f t="shared" si="87"/>
        <v>20</v>
      </c>
    </row>
    <row r="702" spans="1:3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2.6866666666666665</v>
      </c>
      <c r="P702" s="5">
        <f t="shared" si="81"/>
        <v>13</v>
      </c>
      <c r="Q702" t="str">
        <f t="shared" si="82"/>
        <v>technology</v>
      </c>
      <c r="R702" t="str">
        <f t="shared" si="83"/>
        <v>wearables</v>
      </c>
      <c r="S702" s="11">
        <f t="shared" si="84"/>
        <v>42715.688437500001</v>
      </c>
      <c r="T702" s="11">
        <f t="shared" si="85"/>
        <v>42745.688437500001</v>
      </c>
      <c r="AC702">
        <f t="shared" si="86"/>
        <v>11</v>
      </c>
      <c r="AD702">
        <f t="shared" si="87"/>
        <v>20</v>
      </c>
    </row>
    <row r="703" spans="1:3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26.6</v>
      </c>
      <c r="P703" s="5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1">
        <f t="shared" si="84"/>
        <v>41813.662962962961</v>
      </c>
      <c r="T703" s="11">
        <f t="shared" si="85"/>
        <v>41843.662962962961</v>
      </c>
      <c r="AC703">
        <f t="shared" si="86"/>
        <v>11</v>
      </c>
      <c r="AD703">
        <f t="shared" si="87"/>
        <v>20</v>
      </c>
    </row>
    <row r="704" spans="1:3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30.813400000000001</v>
      </c>
      <c r="P704" s="5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1">
        <f t="shared" si="84"/>
        <v>42668.726701388892</v>
      </c>
      <c r="T704" s="11">
        <f t="shared" si="85"/>
        <v>42698.768368055556</v>
      </c>
      <c r="AC704">
        <f t="shared" si="86"/>
        <v>11</v>
      </c>
      <c r="AD704">
        <f t="shared" si="87"/>
        <v>20</v>
      </c>
    </row>
    <row r="705" spans="1:3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</v>
      </c>
      <c r="P705" s="5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1">
        <f t="shared" si="84"/>
        <v>42711.950798611113</v>
      </c>
      <c r="T705" s="11">
        <f t="shared" si="85"/>
        <v>42766.98055555555</v>
      </c>
      <c r="AC705">
        <f t="shared" si="86"/>
        <v>11</v>
      </c>
      <c r="AD705">
        <f t="shared" si="87"/>
        <v>20</v>
      </c>
    </row>
    <row r="706" spans="1:3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0.87454545454545463</v>
      </c>
      <c r="P706" s="5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1">
        <f t="shared" si="84"/>
        <v>42726.192916666667</v>
      </c>
      <c r="T706" s="11">
        <f t="shared" si="85"/>
        <v>42786.192916666667</v>
      </c>
      <c r="AC706">
        <f t="shared" si="86"/>
        <v>11</v>
      </c>
      <c r="AD706">
        <f t="shared" si="87"/>
        <v>20</v>
      </c>
    </row>
    <row r="707" spans="1:3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(E707/D707)*100</f>
        <v>0.97699999999999987</v>
      </c>
      <c r="P707" s="5">
        <f t="shared" ref="P707:P770" si="89">E707/L707</f>
        <v>195.4</v>
      </c>
      <c r="Q707" t="str">
        <f t="shared" ref="Q707:Q770" si="90">LEFT(N707,AC707-1)</f>
        <v>technology</v>
      </c>
      <c r="R707" t="str">
        <f t="shared" ref="R707:R770" si="91">RIGHT(N707,AD707-AC707)</f>
        <v>wearables</v>
      </c>
      <c r="S707" s="11">
        <f t="shared" ref="S707:S770" si="92">(J707/86400)+DATE(1970,1,1)</f>
        <v>42726.491643518515</v>
      </c>
      <c r="T707" s="11">
        <f t="shared" ref="T707:T770" si="93">(I707/86400)+DATE(1970,1,1)</f>
        <v>42756.491643518515</v>
      </c>
      <c r="AC707">
        <f t="shared" ref="AC707:AC770" si="94">FIND("/",N707)</f>
        <v>11</v>
      </c>
      <c r="AD707">
        <f t="shared" ref="AD707:AD770" si="95">LEN(N707)</f>
        <v>20</v>
      </c>
    </row>
    <row r="708" spans="1:3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5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1">
        <f t="shared" si="92"/>
        <v>42676.995173611111</v>
      </c>
      <c r="T708" s="11">
        <f t="shared" si="93"/>
        <v>42718.777083333334</v>
      </c>
      <c r="AC708">
        <f t="shared" si="94"/>
        <v>11</v>
      </c>
      <c r="AD708">
        <f t="shared" si="95"/>
        <v>20</v>
      </c>
    </row>
    <row r="709" spans="1:3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78.927352941176466</v>
      </c>
      <c r="P709" s="5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1">
        <f t="shared" si="92"/>
        <v>42696.663506944446</v>
      </c>
      <c r="T709" s="11">
        <f t="shared" si="93"/>
        <v>42736.663506944446</v>
      </c>
      <c r="AC709">
        <f t="shared" si="94"/>
        <v>11</v>
      </c>
      <c r="AD709">
        <f t="shared" si="95"/>
        <v>20</v>
      </c>
    </row>
    <row r="710" spans="1:3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22.092500000000001</v>
      </c>
      <c r="P710" s="5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1">
        <f t="shared" si="92"/>
        <v>41835.581018518518</v>
      </c>
      <c r="T710" s="11">
        <f t="shared" si="93"/>
        <v>41895.581018518518</v>
      </c>
      <c r="AC710">
        <f t="shared" si="94"/>
        <v>11</v>
      </c>
      <c r="AD710">
        <f t="shared" si="95"/>
        <v>20</v>
      </c>
    </row>
    <row r="711" spans="1:3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0.40666666666666662</v>
      </c>
      <c r="P711" s="5">
        <f t="shared" si="89"/>
        <v>30.5</v>
      </c>
      <c r="Q711" t="str">
        <f t="shared" si="90"/>
        <v>technology</v>
      </c>
      <c r="R711" t="str">
        <f t="shared" si="91"/>
        <v>wearables</v>
      </c>
      <c r="S711" s="11">
        <f t="shared" si="92"/>
        <v>41948.041192129633</v>
      </c>
      <c r="T711" s="11">
        <f t="shared" si="93"/>
        <v>41978.041192129633</v>
      </c>
      <c r="AC711">
        <f t="shared" si="94"/>
        <v>11</v>
      </c>
      <c r="AD711">
        <f t="shared" si="95"/>
        <v>20</v>
      </c>
    </row>
    <row r="712" spans="1:3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5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1">
        <f t="shared" si="92"/>
        <v>41837.984976851854</v>
      </c>
      <c r="T712" s="11">
        <f t="shared" si="93"/>
        <v>41871.030555555553</v>
      </c>
      <c r="AC712">
        <f t="shared" si="94"/>
        <v>11</v>
      </c>
      <c r="AD712">
        <f t="shared" si="95"/>
        <v>20</v>
      </c>
    </row>
    <row r="713" spans="1:3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33.790999999999997</v>
      </c>
      <c r="P713" s="5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1">
        <f t="shared" si="92"/>
        <v>42678.459120370375</v>
      </c>
      <c r="T713" s="11">
        <f t="shared" si="93"/>
        <v>42718.500787037032</v>
      </c>
      <c r="AC713">
        <f t="shared" si="94"/>
        <v>11</v>
      </c>
      <c r="AD713">
        <f t="shared" si="95"/>
        <v>20</v>
      </c>
    </row>
    <row r="714" spans="1:3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0.21649484536082475</v>
      </c>
      <c r="P714" s="5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1">
        <f t="shared" si="92"/>
        <v>42384.680925925924</v>
      </c>
      <c r="T714" s="11">
        <f t="shared" si="93"/>
        <v>42414.680925925924</v>
      </c>
      <c r="AC714">
        <f t="shared" si="94"/>
        <v>11</v>
      </c>
      <c r="AD714">
        <f t="shared" si="95"/>
        <v>20</v>
      </c>
    </row>
    <row r="715" spans="1:3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0.79600000000000004</v>
      </c>
      <c r="P715" s="5">
        <f t="shared" si="89"/>
        <v>199</v>
      </c>
      <c r="Q715" t="str">
        <f t="shared" si="90"/>
        <v>technology</v>
      </c>
      <c r="R715" t="str">
        <f t="shared" si="91"/>
        <v>wearables</v>
      </c>
      <c r="S715" s="11">
        <f t="shared" si="92"/>
        <v>42496.529305555552</v>
      </c>
      <c r="T715" s="11">
        <f t="shared" si="93"/>
        <v>42526.529305555552</v>
      </c>
      <c r="AC715">
        <f t="shared" si="94"/>
        <v>11</v>
      </c>
      <c r="AD715">
        <f t="shared" si="95"/>
        <v>20</v>
      </c>
    </row>
    <row r="716" spans="1:3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14.993333333333334</v>
      </c>
      <c r="P716" s="5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1">
        <f t="shared" si="92"/>
        <v>42734.787986111114</v>
      </c>
      <c r="T716" s="11">
        <f t="shared" si="93"/>
        <v>42794.787986111114</v>
      </c>
      <c r="AC716">
        <f t="shared" si="94"/>
        <v>11</v>
      </c>
      <c r="AD716">
        <f t="shared" si="95"/>
        <v>20</v>
      </c>
    </row>
    <row r="717" spans="1:3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5.0509090909090908</v>
      </c>
      <c r="P717" s="5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1">
        <f t="shared" si="92"/>
        <v>42273.090740740736</v>
      </c>
      <c r="T717" s="11">
        <f t="shared" si="93"/>
        <v>42313.132407407407</v>
      </c>
      <c r="AC717">
        <f t="shared" si="94"/>
        <v>11</v>
      </c>
      <c r="AD717">
        <f t="shared" si="95"/>
        <v>20</v>
      </c>
    </row>
    <row r="718" spans="1:3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10.214285714285715</v>
      </c>
      <c r="P718" s="5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1">
        <f t="shared" si="92"/>
        <v>41940.658645833333</v>
      </c>
      <c r="T718" s="11">
        <f t="shared" si="93"/>
        <v>41974</v>
      </c>
      <c r="AC718">
        <f t="shared" si="94"/>
        <v>11</v>
      </c>
      <c r="AD718">
        <f t="shared" si="95"/>
        <v>20</v>
      </c>
    </row>
    <row r="719" spans="1:3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0.30499999999999999</v>
      </c>
      <c r="P719" s="5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1">
        <f t="shared" si="92"/>
        <v>41857.854189814811</v>
      </c>
      <c r="T719" s="11">
        <f t="shared" si="93"/>
        <v>41887.854189814811</v>
      </c>
      <c r="AC719">
        <f t="shared" si="94"/>
        <v>11</v>
      </c>
      <c r="AD719">
        <f t="shared" si="95"/>
        <v>20</v>
      </c>
    </row>
    <row r="720" spans="1:3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0.75</v>
      </c>
      <c r="P720" s="5">
        <f t="shared" si="89"/>
        <v>22.5</v>
      </c>
      <c r="Q720" t="str">
        <f t="shared" si="90"/>
        <v>technology</v>
      </c>
      <c r="R720" t="str">
        <f t="shared" si="91"/>
        <v>wearables</v>
      </c>
      <c r="S720" s="11">
        <f t="shared" si="92"/>
        <v>42752.845451388886</v>
      </c>
      <c r="T720" s="11">
        <f t="shared" si="93"/>
        <v>42784.249305555553</v>
      </c>
      <c r="AC720">
        <f t="shared" si="94"/>
        <v>11</v>
      </c>
      <c r="AD720">
        <f t="shared" si="95"/>
        <v>20</v>
      </c>
    </row>
    <row r="721" spans="1:3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1.2933333333333332</v>
      </c>
      <c r="P721" s="5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1">
        <f t="shared" si="92"/>
        <v>42409.040231481486</v>
      </c>
      <c r="T721" s="11">
        <f t="shared" si="93"/>
        <v>42423.040231481486</v>
      </c>
      <c r="AC721">
        <f t="shared" si="94"/>
        <v>11</v>
      </c>
      <c r="AD721">
        <f t="shared" si="95"/>
        <v>20</v>
      </c>
    </row>
    <row r="722" spans="1:3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143.94736842105263</v>
      </c>
      <c r="P722" s="5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1">
        <f t="shared" si="92"/>
        <v>40909.649201388893</v>
      </c>
      <c r="T722" s="11">
        <f t="shared" si="93"/>
        <v>40937.649201388893</v>
      </c>
      <c r="AC722">
        <f t="shared" si="94"/>
        <v>11</v>
      </c>
      <c r="AD722">
        <f t="shared" si="95"/>
        <v>21</v>
      </c>
    </row>
    <row r="723" spans="1:30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122.10975609756099</v>
      </c>
      <c r="P723" s="5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1">
        <f t="shared" si="92"/>
        <v>41807.571840277778</v>
      </c>
      <c r="T723" s="11">
        <f t="shared" si="93"/>
        <v>41852.571840277778</v>
      </c>
      <c r="AC723">
        <f t="shared" si="94"/>
        <v>11</v>
      </c>
      <c r="AD723">
        <f t="shared" si="95"/>
        <v>21</v>
      </c>
    </row>
    <row r="724" spans="1:3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132.024</v>
      </c>
      <c r="P724" s="5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1">
        <f t="shared" si="92"/>
        <v>40977.805300925924</v>
      </c>
      <c r="T724" s="11">
        <f t="shared" si="93"/>
        <v>41007.76363425926</v>
      </c>
      <c r="AC724">
        <f t="shared" si="94"/>
        <v>11</v>
      </c>
      <c r="AD724">
        <f t="shared" si="95"/>
        <v>21</v>
      </c>
    </row>
    <row r="725" spans="1:3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109.38000000000001</v>
      </c>
      <c r="P725" s="5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1">
        <f t="shared" si="92"/>
        <v>42184.81653935185</v>
      </c>
      <c r="T725" s="11">
        <f t="shared" si="93"/>
        <v>42215.165972222225</v>
      </c>
      <c r="AC725">
        <f t="shared" si="94"/>
        <v>11</v>
      </c>
      <c r="AD725">
        <f t="shared" si="95"/>
        <v>21</v>
      </c>
    </row>
    <row r="726" spans="1:3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105.47157142857144</v>
      </c>
      <c r="P726" s="5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1">
        <f t="shared" si="92"/>
        <v>40694.638460648144</v>
      </c>
      <c r="T726" s="11">
        <f t="shared" si="93"/>
        <v>40724.638460648144</v>
      </c>
      <c r="AC726">
        <f t="shared" si="94"/>
        <v>11</v>
      </c>
      <c r="AD726">
        <f t="shared" si="95"/>
        <v>21</v>
      </c>
    </row>
    <row r="727" spans="1:3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100.35000000000001</v>
      </c>
      <c r="P727" s="5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1">
        <f t="shared" si="92"/>
        <v>42321.626296296294</v>
      </c>
      <c r="T727" s="11">
        <f t="shared" si="93"/>
        <v>42351.626296296294</v>
      </c>
      <c r="AC727">
        <f t="shared" si="94"/>
        <v>11</v>
      </c>
      <c r="AD727">
        <f t="shared" si="95"/>
        <v>21</v>
      </c>
    </row>
    <row r="728" spans="1:3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101.4</v>
      </c>
      <c r="P728" s="5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1">
        <f t="shared" si="92"/>
        <v>41346.042673611111</v>
      </c>
      <c r="T728" s="11">
        <f t="shared" si="93"/>
        <v>41376.042673611111</v>
      </c>
      <c r="AC728">
        <f t="shared" si="94"/>
        <v>11</v>
      </c>
      <c r="AD728">
        <f t="shared" si="95"/>
        <v>21</v>
      </c>
    </row>
    <row r="729" spans="1:3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155.51428571428571</v>
      </c>
      <c r="P729" s="5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1">
        <f t="shared" si="92"/>
        <v>41247.020243055558</v>
      </c>
      <c r="T729" s="11">
        <f t="shared" si="93"/>
        <v>41288.888888888891</v>
      </c>
      <c r="AC729">
        <f t="shared" si="94"/>
        <v>11</v>
      </c>
      <c r="AD729">
        <f t="shared" si="95"/>
        <v>21</v>
      </c>
    </row>
    <row r="730" spans="1:3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105.566</v>
      </c>
      <c r="P730" s="5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1">
        <f t="shared" si="92"/>
        <v>40731.837465277778</v>
      </c>
      <c r="T730" s="11">
        <f t="shared" si="93"/>
        <v>40776.837465277778</v>
      </c>
      <c r="AC730">
        <f t="shared" si="94"/>
        <v>11</v>
      </c>
      <c r="AD730">
        <f t="shared" si="95"/>
        <v>21</v>
      </c>
    </row>
    <row r="731" spans="1:3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130.65</v>
      </c>
      <c r="P731" s="5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1">
        <f t="shared" si="92"/>
        <v>41111.185891203706</v>
      </c>
      <c r="T731" s="11">
        <f t="shared" si="93"/>
        <v>41171.185891203706</v>
      </c>
      <c r="AC731">
        <f t="shared" si="94"/>
        <v>11</v>
      </c>
      <c r="AD731">
        <f t="shared" si="95"/>
        <v>21</v>
      </c>
    </row>
    <row r="732" spans="1:3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132.19</v>
      </c>
      <c r="P732" s="5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1">
        <f t="shared" si="92"/>
        <v>40854.745266203703</v>
      </c>
      <c r="T732" s="11">
        <f t="shared" si="93"/>
        <v>40884.745266203703</v>
      </c>
      <c r="AC732">
        <f t="shared" si="94"/>
        <v>11</v>
      </c>
      <c r="AD732">
        <f t="shared" si="95"/>
        <v>21</v>
      </c>
    </row>
    <row r="733" spans="1:3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126</v>
      </c>
      <c r="P733" s="5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1">
        <f t="shared" si="92"/>
        <v>40879.795682870368</v>
      </c>
      <c r="T733" s="11">
        <f t="shared" si="93"/>
        <v>40930.25</v>
      </c>
      <c r="AC733">
        <f t="shared" si="94"/>
        <v>11</v>
      </c>
      <c r="AD733">
        <f t="shared" si="95"/>
        <v>21</v>
      </c>
    </row>
    <row r="734" spans="1:3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160</v>
      </c>
      <c r="P734" s="5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1">
        <f t="shared" si="92"/>
        <v>41486.424317129626</v>
      </c>
      <c r="T734" s="11">
        <f t="shared" si="93"/>
        <v>41546.424317129626</v>
      </c>
      <c r="AC734">
        <f t="shared" si="94"/>
        <v>11</v>
      </c>
      <c r="AD734">
        <f t="shared" si="95"/>
        <v>21</v>
      </c>
    </row>
    <row r="735" spans="1:3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120.48</v>
      </c>
      <c r="P735" s="5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1">
        <f t="shared" si="92"/>
        <v>41598.420046296298</v>
      </c>
      <c r="T735" s="11">
        <f t="shared" si="93"/>
        <v>41628.420046296298</v>
      </c>
      <c r="AC735">
        <f t="shared" si="94"/>
        <v>11</v>
      </c>
      <c r="AD735">
        <f t="shared" si="95"/>
        <v>21</v>
      </c>
    </row>
    <row r="736" spans="1:3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125.52941176470588</v>
      </c>
      <c r="P736" s="5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1">
        <f t="shared" si="92"/>
        <v>42102.164583333331</v>
      </c>
      <c r="T736" s="11">
        <f t="shared" si="93"/>
        <v>42133.208333333328</v>
      </c>
      <c r="AC736">
        <f t="shared" si="94"/>
        <v>11</v>
      </c>
      <c r="AD736">
        <f t="shared" si="95"/>
        <v>21</v>
      </c>
    </row>
    <row r="737" spans="1:3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114.40638297872341</v>
      </c>
      <c r="P737" s="5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1">
        <f t="shared" si="92"/>
        <v>41946.029467592591</v>
      </c>
      <c r="T737" s="11">
        <f t="shared" si="93"/>
        <v>41977.027083333334</v>
      </c>
      <c r="AC737">
        <f t="shared" si="94"/>
        <v>11</v>
      </c>
      <c r="AD737">
        <f t="shared" si="95"/>
        <v>21</v>
      </c>
    </row>
    <row r="738" spans="1:3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315.13888888888891</v>
      </c>
      <c r="P738" s="5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1">
        <f t="shared" si="92"/>
        <v>41579.734259259261</v>
      </c>
      <c r="T738" s="11">
        <f t="shared" si="93"/>
        <v>41599.207638888889</v>
      </c>
      <c r="AC738">
        <f t="shared" si="94"/>
        <v>11</v>
      </c>
      <c r="AD738">
        <f t="shared" si="95"/>
        <v>21</v>
      </c>
    </row>
    <row r="739" spans="1:3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122.39999999999999</v>
      </c>
      <c r="P739" s="5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1">
        <f t="shared" si="92"/>
        <v>41667.275312500002</v>
      </c>
      <c r="T739" s="11">
        <f t="shared" si="93"/>
        <v>41684.833333333336</v>
      </c>
      <c r="AC739">
        <f t="shared" si="94"/>
        <v>11</v>
      </c>
      <c r="AD739">
        <f t="shared" si="95"/>
        <v>21</v>
      </c>
    </row>
    <row r="740" spans="1:3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106.73333333333332</v>
      </c>
      <c r="P740" s="5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1">
        <f t="shared" si="92"/>
        <v>41943.604097222225</v>
      </c>
      <c r="T740" s="11">
        <f t="shared" si="93"/>
        <v>41974.207638888889</v>
      </c>
      <c r="AC740">
        <f t="shared" si="94"/>
        <v>11</v>
      </c>
      <c r="AD740">
        <f t="shared" si="95"/>
        <v>21</v>
      </c>
    </row>
    <row r="741" spans="1:3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158.33333333333331</v>
      </c>
      <c r="P741" s="5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1">
        <f t="shared" si="92"/>
        <v>41829.502650462964</v>
      </c>
      <c r="T741" s="11">
        <f t="shared" si="93"/>
        <v>41862.502650462964</v>
      </c>
      <c r="AC741">
        <f t="shared" si="94"/>
        <v>11</v>
      </c>
      <c r="AD741">
        <f t="shared" si="95"/>
        <v>21</v>
      </c>
    </row>
    <row r="742" spans="1:3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107.4</v>
      </c>
      <c r="P742" s="5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1">
        <f t="shared" si="92"/>
        <v>42162.146782407406</v>
      </c>
      <c r="T742" s="11">
        <f t="shared" si="93"/>
        <v>42176.146782407406</v>
      </c>
      <c r="AC742">
        <f t="shared" si="94"/>
        <v>11</v>
      </c>
      <c r="AD742">
        <f t="shared" si="95"/>
        <v>21</v>
      </c>
    </row>
    <row r="743" spans="1:3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102.25999999999999</v>
      </c>
      <c r="P743" s="5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1">
        <f t="shared" si="92"/>
        <v>41401.648217592592</v>
      </c>
      <c r="T743" s="11">
        <f t="shared" si="93"/>
        <v>41436.648217592592</v>
      </c>
      <c r="AC743">
        <f t="shared" si="94"/>
        <v>11</v>
      </c>
      <c r="AD743">
        <f t="shared" si="95"/>
        <v>21</v>
      </c>
    </row>
    <row r="744" spans="1:3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110.71428571428572</v>
      </c>
      <c r="P744" s="5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1">
        <f t="shared" si="92"/>
        <v>41689.917962962965</v>
      </c>
      <c r="T744" s="11">
        <f t="shared" si="93"/>
        <v>41719.876296296294</v>
      </c>
      <c r="AC744">
        <f t="shared" si="94"/>
        <v>11</v>
      </c>
      <c r="AD744">
        <f t="shared" si="95"/>
        <v>21</v>
      </c>
    </row>
    <row r="745" spans="1:3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148</v>
      </c>
      <c r="P745" s="5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1">
        <f t="shared" si="92"/>
        <v>40990.709317129629</v>
      </c>
      <c r="T745" s="11">
        <f t="shared" si="93"/>
        <v>41015.875</v>
      </c>
      <c r="AC745">
        <f t="shared" si="94"/>
        <v>11</v>
      </c>
      <c r="AD745">
        <f t="shared" si="95"/>
        <v>21</v>
      </c>
    </row>
    <row r="746" spans="1:3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102.32000000000001</v>
      </c>
      <c r="P746" s="5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1">
        <f t="shared" si="92"/>
        <v>41226.95721064815</v>
      </c>
      <c r="T746" s="11">
        <f t="shared" si="93"/>
        <v>41256.95721064815</v>
      </c>
      <c r="AC746">
        <f t="shared" si="94"/>
        <v>11</v>
      </c>
      <c r="AD746">
        <f t="shared" si="95"/>
        <v>21</v>
      </c>
    </row>
    <row r="747" spans="1:3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179.09909909909908</v>
      </c>
      <c r="P747" s="5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1">
        <f t="shared" si="92"/>
        <v>41367.572280092594</v>
      </c>
      <c r="T747" s="11">
        <f t="shared" si="93"/>
        <v>41397.572280092594</v>
      </c>
      <c r="AC747">
        <f t="shared" si="94"/>
        <v>11</v>
      </c>
      <c r="AD747">
        <f t="shared" si="95"/>
        <v>21</v>
      </c>
    </row>
    <row r="748" spans="1:3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111.08135252761969</v>
      </c>
      <c r="P748" s="5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1">
        <f t="shared" si="92"/>
        <v>41157.042928240742</v>
      </c>
      <c r="T748" s="11">
        <f t="shared" si="93"/>
        <v>41175.165972222225</v>
      </c>
      <c r="AC748">
        <f t="shared" si="94"/>
        <v>11</v>
      </c>
      <c r="AD748">
        <f t="shared" si="95"/>
        <v>21</v>
      </c>
    </row>
    <row r="749" spans="1:3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100.04285714285714</v>
      </c>
      <c r="P749" s="5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1">
        <f t="shared" si="92"/>
        <v>41988.548831018517</v>
      </c>
      <c r="T749" s="11">
        <f t="shared" si="93"/>
        <v>42019.454166666663</v>
      </c>
      <c r="AC749">
        <f t="shared" si="94"/>
        <v>11</v>
      </c>
      <c r="AD749">
        <f t="shared" si="95"/>
        <v>21</v>
      </c>
    </row>
    <row r="750" spans="1:3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100.25</v>
      </c>
      <c r="P750" s="5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1">
        <f t="shared" si="92"/>
        <v>41831.846828703703</v>
      </c>
      <c r="T750" s="11">
        <f t="shared" si="93"/>
        <v>41861.846828703703</v>
      </c>
      <c r="AC750">
        <f t="shared" si="94"/>
        <v>11</v>
      </c>
      <c r="AD750">
        <f t="shared" si="95"/>
        <v>21</v>
      </c>
    </row>
    <row r="751" spans="1:3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105.56</v>
      </c>
      <c r="P751" s="5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1">
        <f t="shared" si="92"/>
        <v>42733.94131944445</v>
      </c>
      <c r="T751" s="11">
        <f t="shared" si="93"/>
        <v>42763.94131944445</v>
      </c>
      <c r="AC751">
        <f t="shared" si="94"/>
        <v>11</v>
      </c>
      <c r="AD751">
        <f t="shared" si="95"/>
        <v>21</v>
      </c>
    </row>
    <row r="752" spans="1:3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102.58775877587757</v>
      </c>
      <c r="P752" s="5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1">
        <f t="shared" si="92"/>
        <v>41299.878148148149</v>
      </c>
      <c r="T752" s="11">
        <f t="shared" si="93"/>
        <v>41329.878148148149</v>
      </c>
      <c r="AC752">
        <f t="shared" si="94"/>
        <v>11</v>
      </c>
      <c r="AD752">
        <f t="shared" si="95"/>
        <v>21</v>
      </c>
    </row>
    <row r="753" spans="1:3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118.5</v>
      </c>
      <c r="P753" s="5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1">
        <f t="shared" si="92"/>
        <v>40713.630497685182</v>
      </c>
      <c r="T753" s="11">
        <f t="shared" si="93"/>
        <v>40759.630497685182</v>
      </c>
      <c r="AC753">
        <f t="shared" si="94"/>
        <v>11</v>
      </c>
      <c r="AD753">
        <f t="shared" si="95"/>
        <v>21</v>
      </c>
    </row>
    <row r="754" spans="1:3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111.7</v>
      </c>
      <c r="P754" s="5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1">
        <f t="shared" si="92"/>
        <v>42639.421493055561</v>
      </c>
      <c r="T754" s="11">
        <f t="shared" si="93"/>
        <v>42659.458333333328</v>
      </c>
      <c r="AC754">
        <f t="shared" si="94"/>
        <v>11</v>
      </c>
      <c r="AD754">
        <f t="shared" si="95"/>
        <v>21</v>
      </c>
    </row>
    <row r="755" spans="1:3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128</v>
      </c>
      <c r="P755" s="5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1">
        <f t="shared" si="92"/>
        <v>42019.590173611112</v>
      </c>
      <c r="T755" s="11">
        <f t="shared" si="93"/>
        <v>42049.590173611112</v>
      </c>
      <c r="AC755">
        <f t="shared" si="94"/>
        <v>11</v>
      </c>
      <c r="AD755">
        <f t="shared" si="95"/>
        <v>21</v>
      </c>
    </row>
    <row r="756" spans="1:3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103.75000000000001</v>
      </c>
      <c r="P756" s="5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1">
        <f t="shared" si="92"/>
        <v>41249.749085648145</v>
      </c>
      <c r="T756" s="11">
        <f t="shared" si="93"/>
        <v>41279.749085648145</v>
      </c>
      <c r="AC756">
        <f t="shared" si="94"/>
        <v>11</v>
      </c>
      <c r="AD756">
        <f t="shared" si="95"/>
        <v>21</v>
      </c>
    </row>
    <row r="757" spans="1:3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101.9076</v>
      </c>
      <c r="P757" s="5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1">
        <f t="shared" si="92"/>
        <v>41383.605057870373</v>
      </c>
      <c r="T757" s="11">
        <f t="shared" si="93"/>
        <v>41414.02847222222</v>
      </c>
      <c r="AC757">
        <f t="shared" si="94"/>
        <v>11</v>
      </c>
      <c r="AD757">
        <f t="shared" si="95"/>
        <v>21</v>
      </c>
    </row>
    <row r="758" spans="1:3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117.71428571428571</v>
      </c>
      <c r="P758" s="5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1">
        <f t="shared" si="92"/>
        <v>40590.766886574071</v>
      </c>
      <c r="T758" s="11">
        <f t="shared" si="93"/>
        <v>40651.725219907406</v>
      </c>
      <c r="AC758">
        <f t="shared" si="94"/>
        <v>11</v>
      </c>
      <c r="AD758">
        <f t="shared" si="95"/>
        <v>21</v>
      </c>
    </row>
    <row r="759" spans="1:3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238</v>
      </c>
      <c r="P759" s="5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1">
        <f t="shared" si="92"/>
        <v>41235.054560185185</v>
      </c>
      <c r="T759" s="11">
        <f t="shared" si="93"/>
        <v>41249.054560185185</v>
      </c>
      <c r="AC759">
        <f t="shared" si="94"/>
        <v>11</v>
      </c>
      <c r="AD759">
        <f t="shared" si="95"/>
        <v>21</v>
      </c>
    </row>
    <row r="760" spans="1:3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102</v>
      </c>
      <c r="P760" s="5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1">
        <f t="shared" si="92"/>
        <v>40429.836435185185</v>
      </c>
      <c r="T760" s="11">
        <f t="shared" si="93"/>
        <v>40459.836435185185</v>
      </c>
      <c r="AC760">
        <f t="shared" si="94"/>
        <v>11</v>
      </c>
      <c r="AD760">
        <f t="shared" si="95"/>
        <v>21</v>
      </c>
    </row>
    <row r="761" spans="1:3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101.92000000000002</v>
      </c>
      <c r="P761" s="5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1">
        <f t="shared" si="92"/>
        <v>41789.330312500002</v>
      </c>
      <c r="T761" s="11">
        <f t="shared" si="93"/>
        <v>41829.330312500002</v>
      </c>
      <c r="AC761">
        <f t="shared" si="94"/>
        <v>11</v>
      </c>
      <c r="AD761">
        <f t="shared" si="95"/>
        <v>21</v>
      </c>
    </row>
    <row r="762" spans="1:3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5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1">
        <f t="shared" si="92"/>
        <v>42670.764039351852</v>
      </c>
      <c r="T762" s="11">
        <f t="shared" si="93"/>
        <v>42700.805706018524</v>
      </c>
      <c r="AC762">
        <f t="shared" si="94"/>
        <v>11</v>
      </c>
      <c r="AD762">
        <f t="shared" si="95"/>
        <v>18</v>
      </c>
    </row>
    <row r="763" spans="1:3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</v>
      </c>
      <c r="P763" s="5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1">
        <f t="shared" si="92"/>
        <v>41642.751458333332</v>
      </c>
      <c r="T763" s="11">
        <f t="shared" si="93"/>
        <v>41672.751458333332</v>
      </c>
      <c r="AC763">
        <f t="shared" si="94"/>
        <v>11</v>
      </c>
      <c r="AD763">
        <f t="shared" si="95"/>
        <v>18</v>
      </c>
    </row>
    <row r="764" spans="1:3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5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1">
        <f t="shared" si="92"/>
        <v>42690.858449074076</v>
      </c>
      <c r="T764" s="11">
        <f t="shared" si="93"/>
        <v>42708.25</v>
      </c>
      <c r="AC764">
        <f t="shared" si="94"/>
        <v>11</v>
      </c>
      <c r="AD764">
        <f t="shared" si="95"/>
        <v>18</v>
      </c>
    </row>
    <row r="765" spans="1:3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0.11655011655011654</v>
      </c>
      <c r="P765" s="5">
        <f t="shared" si="89"/>
        <v>5</v>
      </c>
      <c r="Q765" t="str">
        <f t="shared" si="90"/>
        <v>publishing</v>
      </c>
      <c r="R765" t="str">
        <f t="shared" si="91"/>
        <v>fiction</v>
      </c>
      <c r="S765" s="11">
        <f t="shared" si="92"/>
        <v>41471.446851851855</v>
      </c>
      <c r="T765" s="11">
        <f t="shared" si="93"/>
        <v>41501.446851851855</v>
      </c>
      <c r="AC765">
        <f t="shared" si="94"/>
        <v>11</v>
      </c>
      <c r="AD765">
        <f t="shared" si="95"/>
        <v>18</v>
      </c>
    </row>
    <row r="766" spans="1:3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5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1">
        <f t="shared" si="92"/>
        <v>42227.173159722224</v>
      </c>
      <c r="T766" s="11">
        <f t="shared" si="93"/>
        <v>42257.173159722224</v>
      </c>
      <c r="AC766">
        <f t="shared" si="94"/>
        <v>11</v>
      </c>
      <c r="AD766">
        <f t="shared" si="95"/>
        <v>18</v>
      </c>
    </row>
    <row r="767" spans="1:3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36.014285714285712</v>
      </c>
      <c r="P767" s="5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1">
        <f t="shared" si="92"/>
        <v>41901.542638888888</v>
      </c>
      <c r="T767" s="11">
        <f t="shared" si="93"/>
        <v>41931.542638888888</v>
      </c>
      <c r="AC767">
        <f t="shared" si="94"/>
        <v>11</v>
      </c>
      <c r="AD767">
        <f t="shared" si="95"/>
        <v>18</v>
      </c>
    </row>
    <row r="768" spans="1:3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5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1">
        <f t="shared" si="92"/>
        <v>42021.783368055556</v>
      </c>
      <c r="T768" s="11">
        <f t="shared" si="93"/>
        <v>42051.783368055556</v>
      </c>
      <c r="AC768">
        <f t="shared" si="94"/>
        <v>11</v>
      </c>
      <c r="AD768">
        <f t="shared" si="95"/>
        <v>18</v>
      </c>
    </row>
    <row r="769" spans="1:3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</v>
      </c>
      <c r="P769" s="5">
        <f t="shared" si="89"/>
        <v>59</v>
      </c>
      <c r="Q769" t="str">
        <f t="shared" si="90"/>
        <v>publishing</v>
      </c>
      <c r="R769" t="str">
        <f t="shared" si="91"/>
        <v>fiction</v>
      </c>
      <c r="S769" s="11">
        <f t="shared" si="92"/>
        <v>42115.143634259264</v>
      </c>
      <c r="T769" s="11">
        <f t="shared" si="93"/>
        <v>42145.143634259264</v>
      </c>
      <c r="AC769">
        <f t="shared" si="94"/>
        <v>11</v>
      </c>
      <c r="AD769">
        <f t="shared" si="95"/>
        <v>18</v>
      </c>
    </row>
    <row r="770" spans="1:3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5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1">
        <f t="shared" si="92"/>
        <v>41594.207060185188</v>
      </c>
      <c r="T770" s="11">
        <f t="shared" si="93"/>
        <v>41624.207060185188</v>
      </c>
      <c r="AC770">
        <f t="shared" si="94"/>
        <v>11</v>
      </c>
      <c r="AD770">
        <f t="shared" si="95"/>
        <v>18</v>
      </c>
    </row>
    <row r="771" spans="1:3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(E771/D771)*100</f>
        <v>41.4</v>
      </c>
      <c r="P771" s="5">
        <f t="shared" ref="P771:P834" si="97">E771/L771</f>
        <v>31.846153846153847</v>
      </c>
      <c r="Q771" t="str">
        <f t="shared" ref="Q771:Q834" si="98">LEFT(N771,AC771-1)</f>
        <v>publishing</v>
      </c>
      <c r="R771" t="str">
        <f t="shared" ref="R771:R834" si="99">RIGHT(N771,AD771-AC771)</f>
        <v>fiction</v>
      </c>
      <c r="S771" s="11">
        <f t="shared" ref="S771:S834" si="100">(J771/86400)+DATE(1970,1,1)</f>
        <v>41604.996458333335</v>
      </c>
      <c r="T771" s="11">
        <f t="shared" ref="T771:T834" si="101">(I771/86400)+DATE(1970,1,1)</f>
        <v>41634.996458333335</v>
      </c>
      <c r="AC771">
        <f t="shared" ref="AC771:AC834" si="102">FIND("/",N771)</f>
        <v>11</v>
      </c>
      <c r="AD771">
        <f t="shared" ref="AD771:AD834" si="103">LEN(N771)</f>
        <v>18</v>
      </c>
    </row>
    <row r="772" spans="1:3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5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1">
        <f t="shared" si="100"/>
        <v>41289.9996412037</v>
      </c>
      <c r="T772" s="11">
        <f t="shared" si="101"/>
        <v>41329.9996412037</v>
      </c>
      <c r="AC772">
        <f t="shared" si="102"/>
        <v>11</v>
      </c>
      <c r="AD772">
        <f t="shared" si="103"/>
        <v>18</v>
      </c>
    </row>
    <row r="773" spans="1:3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2.6315789473684209E-2</v>
      </c>
      <c r="P773" s="5">
        <f t="shared" si="97"/>
        <v>10</v>
      </c>
      <c r="Q773" t="str">
        <f t="shared" si="98"/>
        <v>publishing</v>
      </c>
      <c r="R773" t="str">
        <f t="shared" si="99"/>
        <v>fiction</v>
      </c>
      <c r="S773" s="11">
        <f t="shared" si="100"/>
        <v>42349.824097222227</v>
      </c>
      <c r="T773" s="11">
        <f t="shared" si="101"/>
        <v>42399.824097222227</v>
      </c>
      <c r="AC773">
        <f t="shared" si="102"/>
        <v>11</v>
      </c>
      <c r="AD773">
        <f t="shared" si="103"/>
        <v>18</v>
      </c>
    </row>
    <row r="774" spans="1:3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3.3333333333333335</v>
      </c>
      <c r="P774" s="5">
        <f t="shared" si="97"/>
        <v>50</v>
      </c>
      <c r="Q774" t="str">
        <f t="shared" si="98"/>
        <v>publishing</v>
      </c>
      <c r="R774" t="str">
        <f t="shared" si="99"/>
        <v>fiction</v>
      </c>
      <c r="S774" s="11">
        <f t="shared" si="100"/>
        <v>40068.056932870371</v>
      </c>
      <c r="T774" s="11">
        <f t="shared" si="101"/>
        <v>40118.165972222225</v>
      </c>
      <c r="AC774">
        <f t="shared" si="102"/>
        <v>11</v>
      </c>
      <c r="AD774">
        <f t="shared" si="103"/>
        <v>18</v>
      </c>
    </row>
    <row r="775" spans="1:3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0.85129023676509719</v>
      </c>
      <c r="P775" s="5">
        <f t="shared" si="97"/>
        <v>16</v>
      </c>
      <c r="Q775" t="str">
        <f t="shared" si="98"/>
        <v>publishing</v>
      </c>
      <c r="R775" t="str">
        <f t="shared" si="99"/>
        <v>fiction</v>
      </c>
      <c r="S775" s="11">
        <f t="shared" si="100"/>
        <v>42100.735937500001</v>
      </c>
      <c r="T775" s="11">
        <f t="shared" si="101"/>
        <v>42134.959027777775</v>
      </c>
      <c r="AC775">
        <f t="shared" si="102"/>
        <v>11</v>
      </c>
      <c r="AD775">
        <f t="shared" si="103"/>
        <v>18</v>
      </c>
    </row>
    <row r="776" spans="1:3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70.199999999999989</v>
      </c>
      <c r="P776" s="5">
        <f t="shared" si="97"/>
        <v>39</v>
      </c>
      <c r="Q776" t="str">
        <f t="shared" si="98"/>
        <v>publishing</v>
      </c>
      <c r="R776" t="str">
        <f t="shared" si="99"/>
        <v>fiction</v>
      </c>
      <c r="S776" s="11">
        <f t="shared" si="100"/>
        <v>41663.780300925922</v>
      </c>
      <c r="T776" s="11">
        <f t="shared" si="101"/>
        <v>41693.780300925922</v>
      </c>
      <c r="AC776">
        <f t="shared" si="102"/>
        <v>11</v>
      </c>
      <c r="AD776">
        <f t="shared" si="103"/>
        <v>18</v>
      </c>
    </row>
    <row r="777" spans="1:3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1.7000000000000002</v>
      </c>
      <c r="P777" s="5">
        <f t="shared" si="97"/>
        <v>34</v>
      </c>
      <c r="Q777" t="str">
        <f t="shared" si="98"/>
        <v>publishing</v>
      </c>
      <c r="R777" t="str">
        <f t="shared" si="99"/>
        <v>fiction</v>
      </c>
      <c r="S777" s="11">
        <f t="shared" si="100"/>
        <v>40863.060127314813</v>
      </c>
      <c r="T777" s="11">
        <f t="shared" si="101"/>
        <v>40893.060127314813</v>
      </c>
      <c r="AC777">
        <f t="shared" si="102"/>
        <v>11</v>
      </c>
      <c r="AD777">
        <f t="shared" si="103"/>
        <v>18</v>
      </c>
    </row>
    <row r="778" spans="1:3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51.4</v>
      </c>
      <c r="P778" s="5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1">
        <f t="shared" si="100"/>
        <v>42250.685706018514</v>
      </c>
      <c r="T778" s="11">
        <f t="shared" si="101"/>
        <v>42288.208333333328</v>
      </c>
      <c r="AC778">
        <f t="shared" si="102"/>
        <v>11</v>
      </c>
      <c r="AD778">
        <f t="shared" si="103"/>
        <v>18</v>
      </c>
    </row>
    <row r="779" spans="1:3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0.70000000000000007</v>
      </c>
      <c r="P779" s="5">
        <f t="shared" si="97"/>
        <v>7</v>
      </c>
      <c r="Q779" t="str">
        <f t="shared" si="98"/>
        <v>publishing</v>
      </c>
      <c r="R779" t="str">
        <f t="shared" si="99"/>
        <v>fiction</v>
      </c>
      <c r="S779" s="11">
        <f t="shared" si="100"/>
        <v>41456.981215277774</v>
      </c>
      <c r="T779" s="11">
        <f t="shared" si="101"/>
        <v>41486.981215277774</v>
      </c>
      <c r="AC779">
        <f t="shared" si="102"/>
        <v>11</v>
      </c>
      <c r="AD779">
        <f t="shared" si="103"/>
        <v>18</v>
      </c>
    </row>
    <row r="780" spans="1:3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0.4</v>
      </c>
      <c r="P780" s="5">
        <f t="shared" si="97"/>
        <v>2</v>
      </c>
      <c r="Q780" t="str">
        <f t="shared" si="98"/>
        <v>publishing</v>
      </c>
      <c r="R780" t="str">
        <f t="shared" si="99"/>
        <v>fiction</v>
      </c>
      <c r="S780" s="11">
        <f t="shared" si="100"/>
        <v>41729.702314814815</v>
      </c>
      <c r="T780" s="11">
        <f t="shared" si="101"/>
        <v>41759.702314814815</v>
      </c>
      <c r="AC780">
        <f t="shared" si="102"/>
        <v>11</v>
      </c>
      <c r="AD780">
        <f t="shared" si="103"/>
        <v>18</v>
      </c>
    </row>
    <row r="781" spans="1:3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2.666666666666667</v>
      </c>
      <c r="P781" s="5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1">
        <f t="shared" si="100"/>
        <v>40436.68408564815</v>
      </c>
      <c r="T781" s="11">
        <f t="shared" si="101"/>
        <v>40466.166666666664</v>
      </c>
      <c r="AC781">
        <f t="shared" si="102"/>
        <v>11</v>
      </c>
      <c r="AD781">
        <f t="shared" si="103"/>
        <v>18</v>
      </c>
    </row>
    <row r="782" spans="1:3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104</v>
      </c>
      <c r="P782" s="5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1">
        <f t="shared" si="100"/>
        <v>40636.673900462964</v>
      </c>
      <c r="T782" s="11">
        <f t="shared" si="101"/>
        <v>40666.673900462964</v>
      </c>
      <c r="AC782">
        <f t="shared" si="102"/>
        <v>6</v>
      </c>
      <c r="AD782">
        <f t="shared" si="103"/>
        <v>10</v>
      </c>
    </row>
    <row r="783" spans="1:3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133.15375</v>
      </c>
      <c r="P783" s="5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1">
        <f t="shared" si="100"/>
        <v>41403.000856481478</v>
      </c>
      <c r="T783" s="11">
        <f t="shared" si="101"/>
        <v>41433.000856481478</v>
      </c>
      <c r="AC783">
        <f t="shared" si="102"/>
        <v>6</v>
      </c>
      <c r="AD783">
        <f t="shared" si="103"/>
        <v>10</v>
      </c>
    </row>
    <row r="784" spans="1:3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100</v>
      </c>
      <c r="P784" s="5">
        <f t="shared" si="97"/>
        <v>50</v>
      </c>
      <c r="Q784" t="str">
        <f t="shared" si="98"/>
        <v>music</v>
      </c>
      <c r="R784" t="str">
        <f t="shared" si="99"/>
        <v>rock</v>
      </c>
      <c r="S784" s="11">
        <f t="shared" si="100"/>
        <v>41116.758125</v>
      </c>
      <c r="T784" s="11">
        <f t="shared" si="101"/>
        <v>41146.758125</v>
      </c>
      <c r="AC784">
        <f t="shared" si="102"/>
        <v>6</v>
      </c>
      <c r="AD784">
        <f t="shared" si="103"/>
        <v>10</v>
      </c>
    </row>
    <row r="785" spans="1:3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148.13333333333333</v>
      </c>
      <c r="P785" s="5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1">
        <f t="shared" si="100"/>
        <v>40987.773715277777</v>
      </c>
      <c r="T785" s="11">
        <f t="shared" si="101"/>
        <v>41026.916666666664</v>
      </c>
      <c r="AC785">
        <f t="shared" si="102"/>
        <v>6</v>
      </c>
      <c r="AD785">
        <f t="shared" si="103"/>
        <v>10</v>
      </c>
    </row>
    <row r="786" spans="1:3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102.49999999999999</v>
      </c>
      <c r="P786" s="5">
        <f t="shared" si="97"/>
        <v>102.5</v>
      </c>
      <c r="Q786" t="str">
        <f t="shared" si="98"/>
        <v>music</v>
      </c>
      <c r="R786" t="str">
        <f t="shared" si="99"/>
        <v>rock</v>
      </c>
      <c r="S786" s="11">
        <f t="shared" si="100"/>
        <v>41675.149525462963</v>
      </c>
      <c r="T786" s="11">
        <f t="shared" si="101"/>
        <v>41715.107858796298</v>
      </c>
      <c r="AC786">
        <f t="shared" si="102"/>
        <v>6</v>
      </c>
      <c r="AD786">
        <f t="shared" si="103"/>
        <v>10</v>
      </c>
    </row>
    <row r="787" spans="1:3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180.62799999999999</v>
      </c>
      <c r="P787" s="5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1">
        <f t="shared" si="100"/>
        <v>41303.593923611115</v>
      </c>
      <c r="T787" s="11">
        <f t="shared" si="101"/>
        <v>41333.593923611115</v>
      </c>
      <c r="AC787">
        <f t="shared" si="102"/>
        <v>6</v>
      </c>
      <c r="AD787">
        <f t="shared" si="103"/>
        <v>10</v>
      </c>
    </row>
    <row r="788" spans="1:3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142.79999999999998</v>
      </c>
      <c r="P788" s="5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1">
        <f t="shared" si="100"/>
        <v>40983.055949074071</v>
      </c>
      <c r="T788" s="11">
        <f t="shared" si="101"/>
        <v>41040.657638888893</v>
      </c>
      <c r="AC788">
        <f t="shared" si="102"/>
        <v>6</v>
      </c>
      <c r="AD788">
        <f t="shared" si="103"/>
        <v>10</v>
      </c>
    </row>
    <row r="789" spans="1:3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114.16666666666666</v>
      </c>
      <c r="P789" s="5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1">
        <f t="shared" si="100"/>
        <v>41549.627615740741</v>
      </c>
      <c r="T789" s="11">
        <f t="shared" si="101"/>
        <v>41579.627615740741</v>
      </c>
      <c r="AC789">
        <f t="shared" si="102"/>
        <v>6</v>
      </c>
      <c r="AD789">
        <f t="shared" si="103"/>
        <v>10</v>
      </c>
    </row>
    <row r="790" spans="1:3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203.505</v>
      </c>
      <c r="P790" s="5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1">
        <f t="shared" si="100"/>
        <v>41059.006805555553</v>
      </c>
      <c r="T790" s="11">
        <f t="shared" si="101"/>
        <v>41097.165972222225</v>
      </c>
      <c r="AC790">
        <f t="shared" si="102"/>
        <v>6</v>
      </c>
      <c r="AD790">
        <f t="shared" si="103"/>
        <v>10</v>
      </c>
    </row>
    <row r="791" spans="1:3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109.41176470588236</v>
      </c>
      <c r="P791" s="5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1">
        <f t="shared" si="100"/>
        <v>41277.186111111107</v>
      </c>
      <c r="T791" s="11">
        <f t="shared" si="101"/>
        <v>41295.332638888889</v>
      </c>
      <c r="AC791">
        <f t="shared" si="102"/>
        <v>6</v>
      </c>
      <c r="AD791">
        <f t="shared" si="103"/>
        <v>10</v>
      </c>
    </row>
    <row r="792" spans="1:3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144.37459999999999</v>
      </c>
      <c r="P792" s="5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1">
        <f t="shared" si="100"/>
        <v>41276.047905092593</v>
      </c>
      <c r="T792" s="11">
        <f t="shared" si="101"/>
        <v>41306.047905092593</v>
      </c>
      <c r="AC792">
        <f t="shared" si="102"/>
        <v>6</v>
      </c>
      <c r="AD792">
        <f t="shared" si="103"/>
        <v>10</v>
      </c>
    </row>
    <row r="793" spans="1:3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103.86666666666666</v>
      </c>
      <c r="P793" s="5">
        <f t="shared" si="97"/>
        <v>60.859375</v>
      </c>
      <c r="Q793" t="str">
        <f t="shared" si="98"/>
        <v>music</v>
      </c>
      <c r="R793" t="str">
        <f t="shared" si="99"/>
        <v>rock</v>
      </c>
      <c r="S793" s="11">
        <f t="shared" si="100"/>
        <v>41557.780624999999</v>
      </c>
      <c r="T793" s="11">
        <f t="shared" si="101"/>
        <v>41591.249305555553</v>
      </c>
      <c r="AC793">
        <f t="shared" si="102"/>
        <v>6</v>
      </c>
      <c r="AD793">
        <f t="shared" si="103"/>
        <v>10</v>
      </c>
    </row>
    <row r="794" spans="1:3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100.44440000000002</v>
      </c>
      <c r="P794" s="5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1">
        <f t="shared" si="100"/>
        <v>41555.87364583333</v>
      </c>
      <c r="T794" s="11">
        <f t="shared" si="101"/>
        <v>41585.915312500001</v>
      </c>
      <c r="AC794">
        <f t="shared" si="102"/>
        <v>6</v>
      </c>
      <c r="AD794">
        <f t="shared" si="103"/>
        <v>10</v>
      </c>
    </row>
    <row r="795" spans="1:3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102.77927272727271</v>
      </c>
      <c r="P795" s="5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1">
        <f t="shared" si="100"/>
        <v>41442.741249999999</v>
      </c>
      <c r="T795" s="11">
        <f t="shared" si="101"/>
        <v>41458.207638888889</v>
      </c>
      <c r="AC795">
        <f t="shared" si="102"/>
        <v>6</v>
      </c>
      <c r="AD795">
        <f t="shared" si="103"/>
        <v>10</v>
      </c>
    </row>
    <row r="796" spans="1:3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105.31250000000001</v>
      </c>
      <c r="P796" s="5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1">
        <f t="shared" si="100"/>
        <v>40736.115011574075</v>
      </c>
      <c r="T796" s="11">
        <f t="shared" si="101"/>
        <v>40791.712500000001</v>
      </c>
      <c r="AC796">
        <f t="shared" si="102"/>
        <v>6</v>
      </c>
      <c r="AD796">
        <f t="shared" si="103"/>
        <v>10</v>
      </c>
    </row>
    <row r="797" spans="1:3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111.78571428571429</v>
      </c>
      <c r="P797" s="5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1">
        <f t="shared" si="100"/>
        <v>40963.613032407404</v>
      </c>
      <c r="T797" s="11">
        <f t="shared" si="101"/>
        <v>41006.207638888889</v>
      </c>
      <c r="AC797">
        <f t="shared" si="102"/>
        <v>6</v>
      </c>
      <c r="AD797">
        <f t="shared" si="103"/>
        <v>10</v>
      </c>
    </row>
    <row r="798" spans="1:3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101.35000000000001</v>
      </c>
      <c r="P798" s="5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1">
        <f t="shared" si="100"/>
        <v>41502.882928240739</v>
      </c>
      <c r="T798" s="11">
        <f t="shared" si="101"/>
        <v>41532.881944444445</v>
      </c>
      <c r="AC798">
        <f t="shared" si="102"/>
        <v>6</v>
      </c>
      <c r="AD798">
        <f t="shared" si="103"/>
        <v>10</v>
      </c>
    </row>
    <row r="799" spans="1:3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107.53333333333333</v>
      </c>
      <c r="P799" s="5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1">
        <f t="shared" si="100"/>
        <v>40996.994074074071</v>
      </c>
      <c r="T799" s="11">
        <f t="shared" si="101"/>
        <v>41028.166666666664</v>
      </c>
      <c r="AC799">
        <f t="shared" si="102"/>
        <v>6</v>
      </c>
      <c r="AD799">
        <f t="shared" si="103"/>
        <v>10</v>
      </c>
    </row>
    <row r="800" spans="1:3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114.88571428571429</v>
      </c>
      <c r="P800" s="5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1">
        <f t="shared" si="100"/>
        <v>41882.590127314819</v>
      </c>
      <c r="T800" s="11">
        <f t="shared" si="101"/>
        <v>41912.590127314819</v>
      </c>
      <c r="AC800">
        <f t="shared" si="102"/>
        <v>6</v>
      </c>
      <c r="AD800">
        <f t="shared" si="103"/>
        <v>10</v>
      </c>
    </row>
    <row r="801" spans="1:3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100.02</v>
      </c>
      <c r="P801" s="5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1">
        <f t="shared" si="100"/>
        <v>40996.667199074072</v>
      </c>
      <c r="T801" s="11">
        <f t="shared" si="101"/>
        <v>41026.667199074072</v>
      </c>
      <c r="AC801">
        <f t="shared" si="102"/>
        <v>6</v>
      </c>
      <c r="AD801">
        <f t="shared" si="103"/>
        <v>10</v>
      </c>
    </row>
    <row r="802" spans="1:3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152.13333333333335</v>
      </c>
      <c r="P802" s="5">
        <f t="shared" si="97"/>
        <v>40.75</v>
      </c>
      <c r="Q802" t="str">
        <f t="shared" si="98"/>
        <v>music</v>
      </c>
      <c r="R802" t="str">
        <f t="shared" si="99"/>
        <v>rock</v>
      </c>
      <c r="S802" s="11">
        <f t="shared" si="100"/>
        <v>41863.433495370373</v>
      </c>
      <c r="T802" s="11">
        <f t="shared" si="101"/>
        <v>41893.433495370373</v>
      </c>
      <c r="AC802">
        <f t="shared" si="102"/>
        <v>6</v>
      </c>
      <c r="AD802">
        <f t="shared" si="103"/>
        <v>10</v>
      </c>
    </row>
    <row r="803" spans="1:3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111.52149999999999</v>
      </c>
      <c r="P803" s="5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1">
        <f t="shared" si="100"/>
        <v>40695.795370370368</v>
      </c>
      <c r="T803" s="11">
        <f t="shared" si="101"/>
        <v>40725.795370370368</v>
      </c>
      <c r="AC803">
        <f t="shared" si="102"/>
        <v>6</v>
      </c>
      <c r="AD803">
        <f t="shared" si="103"/>
        <v>10</v>
      </c>
    </row>
    <row r="804" spans="1:3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101.33333333333334</v>
      </c>
      <c r="P804" s="5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1">
        <f t="shared" si="100"/>
        <v>41123.022268518514</v>
      </c>
      <c r="T804" s="11">
        <f t="shared" si="101"/>
        <v>41169.170138888891</v>
      </c>
      <c r="AC804">
        <f t="shared" si="102"/>
        <v>6</v>
      </c>
      <c r="AD804">
        <f t="shared" si="103"/>
        <v>10</v>
      </c>
    </row>
    <row r="805" spans="1:3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123.2608695652174</v>
      </c>
      <c r="P805" s="5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1">
        <f t="shared" si="100"/>
        <v>40665.949976851851</v>
      </c>
      <c r="T805" s="11">
        <f t="shared" si="101"/>
        <v>40692.041666666664</v>
      </c>
      <c r="AC805">
        <f t="shared" si="102"/>
        <v>6</v>
      </c>
      <c r="AD805">
        <f t="shared" si="103"/>
        <v>10</v>
      </c>
    </row>
    <row r="806" spans="1:3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100</v>
      </c>
      <c r="P806" s="5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1">
        <f t="shared" si="100"/>
        <v>40730.105624999997</v>
      </c>
      <c r="T806" s="11">
        <f t="shared" si="101"/>
        <v>40747.165972222225</v>
      </c>
      <c r="AC806">
        <f t="shared" si="102"/>
        <v>6</v>
      </c>
      <c r="AD806">
        <f t="shared" si="103"/>
        <v>10</v>
      </c>
    </row>
    <row r="807" spans="1:3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105</v>
      </c>
      <c r="P807" s="5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1">
        <f t="shared" si="100"/>
        <v>40690.823055555556</v>
      </c>
      <c r="T807" s="11">
        <f t="shared" si="101"/>
        <v>40740.958333333336</v>
      </c>
      <c r="AC807">
        <f t="shared" si="102"/>
        <v>6</v>
      </c>
      <c r="AD807">
        <f t="shared" si="103"/>
        <v>10</v>
      </c>
    </row>
    <row r="808" spans="1:3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104.4375</v>
      </c>
      <c r="P808" s="5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1">
        <f t="shared" si="100"/>
        <v>40763.691423611112</v>
      </c>
      <c r="T808" s="11">
        <f t="shared" si="101"/>
        <v>40793.691423611112</v>
      </c>
      <c r="AC808">
        <f t="shared" si="102"/>
        <v>6</v>
      </c>
      <c r="AD808">
        <f t="shared" si="103"/>
        <v>10</v>
      </c>
    </row>
    <row r="809" spans="1:3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105.125</v>
      </c>
      <c r="P809" s="5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1">
        <f t="shared" si="100"/>
        <v>42759.628599537042</v>
      </c>
      <c r="T809" s="11">
        <f t="shared" si="101"/>
        <v>42795.083333333328</v>
      </c>
      <c r="AC809">
        <f t="shared" si="102"/>
        <v>6</v>
      </c>
      <c r="AD809">
        <f t="shared" si="103"/>
        <v>10</v>
      </c>
    </row>
    <row r="810" spans="1:3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100</v>
      </c>
      <c r="P810" s="5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1">
        <f t="shared" si="100"/>
        <v>41962.100532407407</v>
      </c>
      <c r="T810" s="11">
        <f t="shared" si="101"/>
        <v>41995.207638888889</v>
      </c>
      <c r="AC810">
        <f t="shared" si="102"/>
        <v>6</v>
      </c>
      <c r="AD810">
        <f t="shared" si="103"/>
        <v>10</v>
      </c>
    </row>
    <row r="811" spans="1:3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103.77499999999999</v>
      </c>
      <c r="P811" s="5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1">
        <f t="shared" si="100"/>
        <v>41628.833680555559</v>
      </c>
      <c r="T811" s="11">
        <f t="shared" si="101"/>
        <v>41658.833680555559</v>
      </c>
      <c r="AC811">
        <f t="shared" si="102"/>
        <v>6</v>
      </c>
      <c r="AD811">
        <f t="shared" si="103"/>
        <v>10</v>
      </c>
    </row>
    <row r="812" spans="1:3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105</v>
      </c>
      <c r="P812" s="5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1">
        <f t="shared" si="100"/>
        <v>41123.056273148148</v>
      </c>
      <c r="T812" s="11">
        <f t="shared" si="101"/>
        <v>41153.056273148148</v>
      </c>
      <c r="AC812">
        <f t="shared" si="102"/>
        <v>6</v>
      </c>
      <c r="AD812">
        <f t="shared" si="103"/>
        <v>10</v>
      </c>
    </row>
    <row r="813" spans="1:3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104</v>
      </c>
      <c r="P813" s="5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1">
        <f t="shared" si="100"/>
        <v>41443.643541666665</v>
      </c>
      <c r="T813" s="11">
        <f t="shared" si="101"/>
        <v>41465.702777777777</v>
      </c>
      <c r="AC813">
        <f t="shared" si="102"/>
        <v>6</v>
      </c>
      <c r="AD813">
        <f t="shared" si="103"/>
        <v>10</v>
      </c>
    </row>
    <row r="814" spans="1:3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151.83333333333334</v>
      </c>
      <c r="P814" s="5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1">
        <f t="shared" si="100"/>
        <v>41282.017962962964</v>
      </c>
      <c r="T814" s="11">
        <f t="shared" si="101"/>
        <v>41334.581944444442</v>
      </c>
      <c r="AC814">
        <f t="shared" si="102"/>
        <v>6</v>
      </c>
      <c r="AD814">
        <f t="shared" si="103"/>
        <v>10</v>
      </c>
    </row>
    <row r="815" spans="1:3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159.99600000000001</v>
      </c>
      <c r="P815" s="5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1">
        <f t="shared" si="100"/>
        <v>41080.960243055553</v>
      </c>
      <c r="T815" s="11">
        <f t="shared" si="101"/>
        <v>41110.960243055553</v>
      </c>
      <c r="AC815">
        <f t="shared" si="102"/>
        <v>6</v>
      </c>
      <c r="AD815">
        <f t="shared" si="103"/>
        <v>10</v>
      </c>
    </row>
    <row r="816" spans="1:3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127.3</v>
      </c>
      <c r="P816" s="5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1">
        <f t="shared" si="100"/>
        <v>40679.743067129632</v>
      </c>
      <c r="T816" s="11">
        <f t="shared" si="101"/>
        <v>40694.75277777778</v>
      </c>
      <c r="AC816">
        <f t="shared" si="102"/>
        <v>6</v>
      </c>
      <c r="AD816">
        <f t="shared" si="103"/>
        <v>10</v>
      </c>
    </row>
    <row r="817" spans="1:3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107</v>
      </c>
      <c r="P817" s="5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1">
        <f t="shared" si="100"/>
        <v>41914.917858796296</v>
      </c>
      <c r="T817" s="11">
        <f t="shared" si="101"/>
        <v>41944.917858796296</v>
      </c>
      <c r="AC817">
        <f t="shared" si="102"/>
        <v>6</v>
      </c>
      <c r="AD817">
        <f t="shared" si="103"/>
        <v>10</v>
      </c>
    </row>
    <row r="818" spans="1:3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115.12214285714286</v>
      </c>
      <c r="P818" s="5">
        <f t="shared" si="97"/>
        <v>39.31</v>
      </c>
      <c r="Q818" t="str">
        <f t="shared" si="98"/>
        <v>music</v>
      </c>
      <c r="R818" t="str">
        <f t="shared" si="99"/>
        <v>rock</v>
      </c>
      <c r="S818" s="11">
        <f t="shared" si="100"/>
        <v>41341.870868055557</v>
      </c>
      <c r="T818" s="11">
        <f t="shared" si="101"/>
        <v>41373.270833333336</v>
      </c>
      <c r="AC818">
        <f t="shared" si="102"/>
        <v>6</v>
      </c>
      <c r="AD818">
        <f t="shared" si="103"/>
        <v>10</v>
      </c>
    </row>
    <row r="819" spans="1:3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137.11066666666665</v>
      </c>
      <c r="P819" s="5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1">
        <f t="shared" si="100"/>
        <v>40925.599664351852</v>
      </c>
      <c r="T819" s="11">
        <f t="shared" si="101"/>
        <v>40979.207638888889</v>
      </c>
      <c r="AC819">
        <f t="shared" si="102"/>
        <v>6</v>
      </c>
      <c r="AD819">
        <f t="shared" si="103"/>
        <v>10</v>
      </c>
    </row>
    <row r="820" spans="1:3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155.71428571428572</v>
      </c>
      <c r="P820" s="5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1">
        <f t="shared" si="100"/>
        <v>41120.882881944446</v>
      </c>
      <c r="T820" s="11">
        <f t="shared" si="101"/>
        <v>41128.709027777775</v>
      </c>
      <c r="AC820">
        <f t="shared" si="102"/>
        <v>6</v>
      </c>
      <c r="AD820">
        <f t="shared" si="103"/>
        <v>10</v>
      </c>
    </row>
    <row r="821" spans="1:3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108.74999999999999</v>
      </c>
      <c r="P821" s="5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1">
        <f t="shared" si="100"/>
        <v>41619.998310185183</v>
      </c>
      <c r="T821" s="11">
        <f t="shared" si="101"/>
        <v>41629.197222222225</v>
      </c>
      <c r="AC821">
        <f t="shared" si="102"/>
        <v>6</v>
      </c>
      <c r="AD821">
        <f t="shared" si="103"/>
        <v>10</v>
      </c>
    </row>
    <row r="822" spans="1:3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134.05000000000001</v>
      </c>
      <c r="P822" s="5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1">
        <f t="shared" si="100"/>
        <v>41768.841921296298</v>
      </c>
      <c r="T822" s="11">
        <f t="shared" si="101"/>
        <v>41799.208333333336</v>
      </c>
      <c r="AC822">
        <f t="shared" si="102"/>
        <v>6</v>
      </c>
      <c r="AD822">
        <f t="shared" si="103"/>
        <v>10</v>
      </c>
    </row>
    <row r="823" spans="1:3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100</v>
      </c>
      <c r="P823" s="5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1">
        <f t="shared" si="100"/>
        <v>42093.922048611115</v>
      </c>
      <c r="T823" s="11">
        <f t="shared" si="101"/>
        <v>42128.167361111111</v>
      </c>
      <c r="AC823">
        <f t="shared" si="102"/>
        <v>6</v>
      </c>
      <c r="AD823">
        <f t="shared" si="103"/>
        <v>10</v>
      </c>
    </row>
    <row r="824" spans="1:3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119.16666666666667</v>
      </c>
      <c r="P824" s="5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1">
        <f t="shared" si="100"/>
        <v>41157.947337962964</v>
      </c>
      <c r="T824" s="11">
        <f t="shared" si="101"/>
        <v>41187.947337962964</v>
      </c>
      <c r="AC824">
        <f t="shared" si="102"/>
        <v>6</v>
      </c>
      <c r="AD824">
        <f t="shared" si="103"/>
        <v>10</v>
      </c>
    </row>
    <row r="825" spans="1:3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179.5</v>
      </c>
      <c r="P825" s="5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1">
        <f t="shared" si="100"/>
        <v>42055.972824074073</v>
      </c>
      <c r="T825" s="11">
        <f t="shared" si="101"/>
        <v>42085.931157407409</v>
      </c>
      <c r="AC825">
        <f t="shared" si="102"/>
        <v>6</v>
      </c>
      <c r="AD825">
        <f t="shared" si="103"/>
        <v>10</v>
      </c>
    </row>
    <row r="826" spans="1:3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134.38124999999999</v>
      </c>
      <c r="P826" s="5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1">
        <f t="shared" si="100"/>
        <v>40250.242106481484</v>
      </c>
      <c r="T826" s="11">
        <f t="shared" si="101"/>
        <v>40286.290972222225</v>
      </c>
      <c r="AC826">
        <f t="shared" si="102"/>
        <v>6</v>
      </c>
      <c r="AD826">
        <f t="shared" si="103"/>
        <v>10</v>
      </c>
    </row>
    <row r="827" spans="1:3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100.43200000000002</v>
      </c>
      <c r="P827" s="5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1">
        <f t="shared" si="100"/>
        <v>41186.306527777779</v>
      </c>
      <c r="T827" s="11">
        <f t="shared" si="101"/>
        <v>41211.306527777779</v>
      </c>
      <c r="AC827">
        <f t="shared" si="102"/>
        <v>6</v>
      </c>
      <c r="AD827">
        <f t="shared" si="103"/>
        <v>10</v>
      </c>
    </row>
    <row r="828" spans="1:3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101.45454545454547</v>
      </c>
      <c r="P828" s="5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1">
        <f t="shared" si="100"/>
        <v>40973.038541666669</v>
      </c>
      <c r="T828" s="11">
        <f t="shared" si="101"/>
        <v>40993.996874999997</v>
      </c>
      <c r="AC828">
        <f t="shared" si="102"/>
        <v>6</v>
      </c>
      <c r="AD828">
        <f t="shared" si="103"/>
        <v>10</v>
      </c>
    </row>
    <row r="829" spans="1:3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103.33333333333334</v>
      </c>
      <c r="P829" s="5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1">
        <f t="shared" si="100"/>
        <v>40927.473460648151</v>
      </c>
      <c r="T829" s="11">
        <f t="shared" si="101"/>
        <v>40953.825694444444</v>
      </c>
      <c r="AC829">
        <f t="shared" si="102"/>
        <v>6</v>
      </c>
      <c r="AD829">
        <f t="shared" si="103"/>
        <v>10</v>
      </c>
    </row>
    <row r="830" spans="1:3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107</v>
      </c>
      <c r="P830" s="5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1">
        <f t="shared" si="100"/>
        <v>41073.050717592589</v>
      </c>
      <c r="T830" s="11">
        <f t="shared" si="101"/>
        <v>41085.683333333334</v>
      </c>
      <c r="AC830">
        <f t="shared" si="102"/>
        <v>6</v>
      </c>
      <c r="AD830">
        <f t="shared" si="103"/>
        <v>10</v>
      </c>
    </row>
    <row r="831" spans="1:3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104</v>
      </c>
      <c r="P831" s="5">
        <f t="shared" si="97"/>
        <v>32.5</v>
      </c>
      <c r="Q831" t="str">
        <f t="shared" si="98"/>
        <v>music</v>
      </c>
      <c r="R831" t="str">
        <f t="shared" si="99"/>
        <v>rock</v>
      </c>
      <c r="S831" s="11">
        <f t="shared" si="100"/>
        <v>42504.801388888889</v>
      </c>
      <c r="T831" s="11">
        <f t="shared" si="101"/>
        <v>42564.801388888889</v>
      </c>
      <c r="AC831">
        <f t="shared" si="102"/>
        <v>6</v>
      </c>
      <c r="AD831">
        <f t="shared" si="103"/>
        <v>10</v>
      </c>
    </row>
    <row r="832" spans="1:3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107.83333333333334</v>
      </c>
      <c r="P832" s="5">
        <f t="shared" si="97"/>
        <v>60.65625</v>
      </c>
      <c r="Q832" t="str">
        <f t="shared" si="98"/>
        <v>music</v>
      </c>
      <c r="R832" t="str">
        <f t="shared" si="99"/>
        <v>rock</v>
      </c>
      <c r="S832" s="11">
        <f t="shared" si="100"/>
        <v>41325.525752314818</v>
      </c>
      <c r="T832" s="11">
        <f t="shared" si="101"/>
        <v>41355.484085648146</v>
      </c>
      <c r="AC832">
        <f t="shared" si="102"/>
        <v>6</v>
      </c>
      <c r="AD832">
        <f t="shared" si="103"/>
        <v>10</v>
      </c>
    </row>
    <row r="833" spans="1:3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233.33333333333334</v>
      </c>
      <c r="P833" s="5">
        <f t="shared" si="97"/>
        <v>175</v>
      </c>
      <c r="Q833" t="str">
        <f t="shared" si="98"/>
        <v>music</v>
      </c>
      <c r="R833" t="str">
        <f t="shared" si="99"/>
        <v>rock</v>
      </c>
      <c r="S833" s="11">
        <f t="shared" si="100"/>
        <v>40996.646921296298</v>
      </c>
      <c r="T833" s="11">
        <f t="shared" si="101"/>
        <v>41026.646921296298</v>
      </c>
      <c r="AC833">
        <f t="shared" si="102"/>
        <v>6</v>
      </c>
      <c r="AD833">
        <f t="shared" si="103"/>
        <v>10</v>
      </c>
    </row>
    <row r="834" spans="1:3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100.60706666666665</v>
      </c>
      <c r="P834" s="5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1">
        <f t="shared" si="100"/>
        <v>40869.675173611111</v>
      </c>
      <c r="T834" s="11">
        <f t="shared" si="101"/>
        <v>40929.342361111107</v>
      </c>
      <c r="AC834">
        <f t="shared" si="102"/>
        <v>6</v>
      </c>
      <c r="AD834">
        <f t="shared" si="103"/>
        <v>10</v>
      </c>
    </row>
    <row r="835" spans="1:3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(E835/D835)*100</f>
        <v>101.66666666666666</v>
      </c>
      <c r="P835" s="5">
        <f t="shared" ref="P835:P898" si="105">E835/L835</f>
        <v>148.78048780487805</v>
      </c>
      <c r="Q835" t="str">
        <f t="shared" ref="Q835:Q898" si="106">LEFT(N835,AC835-1)</f>
        <v>music</v>
      </c>
      <c r="R835" t="str">
        <f t="shared" ref="R835:R898" si="107">RIGHT(N835,AD835-AC835)</f>
        <v>rock</v>
      </c>
      <c r="S835" s="11">
        <f t="shared" ref="S835:S898" si="108">(J835/86400)+DATE(1970,1,1)</f>
        <v>41718.878182870372</v>
      </c>
      <c r="T835" s="11">
        <f t="shared" ref="T835:T898" si="109">(I835/86400)+DATE(1970,1,1)</f>
        <v>41748.878182870372</v>
      </c>
      <c r="AC835">
        <f t="shared" ref="AC835:AC898" si="110">FIND("/",N835)</f>
        <v>6</v>
      </c>
      <c r="AD835">
        <f t="shared" ref="AD835:AD898" si="111">LEN(N835)</f>
        <v>10</v>
      </c>
    </row>
    <row r="836" spans="1:3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131.0181818181818</v>
      </c>
      <c r="P836" s="5">
        <f t="shared" si="105"/>
        <v>96.08</v>
      </c>
      <c r="Q836" t="str">
        <f t="shared" si="106"/>
        <v>music</v>
      </c>
      <c r="R836" t="str">
        <f t="shared" si="107"/>
        <v>rock</v>
      </c>
      <c r="S836" s="11">
        <f t="shared" si="108"/>
        <v>41422.822824074072</v>
      </c>
      <c r="T836" s="11">
        <f t="shared" si="109"/>
        <v>41456.165972222225</v>
      </c>
      <c r="AC836">
        <f t="shared" si="110"/>
        <v>6</v>
      </c>
      <c r="AD836">
        <f t="shared" si="111"/>
        <v>10</v>
      </c>
    </row>
    <row r="837" spans="1:3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117.25000000000001</v>
      </c>
      <c r="P837" s="5">
        <f t="shared" si="105"/>
        <v>58.625</v>
      </c>
      <c r="Q837" t="str">
        <f t="shared" si="106"/>
        <v>music</v>
      </c>
      <c r="R837" t="str">
        <f t="shared" si="107"/>
        <v>rock</v>
      </c>
      <c r="S837" s="11">
        <f t="shared" si="108"/>
        <v>41005.45784722222</v>
      </c>
      <c r="T837" s="11">
        <f t="shared" si="109"/>
        <v>41048.125</v>
      </c>
      <c r="AC837">
        <f t="shared" si="110"/>
        <v>6</v>
      </c>
      <c r="AD837">
        <f t="shared" si="111"/>
        <v>10</v>
      </c>
    </row>
    <row r="838" spans="1:3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100.93039999999999</v>
      </c>
      <c r="P838" s="5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1">
        <f t="shared" si="108"/>
        <v>41524.056921296295</v>
      </c>
      <c r="T838" s="11">
        <f t="shared" si="109"/>
        <v>41554.056921296295</v>
      </c>
      <c r="AC838">
        <f t="shared" si="110"/>
        <v>6</v>
      </c>
      <c r="AD838">
        <f t="shared" si="111"/>
        <v>10</v>
      </c>
    </row>
    <row r="839" spans="1:3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121.8</v>
      </c>
      <c r="P839" s="5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1">
        <f t="shared" si="108"/>
        <v>41730.998402777775</v>
      </c>
      <c r="T839" s="11">
        <f t="shared" si="109"/>
        <v>41760.998402777775</v>
      </c>
      <c r="AC839">
        <f t="shared" si="110"/>
        <v>6</v>
      </c>
      <c r="AD839">
        <f t="shared" si="111"/>
        <v>10</v>
      </c>
    </row>
    <row r="840" spans="1:3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145.4</v>
      </c>
      <c r="P840" s="5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1">
        <f t="shared" si="108"/>
        <v>40895.897974537038</v>
      </c>
      <c r="T840" s="11">
        <f t="shared" si="109"/>
        <v>40925.897974537038</v>
      </c>
      <c r="AC840">
        <f t="shared" si="110"/>
        <v>6</v>
      </c>
      <c r="AD840">
        <f t="shared" si="111"/>
        <v>10</v>
      </c>
    </row>
    <row r="841" spans="1:3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116.61660000000001</v>
      </c>
      <c r="P841" s="5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1">
        <f t="shared" si="108"/>
        <v>41144.763379629629</v>
      </c>
      <c r="T841" s="11">
        <f t="shared" si="109"/>
        <v>41174.763379629629</v>
      </c>
      <c r="AC841">
        <f t="shared" si="110"/>
        <v>6</v>
      </c>
      <c r="AD841">
        <f t="shared" si="111"/>
        <v>10</v>
      </c>
    </row>
    <row r="842" spans="1:3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120.4166</v>
      </c>
      <c r="P842" s="5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1">
        <f t="shared" si="108"/>
        <v>42607.226701388892</v>
      </c>
      <c r="T842" s="11">
        <f t="shared" si="109"/>
        <v>42637.226701388892</v>
      </c>
      <c r="AC842">
        <f t="shared" si="110"/>
        <v>6</v>
      </c>
      <c r="AD842">
        <f t="shared" si="111"/>
        <v>11</v>
      </c>
    </row>
    <row r="843" spans="1:3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101.32000000000001</v>
      </c>
      <c r="P843" s="5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1">
        <f t="shared" si="108"/>
        <v>41923.838692129633</v>
      </c>
      <c r="T843" s="11">
        <f t="shared" si="109"/>
        <v>41953.880358796298</v>
      </c>
      <c r="AC843">
        <f t="shared" si="110"/>
        <v>6</v>
      </c>
      <c r="AD843">
        <f t="shared" si="111"/>
        <v>11</v>
      </c>
    </row>
    <row r="844" spans="1:3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104.32</v>
      </c>
      <c r="P844" s="5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1">
        <f t="shared" si="108"/>
        <v>41526.59239583333</v>
      </c>
      <c r="T844" s="11">
        <f t="shared" si="109"/>
        <v>41561.165972222225</v>
      </c>
      <c r="AC844">
        <f t="shared" si="110"/>
        <v>6</v>
      </c>
      <c r="AD844">
        <f t="shared" si="111"/>
        <v>11</v>
      </c>
    </row>
    <row r="845" spans="1:3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267.13333333333333</v>
      </c>
      <c r="P845" s="5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1">
        <f t="shared" si="108"/>
        <v>42695.257870370369</v>
      </c>
      <c r="T845" s="11">
        <f t="shared" si="109"/>
        <v>42712.333333333328</v>
      </c>
      <c r="AC845">
        <f t="shared" si="110"/>
        <v>6</v>
      </c>
      <c r="AD845">
        <f t="shared" si="111"/>
        <v>11</v>
      </c>
    </row>
    <row r="846" spans="1:3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194.13333333333333</v>
      </c>
      <c r="P846" s="5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1">
        <f t="shared" si="108"/>
        <v>41905.684629629628</v>
      </c>
      <c r="T846" s="11">
        <f t="shared" si="109"/>
        <v>41944.207638888889</v>
      </c>
      <c r="AC846">
        <f t="shared" si="110"/>
        <v>6</v>
      </c>
      <c r="AD846">
        <f t="shared" si="111"/>
        <v>11</v>
      </c>
    </row>
    <row r="847" spans="1:3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120.3802</v>
      </c>
      <c r="P847" s="5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1">
        <f t="shared" si="108"/>
        <v>42578.205972222218</v>
      </c>
      <c r="T847" s="11">
        <f t="shared" si="109"/>
        <v>42618.165972222225</v>
      </c>
      <c r="AC847">
        <f t="shared" si="110"/>
        <v>6</v>
      </c>
      <c r="AD847">
        <f t="shared" si="111"/>
        <v>11</v>
      </c>
    </row>
    <row r="848" spans="1:3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122.00090909090908</v>
      </c>
      <c r="P848" s="5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1">
        <f t="shared" si="108"/>
        <v>41694.391840277778</v>
      </c>
      <c r="T848" s="11">
        <f t="shared" si="109"/>
        <v>41708.583333333336</v>
      </c>
      <c r="AC848">
        <f t="shared" si="110"/>
        <v>6</v>
      </c>
      <c r="AD848">
        <f t="shared" si="111"/>
        <v>11</v>
      </c>
    </row>
    <row r="849" spans="1:3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100</v>
      </c>
      <c r="P849" s="5">
        <f t="shared" si="105"/>
        <v>10</v>
      </c>
      <c r="Q849" t="str">
        <f t="shared" si="106"/>
        <v>music</v>
      </c>
      <c r="R849" t="str">
        <f t="shared" si="107"/>
        <v>metal</v>
      </c>
      <c r="S849" s="11">
        <f t="shared" si="108"/>
        <v>42165.798333333332</v>
      </c>
      <c r="T849" s="11">
        <f t="shared" si="109"/>
        <v>42195.798333333332</v>
      </c>
      <c r="AC849">
        <f t="shared" si="110"/>
        <v>6</v>
      </c>
      <c r="AD849">
        <f t="shared" si="111"/>
        <v>11</v>
      </c>
    </row>
    <row r="850" spans="1:3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100</v>
      </c>
      <c r="P850" s="5">
        <f t="shared" si="105"/>
        <v>18.75</v>
      </c>
      <c r="Q850" t="str">
        <f t="shared" si="106"/>
        <v>music</v>
      </c>
      <c r="R850" t="str">
        <f t="shared" si="107"/>
        <v>metal</v>
      </c>
      <c r="S850" s="11">
        <f t="shared" si="108"/>
        <v>42078.792048611111</v>
      </c>
      <c r="T850" s="11">
        <f t="shared" si="109"/>
        <v>42108.792048611111</v>
      </c>
      <c r="AC850">
        <f t="shared" si="110"/>
        <v>6</v>
      </c>
      <c r="AD850">
        <f t="shared" si="111"/>
        <v>11</v>
      </c>
    </row>
    <row r="851" spans="1:3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119.9</v>
      </c>
      <c r="P851" s="5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1">
        <f t="shared" si="108"/>
        <v>42051.148888888885</v>
      </c>
      <c r="T851" s="11">
        <f t="shared" si="109"/>
        <v>42079.107222222221</v>
      </c>
      <c r="AC851">
        <f t="shared" si="110"/>
        <v>6</v>
      </c>
      <c r="AD851">
        <f t="shared" si="111"/>
        <v>11</v>
      </c>
    </row>
    <row r="852" spans="1:3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155.17499999999998</v>
      </c>
      <c r="P852" s="5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1">
        <f t="shared" si="108"/>
        <v>42452.827743055561</v>
      </c>
      <c r="T852" s="11">
        <f t="shared" si="109"/>
        <v>42485.207638888889</v>
      </c>
      <c r="AC852">
        <f t="shared" si="110"/>
        <v>6</v>
      </c>
      <c r="AD852">
        <f t="shared" si="111"/>
        <v>11</v>
      </c>
    </row>
    <row r="853" spans="1:3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130.44999999999999</v>
      </c>
      <c r="P853" s="5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1">
        <f t="shared" si="108"/>
        <v>42522.880243055552</v>
      </c>
      <c r="T853" s="11">
        <f t="shared" si="109"/>
        <v>42582.822916666672</v>
      </c>
      <c r="AC853">
        <f t="shared" si="110"/>
        <v>6</v>
      </c>
      <c r="AD853">
        <f t="shared" si="111"/>
        <v>11</v>
      </c>
    </row>
    <row r="854" spans="1:3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104.97142857142859</v>
      </c>
      <c r="P854" s="5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1">
        <f t="shared" si="108"/>
        <v>42656.805497685185</v>
      </c>
      <c r="T854" s="11">
        <f t="shared" si="109"/>
        <v>42667.875</v>
      </c>
      <c r="AC854">
        <f t="shared" si="110"/>
        <v>6</v>
      </c>
      <c r="AD854">
        <f t="shared" si="111"/>
        <v>11</v>
      </c>
    </row>
    <row r="855" spans="1:3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100</v>
      </c>
      <c r="P855" s="5">
        <f t="shared" si="105"/>
        <v>30</v>
      </c>
      <c r="Q855" t="str">
        <f t="shared" si="106"/>
        <v>music</v>
      </c>
      <c r="R855" t="str">
        <f t="shared" si="107"/>
        <v>metal</v>
      </c>
      <c r="S855" s="11">
        <f t="shared" si="108"/>
        <v>42021.832280092596</v>
      </c>
      <c r="T855" s="11">
        <f t="shared" si="109"/>
        <v>42051.832280092596</v>
      </c>
      <c r="AC855">
        <f t="shared" si="110"/>
        <v>6</v>
      </c>
      <c r="AD855">
        <f t="shared" si="111"/>
        <v>11</v>
      </c>
    </row>
    <row r="856" spans="1:3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118.2205035971223</v>
      </c>
      <c r="P856" s="5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1">
        <f t="shared" si="108"/>
        <v>42702.212337962963</v>
      </c>
      <c r="T856" s="11">
        <f t="shared" si="109"/>
        <v>42732.212337962963</v>
      </c>
      <c r="AC856">
        <f t="shared" si="110"/>
        <v>6</v>
      </c>
      <c r="AD856">
        <f t="shared" si="111"/>
        <v>11</v>
      </c>
    </row>
    <row r="857" spans="1:3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103.44827586206897</v>
      </c>
      <c r="P857" s="5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1">
        <f t="shared" si="108"/>
        <v>42545.125196759254</v>
      </c>
      <c r="T857" s="11">
        <f t="shared" si="109"/>
        <v>42575.125196759254</v>
      </c>
      <c r="AC857">
        <f t="shared" si="110"/>
        <v>6</v>
      </c>
      <c r="AD857">
        <f t="shared" si="111"/>
        <v>11</v>
      </c>
    </row>
    <row r="858" spans="1:3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218.00000000000003</v>
      </c>
      <c r="P858" s="5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1">
        <f t="shared" si="108"/>
        <v>42609.311990740738</v>
      </c>
      <c r="T858" s="11">
        <f t="shared" si="109"/>
        <v>42668.791666666672</v>
      </c>
      <c r="AC858">
        <f t="shared" si="110"/>
        <v>6</v>
      </c>
      <c r="AD858">
        <f t="shared" si="111"/>
        <v>11</v>
      </c>
    </row>
    <row r="859" spans="1:3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100</v>
      </c>
      <c r="P859" s="5">
        <f t="shared" si="105"/>
        <v>50</v>
      </c>
      <c r="Q859" t="str">
        <f t="shared" si="106"/>
        <v>music</v>
      </c>
      <c r="R859" t="str">
        <f t="shared" si="107"/>
        <v>metal</v>
      </c>
      <c r="S859" s="11">
        <f t="shared" si="108"/>
        <v>42291.581377314811</v>
      </c>
      <c r="T859" s="11">
        <f t="shared" si="109"/>
        <v>42333.623043981483</v>
      </c>
      <c r="AC859">
        <f t="shared" si="110"/>
        <v>6</v>
      </c>
      <c r="AD859">
        <f t="shared" si="111"/>
        <v>11</v>
      </c>
    </row>
    <row r="860" spans="1:3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144.00583333333333</v>
      </c>
      <c r="P860" s="5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1">
        <f t="shared" si="108"/>
        <v>42079.745578703703</v>
      </c>
      <c r="T860" s="11">
        <f t="shared" si="109"/>
        <v>42109.957638888889</v>
      </c>
      <c r="AC860">
        <f t="shared" si="110"/>
        <v>6</v>
      </c>
      <c r="AD860">
        <f t="shared" si="111"/>
        <v>11</v>
      </c>
    </row>
    <row r="861" spans="1:3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104.67500000000001</v>
      </c>
      <c r="P861" s="5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1">
        <f t="shared" si="108"/>
        <v>42128.820231481484</v>
      </c>
      <c r="T861" s="11">
        <f t="shared" si="109"/>
        <v>42159</v>
      </c>
      <c r="AC861">
        <f t="shared" si="110"/>
        <v>6</v>
      </c>
      <c r="AD861">
        <f t="shared" si="111"/>
        <v>11</v>
      </c>
    </row>
    <row r="862" spans="1:3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18.142857142857142</v>
      </c>
      <c r="P862" s="5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1">
        <f t="shared" si="108"/>
        <v>41570.482789351852</v>
      </c>
      <c r="T862" s="11">
        <f t="shared" si="109"/>
        <v>41600.524456018517</v>
      </c>
      <c r="AC862">
        <f t="shared" si="110"/>
        <v>6</v>
      </c>
      <c r="AD862">
        <f t="shared" si="111"/>
        <v>10</v>
      </c>
    </row>
    <row r="863" spans="1:3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2.2444444444444445</v>
      </c>
      <c r="P863" s="5">
        <f t="shared" si="105"/>
        <v>50.5</v>
      </c>
      <c r="Q863" t="str">
        <f t="shared" si="106"/>
        <v>music</v>
      </c>
      <c r="R863" t="str">
        <f t="shared" si="107"/>
        <v>jazz</v>
      </c>
      <c r="S863" s="11">
        <f t="shared" si="108"/>
        <v>42599.965324074074</v>
      </c>
      <c r="T863" s="11">
        <f t="shared" si="109"/>
        <v>42629.965324074074</v>
      </c>
      <c r="AC863">
        <f t="shared" si="110"/>
        <v>6</v>
      </c>
      <c r="AD863">
        <f t="shared" si="111"/>
        <v>10</v>
      </c>
    </row>
    <row r="864" spans="1:3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0.33999999999999997</v>
      </c>
      <c r="P864" s="5">
        <f t="shared" si="105"/>
        <v>42.5</v>
      </c>
      <c r="Q864" t="str">
        <f t="shared" si="106"/>
        <v>music</v>
      </c>
      <c r="R864" t="str">
        <f t="shared" si="107"/>
        <v>jazz</v>
      </c>
      <c r="S864" s="11">
        <f t="shared" si="108"/>
        <v>41559.5549537037</v>
      </c>
      <c r="T864" s="11">
        <f t="shared" si="109"/>
        <v>41589.596620370372</v>
      </c>
      <c r="AC864">
        <f t="shared" si="110"/>
        <v>6</v>
      </c>
      <c r="AD864">
        <f t="shared" si="111"/>
        <v>10</v>
      </c>
    </row>
    <row r="865" spans="1:3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4.5</v>
      </c>
      <c r="P865" s="5">
        <f t="shared" si="105"/>
        <v>18</v>
      </c>
      <c r="Q865" t="str">
        <f t="shared" si="106"/>
        <v>music</v>
      </c>
      <c r="R865" t="str">
        <f t="shared" si="107"/>
        <v>jazz</v>
      </c>
      <c r="S865" s="11">
        <f t="shared" si="108"/>
        <v>40921.117662037039</v>
      </c>
      <c r="T865" s="11">
        <f t="shared" si="109"/>
        <v>40951.117662037039</v>
      </c>
      <c r="AC865">
        <f t="shared" si="110"/>
        <v>6</v>
      </c>
      <c r="AD865">
        <f t="shared" si="111"/>
        <v>10</v>
      </c>
    </row>
    <row r="866" spans="1:3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41.53846153846154</v>
      </c>
      <c r="P866" s="5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1">
        <f t="shared" si="108"/>
        <v>41541.106921296298</v>
      </c>
      <c r="T866" s="11">
        <f t="shared" si="109"/>
        <v>41563.415972222225</v>
      </c>
      <c r="AC866">
        <f t="shared" si="110"/>
        <v>6</v>
      </c>
      <c r="AD866">
        <f t="shared" si="111"/>
        <v>10</v>
      </c>
    </row>
    <row r="867" spans="1:3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</v>
      </c>
      <c r="P867" s="5">
        <f t="shared" si="105"/>
        <v>22.5</v>
      </c>
      <c r="Q867" t="str">
        <f t="shared" si="106"/>
        <v>music</v>
      </c>
      <c r="R867" t="str">
        <f t="shared" si="107"/>
        <v>jazz</v>
      </c>
      <c r="S867" s="11">
        <f t="shared" si="108"/>
        <v>41230.773113425923</v>
      </c>
      <c r="T867" s="11">
        <f t="shared" si="109"/>
        <v>41290.773113425923</v>
      </c>
      <c r="AC867">
        <f t="shared" si="110"/>
        <v>6</v>
      </c>
      <c r="AD867">
        <f t="shared" si="111"/>
        <v>10</v>
      </c>
    </row>
    <row r="868" spans="1:3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18.285714285714285</v>
      </c>
      <c r="P868" s="5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1">
        <f t="shared" si="108"/>
        <v>42025.637939814813</v>
      </c>
      <c r="T868" s="11">
        <f t="shared" si="109"/>
        <v>42063.631944444445</v>
      </c>
      <c r="AC868">
        <f t="shared" si="110"/>
        <v>6</v>
      </c>
      <c r="AD868">
        <f t="shared" si="111"/>
        <v>10</v>
      </c>
    </row>
    <row r="869" spans="1:3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24.02</v>
      </c>
      <c r="P869" s="5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1">
        <f t="shared" si="108"/>
        <v>40088.105393518519</v>
      </c>
      <c r="T869" s="11">
        <f t="shared" si="109"/>
        <v>40148.207638888889</v>
      </c>
      <c r="AC869">
        <f t="shared" si="110"/>
        <v>6</v>
      </c>
      <c r="AD869">
        <f t="shared" si="111"/>
        <v>10</v>
      </c>
    </row>
    <row r="870" spans="1:3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0.1111111111111111</v>
      </c>
      <c r="P870" s="5">
        <f t="shared" si="105"/>
        <v>50</v>
      </c>
      <c r="Q870" t="str">
        <f t="shared" si="106"/>
        <v>music</v>
      </c>
      <c r="R870" t="str">
        <f t="shared" si="107"/>
        <v>jazz</v>
      </c>
      <c r="S870" s="11">
        <f t="shared" si="108"/>
        <v>41616.027754629627</v>
      </c>
      <c r="T870" s="11">
        <f t="shared" si="109"/>
        <v>41646.027754629627</v>
      </c>
      <c r="AC870">
        <f t="shared" si="110"/>
        <v>6</v>
      </c>
      <c r="AD870">
        <f t="shared" si="111"/>
        <v>10</v>
      </c>
    </row>
    <row r="871" spans="1:3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11.818181818181818</v>
      </c>
      <c r="P871" s="5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1">
        <f t="shared" si="108"/>
        <v>41342.845567129625</v>
      </c>
      <c r="T871" s="11">
        <f t="shared" si="109"/>
        <v>41372.803900462961</v>
      </c>
      <c r="AC871">
        <f t="shared" si="110"/>
        <v>6</v>
      </c>
      <c r="AD871">
        <f t="shared" si="111"/>
        <v>10</v>
      </c>
    </row>
    <row r="872" spans="1:3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0.31</v>
      </c>
      <c r="P872" s="5">
        <f t="shared" si="105"/>
        <v>12.4</v>
      </c>
      <c r="Q872" t="str">
        <f t="shared" si="106"/>
        <v>music</v>
      </c>
      <c r="R872" t="str">
        <f t="shared" si="107"/>
        <v>jazz</v>
      </c>
      <c r="S872" s="11">
        <f t="shared" si="108"/>
        <v>41488.022256944445</v>
      </c>
      <c r="T872" s="11">
        <f t="shared" si="109"/>
        <v>41518.022256944445</v>
      </c>
      <c r="AC872">
        <f t="shared" si="110"/>
        <v>6</v>
      </c>
      <c r="AD872">
        <f t="shared" si="111"/>
        <v>10</v>
      </c>
    </row>
    <row r="873" spans="1:3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5.416666666666667</v>
      </c>
      <c r="P873" s="5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1">
        <f t="shared" si="108"/>
        <v>41577.561284722222</v>
      </c>
      <c r="T873" s="11">
        <f t="shared" si="109"/>
        <v>41607.602951388893</v>
      </c>
      <c r="AC873">
        <f t="shared" si="110"/>
        <v>6</v>
      </c>
      <c r="AD873">
        <f t="shared" si="111"/>
        <v>10</v>
      </c>
    </row>
    <row r="874" spans="1:3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0.8125</v>
      </c>
      <c r="P874" s="5">
        <f t="shared" si="105"/>
        <v>32.5</v>
      </c>
      <c r="Q874" t="str">
        <f t="shared" si="106"/>
        <v>music</v>
      </c>
      <c r="R874" t="str">
        <f t="shared" si="107"/>
        <v>jazz</v>
      </c>
      <c r="S874" s="11">
        <f t="shared" si="108"/>
        <v>40567.825543981482</v>
      </c>
      <c r="T874" s="11">
        <f t="shared" si="109"/>
        <v>40612.825543981482</v>
      </c>
      <c r="AC874">
        <f t="shared" si="110"/>
        <v>6</v>
      </c>
      <c r="AD874">
        <f t="shared" si="111"/>
        <v>10</v>
      </c>
    </row>
    <row r="875" spans="1:3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1.2857142857142856</v>
      </c>
      <c r="P875" s="5">
        <f t="shared" si="105"/>
        <v>9</v>
      </c>
      <c r="Q875" t="str">
        <f t="shared" si="106"/>
        <v>music</v>
      </c>
      <c r="R875" t="str">
        <f t="shared" si="107"/>
        <v>jazz</v>
      </c>
      <c r="S875" s="11">
        <f t="shared" si="108"/>
        <v>41184.167129629626</v>
      </c>
      <c r="T875" s="11">
        <f t="shared" si="109"/>
        <v>41224.208796296298</v>
      </c>
      <c r="AC875">
        <f t="shared" si="110"/>
        <v>6</v>
      </c>
      <c r="AD875">
        <f t="shared" si="111"/>
        <v>10</v>
      </c>
    </row>
    <row r="876" spans="1:3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24.333333333333336</v>
      </c>
      <c r="P876" s="5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1">
        <f t="shared" si="108"/>
        <v>41368.583726851852</v>
      </c>
      <c r="T876" s="11">
        <f t="shared" si="109"/>
        <v>41398.583726851852</v>
      </c>
      <c r="AC876">
        <f t="shared" si="110"/>
        <v>6</v>
      </c>
      <c r="AD876">
        <f t="shared" si="111"/>
        <v>10</v>
      </c>
    </row>
    <row r="877" spans="1:3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5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1">
        <f t="shared" si="108"/>
        <v>42248.723738425921</v>
      </c>
      <c r="T877" s="11">
        <f t="shared" si="109"/>
        <v>42268.723738425921</v>
      </c>
      <c r="AC877">
        <f t="shared" si="110"/>
        <v>6</v>
      </c>
      <c r="AD877">
        <f t="shared" si="111"/>
        <v>10</v>
      </c>
    </row>
    <row r="878" spans="1:3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40.799492385786799</v>
      </c>
      <c r="P878" s="5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1">
        <f t="shared" si="108"/>
        <v>41276.496840277774</v>
      </c>
      <c r="T878" s="11">
        <f t="shared" si="109"/>
        <v>41309.496840277774</v>
      </c>
      <c r="AC878">
        <f t="shared" si="110"/>
        <v>6</v>
      </c>
      <c r="AD878">
        <f t="shared" si="111"/>
        <v>10</v>
      </c>
    </row>
    <row r="879" spans="1:3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67.55</v>
      </c>
      <c r="P879" s="5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1">
        <f t="shared" si="108"/>
        <v>41597.788888888885</v>
      </c>
      <c r="T879" s="11">
        <f t="shared" si="109"/>
        <v>41627.788888888885</v>
      </c>
      <c r="AC879">
        <f t="shared" si="110"/>
        <v>6</v>
      </c>
      <c r="AD879">
        <f t="shared" si="111"/>
        <v>10</v>
      </c>
    </row>
    <row r="880" spans="1:3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1.3</v>
      </c>
      <c r="P880" s="5">
        <f t="shared" si="105"/>
        <v>32.5</v>
      </c>
      <c r="Q880" t="str">
        <f t="shared" si="106"/>
        <v>music</v>
      </c>
      <c r="R880" t="str">
        <f t="shared" si="107"/>
        <v>jazz</v>
      </c>
      <c r="S880" s="11">
        <f t="shared" si="108"/>
        <v>40505.232916666668</v>
      </c>
      <c r="T880" s="11">
        <f t="shared" si="109"/>
        <v>40535.232916666668</v>
      </c>
      <c r="AC880">
        <f t="shared" si="110"/>
        <v>6</v>
      </c>
      <c r="AD880">
        <f t="shared" si="111"/>
        <v>10</v>
      </c>
    </row>
    <row r="881" spans="1:3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30.666666666666664</v>
      </c>
      <c r="P881" s="5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1">
        <f t="shared" si="108"/>
        <v>41037.829918981479</v>
      </c>
      <c r="T881" s="11">
        <f t="shared" si="109"/>
        <v>41058.829918981479</v>
      </c>
      <c r="AC881">
        <f t="shared" si="110"/>
        <v>6</v>
      </c>
      <c r="AD881">
        <f t="shared" si="111"/>
        <v>10</v>
      </c>
    </row>
    <row r="882" spans="1:3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</v>
      </c>
      <c r="P882" s="5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1">
        <f t="shared" si="108"/>
        <v>41179.32104166667</v>
      </c>
      <c r="T882" s="11">
        <f t="shared" si="109"/>
        <v>41212.32104166667</v>
      </c>
      <c r="AC882">
        <f t="shared" si="110"/>
        <v>6</v>
      </c>
      <c r="AD882">
        <f t="shared" si="111"/>
        <v>16</v>
      </c>
    </row>
    <row r="883" spans="1:3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0.8</v>
      </c>
      <c r="P883" s="5">
        <f t="shared" si="105"/>
        <v>30</v>
      </c>
      <c r="Q883" t="str">
        <f t="shared" si="106"/>
        <v>music</v>
      </c>
      <c r="R883" t="str">
        <f t="shared" si="107"/>
        <v>indie rock</v>
      </c>
      <c r="S883" s="11">
        <f t="shared" si="108"/>
        <v>40877.25099537037</v>
      </c>
      <c r="T883" s="11">
        <f t="shared" si="109"/>
        <v>40922.25099537037</v>
      </c>
      <c r="AC883">
        <f t="shared" si="110"/>
        <v>6</v>
      </c>
      <c r="AD883">
        <f t="shared" si="111"/>
        <v>16</v>
      </c>
    </row>
    <row r="884" spans="1:3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20.133333333333333</v>
      </c>
      <c r="P884" s="5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1">
        <f t="shared" si="108"/>
        <v>40759.860532407409</v>
      </c>
      <c r="T884" s="11">
        <f t="shared" si="109"/>
        <v>40792.860532407409</v>
      </c>
      <c r="AC884">
        <f t="shared" si="110"/>
        <v>6</v>
      </c>
      <c r="AD884">
        <f t="shared" si="111"/>
        <v>16</v>
      </c>
    </row>
    <row r="885" spans="1:3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40.020000000000003</v>
      </c>
      <c r="P885" s="5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1">
        <f t="shared" si="108"/>
        <v>42371.935590277775</v>
      </c>
      <c r="T885" s="11">
        <f t="shared" si="109"/>
        <v>42431.935590277775</v>
      </c>
      <c r="AC885">
        <f t="shared" si="110"/>
        <v>6</v>
      </c>
      <c r="AD885">
        <f t="shared" si="111"/>
        <v>16</v>
      </c>
    </row>
    <row r="886" spans="1:3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1</v>
      </c>
      <c r="P886" s="5">
        <f t="shared" si="105"/>
        <v>10</v>
      </c>
      <c r="Q886" t="str">
        <f t="shared" si="106"/>
        <v>music</v>
      </c>
      <c r="R886" t="str">
        <f t="shared" si="107"/>
        <v>indie rock</v>
      </c>
      <c r="S886" s="11">
        <f t="shared" si="108"/>
        <v>40981.802615740744</v>
      </c>
      <c r="T886" s="11">
        <f t="shared" si="109"/>
        <v>41041.104861111111</v>
      </c>
      <c r="AC886">
        <f t="shared" si="110"/>
        <v>6</v>
      </c>
      <c r="AD886">
        <f t="shared" si="111"/>
        <v>16</v>
      </c>
    </row>
    <row r="887" spans="1:3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75</v>
      </c>
      <c r="P887" s="5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1">
        <f t="shared" si="108"/>
        <v>42713.941099537042</v>
      </c>
      <c r="T887" s="11">
        <f t="shared" si="109"/>
        <v>42734.941099537042</v>
      </c>
      <c r="AC887">
        <f t="shared" si="110"/>
        <v>6</v>
      </c>
      <c r="AD887">
        <f t="shared" si="111"/>
        <v>16</v>
      </c>
    </row>
    <row r="888" spans="1:3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41</v>
      </c>
      <c r="P888" s="5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1">
        <f t="shared" si="108"/>
        <v>42603.870520833334</v>
      </c>
      <c r="T888" s="11">
        <f t="shared" si="109"/>
        <v>42628.870520833334</v>
      </c>
      <c r="AC888">
        <f t="shared" si="110"/>
        <v>6</v>
      </c>
      <c r="AD888">
        <f t="shared" si="111"/>
        <v>16</v>
      </c>
    </row>
    <row r="889" spans="1:3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5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1">
        <f t="shared" si="108"/>
        <v>41026.958969907406</v>
      </c>
      <c r="T889" s="11">
        <f t="shared" si="109"/>
        <v>41056.958969907406</v>
      </c>
      <c r="AC889">
        <f t="shared" si="110"/>
        <v>6</v>
      </c>
      <c r="AD889">
        <f t="shared" si="111"/>
        <v>16</v>
      </c>
    </row>
    <row r="890" spans="1:3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7.1999999999999993</v>
      </c>
      <c r="P890" s="5">
        <f t="shared" si="105"/>
        <v>18</v>
      </c>
      <c r="Q890" t="str">
        <f t="shared" si="106"/>
        <v>music</v>
      </c>
      <c r="R890" t="str">
        <f t="shared" si="107"/>
        <v>indie rock</v>
      </c>
      <c r="S890" s="11">
        <f t="shared" si="108"/>
        <v>40751.753298611111</v>
      </c>
      <c r="T890" s="11">
        <f t="shared" si="109"/>
        <v>40787.25</v>
      </c>
      <c r="AC890">
        <f t="shared" si="110"/>
        <v>6</v>
      </c>
      <c r="AD890">
        <f t="shared" si="111"/>
        <v>16</v>
      </c>
    </row>
    <row r="891" spans="1:3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9.4412800000000008</v>
      </c>
      <c r="P891" s="5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1">
        <f t="shared" si="108"/>
        <v>41887.784062500003</v>
      </c>
      <c r="T891" s="11">
        <f t="shared" si="109"/>
        <v>41917.784062500003</v>
      </c>
      <c r="AC891">
        <f t="shared" si="110"/>
        <v>6</v>
      </c>
      <c r="AD891">
        <f t="shared" si="111"/>
        <v>16</v>
      </c>
    </row>
    <row r="892" spans="1:3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4.1666666666666661</v>
      </c>
      <c r="P892" s="5">
        <f t="shared" si="105"/>
        <v>31.25</v>
      </c>
      <c r="Q892" t="str">
        <f t="shared" si="106"/>
        <v>music</v>
      </c>
      <c r="R892" t="str">
        <f t="shared" si="107"/>
        <v>indie rock</v>
      </c>
      <c r="S892" s="11">
        <f t="shared" si="108"/>
        <v>41569.698831018519</v>
      </c>
      <c r="T892" s="11">
        <f t="shared" si="109"/>
        <v>41599.740497685183</v>
      </c>
      <c r="AC892">
        <f t="shared" si="110"/>
        <v>6</v>
      </c>
      <c r="AD892">
        <f t="shared" si="111"/>
        <v>16</v>
      </c>
    </row>
    <row r="893" spans="1:3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</v>
      </c>
      <c r="P893" s="5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1">
        <f t="shared" si="108"/>
        <v>41842.031597222223</v>
      </c>
      <c r="T893" s="11">
        <f t="shared" si="109"/>
        <v>41872.031597222223</v>
      </c>
      <c r="AC893">
        <f t="shared" si="110"/>
        <v>6</v>
      </c>
      <c r="AD893">
        <f t="shared" si="111"/>
        <v>16</v>
      </c>
    </row>
    <row r="894" spans="1:3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40.75</v>
      </c>
      <c r="P894" s="5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1">
        <f t="shared" si="108"/>
        <v>40304.20003472222</v>
      </c>
      <c r="T894" s="11">
        <f t="shared" si="109"/>
        <v>40391.166666666664</v>
      </c>
      <c r="AC894">
        <f t="shared" si="110"/>
        <v>6</v>
      </c>
      <c r="AD894">
        <f t="shared" si="111"/>
        <v>16</v>
      </c>
    </row>
    <row r="895" spans="1:3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10</v>
      </c>
      <c r="P895" s="5">
        <f t="shared" si="105"/>
        <v>40</v>
      </c>
      <c r="Q895" t="str">
        <f t="shared" si="106"/>
        <v>music</v>
      </c>
      <c r="R895" t="str">
        <f t="shared" si="107"/>
        <v>indie rock</v>
      </c>
      <c r="S895" s="11">
        <f t="shared" si="108"/>
        <v>42065.897719907407</v>
      </c>
      <c r="T895" s="11">
        <f t="shared" si="109"/>
        <v>42095.856053240743</v>
      </c>
      <c r="AC895">
        <f t="shared" si="110"/>
        <v>6</v>
      </c>
      <c r="AD895">
        <f t="shared" si="111"/>
        <v>16</v>
      </c>
    </row>
    <row r="896" spans="1:3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39.17</v>
      </c>
      <c r="P896" s="5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1">
        <f t="shared" si="108"/>
        <v>42496.98159722222</v>
      </c>
      <c r="T896" s="11">
        <f t="shared" si="109"/>
        <v>42526.98159722222</v>
      </c>
      <c r="AC896">
        <f t="shared" si="110"/>
        <v>6</v>
      </c>
      <c r="AD896">
        <f t="shared" si="111"/>
        <v>16</v>
      </c>
    </row>
    <row r="897" spans="1:3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</v>
      </c>
      <c r="P897" s="5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1">
        <f t="shared" si="108"/>
        <v>40431.127650462964</v>
      </c>
      <c r="T897" s="11">
        <f t="shared" si="109"/>
        <v>40476.127650462964</v>
      </c>
      <c r="AC897">
        <f t="shared" si="110"/>
        <v>6</v>
      </c>
      <c r="AD897">
        <f t="shared" si="111"/>
        <v>16</v>
      </c>
    </row>
    <row r="898" spans="1:3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40</v>
      </c>
      <c r="P898" s="5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1">
        <f t="shared" si="108"/>
        <v>42218.872986111106</v>
      </c>
      <c r="T898" s="11">
        <f t="shared" si="109"/>
        <v>42244.166666666672</v>
      </c>
      <c r="AC898">
        <f t="shared" si="110"/>
        <v>6</v>
      </c>
      <c r="AD898">
        <f t="shared" si="111"/>
        <v>16</v>
      </c>
    </row>
    <row r="899" spans="1:3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(E899/D899)*100</f>
        <v>0</v>
      </c>
      <c r="P899" s="5" t="e">
        <f t="shared" ref="P899:P962" si="113">E899/L899</f>
        <v>#DIV/0!</v>
      </c>
      <c r="Q899" t="str">
        <f t="shared" ref="Q899:Q962" si="114">LEFT(N899,AC899-1)</f>
        <v>music</v>
      </c>
      <c r="R899" t="str">
        <f t="shared" ref="R899:R962" si="115">RIGHT(N899,AD899-AC899)</f>
        <v>indie rock</v>
      </c>
      <c r="S899" s="11">
        <f t="shared" ref="S899:S962" si="116">(J899/86400)+DATE(1970,1,1)</f>
        <v>41211.688750000001</v>
      </c>
      <c r="T899" s="11">
        <f t="shared" ref="T899:T962" si="117">(I899/86400)+DATE(1970,1,1)</f>
        <v>41241.730416666665</v>
      </c>
      <c r="AC899">
        <f t="shared" ref="AC899:AC962" si="118">FIND("/",N899)</f>
        <v>6</v>
      </c>
      <c r="AD899">
        <f t="shared" ref="AD899:AD962" si="119">LEN(N899)</f>
        <v>16</v>
      </c>
    </row>
    <row r="900" spans="1:3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2.8000000000000003</v>
      </c>
      <c r="P900" s="5">
        <f t="shared" si="113"/>
        <v>35</v>
      </c>
      <c r="Q900" t="str">
        <f t="shared" si="114"/>
        <v>music</v>
      </c>
      <c r="R900" t="str">
        <f t="shared" si="115"/>
        <v>indie rock</v>
      </c>
      <c r="S900" s="11">
        <f t="shared" si="116"/>
        <v>40878.758217592593</v>
      </c>
      <c r="T900" s="11">
        <f t="shared" si="117"/>
        <v>40923.758217592593</v>
      </c>
      <c r="AC900">
        <f t="shared" si="118"/>
        <v>6</v>
      </c>
      <c r="AD900">
        <f t="shared" si="119"/>
        <v>16</v>
      </c>
    </row>
    <row r="901" spans="1:3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37.333333333333336</v>
      </c>
      <c r="P901" s="5">
        <f t="shared" si="113"/>
        <v>35</v>
      </c>
      <c r="Q901" t="str">
        <f t="shared" si="114"/>
        <v>music</v>
      </c>
      <c r="R901" t="str">
        <f t="shared" si="115"/>
        <v>indie rock</v>
      </c>
      <c r="S901" s="11">
        <f t="shared" si="116"/>
        <v>40646.099097222221</v>
      </c>
      <c r="T901" s="11">
        <f t="shared" si="117"/>
        <v>40691.099097222221</v>
      </c>
      <c r="AC901">
        <f t="shared" si="118"/>
        <v>6</v>
      </c>
      <c r="AD901">
        <f t="shared" si="119"/>
        <v>16</v>
      </c>
    </row>
    <row r="902" spans="1:3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0.42</v>
      </c>
      <c r="P902" s="5">
        <f t="shared" si="113"/>
        <v>10.5</v>
      </c>
      <c r="Q902" t="str">
        <f t="shared" si="114"/>
        <v>music</v>
      </c>
      <c r="R902" t="str">
        <f t="shared" si="115"/>
        <v>jazz</v>
      </c>
      <c r="S902" s="11">
        <f t="shared" si="116"/>
        <v>42429.84956018519</v>
      </c>
      <c r="T902" s="11">
        <f t="shared" si="117"/>
        <v>42459.807893518519</v>
      </c>
      <c r="AC902">
        <f t="shared" si="118"/>
        <v>6</v>
      </c>
      <c r="AD902">
        <f t="shared" si="119"/>
        <v>10</v>
      </c>
    </row>
    <row r="903" spans="1:3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5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1">
        <f t="shared" si="116"/>
        <v>40291.81150462963</v>
      </c>
      <c r="T903" s="11">
        <f t="shared" si="117"/>
        <v>40337.799305555556</v>
      </c>
      <c r="AC903">
        <f t="shared" si="118"/>
        <v>6</v>
      </c>
      <c r="AD903">
        <f t="shared" si="119"/>
        <v>10</v>
      </c>
    </row>
    <row r="904" spans="1:30" ht="64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0.3</v>
      </c>
      <c r="P904" s="5">
        <f t="shared" si="113"/>
        <v>30</v>
      </c>
      <c r="Q904" t="str">
        <f t="shared" si="114"/>
        <v>music</v>
      </c>
      <c r="R904" t="str">
        <f t="shared" si="115"/>
        <v>jazz</v>
      </c>
      <c r="S904" s="11">
        <f t="shared" si="116"/>
        <v>41829.965532407405</v>
      </c>
      <c r="T904" s="11">
        <f t="shared" si="117"/>
        <v>41881.645833333336</v>
      </c>
      <c r="AC904">
        <f t="shared" si="118"/>
        <v>6</v>
      </c>
      <c r="AD904">
        <f t="shared" si="119"/>
        <v>10</v>
      </c>
    </row>
    <row r="905" spans="1:3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</v>
      </c>
      <c r="P905" s="5">
        <f t="shared" si="113"/>
        <v>40</v>
      </c>
      <c r="Q905" t="str">
        <f t="shared" si="114"/>
        <v>music</v>
      </c>
      <c r="R905" t="str">
        <f t="shared" si="115"/>
        <v>jazz</v>
      </c>
      <c r="S905" s="11">
        <f t="shared" si="116"/>
        <v>41149.796064814815</v>
      </c>
      <c r="T905" s="11">
        <f t="shared" si="117"/>
        <v>41175.100694444445</v>
      </c>
      <c r="AC905">
        <f t="shared" si="118"/>
        <v>6</v>
      </c>
      <c r="AD905">
        <f t="shared" si="119"/>
        <v>10</v>
      </c>
    </row>
    <row r="906" spans="1:3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0.30199999999999999</v>
      </c>
      <c r="P906" s="5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1">
        <f t="shared" si="116"/>
        <v>42342.080289351856</v>
      </c>
      <c r="T906" s="11">
        <f t="shared" si="117"/>
        <v>42372.080289351856</v>
      </c>
      <c r="AC906">
        <f t="shared" si="118"/>
        <v>6</v>
      </c>
      <c r="AD906">
        <f t="shared" si="119"/>
        <v>10</v>
      </c>
    </row>
    <row r="907" spans="1:3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</v>
      </c>
      <c r="P907" s="5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1">
        <f t="shared" si="116"/>
        <v>40507.239884259259</v>
      </c>
      <c r="T907" s="11">
        <f t="shared" si="117"/>
        <v>40567.239884259259</v>
      </c>
      <c r="AC907">
        <f t="shared" si="118"/>
        <v>6</v>
      </c>
      <c r="AD907">
        <f t="shared" si="119"/>
        <v>10</v>
      </c>
    </row>
    <row r="908" spans="1:3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5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1">
        <f t="shared" si="116"/>
        <v>41681.189699074072</v>
      </c>
      <c r="T908" s="11">
        <f t="shared" si="117"/>
        <v>41711.148032407407</v>
      </c>
      <c r="AC908">
        <f t="shared" si="118"/>
        <v>6</v>
      </c>
      <c r="AD908">
        <f t="shared" si="119"/>
        <v>10</v>
      </c>
    </row>
    <row r="909" spans="1:3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5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1">
        <f t="shared" si="116"/>
        <v>40767.192395833335</v>
      </c>
      <c r="T909" s="11">
        <f t="shared" si="117"/>
        <v>40797.192395833335</v>
      </c>
      <c r="AC909">
        <f t="shared" si="118"/>
        <v>6</v>
      </c>
      <c r="AD909">
        <f t="shared" si="119"/>
        <v>10</v>
      </c>
    </row>
    <row r="910" spans="1:3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5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1">
        <f t="shared" si="116"/>
        <v>40340.801562499997</v>
      </c>
      <c r="T910" s="11">
        <f t="shared" si="117"/>
        <v>40386.207638888889</v>
      </c>
      <c r="AC910">
        <f t="shared" si="118"/>
        <v>6</v>
      </c>
      <c r="AD910">
        <f t="shared" si="119"/>
        <v>10</v>
      </c>
    </row>
    <row r="911" spans="1:3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</v>
      </c>
      <c r="P911" s="5">
        <f t="shared" si="113"/>
        <v>65</v>
      </c>
      <c r="Q911" t="str">
        <f t="shared" si="114"/>
        <v>music</v>
      </c>
      <c r="R911" t="str">
        <f t="shared" si="115"/>
        <v>jazz</v>
      </c>
      <c r="S911" s="11">
        <f t="shared" si="116"/>
        <v>41081.69027777778</v>
      </c>
      <c r="T911" s="11">
        <f t="shared" si="117"/>
        <v>41113.166666666664</v>
      </c>
      <c r="AC911">
        <f t="shared" si="118"/>
        <v>6</v>
      </c>
      <c r="AD911">
        <f t="shared" si="119"/>
        <v>10</v>
      </c>
    </row>
    <row r="912" spans="1:3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22.363636363636363</v>
      </c>
      <c r="P912" s="5">
        <f t="shared" si="113"/>
        <v>24.6</v>
      </c>
      <c r="Q912" t="str">
        <f t="shared" si="114"/>
        <v>music</v>
      </c>
      <c r="R912" t="str">
        <f t="shared" si="115"/>
        <v>jazz</v>
      </c>
      <c r="S912" s="11">
        <f t="shared" si="116"/>
        <v>42737.545358796298</v>
      </c>
      <c r="T912" s="11">
        <f t="shared" si="117"/>
        <v>42797.545358796298</v>
      </c>
      <c r="AC912">
        <f t="shared" si="118"/>
        <v>6</v>
      </c>
      <c r="AD912">
        <f t="shared" si="119"/>
        <v>10</v>
      </c>
    </row>
    <row r="913" spans="1:3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5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1">
        <f t="shared" si="116"/>
        <v>41642.005150462966</v>
      </c>
      <c r="T913" s="11">
        <f t="shared" si="117"/>
        <v>41663.005150462966</v>
      </c>
      <c r="AC913">
        <f t="shared" si="118"/>
        <v>6</v>
      </c>
      <c r="AD913">
        <f t="shared" si="119"/>
        <v>10</v>
      </c>
    </row>
    <row r="914" spans="1:3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0.85714285714285721</v>
      </c>
      <c r="P914" s="5">
        <f t="shared" si="113"/>
        <v>15</v>
      </c>
      <c r="Q914" t="str">
        <f t="shared" si="114"/>
        <v>music</v>
      </c>
      <c r="R914" t="str">
        <f t="shared" si="115"/>
        <v>jazz</v>
      </c>
      <c r="S914" s="11">
        <f t="shared" si="116"/>
        <v>41194.109340277777</v>
      </c>
      <c r="T914" s="11">
        <f t="shared" si="117"/>
        <v>41254.151006944448</v>
      </c>
      <c r="AC914">
        <f t="shared" si="118"/>
        <v>6</v>
      </c>
      <c r="AD914">
        <f t="shared" si="119"/>
        <v>10</v>
      </c>
    </row>
    <row r="915" spans="1:3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6.6066666666666665</v>
      </c>
      <c r="P915" s="5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1">
        <f t="shared" si="116"/>
        <v>41004.139108796298</v>
      </c>
      <c r="T915" s="11">
        <f t="shared" si="117"/>
        <v>41034.139108796298</v>
      </c>
      <c r="AC915">
        <f t="shared" si="118"/>
        <v>6</v>
      </c>
      <c r="AD915">
        <f t="shared" si="119"/>
        <v>10</v>
      </c>
    </row>
    <row r="916" spans="1:3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5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1">
        <f t="shared" si="116"/>
        <v>41116.763275462959</v>
      </c>
      <c r="T916" s="11">
        <f t="shared" si="117"/>
        <v>41146.763275462959</v>
      </c>
      <c r="AC916">
        <f t="shared" si="118"/>
        <v>6</v>
      </c>
      <c r="AD916">
        <f t="shared" si="119"/>
        <v>10</v>
      </c>
    </row>
    <row r="917" spans="1:3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5.7692307692307692</v>
      </c>
      <c r="P917" s="5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1">
        <f t="shared" si="116"/>
        <v>40937.679560185185</v>
      </c>
      <c r="T917" s="11">
        <f t="shared" si="117"/>
        <v>40969.207638888889</v>
      </c>
      <c r="AC917">
        <f t="shared" si="118"/>
        <v>6</v>
      </c>
      <c r="AD917">
        <f t="shared" si="119"/>
        <v>10</v>
      </c>
    </row>
    <row r="918" spans="1:3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5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1">
        <f t="shared" si="116"/>
        <v>40434.853402777779</v>
      </c>
      <c r="T918" s="11">
        <f t="shared" si="117"/>
        <v>40473.208333333336</v>
      </c>
      <c r="AC918">
        <f t="shared" si="118"/>
        <v>6</v>
      </c>
      <c r="AD918">
        <f t="shared" si="119"/>
        <v>10</v>
      </c>
    </row>
    <row r="919" spans="1:3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0.6</v>
      </c>
      <c r="P919" s="5">
        <f t="shared" si="113"/>
        <v>30</v>
      </c>
      <c r="Q919" t="str">
        <f t="shared" si="114"/>
        <v>music</v>
      </c>
      <c r="R919" t="str">
        <f t="shared" si="115"/>
        <v>jazz</v>
      </c>
      <c r="S919" s="11">
        <f t="shared" si="116"/>
        <v>41802.94363425926</v>
      </c>
      <c r="T919" s="11">
        <f t="shared" si="117"/>
        <v>41834.104166666664</v>
      </c>
      <c r="AC919">
        <f t="shared" si="118"/>
        <v>6</v>
      </c>
      <c r="AD919">
        <f t="shared" si="119"/>
        <v>10</v>
      </c>
    </row>
    <row r="920" spans="1:3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</v>
      </c>
      <c r="P920" s="5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1">
        <f t="shared" si="116"/>
        <v>41944.916215277779</v>
      </c>
      <c r="T920" s="11">
        <f t="shared" si="117"/>
        <v>41974.957881944443</v>
      </c>
      <c r="AC920">
        <f t="shared" si="118"/>
        <v>6</v>
      </c>
      <c r="AD920">
        <f t="shared" si="119"/>
        <v>10</v>
      </c>
    </row>
    <row r="921" spans="1:3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0.5</v>
      </c>
      <c r="P921" s="5">
        <f t="shared" si="113"/>
        <v>100</v>
      </c>
      <c r="Q921" t="str">
        <f t="shared" si="114"/>
        <v>music</v>
      </c>
      <c r="R921" t="str">
        <f t="shared" si="115"/>
        <v>jazz</v>
      </c>
      <c r="S921" s="11">
        <f t="shared" si="116"/>
        <v>41227.641724537039</v>
      </c>
      <c r="T921" s="11">
        <f t="shared" si="117"/>
        <v>41262.641724537039</v>
      </c>
      <c r="AC921">
        <f t="shared" si="118"/>
        <v>6</v>
      </c>
      <c r="AD921">
        <f t="shared" si="119"/>
        <v>10</v>
      </c>
    </row>
    <row r="922" spans="1:3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5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1">
        <f t="shared" si="116"/>
        <v>41562.671550925923</v>
      </c>
      <c r="T922" s="11">
        <f t="shared" si="117"/>
        <v>41592.713217592594</v>
      </c>
      <c r="AC922">
        <f t="shared" si="118"/>
        <v>6</v>
      </c>
      <c r="AD922">
        <f t="shared" si="119"/>
        <v>10</v>
      </c>
    </row>
    <row r="923" spans="1:3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30.9</v>
      </c>
      <c r="P923" s="5">
        <f t="shared" si="113"/>
        <v>231.75</v>
      </c>
      <c r="Q923" t="str">
        <f t="shared" si="114"/>
        <v>music</v>
      </c>
      <c r="R923" t="str">
        <f t="shared" si="115"/>
        <v>jazz</v>
      </c>
      <c r="S923" s="11">
        <f t="shared" si="116"/>
        <v>40847.171018518522</v>
      </c>
      <c r="T923" s="11">
        <f t="shared" si="117"/>
        <v>40889.212685185186</v>
      </c>
      <c r="AC923">
        <f t="shared" si="118"/>
        <v>6</v>
      </c>
      <c r="AD923">
        <f t="shared" si="119"/>
        <v>10</v>
      </c>
    </row>
    <row r="924" spans="1:3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21.037037037037038</v>
      </c>
      <c r="P924" s="5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1">
        <f t="shared" si="116"/>
        <v>41878.530011574076</v>
      </c>
      <c r="T924" s="11">
        <f t="shared" si="117"/>
        <v>41913.530011574076</v>
      </c>
      <c r="AC924">
        <f t="shared" si="118"/>
        <v>6</v>
      </c>
      <c r="AD924">
        <f t="shared" si="119"/>
        <v>10</v>
      </c>
    </row>
    <row r="925" spans="1:3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2.1999999999999997</v>
      </c>
      <c r="P925" s="5">
        <f t="shared" si="113"/>
        <v>55</v>
      </c>
      <c r="Q925" t="str">
        <f t="shared" si="114"/>
        <v>music</v>
      </c>
      <c r="R925" t="str">
        <f t="shared" si="115"/>
        <v>jazz</v>
      </c>
      <c r="S925" s="11">
        <f t="shared" si="116"/>
        <v>41934.959756944445</v>
      </c>
      <c r="T925" s="11">
        <f t="shared" si="117"/>
        <v>41965.001423611116</v>
      </c>
      <c r="AC925">
        <f t="shared" si="118"/>
        <v>6</v>
      </c>
      <c r="AD925">
        <f t="shared" si="119"/>
        <v>10</v>
      </c>
    </row>
    <row r="926" spans="1:3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10.9</v>
      </c>
      <c r="P926" s="5">
        <f t="shared" si="113"/>
        <v>21.8</v>
      </c>
      <c r="Q926" t="str">
        <f t="shared" si="114"/>
        <v>music</v>
      </c>
      <c r="R926" t="str">
        <f t="shared" si="115"/>
        <v>jazz</v>
      </c>
      <c r="S926" s="11">
        <f t="shared" si="116"/>
        <v>41288.942928240736</v>
      </c>
      <c r="T926" s="11">
        <f t="shared" si="117"/>
        <v>41318.942928240736</v>
      </c>
      <c r="AC926">
        <f t="shared" si="118"/>
        <v>6</v>
      </c>
      <c r="AD926">
        <f t="shared" si="119"/>
        <v>10</v>
      </c>
    </row>
    <row r="927" spans="1:3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2.666666666666667</v>
      </c>
      <c r="P927" s="5">
        <f t="shared" si="113"/>
        <v>32</v>
      </c>
      <c r="Q927" t="str">
        <f t="shared" si="114"/>
        <v>music</v>
      </c>
      <c r="R927" t="str">
        <f t="shared" si="115"/>
        <v>jazz</v>
      </c>
      <c r="S927" s="11">
        <f t="shared" si="116"/>
        <v>41575.880914351852</v>
      </c>
      <c r="T927" s="11">
        <f t="shared" si="117"/>
        <v>41605.922581018516</v>
      </c>
      <c r="AC927">
        <f t="shared" si="118"/>
        <v>6</v>
      </c>
      <c r="AD927">
        <f t="shared" si="119"/>
        <v>10</v>
      </c>
    </row>
    <row r="928" spans="1:3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5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1">
        <f t="shared" si="116"/>
        <v>40338.02002314815</v>
      </c>
      <c r="T928" s="11">
        <f t="shared" si="117"/>
        <v>40367.944444444445</v>
      </c>
      <c r="AC928">
        <f t="shared" si="118"/>
        <v>6</v>
      </c>
      <c r="AD928">
        <f t="shared" si="119"/>
        <v>10</v>
      </c>
    </row>
    <row r="929" spans="1:3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5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1">
        <f t="shared" si="116"/>
        <v>41013.822858796295</v>
      </c>
      <c r="T929" s="11">
        <f t="shared" si="117"/>
        <v>41043.822858796295</v>
      </c>
      <c r="AC929">
        <f t="shared" si="118"/>
        <v>6</v>
      </c>
      <c r="AD929">
        <f t="shared" si="119"/>
        <v>10</v>
      </c>
    </row>
    <row r="930" spans="1:3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10.86206896551724</v>
      </c>
      <c r="P930" s="5">
        <f t="shared" si="113"/>
        <v>56.25</v>
      </c>
      <c r="Q930" t="str">
        <f t="shared" si="114"/>
        <v>music</v>
      </c>
      <c r="R930" t="str">
        <f t="shared" si="115"/>
        <v>jazz</v>
      </c>
      <c r="S930" s="11">
        <f t="shared" si="116"/>
        <v>41180.86241898148</v>
      </c>
      <c r="T930" s="11">
        <f t="shared" si="117"/>
        <v>41231</v>
      </c>
      <c r="AC930">
        <f t="shared" si="118"/>
        <v>6</v>
      </c>
      <c r="AD930">
        <f t="shared" si="119"/>
        <v>10</v>
      </c>
    </row>
    <row r="931" spans="1:3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5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1">
        <f t="shared" si="116"/>
        <v>40978.238067129627</v>
      </c>
      <c r="T931" s="11">
        <f t="shared" si="117"/>
        <v>41008.196400462963</v>
      </c>
      <c r="AC931">
        <f t="shared" si="118"/>
        <v>6</v>
      </c>
      <c r="AD931">
        <f t="shared" si="119"/>
        <v>10</v>
      </c>
    </row>
    <row r="932" spans="1:3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38.333333333333336</v>
      </c>
      <c r="P932" s="5">
        <f t="shared" si="113"/>
        <v>69</v>
      </c>
      <c r="Q932" t="str">
        <f t="shared" si="114"/>
        <v>music</v>
      </c>
      <c r="R932" t="str">
        <f t="shared" si="115"/>
        <v>jazz</v>
      </c>
      <c r="S932" s="11">
        <f t="shared" si="116"/>
        <v>40312.915578703702</v>
      </c>
      <c r="T932" s="11">
        <f t="shared" si="117"/>
        <v>40354.897222222222</v>
      </c>
      <c r="AC932">
        <f t="shared" si="118"/>
        <v>6</v>
      </c>
      <c r="AD932">
        <f t="shared" si="119"/>
        <v>10</v>
      </c>
    </row>
    <row r="933" spans="1:3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6.5500000000000007</v>
      </c>
      <c r="P933" s="5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1">
        <f t="shared" si="116"/>
        <v>41680.359976851854</v>
      </c>
      <c r="T933" s="11">
        <f t="shared" si="117"/>
        <v>41714.916666666664</v>
      </c>
      <c r="AC933">
        <f t="shared" si="118"/>
        <v>6</v>
      </c>
      <c r="AD933">
        <f t="shared" si="119"/>
        <v>10</v>
      </c>
    </row>
    <row r="934" spans="1:3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14.536842105263158</v>
      </c>
      <c r="P934" s="5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1">
        <f t="shared" si="116"/>
        <v>41310.969270833331</v>
      </c>
      <c r="T934" s="11">
        <f t="shared" si="117"/>
        <v>41355.927604166667</v>
      </c>
      <c r="AC934">
        <f t="shared" si="118"/>
        <v>6</v>
      </c>
      <c r="AD934">
        <f t="shared" si="119"/>
        <v>10</v>
      </c>
    </row>
    <row r="935" spans="1:3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6</v>
      </c>
      <c r="P935" s="5">
        <f t="shared" si="113"/>
        <v>60</v>
      </c>
      <c r="Q935" t="str">
        <f t="shared" si="114"/>
        <v>music</v>
      </c>
      <c r="R935" t="str">
        <f t="shared" si="115"/>
        <v>jazz</v>
      </c>
      <c r="S935" s="11">
        <f t="shared" si="116"/>
        <v>41711.169085648144</v>
      </c>
      <c r="T935" s="11">
        <f t="shared" si="117"/>
        <v>41771.169085648144</v>
      </c>
      <c r="AC935">
        <f t="shared" si="118"/>
        <v>6</v>
      </c>
      <c r="AD935">
        <f t="shared" si="119"/>
        <v>10</v>
      </c>
    </row>
    <row r="936" spans="1:3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30.4</v>
      </c>
      <c r="P936" s="5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1">
        <f t="shared" si="116"/>
        <v>41733.737083333333</v>
      </c>
      <c r="T936" s="11">
        <f t="shared" si="117"/>
        <v>41763.25</v>
      </c>
      <c r="AC936">
        <f t="shared" si="118"/>
        <v>6</v>
      </c>
      <c r="AD936">
        <f t="shared" si="119"/>
        <v>10</v>
      </c>
    </row>
    <row r="937" spans="1:3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1.4285714285714286</v>
      </c>
      <c r="P937" s="5">
        <f t="shared" si="113"/>
        <v>25</v>
      </c>
      <c r="Q937" t="str">
        <f t="shared" si="114"/>
        <v>music</v>
      </c>
      <c r="R937" t="str">
        <f t="shared" si="115"/>
        <v>jazz</v>
      </c>
      <c r="S937" s="11">
        <f t="shared" si="116"/>
        <v>42368.333668981482</v>
      </c>
      <c r="T937" s="11">
        <f t="shared" si="117"/>
        <v>42398.333668981482</v>
      </c>
      <c r="AC937">
        <f t="shared" si="118"/>
        <v>6</v>
      </c>
      <c r="AD937">
        <f t="shared" si="119"/>
        <v>10</v>
      </c>
    </row>
    <row r="938" spans="1:3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5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1">
        <f t="shared" si="116"/>
        <v>40883.024178240739</v>
      </c>
      <c r="T938" s="11">
        <f t="shared" si="117"/>
        <v>40926.833333333336</v>
      </c>
      <c r="AC938">
        <f t="shared" si="118"/>
        <v>6</v>
      </c>
      <c r="AD938">
        <f t="shared" si="119"/>
        <v>10</v>
      </c>
    </row>
    <row r="939" spans="1:3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1.1428571428571428</v>
      </c>
      <c r="P939" s="5">
        <f t="shared" si="113"/>
        <v>20</v>
      </c>
      <c r="Q939" t="str">
        <f t="shared" si="114"/>
        <v>music</v>
      </c>
      <c r="R939" t="str">
        <f t="shared" si="115"/>
        <v>jazz</v>
      </c>
      <c r="S939" s="11">
        <f t="shared" si="116"/>
        <v>41551.798113425924</v>
      </c>
      <c r="T939" s="11">
        <f t="shared" si="117"/>
        <v>41581.839780092589</v>
      </c>
      <c r="AC939">
        <f t="shared" si="118"/>
        <v>6</v>
      </c>
      <c r="AD939">
        <f t="shared" si="119"/>
        <v>10</v>
      </c>
    </row>
    <row r="940" spans="1:3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0.35714285714285715</v>
      </c>
      <c r="P940" s="5">
        <f t="shared" si="113"/>
        <v>25</v>
      </c>
      <c r="Q940" t="str">
        <f t="shared" si="114"/>
        <v>music</v>
      </c>
      <c r="R940" t="str">
        <f t="shared" si="115"/>
        <v>jazz</v>
      </c>
      <c r="S940" s="11">
        <f t="shared" si="116"/>
        <v>41124.479722222226</v>
      </c>
      <c r="T940" s="11">
        <f t="shared" si="117"/>
        <v>41154.479722222226</v>
      </c>
      <c r="AC940">
        <f t="shared" si="118"/>
        <v>6</v>
      </c>
      <c r="AD940">
        <f t="shared" si="119"/>
        <v>10</v>
      </c>
    </row>
    <row r="941" spans="1:3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1.4545454545454546</v>
      </c>
      <c r="P941" s="5">
        <f t="shared" si="113"/>
        <v>20</v>
      </c>
      <c r="Q941" t="str">
        <f t="shared" si="114"/>
        <v>music</v>
      </c>
      <c r="R941" t="str">
        <f t="shared" si="115"/>
        <v>jazz</v>
      </c>
      <c r="S941" s="11">
        <f t="shared" si="116"/>
        <v>41416.763171296298</v>
      </c>
      <c r="T941" s="11">
        <f t="shared" si="117"/>
        <v>41455.831944444442</v>
      </c>
      <c r="AC941">
        <f t="shared" si="118"/>
        <v>6</v>
      </c>
      <c r="AD941">
        <f t="shared" si="119"/>
        <v>10</v>
      </c>
    </row>
    <row r="942" spans="1:3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17.155555555555555</v>
      </c>
      <c r="P942" s="5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1">
        <f t="shared" si="116"/>
        <v>42182.008402777778</v>
      </c>
      <c r="T942" s="11">
        <f t="shared" si="117"/>
        <v>42227.008402777778</v>
      </c>
      <c r="AC942">
        <f t="shared" si="118"/>
        <v>11</v>
      </c>
      <c r="AD942">
        <f t="shared" si="119"/>
        <v>20</v>
      </c>
    </row>
    <row r="943" spans="1:3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</v>
      </c>
      <c r="P943" s="5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1">
        <f t="shared" si="116"/>
        <v>42746.096585648149</v>
      </c>
      <c r="T943" s="11">
        <f t="shared" si="117"/>
        <v>42776.096585648149</v>
      </c>
      <c r="AC943">
        <f t="shared" si="118"/>
        <v>11</v>
      </c>
      <c r="AD943">
        <f t="shared" si="119"/>
        <v>20</v>
      </c>
    </row>
    <row r="944" spans="1:3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8.9066666666666663</v>
      </c>
      <c r="P944" s="5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1">
        <f t="shared" si="116"/>
        <v>42382.843287037038</v>
      </c>
      <c r="T944" s="11">
        <f t="shared" si="117"/>
        <v>42418.843287037038</v>
      </c>
      <c r="AC944">
        <f t="shared" si="118"/>
        <v>11</v>
      </c>
      <c r="AD944">
        <f t="shared" si="119"/>
        <v>20</v>
      </c>
    </row>
    <row r="945" spans="1:3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9.6333333333333346</v>
      </c>
      <c r="P945" s="5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1">
        <f t="shared" si="116"/>
        <v>42673.66788194445</v>
      </c>
      <c r="T945" s="11">
        <f t="shared" si="117"/>
        <v>42703.709548611107</v>
      </c>
      <c r="AC945">
        <f t="shared" si="118"/>
        <v>11</v>
      </c>
      <c r="AD945">
        <f t="shared" si="119"/>
        <v>20</v>
      </c>
    </row>
    <row r="946" spans="1:3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13.325999999999999</v>
      </c>
      <c r="P946" s="5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1">
        <f t="shared" si="116"/>
        <v>42444.583912037036</v>
      </c>
      <c r="T946" s="11">
        <f t="shared" si="117"/>
        <v>42478.583333333328</v>
      </c>
      <c r="AC946">
        <f t="shared" si="118"/>
        <v>11</v>
      </c>
      <c r="AD946">
        <f t="shared" si="119"/>
        <v>20</v>
      </c>
    </row>
    <row r="947" spans="1:3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</v>
      </c>
      <c r="P947" s="5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1">
        <f t="shared" si="116"/>
        <v>42732.872986111106</v>
      </c>
      <c r="T947" s="11">
        <f t="shared" si="117"/>
        <v>42784.999305555553</v>
      </c>
      <c r="AC947">
        <f t="shared" si="118"/>
        <v>11</v>
      </c>
      <c r="AD947">
        <f t="shared" si="119"/>
        <v>20</v>
      </c>
    </row>
    <row r="948" spans="1:3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1.9066666666666665</v>
      </c>
      <c r="P948" s="5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1">
        <f t="shared" si="116"/>
        <v>42592.750555555554</v>
      </c>
      <c r="T948" s="11">
        <f t="shared" si="117"/>
        <v>42622.750555555554</v>
      </c>
      <c r="AC948">
        <f t="shared" si="118"/>
        <v>11</v>
      </c>
      <c r="AD948">
        <f t="shared" si="119"/>
        <v>20</v>
      </c>
    </row>
    <row r="949" spans="1:3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5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1">
        <f t="shared" si="116"/>
        <v>42491.781319444446</v>
      </c>
      <c r="T949" s="11">
        <f t="shared" si="117"/>
        <v>42551.781319444446</v>
      </c>
      <c r="AC949">
        <f t="shared" si="118"/>
        <v>11</v>
      </c>
      <c r="AD949">
        <f t="shared" si="119"/>
        <v>20</v>
      </c>
    </row>
    <row r="950" spans="1:3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12</v>
      </c>
      <c r="P950" s="5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1">
        <f t="shared" si="116"/>
        <v>42411.828287037039</v>
      </c>
      <c r="T950" s="11">
        <f t="shared" si="117"/>
        <v>42441.828287037039</v>
      </c>
      <c r="AC950">
        <f t="shared" si="118"/>
        <v>11</v>
      </c>
      <c r="AD950">
        <f t="shared" si="119"/>
        <v>20</v>
      </c>
    </row>
    <row r="951" spans="1:3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</v>
      </c>
      <c r="P951" s="5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1">
        <f t="shared" si="116"/>
        <v>42361.043703703705</v>
      </c>
      <c r="T951" s="11">
        <f t="shared" si="117"/>
        <v>42421.043703703705</v>
      </c>
      <c r="AC951">
        <f t="shared" si="118"/>
        <v>11</v>
      </c>
      <c r="AD951">
        <f t="shared" si="119"/>
        <v>20</v>
      </c>
    </row>
    <row r="952" spans="1:3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28.04</v>
      </c>
      <c r="P952" s="5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1">
        <f t="shared" si="116"/>
        <v>42356.750706018516</v>
      </c>
      <c r="T952" s="11">
        <f t="shared" si="117"/>
        <v>42386.750706018516</v>
      </c>
      <c r="AC952">
        <f t="shared" si="118"/>
        <v>11</v>
      </c>
      <c r="AD952">
        <f t="shared" si="119"/>
        <v>20</v>
      </c>
    </row>
    <row r="953" spans="1:3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38.39</v>
      </c>
      <c r="P953" s="5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1">
        <f t="shared" si="116"/>
        <v>42480.653611111113</v>
      </c>
      <c r="T953" s="11">
        <f t="shared" si="117"/>
        <v>42525.653611111113</v>
      </c>
      <c r="AC953">
        <f t="shared" si="118"/>
        <v>11</v>
      </c>
      <c r="AD953">
        <f t="shared" si="119"/>
        <v>20</v>
      </c>
    </row>
    <row r="954" spans="1:3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39.942857142857143</v>
      </c>
      <c r="P954" s="5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1">
        <f t="shared" si="116"/>
        <v>42662.613564814819</v>
      </c>
      <c r="T954" s="11">
        <f t="shared" si="117"/>
        <v>42692.655231481476</v>
      </c>
      <c r="AC954">
        <f t="shared" si="118"/>
        <v>11</v>
      </c>
      <c r="AD954">
        <f t="shared" si="119"/>
        <v>20</v>
      </c>
    </row>
    <row r="955" spans="1:3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0.84</v>
      </c>
      <c r="P955" s="5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1">
        <f t="shared" si="116"/>
        <v>41999.164340277777</v>
      </c>
      <c r="T955" s="11">
        <f t="shared" si="117"/>
        <v>42029.164340277777</v>
      </c>
      <c r="AC955">
        <f t="shared" si="118"/>
        <v>11</v>
      </c>
      <c r="AD955">
        <f t="shared" si="119"/>
        <v>20</v>
      </c>
    </row>
    <row r="956" spans="1:3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43.406666666666666</v>
      </c>
      <c r="P956" s="5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1">
        <f t="shared" si="116"/>
        <v>42194.833784722221</v>
      </c>
      <c r="T956" s="11">
        <f t="shared" si="117"/>
        <v>42236.833784722221</v>
      </c>
      <c r="AC956">
        <f t="shared" si="118"/>
        <v>11</v>
      </c>
      <c r="AD956">
        <f t="shared" si="119"/>
        <v>20</v>
      </c>
    </row>
    <row r="957" spans="1:3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5.6613333333333333</v>
      </c>
      <c r="P957" s="5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1">
        <f t="shared" si="116"/>
        <v>42586.295138888891</v>
      </c>
      <c r="T957" s="11">
        <f t="shared" si="117"/>
        <v>42626.295138888891</v>
      </c>
      <c r="AC957">
        <f t="shared" si="118"/>
        <v>11</v>
      </c>
      <c r="AD957">
        <f t="shared" si="119"/>
        <v>20</v>
      </c>
    </row>
    <row r="958" spans="1:3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1.722</v>
      </c>
      <c r="P958" s="5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1">
        <f t="shared" si="116"/>
        <v>42060.913877314815</v>
      </c>
      <c r="T958" s="11">
        <f t="shared" si="117"/>
        <v>42120.872210648144</v>
      </c>
      <c r="AC958">
        <f t="shared" si="118"/>
        <v>11</v>
      </c>
      <c r="AD958">
        <f t="shared" si="119"/>
        <v>20</v>
      </c>
    </row>
    <row r="959" spans="1:3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1.9416666666666664</v>
      </c>
      <c r="P959" s="5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1">
        <f t="shared" si="116"/>
        <v>42660.552465277782</v>
      </c>
      <c r="T959" s="11">
        <f t="shared" si="117"/>
        <v>42691.594131944439</v>
      </c>
      <c r="AC959">
        <f t="shared" si="118"/>
        <v>11</v>
      </c>
      <c r="AD959">
        <f t="shared" si="119"/>
        <v>20</v>
      </c>
    </row>
    <row r="960" spans="1:3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11.328275684711327</v>
      </c>
      <c r="P960" s="5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1">
        <f t="shared" si="116"/>
        <v>42082.802812499998</v>
      </c>
      <c r="T960" s="11">
        <f t="shared" si="117"/>
        <v>42104.207638888889</v>
      </c>
      <c r="AC960">
        <f t="shared" si="118"/>
        <v>11</v>
      </c>
      <c r="AD960">
        <f t="shared" si="119"/>
        <v>20</v>
      </c>
    </row>
    <row r="961" spans="1:3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38.86</v>
      </c>
      <c r="P961" s="5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1">
        <f t="shared" si="116"/>
        <v>41993.174363425926</v>
      </c>
      <c r="T961" s="11">
        <f t="shared" si="117"/>
        <v>42023.174363425926</v>
      </c>
      <c r="AC961">
        <f t="shared" si="118"/>
        <v>11</v>
      </c>
      <c r="AD961">
        <f t="shared" si="119"/>
        <v>20</v>
      </c>
    </row>
    <row r="962" spans="1:3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46.100628930817614</v>
      </c>
      <c r="P962" s="5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1">
        <f t="shared" si="116"/>
        <v>42766.626793981486</v>
      </c>
      <c r="T962" s="11">
        <f t="shared" si="117"/>
        <v>42808.585127314815</v>
      </c>
      <c r="AC962">
        <f t="shared" si="118"/>
        <v>11</v>
      </c>
      <c r="AD962">
        <f t="shared" si="119"/>
        <v>20</v>
      </c>
    </row>
    <row r="963" spans="1:3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(E963/D963)*100</f>
        <v>42.188421052631583</v>
      </c>
      <c r="P963" s="5">
        <f t="shared" ref="P963:P1026" si="121">E963/L963</f>
        <v>364.35454545454547</v>
      </c>
      <c r="Q963" t="str">
        <f t="shared" ref="Q963:Q1026" si="122">LEFT(N963,AC963-1)</f>
        <v>technology</v>
      </c>
      <c r="R963" t="str">
        <f t="shared" ref="R963:R1026" si="123">RIGHT(N963,AD963-AC963)</f>
        <v>wearables</v>
      </c>
      <c r="S963" s="11">
        <f t="shared" ref="S963:S1026" si="124">(J963/86400)+DATE(1970,1,1)</f>
        <v>42740.693692129629</v>
      </c>
      <c r="T963" s="11">
        <f t="shared" ref="T963:T1026" si="125">(I963/86400)+DATE(1970,1,1)</f>
        <v>42786.791666666672</v>
      </c>
      <c r="AC963">
        <f t="shared" ref="AC963:AC1026" si="126">FIND("/",N963)</f>
        <v>11</v>
      </c>
      <c r="AD963">
        <f t="shared" ref="AD963:AD1026" si="127">LEN(N963)</f>
        <v>20</v>
      </c>
    </row>
    <row r="964" spans="1:3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28.48</v>
      </c>
      <c r="P964" s="5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1">
        <f t="shared" si="124"/>
        <v>42373.712418981479</v>
      </c>
      <c r="T964" s="11">
        <f t="shared" si="125"/>
        <v>42411.712418981479</v>
      </c>
      <c r="AC964">
        <f t="shared" si="126"/>
        <v>11</v>
      </c>
      <c r="AD964">
        <f t="shared" si="127"/>
        <v>20</v>
      </c>
    </row>
    <row r="965" spans="1:3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</v>
      </c>
      <c r="P965" s="5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1">
        <f t="shared" si="124"/>
        <v>42625.635636574079</v>
      </c>
      <c r="T965" s="11">
        <f t="shared" si="125"/>
        <v>42660.635636574079</v>
      </c>
      <c r="AC965">
        <f t="shared" si="126"/>
        <v>11</v>
      </c>
      <c r="AD965">
        <f t="shared" si="127"/>
        <v>20</v>
      </c>
    </row>
    <row r="966" spans="1:3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0.79909090909090907</v>
      </c>
      <c r="P966" s="5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1">
        <f t="shared" si="124"/>
        <v>42208.628692129627</v>
      </c>
      <c r="T966" s="11">
        <f t="shared" si="125"/>
        <v>42248.628692129627</v>
      </c>
      <c r="AC966">
        <f t="shared" si="126"/>
        <v>11</v>
      </c>
      <c r="AD966">
        <f t="shared" si="127"/>
        <v>20</v>
      </c>
    </row>
    <row r="967" spans="1:3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1.1919999999999999</v>
      </c>
      <c r="P967" s="5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1">
        <f t="shared" si="124"/>
        <v>42637.016736111109</v>
      </c>
      <c r="T967" s="11">
        <f t="shared" si="125"/>
        <v>42669.165972222225</v>
      </c>
      <c r="AC967">
        <f t="shared" si="126"/>
        <v>11</v>
      </c>
      <c r="AD967">
        <f t="shared" si="127"/>
        <v>20</v>
      </c>
    </row>
    <row r="968" spans="1:3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14.799999999999999</v>
      </c>
      <c r="P968" s="5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1">
        <f t="shared" si="124"/>
        <v>42619.635787037041</v>
      </c>
      <c r="T968" s="11">
        <f t="shared" si="125"/>
        <v>42649.635787037041</v>
      </c>
      <c r="AC968">
        <f t="shared" si="126"/>
        <v>11</v>
      </c>
      <c r="AD968">
        <f t="shared" si="127"/>
        <v>20</v>
      </c>
    </row>
    <row r="969" spans="1:3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17.810000000000002</v>
      </c>
      <c r="P969" s="5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1">
        <f t="shared" si="124"/>
        <v>42422.254328703704</v>
      </c>
      <c r="T969" s="11">
        <f t="shared" si="125"/>
        <v>42482.21266203704</v>
      </c>
      <c r="AC969">
        <f t="shared" si="126"/>
        <v>11</v>
      </c>
      <c r="AD969">
        <f t="shared" si="127"/>
        <v>20</v>
      </c>
    </row>
    <row r="970" spans="1:3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</v>
      </c>
      <c r="P970" s="5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1">
        <f t="shared" si="124"/>
        <v>41836.847615740742</v>
      </c>
      <c r="T970" s="11">
        <f t="shared" si="125"/>
        <v>41866.847615740742</v>
      </c>
      <c r="AC970">
        <f t="shared" si="126"/>
        <v>11</v>
      </c>
      <c r="AD970">
        <f t="shared" si="127"/>
        <v>20</v>
      </c>
    </row>
    <row r="971" spans="1:3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46.666666666666664</v>
      </c>
      <c r="P971" s="5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1">
        <f t="shared" si="124"/>
        <v>42742.30332175926</v>
      </c>
      <c r="T971" s="11">
        <f t="shared" si="125"/>
        <v>42775.30332175926</v>
      </c>
      <c r="AC971">
        <f t="shared" si="126"/>
        <v>11</v>
      </c>
      <c r="AD971">
        <f t="shared" si="127"/>
        <v>20</v>
      </c>
    </row>
    <row r="972" spans="1:3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45.92</v>
      </c>
      <c r="P972" s="5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1">
        <f t="shared" si="124"/>
        <v>42721.220520833333</v>
      </c>
      <c r="T972" s="11">
        <f t="shared" si="125"/>
        <v>42758.207638888889</v>
      </c>
      <c r="AC972">
        <f t="shared" si="126"/>
        <v>11</v>
      </c>
      <c r="AD972">
        <f t="shared" si="127"/>
        <v>20</v>
      </c>
    </row>
    <row r="973" spans="1:3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0.22599999999999998</v>
      </c>
      <c r="P973" s="5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1">
        <f t="shared" si="124"/>
        <v>42111.709027777775</v>
      </c>
      <c r="T973" s="11">
        <f t="shared" si="125"/>
        <v>42156.709027777775</v>
      </c>
      <c r="AC973">
        <f t="shared" si="126"/>
        <v>11</v>
      </c>
      <c r="AD973">
        <f t="shared" si="127"/>
        <v>20</v>
      </c>
    </row>
    <row r="974" spans="1:3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34.625</v>
      </c>
      <c r="P974" s="5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1">
        <f t="shared" si="124"/>
        <v>41856.865717592591</v>
      </c>
      <c r="T974" s="11">
        <f t="shared" si="125"/>
        <v>41886.290972222225</v>
      </c>
      <c r="AC974">
        <f t="shared" si="126"/>
        <v>11</v>
      </c>
      <c r="AD974">
        <f t="shared" si="127"/>
        <v>20</v>
      </c>
    </row>
    <row r="975" spans="1:3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2.0549999999999997</v>
      </c>
      <c r="P975" s="5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1">
        <f t="shared" si="124"/>
        <v>42257.014965277776</v>
      </c>
      <c r="T975" s="11">
        <f t="shared" si="125"/>
        <v>42317.056631944448</v>
      </c>
      <c r="AC975">
        <f t="shared" si="126"/>
        <v>11</v>
      </c>
      <c r="AD975">
        <f t="shared" si="127"/>
        <v>20</v>
      </c>
    </row>
    <row r="976" spans="1:3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0.55999999999999994</v>
      </c>
      <c r="P976" s="5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1">
        <f t="shared" si="124"/>
        <v>42424.749490740738</v>
      </c>
      <c r="T976" s="11">
        <f t="shared" si="125"/>
        <v>42454.707824074074</v>
      </c>
      <c r="AC976">
        <f t="shared" si="126"/>
        <v>11</v>
      </c>
      <c r="AD976">
        <f t="shared" si="127"/>
        <v>20</v>
      </c>
    </row>
    <row r="977" spans="1:3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2.6069999999999998</v>
      </c>
      <c r="P977" s="5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1">
        <f t="shared" si="124"/>
        <v>42489.696585648147</v>
      </c>
      <c r="T977" s="11">
        <f t="shared" si="125"/>
        <v>42549.696585648147</v>
      </c>
      <c r="AC977">
        <f t="shared" si="126"/>
        <v>11</v>
      </c>
      <c r="AD977">
        <f t="shared" si="127"/>
        <v>20</v>
      </c>
    </row>
    <row r="978" spans="1:3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</v>
      </c>
      <c r="P978" s="5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1">
        <f t="shared" si="124"/>
        <v>42185.058993055558</v>
      </c>
      <c r="T978" s="11">
        <f t="shared" si="125"/>
        <v>42230.058993055558</v>
      </c>
      <c r="AC978">
        <f t="shared" si="126"/>
        <v>11</v>
      </c>
      <c r="AD978">
        <f t="shared" si="127"/>
        <v>20</v>
      </c>
    </row>
    <row r="979" spans="1:3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33.666666666666664</v>
      </c>
      <c r="P979" s="5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1">
        <f t="shared" si="124"/>
        <v>42391.942094907412</v>
      </c>
      <c r="T979" s="11">
        <f t="shared" si="125"/>
        <v>42421.942094907412</v>
      </c>
      <c r="AC979">
        <f t="shared" si="126"/>
        <v>11</v>
      </c>
      <c r="AD979">
        <f t="shared" si="127"/>
        <v>20</v>
      </c>
    </row>
    <row r="980" spans="1:3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56.263267182990241</v>
      </c>
      <c r="P980" s="5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1">
        <f t="shared" si="124"/>
        <v>42395.309039351851</v>
      </c>
      <c r="T980" s="11">
        <f t="shared" si="125"/>
        <v>42425.309039351851</v>
      </c>
      <c r="AC980">
        <f t="shared" si="126"/>
        <v>11</v>
      </c>
      <c r="AD980">
        <f t="shared" si="127"/>
        <v>20</v>
      </c>
    </row>
    <row r="981" spans="1:3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82.817599999999999</v>
      </c>
      <c r="P981" s="5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1">
        <f t="shared" si="124"/>
        <v>42506.416990740741</v>
      </c>
      <c r="T981" s="11">
        <f t="shared" si="125"/>
        <v>42541.790972222225</v>
      </c>
      <c r="AC981">
        <f t="shared" si="126"/>
        <v>11</v>
      </c>
      <c r="AD981">
        <f t="shared" si="127"/>
        <v>20</v>
      </c>
    </row>
    <row r="982" spans="1:3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14.860000000000001</v>
      </c>
      <c r="P982" s="5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1">
        <f t="shared" si="124"/>
        <v>41928.904189814813</v>
      </c>
      <c r="T982" s="11">
        <f t="shared" si="125"/>
        <v>41973.945856481485</v>
      </c>
      <c r="AC982">
        <f t="shared" si="126"/>
        <v>11</v>
      </c>
      <c r="AD982">
        <f t="shared" si="127"/>
        <v>20</v>
      </c>
    </row>
    <row r="983" spans="1:3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1.2375123751237513E-2</v>
      </c>
      <c r="P983" s="5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1">
        <f t="shared" si="124"/>
        <v>41830.947013888886</v>
      </c>
      <c r="T983" s="11">
        <f t="shared" si="125"/>
        <v>41860.947013888886</v>
      </c>
      <c r="AC983">
        <f t="shared" si="126"/>
        <v>11</v>
      </c>
      <c r="AD983">
        <f t="shared" si="127"/>
        <v>20</v>
      </c>
    </row>
    <row r="984" spans="1:3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1.7142857142857144E-2</v>
      </c>
      <c r="P984" s="5">
        <f t="shared" si="121"/>
        <v>1</v>
      </c>
      <c r="Q984" t="str">
        <f t="shared" si="122"/>
        <v>technology</v>
      </c>
      <c r="R984" t="str">
        <f t="shared" si="123"/>
        <v>wearables</v>
      </c>
      <c r="S984" s="11">
        <f t="shared" si="124"/>
        <v>42615.753310185188</v>
      </c>
      <c r="T984" s="11">
        <f t="shared" si="125"/>
        <v>42645.753310185188</v>
      </c>
      <c r="AC984">
        <f t="shared" si="126"/>
        <v>11</v>
      </c>
      <c r="AD984">
        <f t="shared" si="127"/>
        <v>20</v>
      </c>
    </row>
    <row r="985" spans="1:3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29.506136117214709</v>
      </c>
      <c r="P985" s="5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1">
        <f t="shared" si="124"/>
        <v>42574.667650462958</v>
      </c>
      <c r="T985" s="11">
        <f t="shared" si="125"/>
        <v>42605.870833333334</v>
      </c>
      <c r="AC985">
        <f t="shared" si="126"/>
        <v>11</v>
      </c>
      <c r="AD985">
        <f t="shared" si="127"/>
        <v>20</v>
      </c>
    </row>
    <row r="986" spans="1:3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</v>
      </c>
      <c r="P986" s="5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1">
        <f t="shared" si="124"/>
        <v>42061.11583333333</v>
      </c>
      <c r="T986" s="11">
        <f t="shared" si="125"/>
        <v>42091.074166666665</v>
      </c>
      <c r="AC986">
        <f t="shared" si="126"/>
        <v>11</v>
      </c>
      <c r="AD986">
        <f t="shared" si="127"/>
        <v>20</v>
      </c>
    </row>
    <row r="987" spans="1:3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6.293333333333333</v>
      </c>
      <c r="P987" s="5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1">
        <f t="shared" si="124"/>
        <v>42339.967708333337</v>
      </c>
      <c r="T987" s="11">
        <f t="shared" si="125"/>
        <v>42369.958333333328</v>
      </c>
      <c r="AC987">
        <f t="shared" si="126"/>
        <v>11</v>
      </c>
      <c r="AD987">
        <f t="shared" si="127"/>
        <v>20</v>
      </c>
    </row>
    <row r="988" spans="1:3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12.75</v>
      </c>
      <c r="P988" s="5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1">
        <f t="shared" si="124"/>
        <v>42324.767361111109</v>
      </c>
      <c r="T988" s="11">
        <f t="shared" si="125"/>
        <v>42379</v>
      </c>
      <c r="AC988">
        <f t="shared" si="126"/>
        <v>11</v>
      </c>
      <c r="AD988">
        <f t="shared" si="127"/>
        <v>20</v>
      </c>
    </row>
    <row r="989" spans="1:3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13.22</v>
      </c>
      <c r="P989" s="5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1">
        <f t="shared" si="124"/>
        <v>41773.294560185182</v>
      </c>
      <c r="T989" s="11">
        <f t="shared" si="125"/>
        <v>41813.294560185182</v>
      </c>
      <c r="AC989">
        <f t="shared" si="126"/>
        <v>11</v>
      </c>
      <c r="AD989">
        <f t="shared" si="127"/>
        <v>20</v>
      </c>
    </row>
    <row r="990" spans="1:3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5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1">
        <f t="shared" si="124"/>
        <v>42614.356770833328</v>
      </c>
      <c r="T990" s="11">
        <f t="shared" si="125"/>
        <v>42644.356770833328</v>
      </c>
      <c r="AC990">
        <f t="shared" si="126"/>
        <v>11</v>
      </c>
      <c r="AD990">
        <f t="shared" si="127"/>
        <v>20</v>
      </c>
    </row>
    <row r="991" spans="1:3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16.77</v>
      </c>
      <c r="P991" s="5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1">
        <f t="shared" si="124"/>
        <v>42611.933969907404</v>
      </c>
      <c r="T991" s="11">
        <f t="shared" si="125"/>
        <v>42641.933969907404</v>
      </c>
      <c r="AC991">
        <f t="shared" si="126"/>
        <v>11</v>
      </c>
      <c r="AD991">
        <f t="shared" si="127"/>
        <v>20</v>
      </c>
    </row>
    <row r="992" spans="1:3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0.104</v>
      </c>
      <c r="P992" s="5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1">
        <f t="shared" si="124"/>
        <v>41855.784305555557</v>
      </c>
      <c r="T992" s="11">
        <f t="shared" si="125"/>
        <v>41885.784305555557</v>
      </c>
      <c r="AC992">
        <f t="shared" si="126"/>
        <v>11</v>
      </c>
      <c r="AD992">
        <f t="shared" si="127"/>
        <v>20</v>
      </c>
    </row>
    <row r="993" spans="1:3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</v>
      </c>
      <c r="P993" s="5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1">
        <f t="shared" si="124"/>
        <v>42538.75680555556</v>
      </c>
      <c r="T993" s="11">
        <f t="shared" si="125"/>
        <v>42563.785416666666</v>
      </c>
      <c r="AC993">
        <f t="shared" si="126"/>
        <v>11</v>
      </c>
      <c r="AD993">
        <f t="shared" si="127"/>
        <v>20</v>
      </c>
    </row>
    <row r="994" spans="1:3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0.46699999999999997</v>
      </c>
      <c r="P994" s="5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1">
        <f t="shared" si="124"/>
        <v>42437.924988425926</v>
      </c>
      <c r="T994" s="11">
        <f t="shared" si="125"/>
        <v>42497.883321759262</v>
      </c>
      <c r="AC994">
        <f t="shared" si="126"/>
        <v>11</v>
      </c>
      <c r="AD994">
        <f t="shared" si="127"/>
        <v>20</v>
      </c>
    </row>
    <row r="995" spans="1:3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25.087142857142858</v>
      </c>
      <c r="P995" s="5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1">
        <f t="shared" si="124"/>
        <v>42652.964907407411</v>
      </c>
      <c r="T995" s="11">
        <f t="shared" si="125"/>
        <v>42686.208333333328</v>
      </c>
      <c r="AC995">
        <f t="shared" si="126"/>
        <v>11</v>
      </c>
      <c r="AD995">
        <f t="shared" si="127"/>
        <v>20</v>
      </c>
    </row>
    <row r="996" spans="1:3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2.3345000000000002</v>
      </c>
      <c r="P996" s="5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1">
        <f t="shared" si="124"/>
        <v>41921.263078703705</v>
      </c>
      <c r="T996" s="11">
        <f t="shared" si="125"/>
        <v>41973.957638888889</v>
      </c>
      <c r="AC996">
        <f t="shared" si="126"/>
        <v>11</v>
      </c>
      <c r="AD996">
        <f t="shared" si="127"/>
        <v>20</v>
      </c>
    </row>
    <row r="997" spans="1:3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7.26</v>
      </c>
      <c r="P997" s="5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1">
        <f t="shared" si="124"/>
        <v>41947.940740740742</v>
      </c>
      <c r="T997" s="11">
        <f t="shared" si="125"/>
        <v>41972.666666666672</v>
      </c>
      <c r="AC997">
        <f t="shared" si="126"/>
        <v>11</v>
      </c>
      <c r="AD997">
        <f t="shared" si="127"/>
        <v>20</v>
      </c>
    </row>
    <row r="998" spans="1:3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</v>
      </c>
      <c r="P998" s="5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1">
        <f t="shared" si="124"/>
        <v>41817.866435185184</v>
      </c>
      <c r="T998" s="11">
        <f t="shared" si="125"/>
        <v>41847.643750000003</v>
      </c>
      <c r="AC998">
        <f t="shared" si="126"/>
        <v>11</v>
      </c>
      <c r="AD998">
        <f t="shared" si="127"/>
        <v>20</v>
      </c>
    </row>
    <row r="999" spans="1:3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1.3</v>
      </c>
      <c r="P999" s="5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1">
        <f t="shared" si="124"/>
        <v>41941.10297453704</v>
      </c>
      <c r="T999" s="11">
        <f t="shared" si="125"/>
        <v>41971.144641203704</v>
      </c>
      <c r="AC999">
        <f t="shared" si="126"/>
        <v>11</v>
      </c>
      <c r="AD999">
        <f t="shared" si="127"/>
        <v>20</v>
      </c>
    </row>
    <row r="1000" spans="1:3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58.558333333333337</v>
      </c>
      <c r="P1000" s="5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1">
        <f t="shared" si="124"/>
        <v>42282.168993055559</v>
      </c>
      <c r="T1000" s="11">
        <f t="shared" si="125"/>
        <v>42327.210659722223</v>
      </c>
      <c r="AC1000">
        <f t="shared" si="126"/>
        <v>11</v>
      </c>
      <c r="AD1000">
        <f t="shared" si="127"/>
        <v>20</v>
      </c>
    </row>
    <row r="1001" spans="1:3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7.7886666666666677</v>
      </c>
      <c r="P1001" s="5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1">
        <f t="shared" si="124"/>
        <v>41926.29965277778</v>
      </c>
      <c r="T1001" s="11">
        <f t="shared" si="125"/>
        <v>41956.334722222222</v>
      </c>
      <c r="AC1001">
        <f t="shared" si="126"/>
        <v>11</v>
      </c>
      <c r="AD1001">
        <f t="shared" si="127"/>
        <v>20</v>
      </c>
    </row>
    <row r="1002" spans="1:3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2.2157147647256061</v>
      </c>
      <c r="P1002" s="5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1">
        <f t="shared" si="124"/>
        <v>42749.05972222222</v>
      </c>
      <c r="T1002" s="11">
        <f t="shared" si="125"/>
        <v>42809.018055555556</v>
      </c>
      <c r="AC1002">
        <f t="shared" si="126"/>
        <v>11</v>
      </c>
      <c r="AD1002">
        <f t="shared" si="127"/>
        <v>20</v>
      </c>
    </row>
    <row r="1003" spans="1:3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104</v>
      </c>
      <c r="P1003" s="5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1">
        <f t="shared" si="124"/>
        <v>42720.720057870371</v>
      </c>
      <c r="T1003" s="11">
        <f t="shared" si="125"/>
        <v>42765.720057870371</v>
      </c>
      <c r="AC1003">
        <f t="shared" si="126"/>
        <v>11</v>
      </c>
      <c r="AD1003">
        <f t="shared" si="127"/>
        <v>20</v>
      </c>
    </row>
    <row r="1004" spans="1:3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29.6029602960296</v>
      </c>
      <c r="P1004" s="5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1">
        <f t="shared" si="124"/>
        <v>42325.684189814812</v>
      </c>
      <c r="T1004" s="11">
        <f t="shared" si="125"/>
        <v>42355.249305555553</v>
      </c>
      <c r="AC1004">
        <f t="shared" si="126"/>
        <v>11</v>
      </c>
      <c r="AD1004">
        <f t="shared" si="127"/>
        <v>20</v>
      </c>
    </row>
    <row r="1005" spans="1:3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16.055</v>
      </c>
      <c r="P1005" s="5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1">
        <f t="shared" si="124"/>
        <v>42780.709039351852</v>
      </c>
      <c r="T1005" s="11">
        <f t="shared" si="125"/>
        <v>42810.667372685188</v>
      </c>
      <c r="AC1005">
        <f t="shared" si="126"/>
        <v>11</v>
      </c>
      <c r="AD1005">
        <f t="shared" si="127"/>
        <v>20</v>
      </c>
    </row>
    <row r="1006" spans="1:3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82.207999999999998</v>
      </c>
      <c r="P1006" s="5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1">
        <f t="shared" si="124"/>
        <v>42388.708645833336</v>
      </c>
      <c r="T1006" s="11">
        <f t="shared" si="125"/>
        <v>42418.708645833336</v>
      </c>
      <c r="AC1006">
        <f t="shared" si="126"/>
        <v>11</v>
      </c>
      <c r="AD1006">
        <f t="shared" si="127"/>
        <v>20</v>
      </c>
    </row>
    <row r="1007" spans="1:3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75.051000000000002</v>
      </c>
      <c r="P1007" s="5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1">
        <f t="shared" si="124"/>
        <v>42276.624803240746</v>
      </c>
      <c r="T1007" s="11">
        <f t="shared" si="125"/>
        <v>42307.624803240746</v>
      </c>
      <c r="AC1007">
        <f t="shared" si="126"/>
        <v>11</v>
      </c>
      <c r="AD1007">
        <f t="shared" si="127"/>
        <v>20</v>
      </c>
    </row>
    <row r="1008" spans="1:3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5.8500000000000005</v>
      </c>
      <c r="P1008" s="5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1">
        <f t="shared" si="124"/>
        <v>41977.040185185186</v>
      </c>
      <c r="T1008" s="11">
        <f t="shared" si="125"/>
        <v>41985.299305555556</v>
      </c>
      <c r="AC1008">
        <f t="shared" si="126"/>
        <v>11</v>
      </c>
      <c r="AD1008">
        <f t="shared" si="127"/>
        <v>20</v>
      </c>
    </row>
    <row r="1009" spans="1:3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44.32</v>
      </c>
      <c r="P1009" s="5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1">
        <f t="shared" si="124"/>
        <v>42676.583599537036</v>
      </c>
      <c r="T1009" s="11">
        <f t="shared" si="125"/>
        <v>42718.6252662037</v>
      </c>
      <c r="AC1009">
        <f t="shared" si="126"/>
        <v>11</v>
      </c>
      <c r="AD1009">
        <f t="shared" si="127"/>
        <v>20</v>
      </c>
    </row>
    <row r="1010" spans="1:3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0.26737967914438499</v>
      </c>
      <c r="P1010" s="5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1">
        <f t="shared" si="124"/>
        <v>42702.809201388889</v>
      </c>
      <c r="T1010" s="11">
        <f t="shared" si="125"/>
        <v>42732.809201388889</v>
      </c>
      <c r="AC1010">
        <f t="shared" si="126"/>
        <v>11</v>
      </c>
      <c r="AD1010">
        <f t="shared" si="127"/>
        <v>20</v>
      </c>
    </row>
    <row r="1011" spans="1:3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13.13</v>
      </c>
      <c r="P1011" s="5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1">
        <f t="shared" si="124"/>
        <v>42510.604699074072</v>
      </c>
      <c r="T1011" s="11">
        <f t="shared" si="125"/>
        <v>42540.604699074072</v>
      </c>
      <c r="AC1011">
        <f t="shared" si="126"/>
        <v>11</v>
      </c>
      <c r="AD1011">
        <f t="shared" si="127"/>
        <v>20</v>
      </c>
    </row>
    <row r="1012" spans="1:3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0.19088937093275488</v>
      </c>
      <c r="P1012" s="5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1">
        <f t="shared" si="124"/>
        <v>42561.829421296294</v>
      </c>
      <c r="T1012" s="11">
        <f t="shared" si="125"/>
        <v>42618.124305555553</v>
      </c>
      <c r="AC1012">
        <f t="shared" si="126"/>
        <v>11</v>
      </c>
      <c r="AD1012">
        <f t="shared" si="127"/>
        <v>20</v>
      </c>
    </row>
    <row r="1013" spans="1:3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0.375</v>
      </c>
      <c r="P1013" s="5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1">
        <f t="shared" si="124"/>
        <v>41946.898090277777</v>
      </c>
      <c r="T1013" s="11">
        <f t="shared" si="125"/>
        <v>41991.898090277777</v>
      </c>
      <c r="AC1013">
        <f t="shared" si="126"/>
        <v>11</v>
      </c>
      <c r="AD1013">
        <f t="shared" si="127"/>
        <v>20</v>
      </c>
    </row>
    <row r="1014" spans="1:3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21535.021000000001</v>
      </c>
      <c r="P1014" s="5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1">
        <f t="shared" si="124"/>
        <v>42714.440416666665</v>
      </c>
      <c r="T1014" s="11">
        <f t="shared" si="125"/>
        <v>42759.440416666665</v>
      </c>
      <c r="AC1014">
        <f t="shared" si="126"/>
        <v>11</v>
      </c>
      <c r="AD1014">
        <f t="shared" si="127"/>
        <v>20</v>
      </c>
    </row>
    <row r="1015" spans="1:3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34.527999999999999</v>
      </c>
      <c r="P1015" s="5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1">
        <f t="shared" si="124"/>
        <v>42339.833981481483</v>
      </c>
      <c r="T1015" s="11">
        <f t="shared" si="125"/>
        <v>42367.833333333328</v>
      </c>
      <c r="AC1015">
        <f t="shared" si="126"/>
        <v>11</v>
      </c>
      <c r="AD1015">
        <f t="shared" si="127"/>
        <v>20</v>
      </c>
    </row>
    <row r="1016" spans="1:3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30.599999999999998</v>
      </c>
      <c r="P1016" s="5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1">
        <f t="shared" si="124"/>
        <v>41955.002488425926</v>
      </c>
      <c r="T1016" s="11">
        <f t="shared" si="125"/>
        <v>42005.002488425926</v>
      </c>
      <c r="AC1016">
        <f t="shared" si="126"/>
        <v>11</v>
      </c>
      <c r="AD1016">
        <f t="shared" si="127"/>
        <v>20</v>
      </c>
    </row>
    <row r="1017" spans="1:3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2.666666666666667</v>
      </c>
      <c r="P1017" s="5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1">
        <f t="shared" si="124"/>
        <v>42303.878414351857</v>
      </c>
      <c r="T1017" s="11">
        <f t="shared" si="125"/>
        <v>42333.920081018514</v>
      </c>
      <c r="AC1017">
        <f t="shared" si="126"/>
        <v>11</v>
      </c>
      <c r="AD1017">
        <f t="shared" si="127"/>
        <v>20</v>
      </c>
    </row>
    <row r="1018" spans="1:3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</v>
      </c>
      <c r="P1018" s="5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1">
        <f t="shared" si="124"/>
        <v>42422.107129629629</v>
      </c>
      <c r="T1018" s="11">
        <f t="shared" si="125"/>
        <v>42467.065462962964</v>
      </c>
      <c r="AC1018">
        <f t="shared" si="126"/>
        <v>11</v>
      </c>
      <c r="AD1018">
        <f t="shared" si="127"/>
        <v>20</v>
      </c>
    </row>
    <row r="1019" spans="1:3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22.878799999999998</v>
      </c>
      <c r="P1019" s="5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1">
        <f t="shared" si="124"/>
        <v>42289.675173611111</v>
      </c>
      <c r="T1019" s="11">
        <f t="shared" si="125"/>
        <v>42329.716840277775</v>
      </c>
      <c r="AC1019">
        <f t="shared" si="126"/>
        <v>11</v>
      </c>
      <c r="AD1019">
        <f t="shared" si="127"/>
        <v>20</v>
      </c>
    </row>
    <row r="1020" spans="1:3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</v>
      </c>
      <c r="P1020" s="5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1">
        <f t="shared" si="124"/>
        <v>42535.492280092592</v>
      </c>
      <c r="T1020" s="11">
        <f t="shared" si="125"/>
        <v>42565.492280092592</v>
      </c>
      <c r="AC1020">
        <f t="shared" si="126"/>
        <v>11</v>
      </c>
      <c r="AD1020">
        <f t="shared" si="127"/>
        <v>20</v>
      </c>
    </row>
    <row r="1021" spans="1:3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47.333333333333336</v>
      </c>
      <c r="P1021" s="5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1">
        <f t="shared" si="124"/>
        <v>42009.973946759259</v>
      </c>
      <c r="T1021" s="11">
        <f t="shared" si="125"/>
        <v>42039.973946759259</v>
      </c>
      <c r="AC1021">
        <f t="shared" si="126"/>
        <v>11</v>
      </c>
      <c r="AD1021">
        <f t="shared" si="127"/>
        <v>20</v>
      </c>
    </row>
    <row r="1022" spans="1:3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205.54838709677421</v>
      </c>
      <c r="P1022" s="5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1">
        <f t="shared" si="124"/>
        <v>42127.069548611107</v>
      </c>
      <c r="T1022" s="11">
        <f t="shared" si="125"/>
        <v>42157.032638888893</v>
      </c>
      <c r="AC1022">
        <f t="shared" si="126"/>
        <v>6</v>
      </c>
      <c r="AD1022">
        <f t="shared" si="127"/>
        <v>22</v>
      </c>
    </row>
    <row r="1023" spans="1:3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351.80366666666669</v>
      </c>
      <c r="P1023" s="5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1">
        <f t="shared" si="124"/>
        <v>42271.251979166671</v>
      </c>
      <c r="T1023" s="11">
        <f t="shared" si="125"/>
        <v>42294.166666666672</v>
      </c>
      <c r="AC1023">
        <f t="shared" si="126"/>
        <v>6</v>
      </c>
      <c r="AD1023">
        <f t="shared" si="127"/>
        <v>22</v>
      </c>
    </row>
    <row r="1024" spans="1:3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114.9</v>
      </c>
      <c r="P1024" s="5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1">
        <f t="shared" si="124"/>
        <v>42111.646724537037</v>
      </c>
      <c r="T1024" s="11">
        <f t="shared" si="125"/>
        <v>42141.646724537037</v>
      </c>
      <c r="AC1024">
        <f t="shared" si="126"/>
        <v>6</v>
      </c>
      <c r="AD1024">
        <f t="shared" si="127"/>
        <v>22</v>
      </c>
    </row>
    <row r="1025" spans="1:3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237.15</v>
      </c>
      <c r="P1025" s="5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1">
        <f t="shared" si="124"/>
        <v>42145.919687500005</v>
      </c>
      <c r="T1025" s="11">
        <f t="shared" si="125"/>
        <v>42175.919687500005</v>
      </c>
      <c r="AC1025">
        <f t="shared" si="126"/>
        <v>6</v>
      </c>
      <c r="AD1025">
        <f t="shared" si="127"/>
        <v>22</v>
      </c>
    </row>
    <row r="1026" spans="1:3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118.63774999999998</v>
      </c>
      <c r="P1026" s="5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1">
        <f t="shared" si="124"/>
        <v>42370.580590277779</v>
      </c>
      <c r="T1026" s="11">
        <f t="shared" si="125"/>
        <v>42400.580590277779</v>
      </c>
      <c r="AC1026">
        <f t="shared" si="126"/>
        <v>6</v>
      </c>
      <c r="AD1026">
        <f t="shared" si="127"/>
        <v>22</v>
      </c>
    </row>
    <row r="1027" spans="1:3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(E1027/D1027)*100</f>
        <v>109.92831428571431</v>
      </c>
      <c r="P1027" s="5">
        <f t="shared" ref="P1027:P1090" si="129">E1027/L1027</f>
        <v>71.848571428571432</v>
      </c>
      <c r="Q1027" t="str">
        <f t="shared" ref="Q1027:Q1090" si="130">LEFT(N1027,AC1027-1)</f>
        <v>music</v>
      </c>
      <c r="R1027" t="str">
        <f t="shared" ref="R1027:R1090" si="131">RIGHT(N1027,AD1027-AC1027)</f>
        <v>electronic music</v>
      </c>
      <c r="S1027" s="11">
        <f t="shared" ref="S1027:S1090" si="132">(J1027/86400)+DATE(1970,1,1)</f>
        <v>42049.833761574075</v>
      </c>
      <c r="T1027" s="11">
        <f t="shared" ref="T1027:T1090" si="133">(I1027/86400)+DATE(1970,1,1)</f>
        <v>42079.792094907403</v>
      </c>
      <c r="AC1027">
        <f t="shared" ref="AC1027:AC1090" si="134">FIND("/",N1027)</f>
        <v>6</v>
      </c>
      <c r="AD1027">
        <f t="shared" ref="AD1027:AD1090" si="135">LEN(N1027)</f>
        <v>22</v>
      </c>
    </row>
    <row r="1028" spans="1:3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100.00828571428571</v>
      </c>
      <c r="P1028" s="5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1">
        <f t="shared" si="132"/>
        <v>42426.407592592594</v>
      </c>
      <c r="T1028" s="11">
        <f t="shared" si="133"/>
        <v>42460.365925925929</v>
      </c>
      <c r="AC1028">
        <f t="shared" si="134"/>
        <v>6</v>
      </c>
      <c r="AD1028">
        <f t="shared" si="135"/>
        <v>22</v>
      </c>
    </row>
    <row r="1029" spans="1:3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103.09292094387415</v>
      </c>
      <c r="P1029" s="5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1">
        <f t="shared" si="132"/>
        <v>41905.034108796295</v>
      </c>
      <c r="T1029" s="11">
        <f t="shared" si="133"/>
        <v>41935.034108796295</v>
      </c>
      <c r="AC1029">
        <f t="shared" si="134"/>
        <v>6</v>
      </c>
      <c r="AD1029">
        <f t="shared" si="135"/>
        <v>22</v>
      </c>
    </row>
    <row r="1030" spans="1:3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117.27000000000001</v>
      </c>
      <c r="P1030" s="5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1">
        <f t="shared" si="132"/>
        <v>42755.627372685187</v>
      </c>
      <c r="T1030" s="11">
        <f t="shared" si="133"/>
        <v>42800.833333333328</v>
      </c>
      <c r="AC1030">
        <f t="shared" si="134"/>
        <v>6</v>
      </c>
      <c r="AD1030">
        <f t="shared" si="135"/>
        <v>22</v>
      </c>
    </row>
    <row r="1031" spans="1:3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111.75999999999999</v>
      </c>
      <c r="P1031" s="5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1">
        <f t="shared" si="132"/>
        <v>42044.711886574078</v>
      </c>
      <c r="T1031" s="11">
        <f t="shared" si="133"/>
        <v>42098.915972222225</v>
      </c>
      <c r="AC1031">
        <f t="shared" si="134"/>
        <v>6</v>
      </c>
      <c r="AD1031">
        <f t="shared" si="135"/>
        <v>22</v>
      </c>
    </row>
    <row r="1032" spans="1:3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342.09999999999997</v>
      </c>
      <c r="P1032" s="5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1">
        <f t="shared" si="132"/>
        <v>42611.483206018514</v>
      </c>
      <c r="T1032" s="11">
        <f t="shared" si="133"/>
        <v>42625.483206018514</v>
      </c>
      <c r="AC1032">
        <f t="shared" si="134"/>
        <v>6</v>
      </c>
      <c r="AD1032">
        <f t="shared" si="135"/>
        <v>22</v>
      </c>
    </row>
    <row r="1033" spans="1:3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107.4</v>
      </c>
      <c r="P1033" s="5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1">
        <f t="shared" si="132"/>
        <v>42324.764004629629</v>
      </c>
      <c r="T1033" s="11">
        <f t="shared" si="133"/>
        <v>42354.764004629629</v>
      </c>
      <c r="AC1033">
        <f t="shared" si="134"/>
        <v>6</v>
      </c>
      <c r="AD1033">
        <f t="shared" si="135"/>
        <v>22</v>
      </c>
    </row>
    <row r="1034" spans="1:3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108.49703703703703</v>
      </c>
      <c r="P1034" s="5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1">
        <f t="shared" si="132"/>
        <v>42514.666956018518</v>
      </c>
      <c r="T1034" s="11">
        <f t="shared" si="133"/>
        <v>42544.666956018518</v>
      </c>
      <c r="AC1034">
        <f t="shared" si="134"/>
        <v>6</v>
      </c>
      <c r="AD1034">
        <f t="shared" si="135"/>
        <v>22</v>
      </c>
    </row>
    <row r="1035" spans="1:3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102.86144578313252</v>
      </c>
      <c r="P1035" s="5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1">
        <f t="shared" si="132"/>
        <v>42688.732407407406</v>
      </c>
      <c r="T1035" s="11">
        <f t="shared" si="133"/>
        <v>42716.732407407406</v>
      </c>
      <c r="AC1035">
        <f t="shared" si="134"/>
        <v>6</v>
      </c>
      <c r="AD1035">
        <f t="shared" si="135"/>
        <v>22</v>
      </c>
    </row>
    <row r="1036" spans="1:3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130.0018</v>
      </c>
      <c r="P1036" s="5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1">
        <f t="shared" si="132"/>
        <v>42555.166712962964</v>
      </c>
      <c r="T1036" s="11">
        <f t="shared" si="133"/>
        <v>42587.165972222225</v>
      </c>
      <c r="AC1036">
        <f t="shared" si="134"/>
        <v>6</v>
      </c>
      <c r="AD1036">
        <f t="shared" si="135"/>
        <v>22</v>
      </c>
    </row>
    <row r="1037" spans="1:3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107.65217391304347</v>
      </c>
      <c r="P1037" s="5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1">
        <f t="shared" si="132"/>
        <v>42016.641435185185</v>
      </c>
      <c r="T1037" s="11">
        <f t="shared" si="133"/>
        <v>42046.641435185185</v>
      </c>
      <c r="AC1037">
        <f t="shared" si="134"/>
        <v>6</v>
      </c>
      <c r="AD1037">
        <f t="shared" si="135"/>
        <v>22</v>
      </c>
    </row>
    <row r="1038" spans="1:3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112.36044444444444</v>
      </c>
      <c r="P1038" s="5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1">
        <f t="shared" si="132"/>
        <v>41249.448958333334</v>
      </c>
      <c r="T1038" s="11">
        <f t="shared" si="133"/>
        <v>41281.333333333336</v>
      </c>
      <c r="AC1038">
        <f t="shared" si="134"/>
        <v>6</v>
      </c>
      <c r="AD1038">
        <f t="shared" si="135"/>
        <v>22</v>
      </c>
    </row>
    <row r="1039" spans="1:3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102.1</v>
      </c>
      <c r="P1039" s="5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1">
        <f t="shared" si="132"/>
        <v>42119.822476851856</v>
      </c>
      <c r="T1039" s="11">
        <f t="shared" si="133"/>
        <v>42142.208333333328</v>
      </c>
      <c r="AC1039">
        <f t="shared" si="134"/>
        <v>6</v>
      </c>
      <c r="AD1039">
        <f t="shared" si="135"/>
        <v>22</v>
      </c>
    </row>
    <row r="1040" spans="1:3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145.33333333333334</v>
      </c>
      <c r="P1040" s="5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1">
        <f t="shared" si="132"/>
        <v>42418.231747685189</v>
      </c>
      <c r="T1040" s="11">
        <f t="shared" si="133"/>
        <v>42448.190081018518</v>
      </c>
      <c r="AC1040">
        <f t="shared" si="134"/>
        <v>6</v>
      </c>
      <c r="AD1040">
        <f t="shared" si="135"/>
        <v>22</v>
      </c>
    </row>
    <row r="1041" spans="1:3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128.19999999999999</v>
      </c>
      <c r="P1041" s="5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1">
        <f t="shared" si="132"/>
        <v>42692.109328703707</v>
      </c>
      <c r="T1041" s="11">
        <f t="shared" si="133"/>
        <v>42717.332638888889</v>
      </c>
      <c r="AC1041">
        <f t="shared" si="134"/>
        <v>6</v>
      </c>
      <c r="AD1041">
        <f t="shared" si="135"/>
        <v>22</v>
      </c>
    </row>
    <row r="1042" spans="1:3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0.29411764705882354</v>
      </c>
      <c r="P1042" s="5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1">
        <f t="shared" si="132"/>
        <v>42579.708437499998</v>
      </c>
      <c r="T1042" s="11">
        <f t="shared" si="133"/>
        <v>42609.708437499998</v>
      </c>
      <c r="AC1042">
        <f t="shared" si="134"/>
        <v>11</v>
      </c>
      <c r="AD1042">
        <f t="shared" si="135"/>
        <v>16</v>
      </c>
    </row>
    <row r="1043" spans="1:3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5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1">
        <f t="shared" si="132"/>
        <v>41831.06009259259</v>
      </c>
      <c r="T1043" s="11">
        <f t="shared" si="133"/>
        <v>41851.06009259259</v>
      </c>
      <c r="AC1043">
        <f t="shared" si="134"/>
        <v>11</v>
      </c>
      <c r="AD1043">
        <f t="shared" si="135"/>
        <v>16</v>
      </c>
    </row>
    <row r="1044" spans="1:3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</v>
      </c>
      <c r="P1044" s="5">
        <f t="shared" si="129"/>
        <v>10</v>
      </c>
      <c r="Q1044" t="str">
        <f t="shared" si="130"/>
        <v>journalism</v>
      </c>
      <c r="R1044" t="str">
        <f t="shared" si="131"/>
        <v>audio</v>
      </c>
      <c r="S1044" s="11">
        <f t="shared" si="132"/>
        <v>41851.696157407408</v>
      </c>
      <c r="T1044" s="11">
        <f t="shared" si="133"/>
        <v>41894.416666666664</v>
      </c>
      <c r="AC1044">
        <f t="shared" si="134"/>
        <v>11</v>
      </c>
      <c r="AD1044">
        <f t="shared" si="135"/>
        <v>16</v>
      </c>
    </row>
    <row r="1045" spans="1:3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8.5370000000000008</v>
      </c>
      <c r="P1045" s="5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1">
        <f t="shared" si="132"/>
        <v>42114.252951388888</v>
      </c>
      <c r="T1045" s="11">
        <f t="shared" si="133"/>
        <v>42144.252951388888</v>
      </c>
      <c r="AC1045">
        <f t="shared" si="134"/>
        <v>11</v>
      </c>
      <c r="AD1045">
        <f t="shared" si="135"/>
        <v>16</v>
      </c>
    </row>
    <row r="1046" spans="1:3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8.5714285714285715E-2</v>
      </c>
      <c r="P1046" s="5">
        <f t="shared" si="129"/>
        <v>3</v>
      </c>
      <c r="Q1046" t="str">
        <f t="shared" si="130"/>
        <v>journalism</v>
      </c>
      <c r="R1046" t="str">
        <f t="shared" si="131"/>
        <v>audio</v>
      </c>
      <c r="S1046" s="11">
        <f t="shared" si="132"/>
        <v>42011.925937499997</v>
      </c>
      <c r="T1046" s="11">
        <f t="shared" si="133"/>
        <v>42068.852083333331</v>
      </c>
      <c r="AC1046">
        <f t="shared" si="134"/>
        <v>11</v>
      </c>
      <c r="AD1046">
        <f t="shared" si="135"/>
        <v>16</v>
      </c>
    </row>
    <row r="1047" spans="1:3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2.6599999999999997</v>
      </c>
      <c r="P1047" s="5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1">
        <f t="shared" si="132"/>
        <v>41844.874421296292</v>
      </c>
      <c r="T1047" s="11">
        <f t="shared" si="133"/>
        <v>41874.874421296292</v>
      </c>
      <c r="AC1047">
        <f t="shared" si="134"/>
        <v>11</v>
      </c>
      <c r="AD1047">
        <f t="shared" si="135"/>
        <v>16</v>
      </c>
    </row>
    <row r="1048" spans="1:3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5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1">
        <f t="shared" si="132"/>
        <v>42319.851388888885</v>
      </c>
      <c r="T1048" s="11">
        <f t="shared" si="133"/>
        <v>42364.851388888885</v>
      </c>
      <c r="AC1048">
        <f t="shared" si="134"/>
        <v>11</v>
      </c>
      <c r="AD1048">
        <f t="shared" si="135"/>
        <v>16</v>
      </c>
    </row>
    <row r="1049" spans="1:3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0.05</v>
      </c>
      <c r="P1049" s="5">
        <f t="shared" si="129"/>
        <v>1</v>
      </c>
      <c r="Q1049" t="str">
        <f t="shared" si="130"/>
        <v>journalism</v>
      </c>
      <c r="R1049" t="str">
        <f t="shared" si="131"/>
        <v>audio</v>
      </c>
      <c r="S1049" s="11">
        <f t="shared" si="132"/>
        <v>41918.818460648152</v>
      </c>
      <c r="T1049" s="11">
        <f t="shared" si="133"/>
        <v>41948.860127314816</v>
      </c>
      <c r="AC1049">
        <f t="shared" si="134"/>
        <v>11</v>
      </c>
      <c r="AD1049">
        <f t="shared" si="135"/>
        <v>16</v>
      </c>
    </row>
    <row r="1050" spans="1:3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</v>
      </c>
      <c r="P1050" s="5">
        <f t="shared" si="129"/>
        <v>53</v>
      </c>
      <c r="Q1050" t="str">
        <f t="shared" si="130"/>
        <v>journalism</v>
      </c>
      <c r="R1050" t="str">
        <f t="shared" si="131"/>
        <v>audio</v>
      </c>
      <c r="S1050" s="11">
        <f t="shared" si="132"/>
        <v>42598.053113425922</v>
      </c>
      <c r="T1050" s="11">
        <f t="shared" si="133"/>
        <v>42638.053113425922</v>
      </c>
      <c r="AC1050">
        <f t="shared" si="134"/>
        <v>11</v>
      </c>
      <c r="AD1050">
        <f t="shared" si="135"/>
        <v>16</v>
      </c>
    </row>
    <row r="1051" spans="1:3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5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1">
        <f t="shared" si="132"/>
        <v>42382.431076388893</v>
      </c>
      <c r="T1051" s="11">
        <f t="shared" si="133"/>
        <v>42412.431076388893</v>
      </c>
      <c r="AC1051">
        <f t="shared" si="134"/>
        <v>11</v>
      </c>
      <c r="AD1051">
        <f t="shared" si="135"/>
        <v>16</v>
      </c>
    </row>
    <row r="1052" spans="1:3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5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1">
        <f t="shared" si="132"/>
        <v>42231.7971875</v>
      </c>
      <c r="T1052" s="11">
        <f t="shared" si="133"/>
        <v>42261.7971875</v>
      </c>
      <c r="AC1052">
        <f t="shared" si="134"/>
        <v>11</v>
      </c>
      <c r="AD1052">
        <f t="shared" si="135"/>
        <v>16</v>
      </c>
    </row>
    <row r="1053" spans="1:3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5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1">
        <f t="shared" si="132"/>
        <v>41850.014178240745</v>
      </c>
      <c r="T1053" s="11">
        <f t="shared" si="133"/>
        <v>41878.014178240745</v>
      </c>
      <c r="AC1053">
        <f t="shared" si="134"/>
        <v>11</v>
      </c>
      <c r="AD1053">
        <f t="shared" si="135"/>
        <v>16</v>
      </c>
    </row>
    <row r="1054" spans="1:3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5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1">
        <f t="shared" si="132"/>
        <v>42483.797395833331</v>
      </c>
      <c r="T1054" s="11">
        <f t="shared" si="133"/>
        <v>42527.839583333334</v>
      </c>
      <c r="AC1054">
        <f t="shared" si="134"/>
        <v>11</v>
      </c>
      <c r="AD1054">
        <f t="shared" si="135"/>
        <v>16</v>
      </c>
    </row>
    <row r="1055" spans="1:3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1</v>
      </c>
      <c r="P1055" s="5">
        <f t="shared" si="129"/>
        <v>15</v>
      </c>
      <c r="Q1055" t="str">
        <f t="shared" si="130"/>
        <v>journalism</v>
      </c>
      <c r="R1055" t="str">
        <f t="shared" si="131"/>
        <v>audio</v>
      </c>
      <c r="S1055" s="11">
        <f t="shared" si="132"/>
        <v>42775.172824074078</v>
      </c>
      <c r="T1055" s="11">
        <f t="shared" si="133"/>
        <v>42800.172824074078</v>
      </c>
      <c r="AC1055">
        <f t="shared" si="134"/>
        <v>11</v>
      </c>
      <c r="AD1055">
        <f t="shared" si="135"/>
        <v>16</v>
      </c>
    </row>
    <row r="1056" spans="1:3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5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1">
        <f t="shared" si="132"/>
        <v>41831.851840277777</v>
      </c>
      <c r="T1056" s="11">
        <f t="shared" si="133"/>
        <v>41861.916666666664</v>
      </c>
      <c r="AC1056">
        <f t="shared" si="134"/>
        <v>11</v>
      </c>
      <c r="AD1056">
        <f t="shared" si="135"/>
        <v>16</v>
      </c>
    </row>
    <row r="1057" spans="1:3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5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1">
        <f t="shared" si="132"/>
        <v>42406.992418981477</v>
      </c>
      <c r="T1057" s="11">
        <f t="shared" si="133"/>
        <v>42436.992418981477</v>
      </c>
      <c r="AC1057">
        <f t="shared" si="134"/>
        <v>11</v>
      </c>
      <c r="AD1057">
        <f t="shared" si="135"/>
        <v>16</v>
      </c>
    </row>
    <row r="1058" spans="1:3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5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1">
        <f t="shared" si="132"/>
        <v>42058.719641203701</v>
      </c>
      <c r="T1058" s="11">
        <f t="shared" si="133"/>
        <v>42118.677974537037</v>
      </c>
      <c r="AC1058">
        <f t="shared" si="134"/>
        <v>11</v>
      </c>
      <c r="AD1058">
        <f t="shared" si="135"/>
        <v>16</v>
      </c>
    </row>
    <row r="1059" spans="1:3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5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1">
        <f t="shared" si="132"/>
        <v>42678.871331018519</v>
      </c>
      <c r="T1059" s="11">
        <f t="shared" si="133"/>
        <v>42708.912997685184</v>
      </c>
      <c r="AC1059">
        <f t="shared" si="134"/>
        <v>11</v>
      </c>
      <c r="AD1059">
        <f t="shared" si="135"/>
        <v>16</v>
      </c>
    </row>
    <row r="1060" spans="1:3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5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1">
        <f t="shared" si="132"/>
        <v>42047.900960648149</v>
      </c>
      <c r="T1060" s="11">
        <f t="shared" si="133"/>
        <v>42089</v>
      </c>
      <c r="AC1060">
        <f t="shared" si="134"/>
        <v>11</v>
      </c>
      <c r="AD1060">
        <f t="shared" si="135"/>
        <v>16</v>
      </c>
    </row>
    <row r="1061" spans="1:3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5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1">
        <f t="shared" si="132"/>
        <v>42046.79</v>
      </c>
      <c r="T1061" s="11">
        <f t="shared" si="133"/>
        <v>42076.748333333337</v>
      </c>
      <c r="AC1061">
        <f t="shared" si="134"/>
        <v>11</v>
      </c>
      <c r="AD1061">
        <f t="shared" si="135"/>
        <v>16</v>
      </c>
    </row>
    <row r="1062" spans="1:3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1</v>
      </c>
      <c r="P1062" s="5">
        <f t="shared" si="129"/>
        <v>50</v>
      </c>
      <c r="Q1062" t="str">
        <f t="shared" si="130"/>
        <v>journalism</v>
      </c>
      <c r="R1062" t="str">
        <f t="shared" si="131"/>
        <v>audio</v>
      </c>
      <c r="S1062" s="11">
        <f t="shared" si="132"/>
        <v>42079.913113425922</v>
      </c>
      <c r="T1062" s="11">
        <f t="shared" si="133"/>
        <v>42109.913113425922</v>
      </c>
      <c r="AC1062">
        <f t="shared" si="134"/>
        <v>11</v>
      </c>
      <c r="AD1062">
        <f t="shared" si="135"/>
        <v>16</v>
      </c>
    </row>
    <row r="1063" spans="1:3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5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1">
        <f t="shared" si="132"/>
        <v>42432.276712962965</v>
      </c>
      <c r="T1063" s="11">
        <f t="shared" si="133"/>
        <v>42492.041666666672</v>
      </c>
      <c r="AC1063">
        <f t="shared" si="134"/>
        <v>11</v>
      </c>
      <c r="AD1063">
        <f t="shared" si="135"/>
        <v>16</v>
      </c>
    </row>
    <row r="1064" spans="1:3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95.477386934673376</v>
      </c>
      <c r="P1064" s="5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1">
        <f t="shared" si="132"/>
        <v>42556.807187500002</v>
      </c>
      <c r="T1064" s="11">
        <f t="shared" si="133"/>
        <v>42563.807187500002</v>
      </c>
      <c r="AC1064">
        <f t="shared" si="134"/>
        <v>11</v>
      </c>
      <c r="AD1064">
        <f t="shared" si="135"/>
        <v>16</v>
      </c>
    </row>
    <row r="1065" spans="1:3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5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1">
        <f t="shared" si="132"/>
        <v>42583.030810185184</v>
      </c>
      <c r="T1065" s="11">
        <f t="shared" si="133"/>
        <v>42613.030810185184</v>
      </c>
      <c r="AC1065">
        <f t="shared" si="134"/>
        <v>11</v>
      </c>
      <c r="AD1065">
        <f t="shared" si="135"/>
        <v>16</v>
      </c>
    </row>
    <row r="1066" spans="1:3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</v>
      </c>
      <c r="P1066" s="5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1">
        <f t="shared" si="132"/>
        <v>41417.228043981479</v>
      </c>
      <c r="T1066" s="11">
        <f t="shared" si="133"/>
        <v>41462.228043981479</v>
      </c>
      <c r="AC1066">
        <f t="shared" si="134"/>
        <v>6</v>
      </c>
      <c r="AD1066">
        <f t="shared" si="135"/>
        <v>17</v>
      </c>
    </row>
    <row r="1067" spans="1:3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</v>
      </c>
      <c r="P1067" s="5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1">
        <f t="shared" si="132"/>
        <v>41661.381041666667</v>
      </c>
      <c r="T1067" s="11">
        <f t="shared" si="133"/>
        <v>41689.381041666667</v>
      </c>
      <c r="AC1067">
        <f t="shared" si="134"/>
        <v>6</v>
      </c>
      <c r="AD1067">
        <f t="shared" si="135"/>
        <v>17</v>
      </c>
    </row>
    <row r="1068" spans="1:3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</v>
      </c>
      <c r="P1068" s="5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1">
        <f t="shared" si="132"/>
        <v>41445.962754629625</v>
      </c>
      <c r="T1068" s="11">
        <f t="shared" si="133"/>
        <v>41490.962754629625</v>
      </c>
      <c r="AC1068">
        <f t="shared" si="134"/>
        <v>6</v>
      </c>
      <c r="AD1068">
        <f t="shared" si="135"/>
        <v>17</v>
      </c>
    </row>
    <row r="1069" spans="1:3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26</v>
      </c>
      <c r="P1069" s="5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1">
        <f t="shared" si="132"/>
        <v>41599.855682870373</v>
      </c>
      <c r="T1069" s="11">
        <f t="shared" si="133"/>
        <v>41629.855682870373</v>
      </c>
      <c r="AC1069">
        <f t="shared" si="134"/>
        <v>6</v>
      </c>
      <c r="AD1069">
        <f t="shared" si="135"/>
        <v>17</v>
      </c>
    </row>
    <row r="1070" spans="1:3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0.15</v>
      </c>
      <c r="P1070" s="5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1">
        <f t="shared" si="132"/>
        <v>42440.371111111112</v>
      </c>
      <c r="T1070" s="11">
        <f t="shared" si="133"/>
        <v>42470.329444444447</v>
      </c>
      <c r="AC1070">
        <f t="shared" si="134"/>
        <v>6</v>
      </c>
      <c r="AD1070">
        <f t="shared" si="135"/>
        <v>17</v>
      </c>
    </row>
    <row r="1071" spans="1:3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38.636363636363633</v>
      </c>
      <c r="P1071" s="5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1">
        <f t="shared" si="132"/>
        <v>41572.229849537034</v>
      </c>
      <c r="T1071" s="11">
        <f t="shared" si="133"/>
        <v>41604.271516203706</v>
      </c>
      <c r="AC1071">
        <f t="shared" si="134"/>
        <v>6</v>
      </c>
      <c r="AD1071">
        <f t="shared" si="135"/>
        <v>17</v>
      </c>
    </row>
    <row r="1072" spans="1:3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0.70000000000000007</v>
      </c>
      <c r="P1072" s="5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1">
        <f t="shared" si="132"/>
        <v>41163.011828703704</v>
      </c>
      <c r="T1072" s="11">
        <f t="shared" si="133"/>
        <v>41183.011828703704</v>
      </c>
      <c r="AC1072">
        <f t="shared" si="134"/>
        <v>6</v>
      </c>
      <c r="AD1072">
        <f t="shared" si="135"/>
        <v>17</v>
      </c>
    </row>
    <row r="1073" spans="1:3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5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1">
        <f t="shared" si="132"/>
        <v>42295.753391203703</v>
      </c>
      <c r="T1073" s="11">
        <f t="shared" si="133"/>
        <v>42325.795057870375</v>
      </c>
      <c r="AC1073">
        <f t="shared" si="134"/>
        <v>6</v>
      </c>
      <c r="AD1073">
        <f t="shared" si="135"/>
        <v>17</v>
      </c>
    </row>
    <row r="1074" spans="1:3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6.8000000000000005E-2</v>
      </c>
      <c r="P1074" s="5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1">
        <f t="shared" si="132"/>
        <v>41645.832141203704</v>
      </c>
      <c r="T1074" s="11">
        <f t="shared" si="133"/>
        <v>41675.832141203704</v>
      </c>
      <c r="AC1074">
        <f t="shared" si="134"/>
        <v>6</v>
      </c>
      <c r="AD1074">
        <f t="shared" si="135"/>
        <v>17</v>
      </c>
    </row>
    <row r="1075" spans="1:3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1.3333333333333335</v>
      </c>
      <c r="P1075" s="5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1">
        <f t="shared" si="132"/>
        <v>40802.964594907404</v>
      </c>
      <c r="T1075" s="11">
        <f t="shared" si="133"/>
        <v>40832.964594907404</v>
      </c>
      <c r="AC1075">
        <f t="shared" si="134"/>
        <v>6</v>
      </c>
      <c r="AD1075">
        <f t="shared" si="135"/>
        <v>17</v>
      </c>
    </row>
    <row r="1076" spans="1:3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6.3092592592592585</v>
      </c>
      <c r="P1076" s="5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1">
        <f t="shared" si="132"/>
        <v>41613.172974537039</v>
      </c>
      <c r="T1076" s="11">
        <f t="shared" si="133"/>
        <v>41643.172974537039</v>
      </c>
      <c r="AC1076">
        <f t="shared" si="134"/>
        <v>6</v>
      </c>
      <c r="AD1076">
        <f t="shared" si="135"/>
        <v>17</v>
      </c>
    </row>
    <row r="1077" spans="1:3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4.5</v>
      </c>
      <c r="P1077" s="5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1">
        <f t="shared" si="132"/>
        <v>41005.904120370367</v>
      </c>
      <c r="T1077" s="11">
        <f t="shared" si="133"/>
        <v>41035.904120370367</v>
      </c>
      <c r="AC1077">
        <f t="shared" si="134"/>
        <v>6</v>
      </c>
      <c r="AD1077">
        <f t="shared" si="135"/>
        <v>17</v>
      </c>
    </row>
    <row r="1078" spans="1:3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62.765333333333331</v>
      </c>
      <c r="P1078" s="5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1">
        <f t="shared" si="132"/>
        <v>41838.377893518518</v>
      </c>
      <c r="T1078" s="11">
        <f t="shared" si="133"/>
        <v>41893.377893518518</v>
      </c>
      <c r="AC1078">
        <f t="shared" si="134"/>
        <v>6</v>
      </c>
      <c r="AD1078">
        <f t="shared" si="135"/>
        <v>17</v>
      </c>
    </row>
    <row r="1079" spans="1:3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29.376000000000001</v>
      </c>
      <c r="P1079" s="5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1">
        <f t="shared" si="132"/>
        <v>42353.16679398148</v>
      </c>
      <c r="T1079" s="11">
        <f t="shared" si="133"/>
        <v>42383.16679398148</v>
      </c>
      <c r="AC1079">
        <f t="shared" si="134"/>
        <v>6</v>
      </c>
      <c r="AD1079">
        <f t="shared" si="135"/>
        <v>17</v>
      </c>
    </row>
    <row r="1080" spans="1:3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7.5</v>
      </c>
      <c r="P1080" s="5">
        <f t="shared" si="129"/>
        <v>9</v>
      </c>
      <c r="Q1080" t="str">
        <f t="shared" si="130"/>
        <v>games</v>
      </c>
      <c r="R1080" t="str">
        <f t="shared" si="131"/>
        <v>video games</v>
      </c>
      <c r="S1080" s="11">
        <f t="shared" si="132"/>
        <v>40701.195844907408</v>
      </c>
      <c r="T1080" s="11">
        <f t="shared" si="133"/>
        <v>40746.195844907408</v>
      </c>
      <c r="AC1080">
        <f t="shared" si="134"/>
        <v>6</v>
      </c>
      <c r="AD1080">
        <f t="shared" si="135"/>
        <v>17</v>
      </c>
    </row>
    <row r="1081" spans="1:3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2.6076923076923078</v>
      </c>
      <c r="P1081" s="5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1">
        <f t="shared" si="132"/>
        <v>42479.566388888888</v>
      </c>
      <c r="T1081" s="11">
        <f t="shared" si="133"/>
        <v>42504.566388888888</v>
      </c>
      <c r="AC1081">
        <f t="shared" si="134"/>
        <v>6</v>
      </c>
      <c r="AD1081">
        <f t="shared" si="135"/>
        <v>17</v>
      </c>
    </row>
    <row r="1082" spans="1:3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9.1050000000000004</v>
      </c>
      <c r="P1082" s="5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1">
        <f t="shared" si="132"/>
        <v>41740.138113425928</v>
      </c>
      <c r="T1082" s="11">
        <f t="shared" si="133"/>
        <v>41770.138113425928</v>
      </c>
      <c r="AC1082">
        <f t="shared" si="134"/>
        <v>6</v>
      </c>
      <c r="AD1082">
        <f t="shared" si="135"/>
        <v>17</v>
      </c>
    </row>
    <row r="1083" spans="1:3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1.7647058823529412E-2</v>
      </c>
      <c r="P1083" s="5">
        <f t="shared" si="129"/>
        <v>3</v>
      </c>
      <c r="Q1083" t="str">
        <f t="shared" si="130"/>
        <v>games</v>
      </c>
      <c r="R1083" t="str">
        <f t="shared" si="131"/>
        <v>video games</v>
      </c>
      <c r="S1083" s="11">
        <f t="shared" si="132"/>
        <v>42002.926990740743</v>
      </c>
      <c r="T1083" s="11">
        <f t="shared" si="133"/>
        <v>42032.926990740743</v>
      </c>
      <c r="AC1083">
        <f t="shared" si="134"/>
        <v>6</v>
      </c>
      <c r="AD1083">
        <f t="shared" si="135"/>
        <v>17</v>
      </c>
    </row>
    <row r="1084" spans="1:3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0.55999999999999994</v>
      </c>
      <c r="P1084" s="5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1">
        <f t="shared" si="132"/>
        <v>41101.906111111108</v>
      </c>
      <c r="T1084" s="11">
        <f t="shared" si="133"/>
        <v>41131.906111111108</v>
      </c>
      <c r="AC1084">
        <f t="shared" si="134"/>
        <v>6</v>
      </c>
      <c r="AD1084">
        <f t="shared" si="135"/>
        <v>17</v>
      </c>
    </row>
    <row r="1085" spans="1:3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0.82000000000000006</v>
      </c>
      <c r="P1085" s="5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1">
        <f t="shared" si="132"/>
        <v>41793.659525462965</v>
      </c>
      <c r="T1085" s="11">
        <f t="shared" si="133"/>
        <v>41853.659525462965</v>
      </c>
      <c r="AC1085">
        <f t="shared" si="134"/>
        <v>6</v>
      </c>
      <c r="AD1085">
        <f t="shared" si="135"/>
        <v>17</v>
      </c>
    </row>
    <row r="1086" spans="1:3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5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1">
        <f t="shared" si="132"/>
        <v>41829.912083333329</v>
      </c>
      <c r="T1086" s="11">
        <f t="shared" si="133"/>
        <v>41859.912083333329</v>
      </c>
      <c r="AC1086">
        <f t="shared" si="134"/>
        <v>6</v>
      </c>
      <c r="AD1086">
        <f t="shared" si="135"/>
        <v>17</v>
      </c>
    </row>
    <row r="1087" spans="1:3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</v>
      </c>
      <c r="P1087" s="5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1">
        <f t="shared" si="132"/>
        <v>42413.671006944445</v>
      </c>
      <c r="T1087" s="11">
        <f t="shared" si="133"/>
        <v>42443.629340277781</v>
      </c>
      <c r="AC1087">
        <f t="shared" si="134"/>
        <v>6</v>
      </c>
      <c r="AD1087">
        <f t="shared" si="135"/>
        <v>17</v>
      </c>
    </row>
    <row r="1088" spans="1:3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8.3333333333333343E-2</v>
      </c>
      <c r="P1088" s="5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1">
        <f t="shared" si="132"/>
        <v>41845.866793981484</v>
      </c>
      <c r="T1088" s="11">
        <f t="shared" si="133"/>
        <v>41875.866793981484</v>
      </c>
      <c r="AC1088">
        <f t="shared" si="134"/>
        <v>6</v>
      </c>
      <c r="AD1088">
        <f t="shared" si="135"/>
        <v>17</v>
      </c>
    </row>
    <row r="1089" spans="1:3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5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1">
        <f t="shared" si="132"/>
        <v>41775.713969907403</v>
      </c>
      <c r="T1089" s="11">
        <f t="shared" si="133"/>
        <v>41805.713969907403</v>
      </c>
      <c r="AC1089">
        <f t="shared" si="134"/>
        <v>6</v>
      </c>
      <c r="AD1089">
        <f t="shared" si="135"/>
        <v>17</v>
      </c>
    </row>
    <row r="1090" spans="1:3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14.182977777777777</v>
      </c>
      <c r="P1090" s="5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1">
        <f t="shared" si="132"/>
        <v>41723.799386574072</v>
      </c>
      <c r="T1090" s="11">
        <f t="shared" si="133"/>
        <v>41753.799386574072</v>
      </c>
      <c r="AC1090">
        <f t="shared" si="134"/>
        <v>6</v>
      </c>
      <c r="AD1090">
        <f t="shared" si="135"/>
        <v>17</v>
      </c>
    </row>
    <row r="1091" spans="1:3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(E1091/D1091)*100</f>
        <v>7.8266666666666662</v>
      </c>
      <c r="P1091" s="5">
        <f t="shared" ref="P1091:P1154" si="137">E1091/L1091</f>
        <v>23.959183673469386</v>
      </c>
      <c r="Q1091" t="str">
        <f t="shared" ref="Q1091:Q1154" si="138">LEFT(N1091,AC1091-1)</f>
        <v>games</v>
      </c>
      <c r="R1091" t="str">
        <f t="shared" ref="R1091:R1154" si="139">RIGHT(N1091,AD1091-AC1091)</f>
        <v>video games</v>
      </c>
      <c r="S1091" s="11">
        <f t="shared" ref="S1091:S1154" si="140">(J1091/86400)+DATE(1970,1,1)</f>
        <v>42151.189525462964</v>
      </c>
      <c r="T1091" s="11">
        <f t="shared" ref="T1091:T1154" si="141">(I1091/86400)+DATE(1970,1,1)</f>
        <v>42181.189525462964</v>
      </c>
      <c r="AC1091">
        <f t="shared" ref="AC1091:AC1154" si="142">FIND("/",N1091)</f>
        <v>6</v>
      </c>
      <c r="AD1091">
        <f t="shared" ref="AD1091:AD1154" si="143">LEN(N1091)</f>
        <v>17</v>
      </c>
    </row>
    <row r="1092" spans="1:3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3.8464497269020695E-2</v>
      </c>
      <c r="P1092" s="5">
        <f t="shared" si="137"/>
        <v>5</v>
      </c>
      <c r="Q1092" t="str">
        <f t="shared" si="138"/>
        <v>games</v>
      </c>
      <c r="R1092" t="str">
        <f t="shared" si="139"/>
        <v>video games</v>
      </c>
      <c r="S1092" s="11">
        <f t="shared" si="140"/>
        <v>42123.185798611114</v>
      </c>
      <c r="T1092" s="11">
        <f t="shared" si="141"/>
        <v>42153.185798611114</v>
      </c>
      <c r="AC1092">
        <f t="shared" si="142"/>
        <v>6</v>
      </c>
      <c r="AD1092">
        <f t="shared" si="143"/>
        <v>17</v>
      </c>
    </row>
    <row r="1093" spans="1:3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12.5</v>
      </c>
      <c r="P1093" s="5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1">
        <f t="shared" si="140"/>
        <v>42440.820277777777</v>
      </c>
      <c r="T1093" s="11">
        <f t="shared" si="141"/>
        <v>42470.778611111113</v>
      </c>
      <c r="AC1093">
        <f t="shared" si="142"/>
        <v>6</v>
      </c>
      <c r="AD1093">
        <f t="shared" si="143"/>
        <v>17</v>
      </c>
    </row>
    <row r="1094" spans="1:3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</v>
      </c>
      <c r="P1094" s="5">
        <f t="shared" si="137"/>
        <v>3</v>
      </c>
      <c r="Q1094" t="str">
        <f t="shared" si="138"/>
        <v>games</v>
      </c>
      <c r="R1094" t="str">
        <f t="shared" si="139"/>
        <v>video games</v>
      </c>
      <c r="S1094" s="11">
        <f t="shared" si="140"/>
        <v>41250.025902777779</v>
      </c>
      <c r="T1094" s="11">
        <f t="shared" si="141"/>
        <v>41280.025902777779</v>
      </c>
      <c r="AC1094">
        <f t="shared" si="142"/>
        <v>6</v>
      </c>
      <c r="AD1094">
        <f t="shared" si="143"/>
        <v>17</v>
      </c>
    </row>
    <row r="1095" spans="1:3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14.083333333333334</v>
      </c>
      <c r="P1095" s="5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1">
        <f t="shared" si="140"/>
        <v>42396.973807870367</v>
      </c>
      <c r="T1095" s="11">
        <f t="shared" si="141"/>
        <v>42411.973807870367</v>
      </c>
      <c r="AC1095">
        <f t="shared" si="142"/>
        <v>6</v>
      </c>
      <c r="AD1095">
        <f t="shared" si="143"/>
        <v>17</v>
      </c>
    </row>
    <row r="1096" spans="1:3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18.300055555555556</v>
      </c>
      <c r="P1096" s="5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1">
        <f t="shared" si="140"/>
        <v>40795.71334490741</v>
      </c>
      <c r="T1096" s="11">
        <f t="shared" si="141"/>
        <v>40825.71334490741</v>
      </c>
      <c r="AC1096">
        <f t="shared" si="142"/>
        <v>6</v>
      </c>
      <c r="AD1096">
        <f t="shared" si="143"/>
        <v>17</v>
      </c>
    </row>
    <row r="1097" spans="1:3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</v>
      </c>
      <c r="P1097" s="5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1">
        <f t="shared" si="140"/>
        <v>41486.537268518521</v>
      </c>
      <c r="T1097" s="11">
        <f t="shared" si="141"/>
        <v>41516.537268518521</v>
      </c>
      <c r="AC1097">
        <f t="shared" si="142"/>
        <v>6</v>
      </c>
      <c r="AD1097">
        <f t="shared" si="143"/>
        <v>17</v>
      </c>
    </row>
    <row r="1098" spans="1:3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17.933333333333334</v>
      </c>
      <c r="P1098" s="5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1">
        <f t="shared" si="140"/>
        <v>41885.51798611111</v>
      </c>
      <c r="T1098" s="11">
        <f t="shared" si="141"/>
        <v>41916.145833333336</v>
      </c>
      <c r="AC1098">
        <f t="shared" si="142"/>
        <v>6</v>
      </c>
      <c r="AD1098">
        <f t="shared" si="143"/>
        <v>17</v>
      </c>
    </row>
    <row r="1099" spans="1:3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4.7E-2</v>
      </c>
      <c r="P1099" s="5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1">
        <f t="shared" si="140"/>
        <v>41660.792557870373</v>
      </c>
      <c r="T1099" s="11">
        <f t="shared" si="141"/>
        <v>41700.792557870373</v>
      </c>
      <c r="AC1099">
        <f t="shared" si="142"/>
        <v>6</v>
      </c>
      <c r="AD1099">
        <f t="shared" si="143"/>
        <v>17</v>
      </c>
    </row>
    <row r="1100" spans="1:3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7.2120000000000006</v>
      </c>
      <c r="P1100" s="5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1">
        <f t="shared" si="140"/>
        <v>41712.762673611112</v>
      </c>
      <c r="T1100" s="11">
        <f t="shared" si="141"/>
        <v>41742.762673611112</v>
      </c>
      <c r="AC1100">
        <f t="shared" si="142"/>
        <v>6</v>
      </c>
      <c r="AD1100">
        <f t="shared" si="143"/>
        <v>17</v>
      </c>
    </row>
    <row r="1101" spans="1:3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0.5</v>
      </c>
      <c r="P1101" s="5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1">
        <f t="shared" si="140"/>
        <v>42107.836435185185</v>
      </c>
      <c r="T1101" s="11">
        <f t="shared" si="141"/>
        <v>42137.836435185185</v>
      </c>
      <c r="AC1101">
        <f t="shared" si="142"/>
        <v>6</v>
      </c>
      <c r="AD1101">
        <f t="shared" si="143"/>
        <v>17</v>
      </c>
    </row>
    <row r="1102" spans="1:3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</v>
      </c>
      <c r="P1102" s="5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1">
        <f t="shared" si="140"/>
        <v>42384.110775462963</v>
      </c>
      <c r="T1102" s="11">
        <f t="shared" si="141"/>
        <v>42414.110775462963</v>
      </c>
      <c r="AC1102">
        <f t="shared" si="142"/>
        <v>6</v>
      </c>
      <c r="AD1102">
        <f t="shared" si="143"/>
        <v>17</v>
      </c>
    </row>
    <row r="1103" spans="1:3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4.1000000000000002E-2</v>
      </c>
      <c r="P1103" s="5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1">
        <f t="shared" si="140"/>
        <v>42538.77243055556</v>
      </c>
      <c r="T1103" s="11">
        <f t="shared" si="141"/>
        <v>42565.758333333331</v>
      </c>
      <c r="AC1103">
        <f t="shared" si="142"/>
        <v>6</v>
      </c>
      <c r="AD1103">
        <f t="shared" si="143"/>
        <v>17</v>
      </c>
    </row>
    <row r="1104" spans="1:3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5.3125</v>
      </c>
      <c r="P1104" s="5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1">
        <f t="shared" si="140"/>
        <v>41577.045428240745</v>
      </c>
      <c r="T1104" s="11">
        <f t="shared" si="141"/>
        <v>41617.249305555553</v>
      </c>
      <c r="AC1104">
        <f t="shared" si="142"/>
        <v>6</v>
      </c>
      <c r="AD1104">
        <f t="shared" si="143"/>
        <v>17</v>
      </c>
    </row>
    <row r="1105" spans="1:3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</v>
      </c>
      <c r="P1105" s="5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1">
        <f t="shared" si="140"/>
        <v>42479.22210648148</v>
      </c>
      <c r="T1105" s="11">
        <f t="shared" si="141"/>
        <v>42539.22210648148</v>
      </c>
      <c r="AC1105">
        <f t="shared" si="142"/>
        <v>6</v>
      </c>
      <c r="AD1105">
        <f t="shared" si="143"/>
        <v>17</v>
      </c>
    </row>
    <row r="1106" spans="1:3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4.9516666666666671</v>
      </c>
      <c r="P1106" s="5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1">
        <f t="shared" si="140"/>
        <v>41771.40996527778</v>
      </c>
      <c r="T1106" s="11">
        <f t="shared" si="141"/>
        <v>41801.40996527778</v>
      </c>
      <c r="AC1106">
        <f t="shared" si="142"/>
        <v>6</v>
      </c>
      <c r="AD1106">
        <f t="shared" si="143"/>
        <v>17</v>
      </c>
    </row>
    <row r="1107" spans="1:3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0.159</v>
      </c>
      <c r="P1107" s="5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1">
        <f t="shared" si="140"/>
        <v>41692.135729166665</v>
      </c>
      <c r="T1107" s="11">
        <f t="shared" si="141"/>
        <v>41722.0940625</v>
      </c>
      <c r="AC1107">
        <f t="shared" si="142"/>
        <v>6</v>
      </c>
      <c r="AD1107">
        <f t="shared" si="143"/>
        <v>17</v>
      </c>
    </row>
    <row r="1108" spans="1:3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41.25</v>
      </c>
      <c r="P1108" s="5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1">
        <f t="shared" si="140"/>
        <v>40973.740451388891</v>
      </c>
      <c r="T1108" s="11">
        <f t="shared" si="141"/>
        <v>41003.698784722219</v>
      </c>
      <c r="AC1108">
        <f t="shared" si="142"/>
        <v>6</v>
      </c>
      <c r="AD1108">
        <f t="shared" si="143"/>
        <v>17</v>
      </c>
    </row>
    <row r="1109" spans="1:3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5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1">
        <f t="shared" si="140"/>
        <v>41813.861388888887</v>
      </c>
      <c r="T1109" s="11">
        <f t="shared" si="141"/>
        <v>41843.861388888887</v>
      </c>
      <c r="AC1109">
        <f t="shared" si="142"/>
        <v>6</v>
      </c>
      <c r="AD1109">
        <f t="shared" si="143"/>
        <v>17</v>
      </c>
    </row>
    <row r="1110" spans="1:3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</v>
      </c>
      <c r="P1110" s="5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1">
        <f t="shared" si="140"/>
        <v>40952.636979166666</v>
      </c>
      <c r="T1110" s="11">
        <f t="shared" si="141"/>
        <v>41012.595312500001</v>
      </c>
      <c r="AC1110">
        <f t="shared" si="142"/>
        <v>6</v>
      </c>
      <c r="AD1110">
        <f t="shared" si="143"/>
        <v>17</v>
      </c>
    </row>
    <row r="1111" spans="1:3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0.44999999999999996</v>
      </c>
      <c r="P1111" s="5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1">
        <f t="shared" si="140"/>
        <v>42662.752199074079</v>
      </c>
      <c r="T1111" s="11">
        <f t="shared" si="141"/>
        <v>42692.793865740736</v>
      </c>
      <c r="AC1111">
        <f t="shared" si="142"/>
        <v>6</v>
      </c>
      <c r="AD1111">
        <f t="shared" si="143"/>
        <v>17</v>
      </c>
    </row>
    <row r="1112" spans="1:3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0.51</v>
      </c>
      <c r="P1112" s="5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1">
        <f t="shared" si="140"/>
        <v>41220.933124999996</v>
      </c>
      <c r="T1112" s="11">
        <f t="shared" si="141"/>
        <v>41250.933124999996</v>
      </c>
      <c r="AC1112">
        <f t="shared" si="142"/>
        <v>6</v>
      </c>
      <c r="AD1112">
        <f t="shared" si="143"/>
        <v>17</v>
      </c>
    </row>
    <row r="1113" spans="1:3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0.04</v>
      </c>
      <c r="P1113" s="5">
        <f t="shared" si="137"/>
        <v>1</v>
      </c>
      <c r="Q1113" t="str">
        <f t="shared" si="138"/>
        <v>games</v>
      </c>
      <c r="R1113" t="str">
        <f t="shared" si="139"/>
        <v>video games</v>
      </c>
      <c r="S1113" s="11">
        <f t="shared" si="140"/>
        <v>42347.203587962962</v>
      </c>
      <c r="T1113" s="11">
        <f t="shared" si="141"/>
        <v>42377.203587962962</v>
      </c>
      <c r="AC1113">
        <f t="shared" si="142"/>
        <v>6</v>
      </c>
      <c r="AD1113">
        <f t="shared" si="143"/>
        <v>17</v>
      </c>
    </row>
    <row r="1114" spans="1:3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35.537409090909087</v>
      </c>
      <c r="P1114" s="5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1">
        <f t="shared" si="140"/>
        <v>41963.759386574078</v>
      </c>
      <c r="T1114" s="11">
        <f t="shared" si="141"/>
        <v>42023.354166666672</v>
      </c>
      <c r="AC1114">
        <f t="shared" si="142"/>
        <v>6</v>
      </c>
      <c r="AD1114">
        <f t="shared" si="143"/>
        <v>17</v>
      </c>
    </row>
    <row r="1115" spans="1:3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0.5</v>
      </c>
      <c r="P1115" s="5">
        <f t="shared" si="137"/>
        <v>5</v>
      </c>
      <c r="Q1115" t="str">
        <f t="shared" si="138"/>
        <v>games</v>
      </c>
      <c r="R1115" t="str">
        <f t="shared" si="139"/>
        <v>video games</v>
      </c>
      <c r="S1115" s="11">
        <f t="shared" si="140"/>
        <v>41835.977083333331</v>
      </c>
      <c r="T1115" s="11">
        <f t="shared" si="141"/>
        <v>41865.977083333331</v>
      </c>
      <c r="AC1115">
        <f t="shared" si="142"/>
        <v>6</v>
      </c>
      <c r="AD1115">
        <f t="shared" si="143"/>
        <v>17</v>
      </c>
    </row>
    <row r="1116" spans="1:3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0.16666666666666669</v>
      </c>
      <c r="P1116" s="5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1">
        <f t="shared" si="140"/>
        <v>41526.345914351856</v>
      </c>
      <c r="T1116" s="11">
        <f t="shared" si="141"/>
        <v>41556.345914351856</v>
      </c>
      <c r="AC1116">
        <f t="shared" si="142"/>
        <v>6</v>
      </c>
      <c r="AD1116">
        <f t="shared" si="143"/>
        <v>17</v>
      </c>
    </row>
    <row r="1117" spans="1:3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0.13250000000000001</v>
      </c>
      <c r="P1117" s="5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1">
        <f t="shared" si="140"/>
        <v>42429.695543981477</v>
      </c>
      <c r="T1117" s="11">
        <f t="shared" si="141"/>
        <v>42459.653877314813</v>
      </c>
      <c r="AC1117">
        <f t="shared" si="142"/>
        <v>6</v>
      </c>
      <c r="AD1117">
        <f t="shared" si="143"/>
        <v>17</v>
      </c>
    </row>
    <row r="1118" spans="1:3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3.5704000000000007E-2</v>
      </c>
      <c r="P1118" s="5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1">
        <f t="shared" si="140"/>
        <v>41009.847314814819</v>
      </c>
      <c r="T1118" s="11">
        <f t="shared" si="141"/>
        <v>41069.847314814819</v>
      </c>
      <c r="AC1118">
        <f t="shared" si="142"/>
        <v>6</v>
      </c>
      <c r="AD1118">
        <f t="shared" si="143"/>
        <v>17</v>
      </c>
    </row>
    <row r="1119" spans="1:3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8.3000000000000007</v>
      </c>
      <c r="P1119" s="5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1">
        <f t="shared" si="140"/>
        <v>42333.598530092597</v>
      </c>
      <c r="T1119" s="11">
        <f t="shared" si="141"/>
        <v>42363.598530092597</v>
      </c>
      <c r="AC1119">
        <f t="shared" si="142"/>
        <v>6</v>
      </c>
      <c r="AD1119">
        <f t="shared" si="143"/>
        <v>17</v>
      </c>
    </row>
    <row r="1120" spans="1:3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</v>
      </c>
      <c r="P1120" s="5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1">
        <f t="shared" si="140"/>
        <v>41704.16642361111</v>
      </c>
      <c r="T1120" s="11">
        <f t="shared" si="141"/>
        <v>41734.124756944446</v>
      </c>
      <c r="AC1120">
        <f t="shared" si="142"/>
        <v>6</v>
      </c>
      <c r="AD1120">
        <f t="shared" si="143"/>
        <v>17</v>
      </c>
    </row>
    <row r="1121" spans="1:3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0.23809523809523811</v>
      </c>
      <c r="P1121" s="5">
        <f t="shared" si="137"/>
        <v>5</v>
      </c>
      <c r="Q1121" t="str">
        <f t="shared" si="138"/>
        <v>games</v>
      </c>
      <c r="R1121" t="str">
        <f t="shared" si="139"/>
        <v>video games</v>
      </c>
      <c r="S1121" s="11">
        <f t="shared" si="140"/>
        <v>41722.792407407411</v>
      </c>
      <c r="T1121" s="11">
        <f t="shared" si="141"/>
        <v>41735.792407407411</v>
      </c>
      <c r="AC1121">
        <f t="shared" si="142"/>
        <v>6</v>
      </c>
      <c r="AD1121">
        <f t="shared" si="143"/>
        <v>17</v>
      </c>
    </row>
    <row r="1122" spans="1:3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5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1">
        <f t="shared" si="140"/>
        <v>40799.872685185182</v>
      </c>
      <c r="T1122" s="11">
        <f t="shared" si="141"/>
        <v>40844.872685185182</v>
      </c>
      <c r="AC1122">
        <f t="shared" si="142"/>
        <v>6</v>
      </c>
      <c r="AD1122">
        <f t="shared" si="143"/>
        <v>17</v>
      </c>
    </row>
    <row r="1123" spans="1:3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1.1599999999999999E-2</v>
      </c>
      <c r="P1123" s="5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1">
        <f t="shared" si="140"/>
        <v>42412.934212962966</v>
      </c>
      <c r="T1123" s="11">
        <f t="shared" si="141"/>
        <v>42442.892546296294</v>
      </c>
      <c r="AC1123">
        <f t="shared" si="142"/>
        <v>6</v>
      </c>
      <c r="AD1123">
        <f t="shared" si="143"/>
        <v>17</v>
      </c>
    </row>
    <row r="1124" spans="1:3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5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1">
        <f t="shared" si="140"/>
        <v>41410.703993055555</v>
      </c>
      <c r="T1124" s="11">
        <f t="shared" si="141"/>
        <v>41424.703993055555</v>
      </c>
      <c r="AC1124">
        <f t="shared" si="142"/>
        <v>6</v>
      </c>
      <c r="AD1124">
        <f t="shared" si="143"/>
        <v>17</v>
      </c>
    </row>
    <row r="1125" spans="1:3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0.22</v>
      </c>
      <c r="P1125" s="5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1">
        <f t="shared" si="140"/>
        <v>41718.5237037037</v>
      </c>
      <c r="T1125" s="11">
        <f t="shared" si="141"/>
        <v>41748.5237037037</v>
      </c>
      <c r="AC1125">
        <f t="shared" si="142"/>
        <v>6</v>
      </c>
      <c r="AD1125">
        <f t="shared" si="143"/>
        <v>17</v>
      </c>
    </row>
    <row r="1126" spans="1:3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0.47222222222222221</v>
      </c>
      <c r="P1126" s="5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1">
        <f t="shared" si="140"/>
        <v>42094.667256944449</v>
      </c>
      <c r="T1126" s="11">
        <f t="shared" si="141"/>
        <v>42124.667256944449</v>
      </c>
      <c r="AC1126">
        <f t="shared" si="142"/>
        <v>6</v>
      </c>
      <c r="AD1126">
        <f t="shared" si="143"/>
        <v>18</v>
      </c>
    </row>
    <row r="1127" spans="1:3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5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1">
        <f t="shared" si="140"/>
        <v>42212.624189814815</v>
      </c>
      <c r="T1127" s="11">
        <f t="shared" si="141"/>
        <v>42272.624189814815</v>
      </c>
      <c r="AC1127">
        <f t="shared" si="142"/>
        <v>6</v>
      </c>
      <c r="AD1127">
        <f t="shared" si="143"/>
        <v>18</v>
      </c>
    </row>
    <row r="1128" spans="1:3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0.5</v>
      </c>
      <c r="P1128" s="5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1">
        <f t="shared" si="140"/>
        <v>42535.327476851853</v>
      </c>
      <c r="T1128" s="11">
        <f t="shared" si="141"/>
        <v>42565.327476851853</v>
      </c>
      <c r="AC1128">
        <f t="shared" si="142"/>
        <v>6</v>
      </c>
      <c r="AD1128">
        <f t="shared" si="143"/>
        <v>18</v>
      </c>
    </row>
    <row r="1129" spans="1:3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</v>
      </c>
      <c r="P1129" s="5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1">
        <f t="shared" si="140"/>
        <v>41926.854166666664</v>
      </c>
      <c r="T1129" s="11">
        <f t="shared" si="141"/>
        <v>41957.895833333328</v>
      </c>
      <c r="AC1129">
        <f t="shared" si="142"/>
        <v>6</v>
      </c>
      <c r="AD1129">
        <f t="shared" si="143"/>
        <v>18</v>
      </c>
    </row>
    <row r="1130" spans="1:3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0.1</v>
      </c>
      <c r="P1130" s="5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1">
        <f t="shared" si="140"/>
        <v>41828.649502314816</v>
      </c>
      <c r="T1130" s="11">
        <f t="shared" si="141"/>
        <v>41858.649502314816</v>
      </c>
      <c r="AC1130">
        <f t="shared" si="142"/>
        <v>6</v>
      </c>
      <c r="AD1130">
        <f t="shared" si="143"/>
        <v>18</v>
      </c>
    </row>
    <row r="1131" spans="1:3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0.105</v>
      </c>
      <c r="P1131" s="5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1">
        <f t="shared" si="140"/>
        <v>42496.264965277776</v>
      </c>
      <c r="T1131" s="11">
        <f t="shared" si="141"/>
        <v>42526.264965277776</v>
      </c>
      <c r="AC1131">
        <f t="shared" si="142"/>
        <v>6</v>
      </c>
      <c r="AD1131">
        <f t="shared" si="143"/>
        <v>18</v>
      </c>
    </row>
    <row r="1132" spans="1:3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0.22</v>
      </c>
      <c r="P1132" s="5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1">
        <f t="shared" si="140"/>
        <v>41908.996527777781</v>
      </c>
      <c r="T1132" s="11">
        <f t="shared" si="141"/>
        <v>41969.038194444445</v>
      </c>
      <c r="AC1132">
        <f t="shared" si="142"/>
        <v>6</v>
      </c>
      <c r="AD1132">
        <f t="shared" si="143"/>
        <v>18</v>
      </c>
    </row>
    <row r="1133" spans="1:3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5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1">
        <f t="shared" si="140"/>
        <v>42332.908194444448</v>
      </c>
      <c r="T1133" s="11">
        <f t="shared" si="141"/>
        <v>42362.908194444448</v>
      </c>
      <c r="AC1133">
        <f t="shared" si="142"/>
        <v>6</v>
      </c>
      <c r="AD1133">
        <f t="shared" si="143"/>
        <v>18</v>
      </c>
    </row>
    <row r="1134" spans="1:3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14.38</v>
      </c>
      <c r="P1134" s="5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1">
        <f t="shared" si="140"/>
        <v>42706.115405092598</v>
      </c>
      <c r="T1134" s="11">
        <f t="shared" si="141"/>
        <v>42736.115405092598</v>
      </c>
      <c r="AC1134">
        <f t="shared" si="142"/>
        <v>6</v>
      </c>
      <c r="AD1134">
        <f t="shared" si="143"/>
        <v>18</v>
      </c>
    </row>
    <row r="1135" spans="1:3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0.66666666666666674</v>
      </c>
      <c r="P1135" s="5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1">
        <f t="shared" si="140"/>
        <v>41821.407187500001</v>
      </c>
      <c r="T1135" s="11">
        <f t="shared" si="141"/>
        <v>41851.407187500001</v>
      </c>
      <c r="AC1135">
        <f t="shared" si="142"/>
        <v>6</v>
      </c>
      <c r="AD1135">
        <f t="shared" si="143"/>
        <v>18</v>
      </c>
    </row>
    <row r="1136" spans="1:3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4.0000000000000001E-3</v>
      </c>
      <c r="P1136" s="5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1">
        <f t="shared" si="140"/>
        <v>41958.285046296296</v>
      </c>
      <c r="T1136" s="11">
        <f t="shared" si="141"/>
        <v>41972.189583333333</v>
      </c>
      <c r="AC1136">
        <f t="shared" si="142"/>
        <v>6</v>
      </c>
      <c r="AD1136">
        <f t="shared" si="143"/>
        <v>18</v>
      </c>
    </row>
    <row r="1137" spans="1:3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5</v>
      </c>
      <c r="P1137" s="5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1">
        <f t="shared" si="140"/>
        <v>42558.98951388889</v>
      </c>
      <c r="T1137" s="11">
        <f t="shared" si="141"/>
        <v>42588.98951388889</v>
      </c>
      <c r="AC1137">
        <f t="shared" si="142"/>
        <v>6</v>
      </c>
      <c r="AD1137">
        <f t="shared" si="143"/>
        <v>18</v>
      </c>
    </row>
    <row r="1138" spans="1:3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6.4439140811455857</v>
      </c>
      <c r="P1138" s="5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1">
        <f t="shared" si="140"/>
        <v>42327.671631944446</v>
      </c>
      <c r="T1138" s="11">
        <f t="shared" si="141"/>
        <v>42357.671631944446</v>
      </c>
      <c r="AC1138">
        <f t="shared" si="142"/>
        <v>6</v>
      </c>
      <c r="AD1138">
        <f t="shared" si="143"/>
        <v>18</v>
      </c>
    </row>
    <row r="1139" spans="1:3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39.5</v>
      </c>
      <c r="P1139" s="5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1">
        <f t="shared" si="140"/>
        <v>42453.819687499999</v>
      </c>
      <c r="T1139" s="11">
        <f t="shared" si="141"/>
        <v>42483.819687499999</v>
      </c>
      <c r="AC1139">
        <f t="shared" si="142"/>
        <v>6</v>
      </c>
      <c r="AD1139">
        <f t="shared" si="143"/>
        <v>18</v>
      </c>
    </row>
    <row r="1140" spans="1:3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0.35714285714285715</v>
      </c>
      <c r="P1140" s="5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1">
        <f t="shared" si="140"/>
        <v>42736.9066087963</v>
      </c>
      <c r="T1140" s="11">
        <f t="shared" si="141"/>
        <v>42756.9066087963</v>
      </c>
      <c r="AC1140">
        <f t="shared" si="142"/>
        <v>6</v>
      </c>
      <c r="AD1140">
        <f t="shared" si="143"/>
        <v>18</v>
      </c>
    </row>
    <row r="1141" spans="1:3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6.25E-2</v>
      </c>
      <c r="P1141" s="5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1">
        <f t="shared" si="140"/>
        <v>41975.34752314815</v>
      </c>
      <c r="T1141" s="11">
        <f t="shared" si="141"/>
        <v>42005.34752314815</v>
      </c>
      <c r="AC1141">
        <f t="shared" si="142"/>
        <v>6</v>
      </c>
      <c r="AD1141">
        <f t="shared" si="143"/>
        <v>18</v>
      </c>
    </row>
    <row r="1142" spans="1:3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5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1">
        <f t="shared" si="140"/>
        <v>42192.462048611109</v>
      </c>
      <c r="T1142" s="11">
        <f t="shared" si="141"/>
        <v>42222.462048611109</v>
      </c>
      <c r="AC1142">
        <f t="shared" si="142"/>
        <v>6</v>
      </c>
      <c r="AD1142">
        <f t="shared" si="143"/>
        <v>18</v>
      </c>
    </row>
    <row r="1143" spans="1:3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5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1">
        <f t="shared" si="140"/>
        <v>42164.699652777781</v>
      </c>
      <c r="T1143" s="11">
        <f t="shared" si="141"/>
        <v>42194.699652777781</v>
      </c>
      <c r="AC1143">
        <f t="shared" si="142"/>
        <v>6</v>
      </c>
      <c r="AD1143">
        <f t="shared" si="143"/>
        <v>18</v>
      </c>
    </row>
    <row r="1144" spans="1:3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5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1">
        <f t="shared" si="140"/>
        <v>42022.006099537037</v>
      </c>
      <c r="T1144" s="11">
        <f t="shared" si="141"/>
        <v>42052.006099537037</v>
      </c>
      <c r="AC1144">
        <f t="shared" si="142"/>
        <v>6</v>
      </c>
      <c r="AD1144">
        <f t="shared" si="143"/>
        <v>18</v>
      </c>
    </row>
    <row r="1145" spans="1:3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0.41333333333333333</v>
      </c>
      <c r="P1145" s="5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1">
        <f t="shared" si="140"/>
        <v>42325.19358796296</v>
      </c>
      <c r="T1145" s="11">
        <f t="shared" si="141"/>
        <v>42355.19358796296</v>
      </c>
      <c r="AC1145">
        <f t="shared" si="142"/>
        <v>6</v>
      </c>
      <c r="AD1145">
        <f t="shared" si="143"/>
        <v>18</v>
      </c>
    </row>
    <row r="1146" spans="1:3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5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1">
        <f t="shared" si="140"/>
        <v>42093.181944444441</v>
      </c>
      <c r="T1146" s="11">
        <f t="shared" si="141"/>
        <v>42123.181944444441</v>
      </c>
      <c r="AC1146">
        <f t="shared" si="142"/>
        <v>5</v>
      </c>
      <c r="AD1146">
        <f t="shared" si="143"/>
        <v>16</v>
      </c>
    </row>
    <row r="1147" spans="1:3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0.125</v>
      </c>
      <c r="P1147" s="5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1">
        <f t="shared" si="140"/>
        <v>41854.74759259259</v>
      </c>
      <c r="T1147" s="11">
        <f t="shared" si="141"/>
        <v>41914.74759259259</v>
      </c>
      <c r="AC1147">
        <f t="shared" si="142"/>
        <v>5</v>
      </c>
      <c r="AD1147">
        <f t="shared" si="143"/>
        <v>16</v>
      </c>
    </row>
    <row r="1148" spans="1:3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8.8333333333333339</v>
      </c>
      <c r="P1148" s="5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1">
        <f t="shared" si="140"/>
        <v>41723.9533912037</v>
      </c>
      <c r="T1148" s="11">
        <f t="shared" si="141"/>
        <v>41761.9533912037</v>
      </c>
      <c r="AC1148">
        <f t="shared" si="142"/>
        <v>5</v>
      </c>
      <c r="AD1148">
        <f t="shared" si="143"/>
        <v>16</v>
      </c>
    </row>
    <row r="1149" spans="1:3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5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1">
        <f t="shared" si="140"/>
        <v>41871.972025462965</v>
      </c>
      <c r="T1149" s="11">
        <f t="shared" si="141"/>
        <v>41931.972025462965</v>
      </c>
      <c r="AC1149">
        <f t="shared" si="142"/>
        <v>5</v>
      </c>
      <c r="AD1149">
        <f t="shared" si="143"/>
        <v>16</v>
      </c>
    </row>
    <row r="1150" spans="1:3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0.48666666666666669</v>
      </c>
      <c r="P1150" s="5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1">
        <f t="shared" si="140"/>
        <v>42675.171076388884</v>
      </c>
      <c r="T1150" s="11">
        <f t="shared" si="141"/>
        <v>42705.212743055556</v>
      </c>
      <c r="AC1150">
        <f t="shared" si="142"/>
        <v>5</v>
      </c>
      <c r="AD1150">
        <f t="shared" si="143"/>
        <v>16</v>
      </c>
    </row>
    <row r="1151" spans="1:3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0.15</v>
      </c>
      <c r="P1151" s="5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1">
        <f t="shared" si="140"/>
        <v>42507.71025462963</v>
      </c>
      <c r="T1151" s="11">
        <f t="shared" si="141"/>
        <v>42537.71025462963</v>
      </c>
      <c r="AC1151">
        <f t="shared" si="142"/>
        <v>5</v>
      </c>
      <c r="AD1151">
        <f t="shared" si="143"/>
        <v>16</v>
      </c>
    </row>
    <row r="1152" spans="1:3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10.08</v>
      </c>
      <c r="P1152" s="5">
        <f t="shared" si="137"/>
        <v>42</v>
      </c>
      <c r="Q1152" t="str">
        <f t="shared" si="138"/>
        <v>food</v>
      </c>
      <c r="R1152" t="str">
        <f t="shared" si="139"/>
        <v>food trucks</v>
      </c>
      <c r="S1152" s="11">
        <f t="shared" si="140"/>
        <v>42317.954571759255</v>
      </c>
      <c r="T1152" s="11">
        <f t="shared" si="141"/>
        <v>42377.954571759255</v>
      </c>
      <c r="AC1152">
        <f t="shared" si="142"/>
        <v>5</v>
      </c>
      <c r="AD1152">
        <f t="shared" si="143"/>
        <v>16</v>
      </c>
    </row>
    <row r="1153" spans="1:3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5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1">
        <f t="shared" si="140"/>
        <v>42224.102581018524</v>
      </c>
      <c r="T1153" s="11">
        <f t="shared" si="141"/>
        <v>42254.102581018524</v>
      </c>
      <c r="AC1153">
        <f t="shared" si="142"/>
        <v>5</v>
      </c>
      <c r="AD1153">
        <f t="shared" si="143"/>
        <v>16</v>
      </c>
    </row>
    <row r="1154" spans="1:3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5.6937500000000005</v>
      </c>
      <c r="P1154" s="5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1">
        <f t="shared" si="140"/>
        <v>42109.709629629629</v>
      </c>
      <c r="T1154" s="11">
        <f t="shared" si="141"/>
        <v>42139.709629629629</v>
      </c>
      <c r="AC1154">
        <f t="shared" si="142"/>
        <v>5</v>
      </c>
      <c r="AD1154">
        <f t="shared" si="143"/>
        <v>16</v>
      </c>
    </row>
    <row r="1155" spans="1:3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(E1155/D1155)*100</f>
        <v>0.625</v>
      </c>
      <c r="P1155" s="5">
        <f t="shared" ref="P1155:P1218" si="145">E1155/L1155</f>
        <v>50</v>
      </c>
      <c r="Q1155" t="str">
        <f t="shared" ref="Q1155:Q1218" si="146">LEFT(N1155,AC1155-1)</f>
        <v>food</v>
      </c>
      <c r="R1155" t="str">
        <f t="shared" ref="R1155:R1218" si="147">RIGHT(N1155,AD1155-AC1155)</f>
        <v>food trucks</v>
      </c>
      <c r="S1155" s="11">
        <f t="shared" ref="S1155:S1218" si="148">(J1155/86400)+DATE(1970,1,1)</f>
        <v>42143.714178240742</v>
      </c>
      <c r="T1155" s="11">
        <f t="shared" ref="T1155:T1218" si="149">(I1155/86400)+DATE(1970,1,1)</f>
        <v>42173.714178240742</v>
      </c>
      <c r="AC1155">
        <f t="shared" ref="AC1155:AC1218" si="150">FIND("/",N1155)</f>
        <v>5</v>
      </c>
      <c r="AD1155">
        <f t="shared" ref="AD1155:AD1218" si="151">LEN(N1155)</f>
        <v>16</v>
      </c>
    </row>
    <row r="1156" spans="1:3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</v>
      </c>
      <c r="P1156" s="5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1">
        <f t="shared" si="148"/>
        <v>42223.108865740738</v>
      </c>
      <c r="T1156" s="11">
        <f t="shared" si="149"/>
        <v>42253.108865740738</v>
      </c>
      <c r="AC1156">
        <f t="shared" si="150"/>
        <v>5</v>
      </c>
      <c r="AD1156">
        <f t="shared" si="151"/>
        <v>16</v>
      </c>
    </row>
    <row r="1157" spans="1:3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0.752</v>
      </c>
      <c r="P1157" s="5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1">
        <f t="shared" si="148"/>
        <v>41835.763981481483</v>
      </c>
      <c r="T1157" s="11">
        <f t="shared" si="149"/>
        <v>41865.763981481483</v>
      </c>
      <c r="AC1157">
        <f t="shared" si="150"/>
        <v>5</v>
      </c>
      <c r="AD1157">
        <f t="shared" si="151"/>
        <v>16</v>
      </c>
    </row>
    <row r="1158" spans="1:3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5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1">
        <f t="shared" si="148"/>
        <v>42029.07131944444</v>
      </c>
      <c r="T1158" s="11">
        <f t="shared" si="149"/>
        <v>42059.07131944444</v>
      </c>
      <c r="AC1158">
        <f t="shared" si="150"/>
        <v>5</v>
      </c>
      <c r="AD1158">
        <f t="shared" si="151"/>
        <v>16</v>
      </c>
    </row>
    <row r="1159" spans="1:3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</v>
      </c>
      <c r="P1159" s="5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1">
        <f t="shared" si="148"/>
        <v>41918.628240740742</v>
      </c>
      <c r="T1159" s="11">
        <f t="shared" si="149"/>
        <v>41978.669907407406</v>
      </c>
      <c r="AC1159">
        <f t="shared" si="150"/>
        <v>5</v>
      </c>
      <c r="AD1159">
        <f t="shared" si="151"/>
        <v>16</v>
      </c>
    </row>
    <row r="1160" spans="1:3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0.46666666666666673</v>
      </c>
      <c r="P1160" s="5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1">
        <f t="shared" si="148"/>
        <v>41952.09175925926</v>
      </c>
      <c r="T1160" s="11">
        <f t="shared" si="149"/>
        <v>41982.09175925926</v>
      </c>
      <c r="AC1160">
        <f t="shared" si="150"/>
        <v>5</v>
      </c>
      <c r="AD1160">
        <f t="shared" si="151"/>
        <v>16</v>
      </c>
    </row>
    <row r="1161" spans="1:3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5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1">
        <f t="shared" si="148"/>
        <v>42154.726446759261</v>
      </c>
      <c r="T1161" s="11">
        <f t="shared" si="149"/>
        <v>42185.65625</v>
      </c>
      <c r="AC1161">
        <f t="shared" si="150"/>
        <v>5</v>
      </c>
      <c r="AD1161">
        <f t="shared" si="151"/>
        <v>16</v>
      </c>
    </row>
    <row r="1162" spans="1:3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</v>
      </c>
      <c r="P1162" s="5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1">
        <f t="shared" si="148"/>
        <v>42061.154930555553</v>
      </c>
      <c r="T1162" s="11">
        <f t="shared" si="149"/>
        <v>42091.113263888888</v>
      </c>
      <c r="AC1162">
        <f t="shared" si="150"/>
        <v>5</v>
      </c>
      <c r="AD1162">
        <f t="shared" si="151"/>
        <v>16</v>
      </c>
    </row>
    <row r="1163" spans="1:3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5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1">
        <f t="shared" si="148"/>
        <v>42122.629502314812</v>
      </c>
      <c r="T1163" s="11">
        <f t="shared" si="149"/>
        <v>42143.629502314812</v>
      </c>
      <c r="AC1163">
        <f t="shared" si="150"/>
        <v>5</v>
      </c>
      <c r="AD1163">
        <f t="shared" si="151"/>
        <v>16</v>
      </c>
    </row>
    <row r="1164" spans="1:3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5.8333333333333341E-2</v>
      </c>
      <c r="P1164" s="5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1">
        <f t="shared" si="148"/>
        <v>41876.683611111112</v>
      </c>
      <c r="T1164" s="11">
        <f t="shared" si="149"/>
        <v>41907.683611111112</v>
      </c>
      <c r="AC1164">
        <f t="shared" si="150"/>
        <v>5</v>
      </c>
      <c r="AD1164">
        <f t="shared" si="151"/>
        <v>16</v>
      </c>
    </row>
    <row r="1165" spans="1:3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5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1">
        <f t="shared" si="148"/>
        <v>41830.723611111112</v>
      </c>
      <c r="T1165" s="11">
        <f t="shared" si="149"/>
        <v>41860.723611111112</v>
      </c>
      <c r="AC1165">
        <f t="shared" si="150"/>
        <v>5</v>
      </c>
      <c r="AD1165">
        <f t="shared" si="151"/>
        <v>16</v>
      </c>
    </row>
    <row r="1166" spans="1:3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5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1">
        <f t="shared" si="148"/>
        <v>42509.724328703705</v>
      </c>
      <c r="T1166" s="11">
        <f t="shared" si="149"/>
        <v>42539.724328703705</v>
      </c>
      <c r="AC1166">
        <f t="shared" si="150"/>
        <v>5</v>
      </c>
      <c r="AD1166">
        <f t="shared" si="151"/>
        <v>16</v>
      </c>
    </row>
    <row r="1167" spans="1:3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20.705000000000002</v>
      </c>
      <c r="P1167" s="5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1">
        <f t="shared" si="148"/>
        <v>41792.214467592596</v>
      </c>
      <c r="T1167" s="11">
        <f t="shared" si="149"/>
        <v>41826.214467592596</v>
      </c>
      <c r="AC1167">
        <f t="shared" si="150"/>
        <v>5</v>
      </c>
      <c r="AD1167">
        <f t="shared" si="151"/>
        <v>16</v>
      </c>
    </row>
    <row r="1168" spans="1:3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19.139999999999997</v>
      </c>
      <c r="P1168" s="5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1">
        <f t="shared" si="148"/>
        <v>42150.485439814816</v>
      </c>
      <c r="T1168" s="11">
        <f t="shared" si="149"/>
        <v>42181.166666666672</v>
      </c>
      <c r="AC1168">
        <f t="shared" si="150"/>
        <v>5</v>
      </c>
      <c r="AD1168">
        <f t="shared" si="151"/>
        <v>16</v>
      </c>
    </row>
    <row r="1169" spans="1:3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1.6316666666666666</v>
      </c>
      <c r="P1169" s="5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1">
        <f t="shared" si="148"/>
        <v>41863.734895833331</v>
      </c>
      <c r="T1169" s="11">
        <f t="shared" si="149"/>
        <v>41894.734895833331</v>
      </c>
      <c r="AC1169">
        <f t="shared" si="150"/>
        <v>5</v>
      </c>
      <c r="AD1169">
        <f t="shared" si="151"/>
        <v>16</v>
      </c>
    </row>
    <row r="1170" spans="1:3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5.6666666666666661</v>
      </c>
      <c r="P1170" s="5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1">
        <f t="shared" si="148"/>
        <v>42605.053993055553</v>
      </c>
      <c r="T1170" s="11">
        <f t="shared" si="149"/>
        <v>42635.053993055553</v>
      </c>
      <c r="AC1170">
        <f t="shared" si="150"/>
        <v>5</v>
      </c>
      <c r="AD1170">
        <f t="shared" si="151"/>
        <v>16</v>
      </c>
    </row>
    <row r="1171" spans="1:3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0.16999999999999998</v>
      </c>
      <c r="P1171" s="5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1">
        <f t="shared" si="148"/>
        <v>42027.353738425925</v>
      </c>
      <c r="T1171" s="11">
        <f t="shared" si="149"/>
        <v>42057.353738425925</v>
      </c>
      <c r="AC1171">
        <f t="shared" si="150"/>
        <v>5</v>
      </c>
      <c r="AD1171">
        <f t="shared" si="151"/>
        <v>16</v>
      </c>
    </row>
    <row r="1172" spans="1:3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0.4</v>
      </c>
      <c r="P1172" s="5">
        <f t="shared" si="145"/>
        <v>50</v>
      </c>
      <c r="Q1172" t="str">
        <f t="shared" si="146"/>
        <v>food</v>
      </c>
      <c r="R1172" t="str">
        <f t="shared" si="147"/>
        <v>food trucks</v>
      </c>
      <c r="S1172" s="11">
        <f t="shared" si="148"/>
        <v>42124.893182870372</v>
      </c>
      <c r="T1172" s="11">
        <f t="shared" si="149"/>
        <v>42154.893182870372</v>
      </c>
      <c r="AC1172">
        <f t="shared" si="150"/>
        <v>5</v>
      </c>
      <c r="AD1172">
        <f t="shared" si="151"/>
        <v>16</v>
      </c>
    </row>
    <row r="1173" spans="1:3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0.1</v>
      </c>
      <c r="P1173" s="5">
        <f t="shared" si="145"/>
        <v>25</v>
      </c>
      <c r="Q1173" t="str">
        <f t="shared" si="146"/>
        <v>food</v>
      </c>
      <c r="R1173" t="str">
        <f t="shared" si="147"/>
        <v>food trucks</v>
      </c>
      <c r="S1173" s="11">
        <f t="shared" si="148"/>
        <v>41938.804710648146</v>
      </c>
      <c r="T1173" s="11">
        <f t="shared" si="149"/>
        <v>41956.846377314811</v>
      </c>
      <c r="AC1173">
        <f t="shared" si="150"/>
        <v>5</v>
      </c>
      <c r="AD1173">
        <f t="shared" si="151"/>
        <v>16</v>
      </c>
    </row>
    <row r="1174" spans="1:3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5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1">
        <f t="shared" si="148"/>
        <v>41841.682314814811</v>
      </c>
      <c r="T1174" s="11">
        <f t="shared" si="149"/>
        <v>41871.682314814811</v>
      </c>
      <c r="AC1174">
        <f t="shared" si="150"/>
        <v>5</v>
      </c>
      <c r="AD1174">
        <f t="shared" si="151"/>
        <v>16</v>
      </c>
    </row>
    <row r="1175" spans="1:3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2.4E-2</v>
      </c>
      <c r="P1175" s="5">
        <f t="shared" si="145"/>
        <v>30</v>
      </c>
      <c r="Q1175" t="str">
        <f t="shared" si="146"/>
        <v>food</v>
      </c>
      <c r="R1175" t="str">
        <f t="shared" si="147"/>
        <v>food trucks</v>
      </c>
      <c r="S1175" s="11">
        <f t="shared" si="148"/>
        <v>42184.185844907406</v>
      </c>
      <c r="T1175" s="11">
        <f t="shared" si="149"/>
        <v>42219.185844907406</v>
      </c>
      <c r="AC1175">
        <f t="shared" si="150"/>
        <v>5</v>
      </c>
      <c r="AD1175">
        <f t="shared" si="151"/>
        <v>16</v>
      </c>
    </row>
    <row r="1176" spans="1:3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5.9066666666666672</v>
      </c>
      <c r="P1176" s="5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1">
        <f t="shared" si="148"/>
        <v>42468.84174768519</v>
      </c>
      <c r="T1176" s="11">
        <f t="shared" si="149"/>
        <v>42498.84174768519</v>
      </c>
      <c r="AC1176">
        <f t="shared" si="150"/>
        <v>5</v>
      </c>
      <c r="AD1176">
        <f t="shared" si="151"/>
        <v>16</v>
      </c>
    </row>
    <row r="1177" spans="1:3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2.9250000000000003</v>
      </c>
      <c r="P1177" s="5">
        <f t="shared" si="145"/>
        <v>65</v>
      </c>
      <c r="Q1177" t="str">
        <f t="shared" si="146"/>
        <v>food</v>
      </c>
      <c r="R1177" t="str">
        <f t="shared" si="147"/>
        <v>food trucks</v>
      </c>
      <c r="S1177" s="11">
        <f t="shared" si="148"/>
        <v>42170.728460648148</v>
      </c>
      <c r="T1177" s="11">
        <f t="shared" si="149"/>
        <v>42200.728460648148</v>
      </c>
      <c r="AC1177">
        <f t="shared" si="150"/>
        <v>5</v>
      </c>
      <c r="AD1177">
        <f t="shared" si="151"/>
        <v>16</v>
      </c>
    </row>
    <row r="1178" spans="1:3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5.7142857142857143E-3</v>
      </c>
      <c r="P1178" s="5">
        <f t="shared" si="145"/>
        <v>10</v>
      </c>
      <c r="Q1178" t="str">
        <f t="shared" si="146"/>
        <v>food</v>
      </c>
      <c r="R1178" t="str">
        <f t="shared" si="147"/>
        <v>food trucks</v>
      </c>
      <c r="S1178" s="11">
        <f t="shared" si="148"/>
        <v>42746.019652777773</v>
      </c>
      <c r="T1178" s="11">
        <f t="shared" si="149"/>
        <v>42800.541666666672</v>
      </c>
      <c r="AC1178">
        <f t="shared" si="150"/>
        <v>5</v>
      </c>
      <c r="AD1178">
        <f t="shared" si="151"/>
        <v>16</v>
      </c>
    </row>
    <row r="1179" spans="1:3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5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1">
        <f t="shared" si="148"/>
        <v>41897.660833333335</v>
      </c>
      <c r="T1179" s="11">
        <f t="shared" si="149"/>
        <v>41927.660833333335</v>
      </c>
      <c r="AC1179">
        <f t="shared" si="150"/>
        <v>5</v>
      </c>
      <c r="AD1179">
        <f t="shared" si="151"/>
        <v>16</v>
      </c>
    </row>
    <row r="1180" spans="1:3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6.6666666666666671E-3</v>
      </c>
      <c r="P1180" s="5">
        <f t="shared" si="145"/>
        <v>5</v>
      </c>
      <c r="Q1180" t="str">
        <f t="shared" si="146"/>
        <v>food</v>
      </c>
      <c r="R1180" t="str">
        <f t="shared" si="147"/>
        <v>food trucks</v>
      </c>
      <c r="S1180" s="11">
        <f t="shared" si="148"/>
        <v>41837.905694444446</v>
      </c>
      <c r="T1180" s="11">
        <f t="shared" si="149"/>
        <v>41867.905694444446</v>
      </c>
      <c r="AC1180">
        <f t="shared" si="150"/>
        <v>5</v>
      </c>
      <c r="AD1180">
        <f t="shared" si="151"/>
        <v>16</v>
      </c>
    </row>
    <row r="1181" spans="1:3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5.3333333333333339</v>
      </c>
      <c r="P1181" s="5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1">
        <f t="shared" si="148"/>
        <v>42275.720219907409</v>
      </c>
      <c r="T1181" s="11">
        <f t="shared" si="149"/>
        <v>42305.720219907409</v>
      </c>
      <c r="AC1181">
        <f t="shared" si="150"/>
        <v>5</v>
      </c>
      <c r="AD1181">
        <f t="shared" si="151"/>
        <v>16</v>
      </c>
    </row>
    <row r="1182" spans="1:3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11.75</v>
      </c>
      <c r="P1182" s="5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1">
        <f t="shared" si="148"/>
        <v>41781.806875000002</v>
      </c>
      <c r="T1182" s="11">
        <f t="shared" si="149"/>
        <v>41818.806875000002</v>
      </c>
      <c r="AC1182">
        <f t="shared" si="150"/>
        <v>5</v>
      </c>
      <c r="AD1182">
        <f t="shared" si="151"/>
        <v>16</v>
      </c>
    </row>
    <row r="1183" spans="1:3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8.0000000000000002E-3</v>
      </c>
      <c r="P1183" s="5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1">
        <f t="shared" si="148"/>
        <v>42034.339363425926</v>
      </c>
      <c r="T1183" s="11">
        <f t="shared" si="149"/>
        <v>42064.339363425926</v>
      </c>
      <c r="AC1183">
        <f t="shared" si="150"/>
        <v>5</v>
      </c>
      <c r="AD1183">
        <f t="shared" si="151"/>
        <v>16</v>
      </c>
    </row>
    <row r="1184" spans="1:3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</v>
      </c>
      <c r="P1184" s="5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1">
        <f t="shared" si="148"/>
        <v>42728.827407407407</v>
      </c>
      <c r="T1184" s="11">
        <f t="shared" si="149"/>
        <v>42747.695833333331</v>
      </c>
      <c r="AC1184">
        <f t="shared" si="150"/>
        <v>5</v>
      </c>
      <c r="AD1184">
        <f t="shared" si="151"/>
        <v>16</v>
      </c>
    </row>
    <row r="1185" spans="1:3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4</v>
      </c>
      <c r="P1185" s="5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1">
        <f t="shared" si="148"/>
        <v>42656.86137731481</v>
      </c>
      <c r="T1185" s="11">
        <f t="shared" si="149"/>
        <v>42676.165972222225</v>
      </c>
      <c r="AC1185">
        <f t="shared" si="150"/>
        <v>5</v>
      </c>
      <c r="AD1185">
        <f t="shared" si="151"/>
        <v>16</v>
      </c>
    </row>
    <row r="1186" spans="1:3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104.93636363636362</v>
      </c>
      <c r="P1186" s="5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1">
        <f t="shared" si="148"/>
        <v>42741.599664351852</v>
      </c>
      <c r="T1186" s="11">
        <f t="shared" si="149"/>
        <v>42772.599664351852</v>
      </c>
      <c r="AC1186">
        <f t="shared" si="150"/>
        <v>12</v>
      </c>
      <c r="AD1186">
        <f t="shared" si="151"/>
        <v>22</v>
      </c>
    </row>
    <row r="1187" spans="1:3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105.44</v>
      </c>
      <c r="P1187" s="5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1">
        <f t="shared" si="148"/>
        <v>42130.865150462967</v>
      </c>
      <c r="T1187" s="11">
        <f t="shared" si="149"/>
        <v>42163.166666666672</v>
      </c>
      <c r="AC1187">
        <f t="shared" si="150"/>
        <v>12</v>
      </c>
      <c r="AD1187">
        <f t="shared" si="151"/>
        <v>22</v>
      </c>
    </row>
    <row r="1188" spans="1:3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106.73333333333332</v>
      </c>
      <c r="P1188" s="5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1">
        <f t="shared" si="148"/>
        <v>42123.86336805555</v>
      </c>
      <c r="T1188" s="11">
        <f t="shared" si="149"/>
        <v>42156.945833333331</v>
      </c>
      <c r="AC1188">
        <f t="shared" si="150"/>
        <v>12</v>
      </c>
      <c r="AD1188">
        <f t="shared" si="151"/>
        <v>22</v>
      </c>
    </row>
    <row r="1189" spans="1:3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104.12571428571428</v>
      </c>
      <c r="P1189" s="5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1">
        <f t="shared" si="148"/>
        <v>42109.894942129627</v>
      </c>
      <c r="T1189" s="11">
        <f t="shared" si="149"/>
        <v>42141.75</v>
      </c>
      <c r="AC1189">
        <f t="shared" si="150"/>
        <v>12</v>
      </c>
      <c r="AD1189">
        <f t="shared" si="151"/>
        <v>22</v>
      </c>
    </row>
    <row r="1190" spans="1:3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160.54999999999998</v>
      </c>
      <c r="P1190" s="5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1">
        <f t="shared" si="148"/>
        <v>42711.700694444444</v>
      </c>
      <c r="T1190" s="11">
        <f t="shared" si="149"/>
        <v>42732.700694444444</v>
      </c>
      <c r="AC1190">
        <f t="shared" si="150"/>
        <v>12</v>
      </c>
      <c r="AD1190">
        <f t="shared" si="151"/>
        <v>22</v>
      </c>
    </row>
    <row r="1191" spans="1:3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107.77777777777777</v>
      </c>
      <c r="P1191" s="5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1">
        <f t="shared" si="148"/>
        <v>42529.979108796295</v>
      </c>
      <c r="T1191" s="11">
        <f t="shared" si="149"/>
        <v>42550.979108796295</v>
      </c>
      <c r="AC1191">
        <f t="shared" si="150"/>
        <v>12</v>
      </c>
      <c r="AD1191">
        <f t="shared" si="151"/>
        <v>22</v>
      </c>
    </row>
    <row r="1192" spans="1:3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135</v>
      </c>
      <c r="P1192" s="5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1">
        <f t="shared" si="148"/>
        <v>41852.665798611109</v>
      </c>
      <c r="T1192" s="11">
        <f t="shared" si="149"/>
        <v>41882.665798611109</v>
      </c>
      <c r="AC1192">
        <f t="shared" si="150"/>
        <v>12</v>
      </c>
      <c r="AD1192">
        <f t="shared" si="151"/>
        <v>22</v>
      </c>
    </row>
    <row r="1193" spans="1:3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109.07407407407408</v>
      </c>
      <c r="P1193" s="5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1">
        <f t="shared" si="148"/>
        <v>42419.603703703702</v>
      </c>
      <c r="T1193" s="11">
        <f t="shared" si="149"/>
        <v>42449.562037037038</v>
      </c>
      <c r="AC1193">
        <f t="shared" si="150"/>
        <v>12</v>
      </c>
      <c r="AD1193">
        <f t="shared" si="151"/>
        <v>22</v>
      </c>
    </row>
    <row r="1194" spans="1:3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290</v>
      </c>
      <c r="P1194" s="5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1">
        <f t="shared" si="148"/>
        <v>42747.506689814814</v>
      </c>
      <c r="T1194" s="11">
        <f t="shared" si="149"/>
        <v>42777.506689814814</v>
      </c>
      <c r="AC1194">
        <f t="shared" si="150"/>
        <v>12</v>
      </c>
      <c r="AD1194">
        <f t="shared" si="151"/>
        <v>22</v>
      </c>
    </row>
    <row r="1195" spans="1:3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103.95714285714286</v>
      </c>
      <c r="P1195" s="5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1">
        <f t="shared" si="148"/>
        <v>42409.776076388887</v>
      </c>
      <c r="T1195" s="11">
        <f t="shared" si="149"/>
        <v>42469.734409722223</v>
      </c>
      <c r="AC1195">
        <f t="shared" si="150"/>
        <v>12</v>
      </c>
      <c r="AD1195">
        <f t="shared" si="151"/>
        <v>22</v>
      </c>
    </row>
    <row r="1196" spans="1:3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322.24</v>
      </c>
      <c r="P1196" s="5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1">
        <f t="shared" si="148"/>
        <v>42072.488182870366</v>
      </c>
      <c r="T1196" s="11">
        <f t="shared" si="149"/>
        <v>42102.488182870366</v>
      </c>
      <c r="AC1196">
        <f t="shared" si="150"/>
        <v>12</v>
      </c>
      <c r="AD1196">
        <f t="shared" si="151"/>
        <v>22</v>
      </c>
    </row>
    <row r="1197" spans="1:3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135</v>
      </c>
      <c r="P1197" s="5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1">
        <f t="shared" si="148"/>
        <v>42298.34783564815</v>
      </c>
      <c r="T1197" s="11">
        <f t="shared" si="149"/>
        <v>42358.375</v>
      </c>
      <c r="AC1197">
        <f t="shared" si="150"/>
        <v>12</v>
      </c>
      <c r="AD1197">
        <f t="shared" si="151"/>
        <v>22</v>
      </c>
    </row>
    <row r="1198" spans="1:3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269.91034482758624</v>
      </c>
      <c r="P1198" s="5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1">
        <f t="shared" si="148"/>
        <v>42326.818738425922</v>
      </c>
      <c r="T1198" s="11">
        <f t="shared" si="149"/>
        <v>42356.818738425922</v>
      </c>
      <c r="AC1198">
        <f t="shared" si="150"/>
        <v>12</v>
      </c>
      <c r="AD1198">
        <f t="shared" si="151"/>
        <v>22</v>
      </c>
    </row>
    <row r="1199" spans="1:3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253.29333333333332</v>
      </c>
      <c r="P1199" s="5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1">
        <f t="shared" si="148"/>
        <v>42503.66474537037</v>
      </c>
      <c r="T1199" s="11">
        <f t="shared" si="149"/>
        <v>42534.249305555553</v>
      </c>
      <c r="AC1199">
        <f t="shared" si="150"/>
        <v>12</v>
      </c>
      <c r="AD1199">
        <f t="shared" si="151"/>
        <v>22</v>
      </c>
    </row>
    <row r="1200" spans="1:3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260.59999999999997</v>
      </c>
      <c r="P1200" s="5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1">
        <f t="shared" si="148"/>
        <v>42333.619050925925</v>
      </c>
      <c r="T1200" s="11">
        <f t="shared" si="149"/>
        <v>42369.125</v>
      </c>
      <c r="AC1200">
        <f t="shared" si="150"/>
        <v>12</v>
      </c>
      <c r="AD1200">
        <f t="shared" si="151"/>
        <v>22</v>
      </c>
    </row>
    <row r="1201" spans="1:3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101.31677953348381</v>
      </c>
      <c r="P1201" s="5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1">
        <f t="shared" si="148"/>
        <v>42161.770833333328</v>
      </c>
      <c r="T1201" s="11">
        <f t="shared" si="149"/>
        <v>42193.770833333328</v>
      </c>
      <c r="AC1201">
        <f t="shared" si="150"/>
        <v>12</v>
      </c>
      <c r="AD1201">
        <f t="shared" si="151"/>
        <v>22</v>
      </c>
    </row>
    <row r="1202" spans="1:3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125.60416666666667</v>
      </c>
      <c r="P1202" s="5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1">
        <f t="shared" si="148"/>
        <v>42089.477500000001</v>
      </c>
      <c r="T1202" s="11">
        <f t="shared" si="149"/>
        <v>42110.477500000001</v>
      </c>
      <c r="AC1202">
        <f t="shared" si="150"/>
        <v>12</v>
      </c>
      <c r="AD1202">
        <f t="shared" si="151"/>
        <v>22</v>
      </c>
    </row>
    <row r="1203" spans="1:3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102.43783333333334</v>
      </c>
      <c r="P1203" s="5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1">
        <f t="shared" si="148"/>
        <v>42536.60701388889</v>
      </c>
      <c r="T1203" s="11">
        <f t="shared" si="149"/>
        <v>42566.60701388889</v>
      </c>
      <c r="AC1203">
        <f t="shared" si="150"/>
        <v>12</v>
      </c>
      <c r="AD1203">
        <f t="shared" si="151"/>
        <v>22</v>
      </c>
    </row>
    <row r="1204" spans="1:3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199.244</v>
      </c>
      <c r="P1204" s="5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1">
        <f t="shared" si="148"/>
        <v>42152.288819444446</v>
      </c>
      <c r="T1204" s="11">
        <f t="shared" si="149"/>
        <v>42182.288819444446</v>
      </c>
      <c r="AC1204">
        <f t="shared" si="150"/>
        <v>12</v>
      </c>
      <c r="AD1204">
        <f t="shared" si="151"/>
        <v>22</v>
      </c>
    </row>
    <row r="1205" spans="1:3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102.45398773006136</v>
      </c>
      <c r="P1205" s="5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1">
        <f t="shared" si="148"/>
        <v>42125.614895833336</v>
      </c>
      <c r="T1205" s="11">
        <f t="shared" si="149"/>
        <v>42155.614895833336</v>
      </c>
      <c r="AC1205">
        <f t="shared" si="150"/>
        <v>12</v>
      </c>
      <c r="AD1205">
        <f t="shared" si="151"/>
        <v>22</v>
      </c>
    </row>
    <row r="1206" spans="1:3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102.94615384615385</v>
      </c>
      <c r="P1206" s="5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1">
        <f t="shared" si="148"/>
        <v>42297.748067129629</v>
      </c>
      <c r="T1206" s="11">
        <f t="shared" si="149"/>
        <v>42342.208333333328</v>
      </c>
      <c r="AC1206">
        <f t="shared" si="150"/>
        <v>12</v>
      </c>
      <c r="AD1206">
        <f t="shared" si="151"/>
        <v>22</v>
      </c>
    </row>
    <row r="1207" spans="1:3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100.86153846153847</v>
      </c>
      <c r="P1207" s="5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1">
        <f t="shared" si="148"/>
        <v>42138.506377314814</v>
      </c>
      <c r="T1207" s="11">
        <f t="shared" si="149"/>
        <v>42168.506377314814</v>
      </c>
      <c r="AC1207">
        <f t="shared" si="150"/>
        <v>12</v>
      </c>
      <c r="AD1207">
        <f t="shared" si="151"/>
        <v>22</v>
      </c>
    </row>
    <row r="1208" spans="1:3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114.99999999999999</v>
      </c>
      <c r="P1208" s="5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1">
        <f t="shared" si="148"/>
        <v>42772.776076388887</v>
      </c>
      <c r="T1208" s="11">
        <f t="shared" si="149"/>
        <v>42805.561805555553</v>
      </c>
      <c r="AC1208">
        <f t="shared" si="150"/>
        <v>12</v>
      </c>
      <c r="AD1208">
        <f t="shared" si="151"/>
        <v>22</v>
      </c>
    </row>
    <row r="1209" spans="1:3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104.16766467065868</v>
      </c>
      <c r="P1209" s="5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1">
        <f t="shared" si="148"/>
        <v>42430.430243055554</v>
      </c>
      <c r="T1209" s="11">
        <f t="shared" si="149"/>
        <v>42460.416666666672</v>
      </c>
      <c r="AC1209">
        <f t="shared" si="150"/>
        <v>12</v>
      </c>
      <c r="AD1209">
        <f t="shared" si="151"/>
        <v>22</v>
      </c>
    </row>
    <row r="1210" spans="1:3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155.29999999999998</v>
      </c>
      <c r="P1210" s="5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1">
        <f t="shared" si="148"/>
        <v>42423.709074074075</v>
      </c>
      <c r="T1210" s="11">
        <f t="shared" si="149"/>
        <v>42453.667407407411</v>
      </c>
      <c r="AC1210">
        <f t="shared" si="150"/>
        <v>12</v>
      </c>
      <c r="AD1210">
        <f t="shared" si="151"/>
        <v>22</v>
      </c>
    </row>
    <row r="1211" spans="1:3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106</v>
      </c>
      <c r="P1211" s="5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1">
        <f t="shared" si="148"/>
        <v>42761.846122685187</v>
      </c>
      <c r="T1211" s="11">
        <f t="shared" si="149"/>
        <v>42791.846122685187</v>
      </c>
      <c r="AC1211">
        <f t="shared" si="150"/>
        <v>12</v>
      </c>
      <c r="AD1211">
        <f t="shared" si="151"/>
        <v>22</v>
      </c>
    </row>
    <row r="1212" spans="1:3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254.31499999999997</v>
      </c>
      <c r="P1212" s="5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1">
        <f t="shared" si="148"/>
        <v>42132.941805555558</v>
      </c>
      <c r="T1212" s="11">
        <f t="shared" si="149"/>
        <v>42155.875</v>
      </c>
      <c r="AC1212">
        <f t="shared" si="150"/>
        <v>12</v>
      </c>
      <c r="AD1212">
        <f t="shared" si="151"/>
        <v>22</v>
      </c>
    </row>
    <row r="1213" spans="1:3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101.1</v>
      </c>
      <c r="P1213" s="5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1">
        <f t="shared" si="148"/>
        <v>42515.866446759261</v>
      </c>
      <c r="T1213" s="11">
        <f t="shared" si="149"/>
        <v>42530.866446759261</v>
      </c>
      <c r="AC1213">
        <f t="shared" si="150"/>
        <v>12</v>
      </c>
      <c r="AD1213">
        <f t="shared" si="151"/>
        <v>22</v>
      </c>
    </row>
    <row r="1214" spans="1:3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129.04</v>
      </c>
      <c r="P1214" s="5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1">
        <f t="shared" si="148"/>
        <v>42318.950173611112</v>
      </c>
      <c r="T1214" s="11">
        <f t="shared" si="149"/>
        <v>42335.041666666672</v>
      </c>
      <c r="AC1214">
        <f t="shared" si="150"/>
        <v>12</v>
      </c>
      <c r="AD1214">
        <f t="shared" si="151"/>
        <v>22</v>
      </c>
    </row>
    <row r="1215" spans="1:3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102.23076923076924</v>
      </c>
      <c r="P1215" s="5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1">
        <f t="shared" si="148"/>
        <v>42731.755787037036</v>
      </c>
      <c r="T1215" s="11">
        <f t="shared" si="149"/>
        <v>42766.755787037036</v>
      </c>
      <c r="AC1215">
        <f t="shared" si="150"/>
        <v>12</v>
      </c>
      <c r="AD1215">
        <f t="shared" si="151"/>
        <v>22</v>
      </c>
    </row>
    <row r="1216" spans="1:3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131.80000000000001</v>
      </c>
      <c r="P1216" s="5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1">
        <f t="shared" si="148"/>
        <v>42104.840335648143</v>
      </c>
      <c r="T1216" s="11">
        <f t="shared" si="149"/>
        <v>42164.840335648143</v>
      </c>
      <c r="AC1216">
        <f t="shared" si="150"/>
        <v>12</v>
      </c>
      <c r="AD1216">
        <f t="shared" si="151"/>
        <v>22</v>
      </c>
    </row>
    <row r="1217" spans="1:3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786.0802000000001</v>
      </c>
      <c r="P1217" s="5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1">
        <f t="shared" si="148"/>
        <v>41759.923101851848</v>
      </c>
      <c r="T1217" s="11">
        <f t="shared" si="149"/>
        <v>41789.923101851848</v>
      </c>
      <c r="AC1217">
        <f t="shared" si="150"/>
        <v>12</v>
      </c>
      <c r="AD1217">
        <f t="shared" si="151"/>
        <v>22</v>
      </c>
    </row>
    <row r="1218" spans="1:3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145.70000000000002</v>
      </c>
      <c r="P1218" s="5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1">
        <f t="shared" si="148"/>
        <v>42247.616400462968</v>
      </c>
      <c r="T1218" s="11">
        <f t="shared" si="149"/>
        <v>42279.960416666669</v>
      </c>
      <c r="AC1218">
        <f t="shared" si="150"/>
        <v>12</v>
      </c>
      <c r="AD1218">
        <f t="shared" si="151"/>
        <v>22</v>
      </c>
    </row>
    <row r="1219" spans="1:3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(E1219/D1219)*100</f>
        <v>102.60000000000001</v>
      </c>
      <c r="P1219" s="5">
        <f t="shared" ref="P1219:P1282" si="153">E1219/L1219</f>
        <v>148.57377049180329</v>
      </c>
      <c r="Q1219" t="str">
        <f t="shared" ref="Q1219:Q1282" si="154">LEFT(N1219,AC1219-1)</f>
        <v>photography</v>
      </c>
      <c r="R1219" t="str">
        <f t="shared" ref="R1219:R1282" si="155">RIGHT(N1219,AD1219-AC1219)</f>
        <v>photobooks</v>
      </c>
      <c r="S1219" s="11">
        <f t="shared" ref="S1219:S1282" si="156">(J1219/86400)+DATE(1970,1,1)</f>
        <v>42535.809490740736</v>
      </c>
      <c r="T1219" s="11">
        <f t="shared" ref="T1219:T1282" si="157">(I1219/86400)+DATE(1970,1,1)</f>
        <v>42565.809490740736</v>
      </c>
      <c r="AC1219">
        <f t="shared" ref="AC1219:AC1282" si="158">FIND("/",N1219)</f>
        <v>12</v>
      </c>
      <c r="AD1219">
        <f t="shared" ref="AD1219:AD1282" si="159">LEN(N1219)</f>
        <v>22</v>
      </c>
    </row>
    <row r="1220" spans="1:3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172.27777777777777</v>
      </c>
      <c r="P1220" s="5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1">
        <f t="shared" si="156"/>
        <v>42278.662037037036</v>
      </c>
      <c r="T1220" s="11">
        <f t="shared" si="157"/>
        <v>42309.125</v>
      </c>
      <c r="AC1220">
        <f t="shared" si="158"/>
        <v>12</v>
      </c>
      <c r="AD1220">
        <f t="shared" si="159"/>
        <v>22</v>
      </c>
    </row>
    <row r="1221" spans="1:3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159.16819571865443</v>
      </c>
      <c r="P1221" s="5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1">
        <f t="shared" si="156"/>
        <v>42633.461956018524</v>
      </c>
      <c r="T1221" s="11">
        <f t="shared" si="157"/>
        <v>42663.461956018524</v>
      </c>
      <c r="AC1221">
        <f t="shared" si="158"/>
        <v>12</v>
      </c>
      <c r="AD1221">
        <f t="shared" si="159"/>
        <v>22</v>
      </c>
    </row>
    <row r="1222" spans="1:3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103.76666666666668</v>
      </c>
      <c r="P1222" s="5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1">
        <f t="shared" si="156"/>
        <v>42211.628611111111</v>
      </c>
      <c r="T1222" s="11">
        <f t="shared" si="157"/>
        <v>42241.628611111111</v>
      </c>
      <c r="AC1222">
        <f t="shared" si="158"/>
        <v>12</v>
      </c>
      <c r="AD1222">
        <f t="shared" si="159"/>
        <v>22</v>
      </c>
    </row>
    <row r="1223" spans="1:3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111.40954545454547</v>
      </c>
      <c r="P1223" s="5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1">
        <f t="shared" si="156"/>
        <v>42680.47555555556</v>
      </c>
      <c r="T1223" s="11">
        <f t="shared" si="157"/>
        <v>42708</v>
      </c>
      <c r="AC1223">
        <f t="shared" si="158"/>
        <v>12</v>
      </c>
      <c r="AD1223">
        <f t="shared" si="159"/>
        <v>22</v>
      </c>
    </row>
    <row r="1224" spans="1:3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280.375</v>
      </c>
      <c r="P1224" s="5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1">
        <f t="shared" si="156"/>
        <v>42430.720451388886</v>
      </c>
      <c r="T1224" s="11">
        <f t="shared" si="157"/>
        <v>42461.166666666672</v>
      </c>
      <c r="AC1224">
        <f t="shared" si="158"/>
        <v>12</v>
      </c>
      <c r="AD1224">
        <f t="shared" si="159"/>
        <v>22</v>
      </c>
    </row>
    <row r="1225" spans="1:3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112.10606060606061</v>
      </c>
      <c r="P1225" s="5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1">
        <f t="shared" si="156"/>
        <v>42654.177187499998</v>
      </c>
      <c r="T1225" s="11">
        <f t="shared" si="157"/>
        <v>42684.218854166669</v>
      </c>
      <c r="AC1225">
        <f t="shared" si="158"/>
        <v>12</v>
      </c>
      <c r="AD1225">
        <f t="shared" si="159"/>
        <v>22</v>
      </c>
    </row>
    <row r="1226" spans="1:3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7.0666666666666673</v>
      </c>
      <c r="P1226" s="5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1">
        <f t="shared" si="156"/>
        <v>41736.549791666665</v>
      </c>
      <c r="T1226" s="11">
        <f t="shared" si="157"/>
        <v>41796.549791666665</v>
      </c>
      <c r="AC1226">
        <f t="shared" si="158"/>
        <v>6</v>
      </c>
      <c r="AD1226">
        <f t="shared" si="159"/>
        <v>17</v>
      </c>
    </row>
    <row r="1227" spans="1:3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4.3999999999999995</v>
      </c>
      <c r="P1227" s="5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1">
        <f t="shared" si="156"/>
        <v>41509.905995370369</v>
      </c>
      <c r="T1227" s="11">
        <f t="shared" si="157"/>
        <v>41569.905995370369</v>
      </c>
      <c r="AC1227">
        <f t="shared" si="158"/>
        <v>6</v>
      </c>
      <c r="AD1227">
        <f t="shared" si="159"/>
        <v>17</v>
      </c>
    </row>
    <row r="1228" spans="1:3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</v>
      </c>
      <c r="P1228" s="5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1">
        <f t="shared" si="156"/>
        <v>41715.874780092592</v>
      </c>
      <c r="T1228" s="11">
        <f t="shared" si="157"/>
        <v>41750.041666666664</v>
      </c>
      <c r="AC1228">
        <f t="shared" si="158"/>
        <v>6</v>
      </c>
      <c r="AD1228">
        <f t="shared" si="159"/>
        <v>17</v>
      </c>
    </row>
    <row r="1229" spans="1:3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5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1">
        <f t="shared" si="156"/>
        <v>41827.919166666667</v>
      </c>
      <c r="T1229" s="11">
        <f t="shared" si="157"/>
        <v>41858.291666666664</v>
      </c>
      <c r="AC1229">
        <f t="shared" si="158"/>
        <v>6</v>
      </c>
      <c r="AD1229">
        <f t="shared" si="159"/>
        <v>17</v>
      </c>
    </row>
    <row r="1230" spans="1:3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29.299999999999997</v>
      </c>
      <c r="P1230" s="5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1">
        <f t="shared" si="156"/>
        <v>40754.729259259257</v>
      </c>
      <c r="T1230" s="11">
        <f t="shared" si="157"/>
        <v>40814.729259259257</v>
      </c>
      <c r="AC1230">
        <f t="shared" si="158"/>
        <v>6</v>
      </c>
      <c r="AD1230">
        <f t="shared" si="159"/>
        <v>17</v>
      </c>
    </row>
    <row r="1231" spans="1:3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0.90909090909090906</v>
      </c>
      <c r="P1231" s="5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1">
        <f t="shared" si="156"/>
        <v>40985.459803240738</v>
      </c>
      <c r="T1231" s="11">
        <f t="shared" si="157"/>
        <v>41015.666666666664</v>
      </c>
      <c r="AC1231">
        <f t="shared" si="158"/>
        <v>6</v>
      </c>
      <c r="AD1231">
        <f t="shared" si="159"/>
        <v>17</v>
      </c>
    </row>
    <row r="1232" spans="1:3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5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1">
        <f t="shared" si="156"/>
        <v>40568.972569444442</v>
      </c>
      <c r="T1232" s="11">
        <f t="shared" si="157"/>
        <v>40598.972569444442</v>
      </c>
      <c r="AC1232">
        <f t="shared" si="158"/>
        <v>6</v>
      </c>
      <c r="AD1232">
        <f t="shared" si="159"/>
        <v>17</v>
      </c>
    </row>
    <row r="1233" spans="1:3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5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1">
        <f t="shared" si="156"/>
        <v>42193.941759259258</v>
      </c>
      <c r="T1233" s="11">
        <f t="shared" si="157"/>
        <v>42244.041666666672</v>
      </c>
      <c r="AC1233">
        <f t="shared" si="158"/>
        <v>6</v>
      </c>
      <c r="AD1233">
        <f t="shared" si="159"/>
        <v>17</v>
      </c>
    </row>
    <row r="1234" spans="1:3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0.8</v>
      </c>
      <c r="P1234" s="5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1">
        <f t="shared" si="156"/>
        <v>41506.848032407404</v>
      </c>
      <c r="T1234" s="11">
        <f t="shared" si="157"/>
        <v>41553.848032407404</v>
      </c>
      <c r="AC1234">
        <f t="shared" si="158"/>
        <v>6</v>
      </c>
      <c r="AD1234">
        <f t="shared" si="159"/>
        <v>17</v>
      </c>
    </row>
    <row r="1235" spans="1:3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11.600000000000001</v>
      </c>
      <c r="P1235" s="5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1">
        <f t="shared" si="156"/>
        <v>40939.948773148149</v>
      </c>
      <c r="T1235" s="11">
        <f t="shared" si="157"/>
        <v>40960.948773148149</v>
      </c>
      <c r="AC1235">
        <f t="shared" si="158"/>
        <v>6</v>
      </c>
      <c r="AD1235">
        <f t="shared" si="159"/>
        <v>17</v>
      </c>
    </row>
    <row r="1236" spans="1:3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5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1">
        <f t="shared" si="156"/>
        <v>42007.788680555561</v>
      </c>
      <c r="T1236" s="11">
        <f t="shared" si="157"/>
        <v>42037.788680555561</v>
      </c>
      <c r="AC1236">
        <f t="shared" si="158"/>
        <v>6</v>
      </c>
      <c r="AD1236">
        <f t="shared" si="159"/>
        <v>17</v>
      </c>
    </row>
    <row r="1237" spans="1:3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2.7873639500929119</v>
      </c>
      <c r="P1237" s="5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1">
        <f t="shared" si="156"/>
        <v>41583.135405092595</v>
      </c>
      <c r="T1237" s="11">
        <f t="shared" si="157"/>
        <v>41623.135405092595</v>
      </c>
      <c r="AC1237">
        <f t="shared" si="158"/>
        <v>6</v>
      </c>
      <c r="AD1237">
        <f t="shared" si="159"/>
        <v>17</v>
      </c>
    </row>
    <row r="1238" spans="1:3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5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1">
        <f t="shared" si="156"/>
        <v>41110.680138888885</v>
      </c>
      <c r="T1238" s="11">
        <f t="shared" si="157"/>
        <v>41118.666666666664</v>
      </c>
      <c r="AC1238">
        <f t="shared" si="158"/>
        <v>6</v>
      </c>
      <c r="AD1238">
        <f t="shared" si="159"/>
        <v>17</v>
      </c>
    </row>
    <row r="1239" spans="1:3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5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1">
        <f t="shared" si="156"/>
        <v>41125.283159722225</v>
      </c>
      <c r="T1239" s="11">
        <f t="shared" si="157"/>
        <v>41145.283159722225</v>
      </c>
      <c r="AC1239">
        <f t="shared" si="158"/>
        <v>6</v>
      </c>
      <c r="AD1239">
        <f t="shared" si="159"/>
        <v>17</v>
      </c>
    </row>
    <row r="1240" spans="1:3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17.8</v>
      </c>
      <c r="P1240" s="5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1">
        <f t="shared" si="156"/>
        <v>40731.61037037037</v>
      </c>
      <c r="T1240" s="11">
        <f t="shared" si="157"/>
        <v>40761.61037037037</v>
      </c>
      <c r="AC1240">
        <f t="shared" si="158"/>
        <v>6</v>
      </c>
      <c r="AD1240">
        <f t="shared" si="159"/>
        <v>17</v>
      </c>
    </row>
    <row r="1241" spans="1:3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5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1">
        <f t="shared" si="156"/>
        <v>40883.962581018517</v>
      </c>
      <c r="T1241" s="11">
        <f t="shared" si="157"/>
        <v>40913.962581018517</v>
      </c>
      <c r="AC1241">
        <f t="shared" si="158"/>
        <v>6</v>
      </c>
      <c r="AD1241">
        <f t="shared" si="159"/>
        <v>17</v>
      </c>
    </row>
    <row r="1242" spans="1:3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3.0124999999999997</v>
      </c>
      <c r="P1242" s="5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1">
        <f t="shared" si="156"/>
        <v>41409.040011574078</v>
      </c>
      <c r="T1242" s="11">
        <f t="shared" si="157"/>
        <v>41467.910416666666</v>
      </c>
      <c r="AC1242">
        <f t="shared" si="158"/>
        <v>6</v>
      </c>
      <c r="AD1242">
        <f t="shared" si="159"/>
        <v>17</v>
      </c>
    </row>
    <row r="1243" spans="1:3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50.739999999999995</v>
      </c>
      <c r="P1243" s="5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1">
        <f t="shared" si="156"/>
        <v>41923.837731481479</v>
      </c>
      <c r="T1243" s="11">
        <f t="shared" si="157"/>
        <v>41946.249305555553</v>
      </c>
      <c r="AC1243">
        <f t="shared" si="158"/>
        <v>6</v>
      </c>
      <c r="AD1243">
        <f t="shared" si="159"/>
        <v>17</v>
      </c>
    </row>
    <row r="1244" spans="1:3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0.54884742041712409</v>
      </c>
      <c r="P1244" s="5">
        <f t="shared" si="153"/>
        <v>5</v>
      </c>
      <c r="Q1244" t="str">
        <f t="shared" si="154"/>
        <v>music</v>
      </c>
      <c r="R1244" t="str">
        <f t="shared" si="155"/>
        <v>world music</v>
      </c>
      <c r="S1244" s="11">
        <f t="shared" si="156"/>
        <v>40782.165532407409</v>
      </c>
      <c r="T1244" s="11">
        <f t="shared" si="157"/>
        <v>40797.554166666669</v>
      </c>
      <c r="AC1244">
        <f t="shared" si="158"/>
        <v>6</v>
      </c>
      <c r="AD1244">
        <f t="shared" si="159"/>
        <v>17</v>
      </c>
    </row>
    <row r="1245" spans="1:3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14.091666666666667</v>
      </c>
      <c r="P1245" s="5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1">
        <f t="shared" si="156"/>
        <v>40671.879293981481</v>
      </c>
      <c r="T1245" s="11">
        <f t="shared" si="157"/>
        <v>40732.875</v>
      </c>
      <c r="AC1245">
        <f t="shared" si="158"/>
        <v>6</v>
      </c>
      <c r="AD1245">
        <f t="shared" si="159"/>
        <v>17</v>
      </c>
    </row>
    <row r="1246" spans="1:3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103.8</v>
      </c>
      <c r="P1246" s="5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1">
        <f t="shared" si="156"/>
        <v>41355.825497685189</v>
      </c>
      <c r="T1246" s="11">
        <f t="shared" si="157"/>
        <v>41386.875</v>
      </c>
      <c r="AC1246">
        <f t="shared" si="158"/>
        <v>6</v>
      </c>
      <c r="AD1246">
        <f t="shared" si="159"/>
        <v>10</v>
      </c>
    </row>
    <row r="1247" spans="1:3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120.24999999999999</v>
      </c>
      <c r="P1247" s="5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1">
        <f t="shared" si="156"/>
        <v>41774.59993055556</v>
      </c>
      <c r="T1247" s="11">
        <f t="shared" si="157"/>
        <v>41804.59993055556</v>
      </c>
      <c r="AC1247">
        <f t="shared" si="158"/>
        <v>6</v>
      </c>
      <c r="AD1247">
        <f t="shared" si="159"/>
        <v>10</v>
      </c>
    </row>
    <row r="1248" spans="1:3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117</v>
      </c>
      <c r="P1248" s="5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1">
        <f t="shared" si="156"/>
        <v>40838.043391203704</v>
      </c>
      <c r="T1248" s="11">
        <f t="shared" si="157"/>
        <v>40883.085057870368</v>
      </c>
      <c r="AC1248">
        <f t="shared" si="158"/>
        <v>6</v>
      </c>
      <c r="AD1248">
        <f t="shared" si="159"/>
        <v>10</v>
      </c>
    </row>
    <row r="1249" spans="1:3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122.14285714285715</v>
      </c>
      <c r="P1249" s="5">
        <f t="shared" si="153"/>
        <v>85.5</v>
      </c>
      <c r="Q1249" t="str">
        <f t="shared" si="154"/>
        <v>music</v>
      </c>
      <c r="R1249" t="str">
        <f t="shared" si="155"/>
        <v>rock</v>
      </c>
      <c r="S1249" s="11">
        <f t="shared" si="156"/>
        <v>41370.292303240742</v>
      </c>
      <c r="T1249" s="11">
        <f t="shared" si="157"/>
        <v>41400.292303240742</v>
      </c>
      <c r="AC1249">
        <f t="shared" si="158"/>
        <v>6</v>
      </c>
      <c r="AD1249">
        <f t="shared" si="159"/>
        <v>10</v>
      </c>
    </row>
    <row r="1250" spans="1:3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151.63999999999999</v>
      </c>
      <c r="P1250" s="5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1">
        <f t="shared" si="156"/>
        <v>41767.656863425924</v>
      </c>
      <c r="T1250" s="11">
        <f t="shared" si="157"/>
        <v>41803.290972222225</v>
      </c>
      <c r="AC1250">
        <f t="shared" si="158"/>
        <v>6</v>
      </c>
      <c r="AD1250">
        <f t="shared" si="159"/>
        <v>10</v>
      </c>
    </row>
    <row r="1251" spans="1:3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104.44</v>
      </c>
      <c r="P1251" s="5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1">
        <f t="shared" si="156"/>
        <v>41067.740868055553</v>
      </c>
      <c r="T1251" s="11">
        <f t="shared" si="157"/>
        <v>41097.740868055553</v>
      </c>
      <c r="AC1251">
        <f t="shared" si="158"/>
        <v>6</v>
      </c>
      <c r="AD1251">
        <f t="shared" si="159"/>
        <v>10</v>
      </c>
    </row>
    <row r="1252" spans="1:3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200.15333333333331</v>
      </c>
      <c r="P1252" s="5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1">
        <f t="shared" si="156"/>
        <v>41843.64271990741</v>
      </c>
      <c r="T1252" s="11">
        <f t="shared" si="157"/>
        <v>41888.64271990741</v>
      </c>
      <c r="AC1252">
        <f t="shared" si="158"/>
        <v>6</v>
      </c>
      <c r="AD1252">
        <f t="shared" si="159"/>
        <v>10</v>
      </c>
    </row>
    <row r="1253" spans="1:3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101.8</v>
      </c>
      <c r="P1253" s="5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1">
        <f t="shared" si="156"/>
        <v>40751.814432870371</v>
      </c>
      <c r="T1253" s="11">
        <f t="shared" si="157"/>
        <v>40811.814432870371</v>
      </c>
      <c r="AC1253">
        <f t="shared" si="158"/>
        <v>6</v>
      </c>
      <c r="AD1253">
        <f t="shared" si="159"/>
        <v>10</v>
      </c>
    </row>
    <row r="1254" spans="1:3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137.65714285714284</v>
      </c>
      <c r="P1254" s="5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1">
        <f t="shared" si="156"/>
        <v>41543.988067129627</v>
      </c>
      <c r="T1254" s="11">
        <f t="shared" si="157"/>
        <v>41571.988067129627</v>
      </c>
      <c r="AC1254">
        <f t="shared" si="158"/>
        <v>6</v>
      </c>
      <c r="AD1254">
        <f t="shared" si="159"/>
        <v>10</v>
      </c>
    </row>
    <row r="1255" spans="1:3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303833.2</v>
      </c>
      <c r="P1255" s="5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1">
        <f t="shared" si="156"/>
        <v>41855.783645833333</v>
      </c>
      <c r="T1255" s="11">
        <f t="shared" si="157"/>
        <v>41885.783645833333</v>
      </c>
      <c r="AC1255">
        <f t="shared" si="158"/>
        <v>6</v>
      </c>
      <c r="AD1255">
        <f t="shared" si="159"/>
        <v>10</v>
      </c>
    </row>
    <row r="1256" spans="1:3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198.85074626865671</v>
      </c>
      <c r="P1256" s="5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1">
        <f t="shared" si="156"/>
        <v>40487.621365740742</v>
      </c>
      <c r="T1256" s="11">
        <f t="shared" si="157"/>
        <v>40544.207638888889</v>
      </c>
      <c r="AC1256">
        <f t="shared" si="158"/>
        <v>6</v>
      </c>
      <c r="AD1256">
        <f t="shared" si="159"/>
        <v>10</v>
      </c>
    </row>
    <row r="1257" spans="1:3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202.36666666666667</v>
      </c>
      <c r="P1257" s="5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1">
        <f t="shared" si="156"/>
        <v>41579.845509259263</v>
      </c>
      <c r="T1257" s="11">
        <f t="shared" si="157"/>
        <v>41609.887175925927</v>
      </c>
      <c r="AC1257">
        <f t="shared" si="158"/>
        <v>6</v>
      </c>
      <c r="AD1257">
        <f t="shared" si="159"/>
        <v>10</v>
      </c>
    </row>
    <row r="1258" spans="1:3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117.96376666666666</v>
      </c>
      <c r="P1258" s="5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1">
        <f t="shared" si="156"/>
        <v>40921.919340277775</v>
      </c>
      <c r="T1258" s="11">
        <f t="shared" si="157"/>
        <v>40951.919340277775</v>
      </c>
      <c r="AC1258">
        <f t="shared" si="158"/>
        <v>6</v>
      </c>
      <c r="AD1258">
        <f t="shared" si="159"/>
        <v>10</v>
      </c>
    </row>
    <row r="1259" spans="1:3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294.72727272727275</v>
      </c>
      <c r="P1259" s="5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1">
        <f t="shared" si="156"/>
        <v>40587.085532407407</v>
      </c>
      <c r="T1259" s="11">
        <f t="shared" si="157"/>
        <v>40636.043865740743</v>
      </c>
      <c r="AC1259">
        <f t="shared" si="158"/>
        <v>6</v>
      </c>
      <c r="AD1259">
        <f t="shared" si="159"/>
        <v>10</v>
      </c>
    </row>
    <row r="1260" spans="1:3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213.14633333333336</v>
      </c>
      <c r="P1260" s="5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1">
        <f t="shared" si="156"/>
        <v>41487.611250000002</v>
      </c>
      <c r="T1260" s="11">
        <f t="shared" si="157"/>
        <v>41517.611250000002</v>
      </c>
      <c r="AC1260">
        <f t="shared" si="158"/>
        <v>6</v>
      </c>
      <c r="AD1260">
        <f t="shared" si="159"/>
        <v>10</v>
      </c>
    </row>
    <row r="1261" spans="1:3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104.24</v>
      </c>
      <c r="P1261" s="5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1">
        <f t="shared" si="156"/>
        <v>41766.970648148148</v>
      </c>
      <c r="T1261" s="11">
        <f t="shared" si="157"/>
        <v>41799.165972222225</v>
      </c>
      <c r="AC1261">
        <f t="shared" si="158"/>
        <v>6</v>
      </c>
      <c r="AD1261">
        <f t="shared" si="159"/>
        <v>10</v>
      </c>
    </row>
    <row r="1262" spans="1:3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113.66666666666667</v>
      </c>
      <c r="P1262" s="5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1">
        <f t="shared" si="156"/>
        <v>41666.842824074076</v>
      </c>
      <c r="T1262" s="11">
        <f t="shared" si="157"/>
        <v>41696.842824074076</v>
      </c>
      <c r="AC1262">
        <f t="shared" si="158"/>
        <v>6</v>
      </c>
      <c r="AD1262">
        <f t="shared" si="159"/>
        <v>10</v>
      </c>
    </row>
    <row r="1263" spans="1:3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101.25</v>
      </c>
      <c r="P1263" s="5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1">
        <f t="shared" si="156"/>
        <v>41638.342905092592</v>
      </c>
      <c r="T1263" s="11">
        <f t="shared" si="157"/>
        <v>41668.342905092592</v>
      </c>
      <c r="AC1263">
        <f t="shared" si="158"/>
        <v>6</v>
      </c>
      <c r="AD1263">
        <f t="shared" si="159"/>
        <v>10</v>
      </c>
    </row>
    <row r="1264" spans="1:3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125.41538461538462</v>
      </c>
      <c r="P1264" s="5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1">
        <f t="shared" si="156"/>
        <v>41656.762638888889</v>
      </c>
      <c r="T1264" s="11">
        <f t="shared" si="157"/>
        <v>41686.762638888889</v>
      </c>
      <c r="AC1264">
        <f t="shared" si="158"/>
        <v>6</v>
      </c>
      <c r="AD1264">
        <f t="shared" si="159"/>
        <v>10</v>
      </c>
    </row>
    <row r="1265" spans="1:3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119</v>
      </c>
      <c r="P1265" s="5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1">
        <f t="shared" si="156"/>
        <v>41692.084143518521</v>
      </c>
      <c r="T1265" s="11">
        <f t="shared" si="157"/>
        <v>41727.041666666664</v>
      </c>
      <c r="AC1265">
        <f t="shared" si="158"/>
        <v>6</v>
      </c>
      <c r="AD1265">
        <f t="shared" si="159"/>
        <v>10</v>
      </c>
    </row>
    <row r="1266" spans="1:3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166.46153846153845</v>
      </c>
      <c r="P1266" s="5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1">
        <f t="shared" si="156"/>
        <v>41547.662997685184</v>
      </c>
      <c r="T1266" s="11">
        <f t="shared" si="157"/>
        <v>41576.662997685184</v>
      </c>
      <c r="AC1266">
        <f t="shared" si="158"/>
        <v>6</v>
      </c>
      <c r="AD1266">
        <f t="shared" si="159"/>
        <v>10</v>
      </c>
    </row>
    <row r="1267" spans="1:3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119.14771428571429</v>
      </c>
      <c r="P1267" s="5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1">
        <f t="shared" si="156"/>
        <v>40465.655266203699</v>
      </c>
      <c r="T1267" s="11">
        <f t="shared" si="157"/>
        <v>40512.655266203699</v>
      </c>
      <c r="AC1267">
        <f t="shared" si="158"/>
        <v>6</v>
      </c>
      <c r="AD1267">
        <f t="shared" si="159"/>
        <v>10</v>
      </c>
    </row>
    <row r="1268" spans="1:3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100.47368421052632</v>
      </c>
      <c r="P1268" s="5">
        <f t="shared" si="153"/>
        <v>190.9</v>
      </c>
      <c r="Q1268" t="str">
        <f t="shared" si="154"/>
        <v>music</v>
      </c>
      <c r="R1268" t="str">
        <f t="shared" si="155"/>
        <v>rock</v>
      </c>
      <c r="S1268" s="11">
        <f t="shared" si="156"/>
        <v>41620.87667824074</v>
      </c>
      <c r="T1268" s="11">
        <f t="shared" si="157"/>
        <v>41650.87667824074</v>
      </c>
      <c r="AC1268">
        <f t="shared" si="158"/>
        <v>6</v>
      </c>
      <c r="AD1268">
        <f t="shared" si="159"/>
        <v>10</v>
      </c>
    </row>
    <row r="1269" spans="1:3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101.8</v>
      </c>
      <c r="P1269" s="5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1">
        <f t="shared" si="156"/>
        <v>41449.585162037038</v>
      </c>
      <c r="T1269" s="11">
        <f t="shared" si="157"/>
        <v>41479.585162037038</v>
      </c>
      <c r="AC1269">
        <f t="shared" si="158"/>
        <v>6</v>
      </c>
      <c r="AD1269">
        <f t="shared" si="159"/>
        <v>10</v>
      </c>
    </row>
    <row r="1270" spans="1:3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116.66666666666667</v>
      </c>
      <c r="P1270" s="5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1">
        <f t="shared" si="156"/>
        <v>41507.845451388886</v>
      </c>
      <c r="T1270" s="11">
        <f t="shared" si="157"/>
        <v>41537.845451388886</v>
      </c>
      <c r="AC1270">
        <f t="shared" si="158"/>
        <v>6</v>
      </c>
      <c r="AD1270">
        <f t="shared" si="159"/>
        <v>10</v>
      </c>
    </row>
    <row r="1271" spans="1:3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108.64893617021276</v>
      </c>
      <c r="P1271" s="5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1">
        <f t="shared" si="156"/>
        <v>42445.823055555556</v>
      </c>
      <c r="T1271" s="11">
        <f t="shared" si="157"/>
        <v>42476</v>
      </c>
      <c r="AC1271">
        <f t="shared" si="158"/>
        <v>6</v>
      </c>
      <c r="AD1271">
        <f t="shared" si="159"/>
        <v>10</v>
      </c>
    </row>
    <row r="1272" spans="1:3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114.72</v>
      </c>
      <c r="P1272" s="5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1">
        <f t="shared" si="156"/>
        <v>40933.85696759259</v>
      </c>
      <c r="T1272" s="11">
        <f t="shared" si="157"/>
        <v>40993.815300925926</v>
      </c>
      <c r="AC1272">
        <f t="shared" si="158"/>
        <v>6</v>
      </c>
      <c r="AD1272">
        <f t="shared" si="159"/>
        <v>10</v>
      </c>
    </row>
    <row r="1273" spans="1:3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101.8</v>
      </c>
      <c r="P1273" s="5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1">
        <f t="shared" si="156"/>
        <v>41561.683553240742</v>
      </c>
      <c r="T1273" s="11">
        <f t="shared" si="157"/>
        <v>41591.725219907406</v>
      </c>
      <c r="AC1273">
        <f t="shared" si="158"/>
        <v>6</v>
      </c>
      <c r="AD1273">
        <f t="shared" si="159"/>
        <v>10</v>
      </c>
    </row>
    <row r="1274" spans="1:3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106</v>
      </c>
      <c r="P1274" s="5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1">
        <f t="shared" si="156"/>
        <v>40274.745127314818</v>
      </c>
      <c r="T1274" s="11">
        <f t="shared" si="157"/>
        <v>40344.166666666664</v>
      </c>
      <c r="AC1274">
        <f t="shared" si="158"/>
        <v>6</v>
      </c>
      <c r="AD1274">
        <f t="shared" si="159"/>
        <v>10</v>
      </c>
    </row>
    <row r="1275" spans="1:3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103.49999999999999</v>
      </c>
      <c r="P1275" s="5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1">
        <f t="shared" si="156"/>
        <v>41852.730219907404</v>
      </c>
      <c r="T1275" s="11">
        <f t="shared" si="157"/>
        <v>41882.730219907404</v>
      </c>
      <c r="AC1275">
        <f t="shared" si="158"/>
        <v>6</v>
      </c>
      <c r="AD1275">
        <f t="shared" si="159"/>
        <v>10</v>
      </c>
    </row>
    <row r="1276" spans="1:3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154.97535999999999</v>
      </c>
      <c r="P1276" s="5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1">
        <f t="shared" si="156"/>
        <v>41116.690104166664</v>
      </c>
      <c r="T1276" s="11">
        <f t="shared" si="157"/>
        <v>41151.690104166664</v>
      </c>
      <c r="AC1276">
        <f t="shared" si="158"/>
        <v>6</v>
      </c>
      <c r="AD1276">
        <f t="shared" si="159"/>
        <v>10</v>
      </c>
    </row>
    <row r="1277" spans="1:3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162.14066666666668</v>
      </c>
      <c r="P1277" s="5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1">
        <f t="shared" si="156"/>
        <v>41458.867905092593</v>
      </c>
      <c r="T1277" s="11">
        <f t="shared" si="157"/>
        <v>41493.867905092593</v>
      </c>
      <c r="AC1277">
        <f t="shared" si="158"/>
        <v>6</v>
      </c>
      <c r="AD1277">
        <f t="shared" si="159"/>
        <v>10</v>
      </c>
    </row>
    <row r="1278" spans="1:3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104.42100000000001</v>
      </c>
      <c r="P1278" s="5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1">
        <f t="shared" si="156"/>
        <v>40007.704247685186</v>
      </c>
      <c r="T1278" s="11">
        <f t="shared" si="157"/>
        <v>40057.166666666664</v>
      </c>
      <c r="AC1278">
        <f t="shared" si="158"/>
        <v>6</v>
      </c>
      <c r="AD1278">
        <f t="shared" si="159"/>
        <v>10</v>
      </c>
    </row>
    <row r="1279" spans="1:3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106.12433333333333</v>
      </c>
      <c r="P1279" s="5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1">
        <f t="shared" si="156"/>
        <v>41121.561886574076</v>
      </c>
      <c r="T1279" s="11">
        <f t="shared" si="157"/>
        <v>41156.561886574076</v>
      </c>
      <c r="AC1279">
        <f t="shared" si="158"/>
        <v>6</v>
      </c>
      <c r="AD1279">
        <f t="shared" si="159"/>
        <v>10</v>
      </c>
    </row>
    <row r="1280" spans="1:3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154.93846153846152</v>
      </c>
      <c r="P1280" s="5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1">
        <f t="shared" si="156"/>
        <v>41786.555162037039</v>
      </c>
      <c r="T1280" s="11">
        <f t="shared" si="157"/>
        <v>41815.083333333336</v>
      </c>
      <c r="AC1280">
        <f t="shared" si="158"/>
        <v>6</v>
      </c>
      <c r="AD1280">
        <f t="shared" si="159"/>
        <v>10</v>
      </c>
    </row>
    <row r="1281" spans="1:3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110.77157238734421</v>
      </c>
      <c r="P1281" s="5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1">
        <f t="shared" si="156"/>
        <v>41682.099189814813</v>
      </c>
      <c r="T1281" s="11">
        <f t="shared" si="157"/>
        <v>41722.057523148149</v>
      </c>
      <c r="AC1281">
        <f t="shared" si="158"/>
        <v>6</v>
      </c>
      <c r="AD1281">
        <f t="shared" si="159"/>
        <v>10</v>
      </c>
    </row>
    <row r="1282" spans="1:3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110.91186666666665</v>
      </c>
      <c r="P1282" s="5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1">
        <f t="shared" si="156"/>
        <v>40513.757569444446</v>
      </c>
      <c r="T1282" s="11">
        <f t="shared" si="157"/>
        <v>40603.757569444446</v>
      </c>
      <c r="AC1282">
        <f t="shared" si="158"/>
        <v>6</v>
      </c>
      <c r="AD1282">
        <f t="shared" si="159"/>
        <v>10</v>
      </c>
    </row>
    <row r="1283" spans="1:3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(E1283/D1283)*100</f>
        <v>110.71428571428572</v>
      </c>
      <c r="P1283" s="5">
        <f t="shared" ref="P1283:P1346" si="161">E1283/L1283</f>
        <v>104.72972972972973</v>
      </c>
      <c r="Q1283" t="str">
        <f t="shared" ref="Q1283:Q1346" si="162">LEFT(N1283,AC1283-1)</f>
        <v>music</v>
      </c>
      <c r="R1283" t="str">
        <f t="shared" ref="R1283:R1346" si="163">RIGHT(N1283,AD1283-AC1283)</f>
        <v>rock</v>
      </c>
      <c r="S1283" s="11">
        <f t="shared" ref="S1283:S1346" si="164">(J1283/86400)+DATE(1970,1,1)</f>
        <v>41463.743472222224</v>
      </c>
      <c r="T1283" s="11">
        <f t="shared" ref="T1283:T1346" si="165">(I1283/86400)+DATE(1970,1,1)</f>
        <v>41483.743472222224</v>
      </c>
      <c r="AC1283">
        <f t="shared" ref="AC1283:AC1346" si="166">FIND("/",N1283)</f>
        <v>6</v>
      </c>
      <c r="AD1283">
        <f t="shared" ref="AD1283:AD1346" si="167">LEN(N1283)</f>
        <v>10</v>
      </c>
    </row>
    <row r="1284" spans="1:3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123.61333333333333</v>
      </c>
      <c r="P1284" s="5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1">
        <f t="shared" si="164"/>
        <v>41586.475173611107</v>
      </c>
      <c r="T1284" s="11">
        <f t="shared" si="165"/>
        <v>41617.207638888889</v>
      </c>
      <c r="AC1284">
        <f t="shared" si="166"/>
        <v>6</v>
      </c>
      <c r="AD1284">
        <f t="shared" si="167"/>
        <v>10</v>
      </c>
    </row>
    <row r="1285" spans="1:3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211.05</v>
      </c>
      <c r="P1285" s="5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1">
        <f t="shared" si="164"/>
        <v>41320.717465277776</v>
      </c>
      <c r="T1285" s="11">
        <f t="shared" si="165"/>
        <v>41344.166666666664</v>
      </c>
      <c r="AC1285">
        <f t="shared" si="166"/>
        <v>6</v>
      </c>
      <c r="AD1285">
        <f t="shared" si="167"/>
        <v>10</v>
      </c>
    </row>
    <row r="1286" spans="1:3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101</v>
      </c>
      <c r="P1286" s="5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1">
        <f t="shared" si="164"/>
        <v>42712.23474537037</v>
      </c>
      <c r="T1286" s="11">
        <f t="shared" si="165"/>
        <v>42735.707638888889</v>
      </c>
      <c r="AC1286">
        <f t="shared" si="166"/>
        <v>8</v>
      </c>
      <c r="AD1286">
        <f t="shared" si="167"/>
        <v>13</v>
      </c>
    </row>
    <row r="1287" spans="1:3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101.64999999999999</v>
      </c>
      <c r="P1287" s="5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1">
        <f t="shared" si="164"/>
        <v>42160.583043981482</v>
      </c>
      <c r="T1287" s="11">
        <f t="shared" si="165"/>
        <v>42175.583043981482</v>
      </c>
      <c r="AC1287">
        <f t="shared" si="166"/>
        <v>8</v>
      </c>
      <c r="AD1287">
        <f t="shared" si="167"/>
        <v>13</v>
      </c>
    </row>
    <row r="1288" spans="1:3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108.33333333333333</v>
      </c>
      <c r="P1288" s="5">
        <f t="shared" si="161"/>
        <v>81.25</v>
      </c>
      <c r="Q1288" t="str">
        <f t="shared" si="162"/>
        <v>theater</v>
      </c>
      <c r="R1288" t="str">
        <f t="shared" si="163"/>
        <v>plays</v>
      </c>
      <c r="S1288" s="11">
        <f t="shared" si="164"/>
        <v>42039.384571759263</v>
      </c>
      <c r="T1288" s="11">
        <f t="shared" si="165"/>
        <v>42052.583333333328</v>
      </c>
      <c r="AC1288">
        <f t="shared" si="166"/>
        <v>8</v>
      </c>
      <c r="AD1288">
        <f t="shared" si="167"/>
        <v>13</v>
      </c>
    </row>
    <row r="1289" spans="1:3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242</v>
      </c>
      <c r="P1289" s="5">
        <f t="shared" si="161"/>
        <v>24.2</v>
      </c>
      <c r="Q1289" t="str">
        <f t="shared" si="162"/>
        <v>theater</v>
      </c>
      <c r="R1289" t="str">
        <f t="shared" si="163"/>
        <v>plays</v>
      </c>
      <c r="S1289" s="11">
        <f t="shared" si="164"/>
        <v>42107.621018518519</v>
      </c>
      <c r="T1289" s="11">
        <f t="shared" si="165"/>
        <v>42167.621018518519</v>
      </c>
      <c r="AC1289">
        <f t="shared" si="166"/>
        <v>8</v>
      </c>
      <c r="AD1289">
        <f t="shared" si="167"/>
        <v>13</v>
      </c>
    </row>
    <row r="1290" spans="1:3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100.44999999999999</v>
      </c>
      <c r="P1290" s="5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1">
        <f t="shared" si="164"/>
        <v>42561.154664351852</v>
      </c>
      <c r="T1290" s="11">
        <f t="shared" si="165"/>
        <v>42592.166666666672</v>
      </c>
      <c r="AC1290">
        <f t="shared" si="166"/>
        <v>8</v>
      </c>
      <c r="AD1290">
        <f t="shared" si="167"/>
        <v>13</v>
      </c>
    </row>
    <row r="1291" spans="1:3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125.06666666666666</v>
      </c>
      <c r="P1291" s="5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1">
        <f t="shared" si="164"/>
        <v>42709.134780092594</v>
      </c>
      <c r="T1291" s="11">
        <f t="shared" si="165"/>
        <v>42739.134780092594</v>
      </c>
      <c r="AC1291">
        <f t="shared" si="166"/>
        <v>8</v>
      </c>
      <c r="AD1291">
        <f t="shared" si="167"/>
        <v>13</v>
      </c>
    </row>
    <row r="1292" spans="1:3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108.57142857142857</v>
      </c>
      <c r="P1292" s="5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1">
        <f t="shared" si="164"/>
        <v>42086.614942129629</v>
      </c>
      <c r="T1292" s="11">
        <f t="shared" si="165"/>
        <v>42117.290972222225</v>
      </c>
      <c r="AC1292">
        <f t="shared" si="166"/>
        <v>8</v>
      </c>
      <c r="AD1292">
        <f t="shared" si="167"/>
        <v>13</v>
      </c>
    </row>
    <row r="1293" spans="1:3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145.70000000000002</v>
      </c>
      <c r="P1293" s="5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1">
        <f t="shared" si="164"/>
        <v>42064.652673611112</v>
      </c>
      <c r="T1293" s="11">
        <f t="shared" si="165"/>
        <v>42101.291666666672</v>
      </c>
      <c r="AC1293">
        <f t="shared" si="166"/>
        <v>8</v>
      </c>
      <c r="AD1293">
        <f t="shared" si="167"/>
        <v>13</v>
      </c>
    </row>
    <row r="1294" spans="1:3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110.00000000000001</v>
      </c>
      <c r="P1294" s="5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1">
        <f t="shared" si="164"/>
        <v>42256.764212962968</v>
      </c>
      <c r="T1294" s="11">
        <f t="shared" si="165"/>
        <v>42283.957638888889</v>
      </c>
      <c r="AC1294">
        <f t="shared" si="166"/>
        <v>8</v>
      </c>
      <c r="AD1294">
        <f t="shared" si="167"/>
        <v>13</v>
      </c>
    </row>
    <row r="1295" spans="1:3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102.23333333333333</v>
      </c>
      <c r="P1295" s="5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1">
        <f t="shared" si="164"/>
        <v>42292.701053240744</v>
      </c>
      <c r="T1295" s="11">
        <f t="shared" si="165"/>
        <v>42322.742719907408</v>
      </c>
      <c r="AC1295">
        <f t="shared" si="166"/>
        <v>8</v>
      </c>
      <c r="AD1295">
        <f t="shared" si="167"/>
        <v>13</v>
      </c>
    </row>
    <row r="1296" spans="1:3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122</v>
      </c>
      <c r="P1296" s="5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1">
        <f t="shared" si="164"/>
        <v>42278.453668981485</v>
      </c>
      <c r="T1296" s="11">
        <f t="shared" si="165"/>
        <v>42296.458333333328</v>
      </c>
      <c r="AC1296">
        <f t="shared" si="166"/>
        <v>8</v>
      </c>
      <c r="AD1296">
        <f t="shared" si="167"/>
        <v>13</v>
      </c>
    </row>
    <row r="1297" spans="1:3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101.96000000000001</v>
      </c>
      <c r="P1297" s="5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1">
        <f t="shared" si="164"/>
        <v>42184.572881944448</v>
      </c>
      <c r="T1297" s="11">
        <f t="shared" si="165"/>
        <v>42214.708333333328</v>
      </c>
      <c r="AC1297">
        <f t="shared" si="166"/>
        <v>8</v>
      </c>
      <c r="AD1297">
        <f t="shared" si="167"/>
        <v>13</v>
      </c>
    </row>
    <row r="1298" spans="1:3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141.1764705882353</v>
      </c>
      <c r="P1298" s="5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1">
        <f t="shared" si="164"/>
        <v>42423.050613425927</v>
      </c>
      <c r="T1298" s="11">
        <f t="shared" si="165"/>
        <v>42443.008946759262</v>
      </c>
      <c r="AC1298">
        <f t="shared" si="166"/>
        <v>8</v>
      </c>
      <c r="AD1298">
        <f t="shared" si="167"/>
        <v>13</v>
      </c>
    </row>
    <row r="1299" spans="1:3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109.52500000000001</v>
      </c>
      <c r="P1299" s="5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1">
        <f t="shared" si="164"/>
        <v>42461.747199074074</v>
      </c>
      <c r="T1299" s="11">
        <f t="shared" si="165"/>
        <v>42491.747199074074</v>
      </c>
      <c r="AC1299">
        <f t="shared" si="166"/>
        <v>8</v>
      </c>
      <c r="AD1299">
        <f t="shared" si="167"/>
        <v>13</v>
      </c>
    </row>
    <row r="1300" spans="1:3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104.65</v>
      </c>
      <c r="P1300" s="5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1">
        <f t="shared" si="164"/>
        <v>42458.680925925924</v>
      </c>
      <c r="T1300" s="11">
        <f t="shared" si="165"/>
        <v>42488.680925925924</v>
      </c>
      <c r="AC1300">
        <f t="shared" si="166"/>
        <v>8</v>
      </c>
      <c r="AD1300">
        <f t="shared" si="167"/>
        <v>13</v>
      </c>
    </row>
    <row r="1301" spans="1:3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124</v>
      </c>
      <c r="P1301" s="5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1">
        <f t="shared" si="164"/>
        <v>42169.814340277779</v>
      </c>
      <c r="T1301" s="11">
        <f t="shared" si="165"/>
        <v>42199.814340277779</v>
      </c>
      <c r="AC1301">
        <f t="shared" si="166"/>
        <v>8</v>
      </c>
      <c r="AD1301">
        <f t="shared" si="167"/>
        <v>13</v>
      </c>
    </row>
    <row r="1302" spans="1:3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135</v>
      </c>
      <c r="P1302" s="5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1">
        <f t="shared" si="164"/>
        <v>42483.675208333334</v>
      </c>
      <c r="T1302" s="11">
        <f t="shared" si="165"/>
        <v>42522.789583333331</v>
      </c>
      <c r="AC1302">
        <f t="shared" si="166"/>
        <v>8</v>
      </c>
      <c r="AD1302">
        <f t="shared" si="167"/>
        <v>13</v>
      </c>
    </row>
    <row r="1303" spans="1:3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102.75000000000001</v>
      </c>
      <c r="P1303" s="5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1">
        <f t="shared" si="164"/>
        <v>42195.749745370369</v>
      </c>
      <c r="T1303" s="11">
        <f t="shared" si="165"/>
        <v>42206.125</v>
      </c>
      <c r="AC1303">
        <f t="shared" si="166"/>
        <v>8</v>
      </c>
      <c r="AD1303">
        <f t="shared" si="167"/>
        <v>13</v>
      </c>
    </row>
    <row r="1304" spans="1:3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100</v>
      </c>
      <c r="P1304" s="5">
        <f t="shared" si="161"/>
        <v>50</v>
      </c>
      <c r="Q1304" t="str">
        <f t="shared" si="162"/>
        <v>theater</v>
      </c>
      <c r="R1304" t="str">
        <f t="shared" si="163"/>
        <v>plays</v>
      </c>
      <c r="S1304" s="11">
        <f t="shared" si="164"/>
        <v>42675.057997685188</v>
      </c>
      <c r="T1304" s="11">
        <f t="shared" si="165"/>
        <v>42705.099664351852</v>
      </c>
      <c r="AC1304">
        <f t="shared" si="166"/>
        <v>8</v>
      </c>
      <c r="AD1304">
        <f t="shared" si="167"/>
        <v>13</v>
      </c>
    </row>
    <row r="1305" spans="1:3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130.26085714285716</v>
      </c>
      <c r="P1305" s="5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1">
        <f t="shared" si="164"/>
        <v>42566.441203703704</v>
      </c>
      <c r="T1305" s="11">
        <f t="shared" si="165"/>
        <v>42582.458333333328</v>
      </c>
      <c r="AC1305">
        <f t="shared" si="166"/>
        <v>8</v>
      </c>
      <c r="AD1305">
        <f t="shared" si="167"/>
        <v>13</v>
      </c>
    </row>
    <row r="1306" spans="1:3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39.627499999999998</v>
      </c>
      <c r="P1306" s="5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1">
        <f t="shared" si="164"/>
        <v>42747.194502314815</v>
      </c>
      <c r="T1306" s="11">
        <f t="shared" si="165"/>
        <v>42807.152835648143</v>
      </c>
      <c r="AC1306">
        <f t="shared" si="166"/>
        <v>11</v>
      </c>
      <c r="AD1306">
        <f t="shared" si="167"/>
        <v>20</v>
      </c>
    </row>
    <row r="1307" spans="1:3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25.976666666666663</v>
      </c>
      <c r="P1307" s="5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1">
        <f t="shared" si="164"/>
        <v>42543.665601851855</v>
      </c>
      <c r="T1307" s="11">
        <f t="shared" si="165"/>
        <v>42572.729166666672</v>
      </c>
      <c r="AC1307">
        <f t="shared" si="166"/>
        <v>11</v>
      </c>
      <c r="AD1307">
        <f t="shared" si="167"/>
        <v>20</v>
      </c>
    </row>
    <row r="1308" spans="1:3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65.24636363636364</v>
      </c>
      <c r="P1308" s="5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1">
        <f t="shared" si="164"/>
        <v>41947.457569444443</v>
      </c>
      <c r="T1308" s="11">
        <f t="shared" si="165"/>
        <v>41977.457569444443</v>
      </c>
      <c r="AC1308">
        <f t="shared" si="166"/>
        <v>11</v>
      </c>
      <c r="AD1308">
        <f t="shared" si="167"/>
        <v>20</v>
      </c>
    </row>
    <row r="1309" spans="1:3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11.514000000000001</v>
      </c>
      <c r="P1309" s="5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1">
        <f t="shared" si="164"/>
        <v>42387.503229166672</v>
      </c>
      <c r="T1309" s="11">
        <f t="shared" si="165"/>
        <v>42417.503229166672</v>
      </c>
      <c r="AC1309">
        <f t="shared" si="166"/>
        <v>11</v>
      </c>
      <c r="AD1309">
        <f t="shared" si="167"/>
        <v>20</v>
      </c>
    </row>
    <row r="1310" spans="1:3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11.360000000000001</v>
      </c>
      <c r="P1310" s="5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1">
        <f t="shared" si="164"/>
        <v>42611.613564814819</v>
      </c>
      <c r="T1310" s="11">
        <f t="shared" si="165"/>
        <v>42651.613564814819</v>
      </c>
      <c r="AC1310">
        <f t="shared" si="166"/>
        <v>11</v>
      </c>
      <c r="AD1310">
        <f t="shared" si="167"/>
        <v>20</v>
      </c>
    </row>
    <row r="1311" spans="1:3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111.99130434782609</v>
      </c>
      <c r="P1311" s="5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1">
        <f t="shared" si="164"/>
        <v>42257.882731481484</v>
      </c>
      <c r="T1311" s="11">
        <f t="shared" si="165"/>
        <v>42292.882731481484</v>
      </c>
      <c r="AC1311">
        <f t="shared" si="166"/>
        <v>11</v>
      </c>
      <c r="AD1311">
        <f t="shared" si="167"/>
        <v>20</v>
      </c>
    </row>
    <row r="1312" spans="1:3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15.5</v>
      </c>
      <c r="P1312" s="5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1">
        <f t="shared" si="164"/>
        <v>42556.667245370365</v>
      </c>
      <c r="T1312" s="11">
        <f t="shared" si="165"/>
        <v>42601.667245370365</v>
      </c>
      <c r="AC1312">
        <f t="shared" si="166"/>
        <v>11</v>
      </c>
      <c r="AD1312">
        <f t="shared" si="167"/>
        <v>20</v>
      </c>
    </row>
    <row r="1313" spans="1:3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32.027999999999999</v>
      </c>
      <c r="P1313" s="5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1">
        <f t="shared" si="164"/>
        <v>42669.802303240736</v>
      </c>
      <c r="T1313" s="11">
        <f t="shared" si="165"/>
        <v>42704.843969907408</v>
      </c>
      <c r="AC1313">
        <f t="shared" si="166"/>
        <v>11</v>
      </c>
      <c r="AD1313">
        <f t="shared" si="167"/>
        <v>20</v>
      </c>
    </row>
    <row r="1314" spans="1:3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0.60869565217391308</v>
      </c>
      <c r="P1314" s="5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1">
        <f t="shared" si="164"/>
        <v>42082.702800925923</v>
      </c>
      <c r="T1314" s="11">
        <f t="shared" si="165"/>
        <v>42112.702800925923</v>
      </c>
      <c r="AC1314">
        <f t="shared" si="166"/>
        <v>11</v>
      </c>
      <c r="AD1314">
        <f t="shared" si="167"/>
        <v>20</v>
      </c>
    </row>
    <row r="1315" spans="1:3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31.114999999999998</v>
      </c>
      <c r="P1315" s="5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1">
        <f t="shared" si="164"/>
        <v>42402.709652777776</v>
      </c>
      <c r="T1315" s="11">
        <f t="shared" si="165"/>
        <v>42432.709652777776</v>
      </c>
      <c r="AC1315">
        <f t="shared" si="166"/>
        <v>11</v>
      </c>
      <c r="AD1315">
        <f t="shared" si="167"/>
        <v>20</v>
      </c>
    </row>
    <row r="1316" spans="1:3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1.1266666666666667</v>
      </c>
      <c r="P1316" s="5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1">
        <f t="shared" si="164"/>
        <v>42604.669675925921</v>
      </c>
      <c r="T1316" s="11">
        <f t="shared" si="165"/>
        <v>42664.669675925921</v>
      </c>
      <c r="AC1316">
        <f t="shared" si="166"/>
        <v>11</v>
      </c>
      <c r="AD1316">
        <f t="shared" si="167"/>
        <v>20</v>
      </c>
    </row>
    <row r="1317" spans="1:3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40.404000000000003</v>
      </c>
      <c r="P1317" s="5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1">
        <f t="shared" si="164"/>
        <v>42278.498240740737</v>
      </c>
      <c r="T1317" s="11">
        <f t="shared" si="165"/>
        <v>42314.041666666672</v>
      </c>
      <c r="AC1317">
        <f t="shared" si="166"/>
        <v>11</v>
      </c>
      <c r="AD1317">
        <f t="shared" si="167"/>
        <v>20</v>
      </c>
    </row>
    <row r="1318" spans="1:3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1.3333333333333333E-3</v>
      </c>
      <c r="P1318" s="5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1">
        <f t="shared" si="164"/>
        <v>42393.961909722224</v>
      </c>
      <c r="T1318" s="11">
        <f t="shared" si="165"/>
        <v>42428.961909722224</v>
      </c>
      <c r="AC1318">
        <f t="shared" si="166"/>
        <v>11</v>
      </c>
      <c r="AD1318">
        <f t="shared" si="167"/>
        <v>20</v>
      </c>
    </row>
    <row r="1319" spans="1:3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5.7334999999999994</v>
      </c>
      <c r="P1319" s="5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1">
        <f t="shared" si="164"/>
        <v>42520.235486111109</v>
      </c>
      <c r="T1319" s="11">
        <f t="shared" si="165"/>
        <v>42572.583333333328</v>
      </c>
      <c r="AC1319">
        <f t="shared" si="166"/>
        <v>11</v>
      </c>
      <c r="AD1319">
        <f t="shared" si="167"/>
        <v>20</v>
      </c>
    </row>
    <row r="1320" spans="1:3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15.324999999999999</v>
      </c>
      <c r="P1320" s="5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1">
        <f t="shared" si="164"/>
        <v>41985.043657407412</v>
      </c>
      <c r="T1320" s="11">
        <f t="shared" si="165"/>
        <v>42015.043657407412</v>
      </c>
      <c r="AC1320">
        <f t="shared" si="166"/>
        <v>11</v>
      </c>
      <c r="AD1320">
        <f t="shared" si="167"/>
        <v>20</v>
      </c>
    </row>
    <row r="1321" spans="1:3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15.103448275862069</v>
      </c>
      <c r="P1321" s="5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1">
        <f t="shared" si="164"/>
        <v>41816.812094907407</v>
      </c>
      <c r="T1321" s="11">
        <f t="shared" si="165"/>
        <v>41831.666666666664</v>
      </c>
      <c r="AC1321">
        <f t="shared" si="166"/>
        <v>11</v>
      </c>
      <c r="AD1321">
        <f t="shared" si="167"/>
        <v>20</v>
      </c>
    </row>
    <row r="1322" spans="1:3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0.503</v>
      </c>
      <c r="P1322" s="5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1">
        <f t="shared" si="164"/>
        <v>42705.690347222218</v>
      </c>
      <c r="T1322" s="11">
        <f t="shared" si="165"/>
        <v>42734.958333333328</v>
      </c>
      <c r="AC1322">
        <f t="shared" si="166"/>
        <v>11</v>
      </c>
      <c r="AD1322">
        <f t="shared" si="167"/>
        <v>20</v>
      </c>
    </row>
    <row r="1323" spans="1:3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1.3028138528138529</v>
      </c>
      <c r="P1323" s="5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1">
        <f t="shared" si="164"/>
        <v>42697.74927083333</v>
      </c>
      <c r="T1323" s="11">
        <f t="shared" si="165"/>
        <v>42727.74927083333</v>
      </c>
      <c r="AC1323">
        <f t="shared" si="166"/>
        <v>11</v>
      </c>
      <c r="AD1323">
        <f t="shared" si="167"/>
        <v>20</v>
      </c>
    </row>
    <row r="1324" spans="1:3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0.30285714285714288</v>
      </c>
      <c r="P1324" s="5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1">
        <f t="shared" si="164"/>
        <v>42115.656539351854</v>
      </c>
      <c r="T1324" s="11">
        <f t="shared" si="165"/>
        <v>42145.656539351854</v>
      </c>
      <c r="AC1324">
        <f t="shared" si="166"/>
        <v>11</v>
      </c>
      <c r="AD1324">
        <f t="shared" si="167"/>
        <v>20</v>
      </c>
    </row>
    <row r="1325" spans="1:3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8.8800000000000008</v>
      </c>
      <c r="P1325" s="5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1">
        <f t="shared" si="164"/>
        <v>42451.698449074072</v>
      </c>
      <c r="T1325" s="11">
        <f t="shared" si="165"/>
        <v>42486.288194444445</v>
      </c>
      <c r="AC1325">
        <f t="shared" si="166"/>
        <v>11</v>
      </c>
      <c r="AD1325">
        <f t="shared" si="167"/>
        <v>20</v>
      </c>
    </row>
    <row r="1326" spans="1:3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</v>
      </c>
      <c r="P1326" s="5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1">
        <f t="shared" si="164"/>
        <v>42626.633703703701</v>
      </c>
      <c r="T1326" s="11">
        <f t="shared" si="165"/>
        <v>42656.633703703701</v>
      </c>
      <c r="AC1326">
        <f t="shared" si="166"/>
        <v>11</v>
      </c>
      <c r="AD1326">
        <f t="shared" si="167"/>
        <v>20</v>
      </c>
    </row>
    <row r="1327" spans="1:3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2.4299999999999997</v>
      </c>
      <c r="P1327" s="5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1">
        <f t="shared" si="164"/>
        <v>42704.086053240739</v>
      </c>
      <c r="T1327" s="11">
        <f t="shared" si="165"/>
        <v>42734.086053240739</v>
      </c>
      <c r="AC1327">
        <f t="shared" si="166"/>
        <v>11</v>
      </c>
      <c r="AD1327">
        <f t="shared" si="167"/>
        <v>20</v>
      </c>
    </row>
    <row r="1328" spans="1:3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</v>
      </c>
      <c r="P1328" s="5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1">
        <f t="shared" si="164"/>
        <v>41974.791990740741</v>
      </c>
      <c r="T1328" s="11">
        <f t="shared" si="165"/>
        <v>42019.791990740741</v>
      </c>
      <c r="AC1328">
        <f t="shared" si="166"/>
        <v>11</v>
      </c>
      <c r="AD1328">
        <f t="shared" si="167"/>
        <v>20</v>
      </c>
    </row>
    <row r="1329" spans="1:3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</v>
      </c>
      <c r="P1329" s="5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1">
        <f t="shared" si="164"/>
        <v>42123.678645833337</v>
      </c>
      <c r="T1329" s="11">
        <f t="shared" si="165"/>
        <v>42153.678645833337</v>
      </c>
      <c r="AC1329">
        <f t="shared" si="166"/>
        <v>11</v>
      </c>
      <c r="AD1329">
        <f t="shared" si="167"/>
        <v>20</v>
      </c>
    </row>
    <row r="1330" spans="1:3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</v>
      </c>
      <c r="P1330" s="5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1">
        <f t="shared" si="164"/>
        <v>42612.642754629633</v>
      </c>
      <c r="T1330" s="11">
        <f t="shared" si="165"/>
        <v>42657.642754629633</v>
      </c>
      <c r="AC1330">
        <f t="shared" si="166"/>
        <v>11</v>
      </c>
      <c r="AD1330">
        <f t="shared" si="167"/>
        <v>20</v>
      </c>
    </row>
    <row r="1331" spans="1:3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0.81600000000000006</v>
      </c>
      <c r="P1331" s="5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1">
        <f t="shared" si="164"/>
        <v>41935.221585648149</v>
      </c>
      <c r="T1331" s="11">
        <f t="shared" si="165"/>
        <v>41975.263252314813</v>
      </c>
      <c r="AC1331">
        <f t="shared" si="166"/>
        <v>11</v>
      </c>
      <c r="AD1331">
        <f t="shared" si="167"/>
        <v>20</v>
      </c>
    </row>
    <row r="1332" spans="1:3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22.494285714285713</v>
      </c>
      <c r="P1332" s="5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1">
        <f t="shared" si="164"/>
        <v>42522.276724537034</v>
      </c>
      <c r="T1332" s="11">
        <f t="shared" si="165"/>
        <v>42553.166666666672</v>
      </c>
      <c r="AC1332">
        <f t="shared" si="166"/>
        <v>11</v>
      </c>
      <c r="AD1332">
        <f t="shared" si="167"/>
        <v>20</v>
      </c>
    </row>
    <row r="1333" spans="1:3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</v>
      </c>
      <c r="P1333" s="5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1">
        <f t="shared" si="164"/>
        <v>42569.50409722222</v>
      </c>
      <c r="T1333" s="11">
        <f t="shared" si="165"/>
        <v>42599.50409722222</v>
      </c>
      <c r="AC1333">
        <f t="shared" si="166"/>
        <v>11</v>
      </c>
      <c r="AD1333">
        <f t="shared" si="167"/>
        <v>20</v>
      </c>
    </row>
    <row r="1334" spans="1:3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5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1">
        <f t="shared" si="164"/>
        <v>42732.060277777782</v>
      </c>
      <c r="T1334" s="11">
        <f t="shared" si="165"/>
        <v>42762.060277777782</v>
      </c>
      <c r="AC1334">
        <f t="shared" si="166"/>
        <v>11</v>
      </c>
      <c r="AD1334">
        <f t="shared" si="167"/>
        <v>20</v>
      </c>
    </row>
    <row r="1335" spans="1:3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5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1">
        <f t="shared" si="164"/>
        <v>41806.106770833336</v>
      </c>
      <c r="T1335" s="11">
        <f t="shared" si="165"/>
        <v>41836.106770833336</v>
      </c>
      <c r="AC1335">
        <f t="shared" si="166"/>
        <v>11</v>
      </c>
      <c r="AD1335">
        <f t="shared" si="167"/>
        <v>20</v>
      </c>
    </row>
    <row r="1336" spans="1:3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10.754135338345865</v>
      </c>
      <c r="P1336" s="5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1">
        <f t="shared" si="164"/>
        <v>42410.774155092593</v>
      </c>
      <c r="T1336" s="11">
        <f t="shared" si="165"/>
        <v>42440.774155092593</v>
      </c>
      <c r="AC1336">
        <f t="shared" si="166"/>
        <v>11</v>
      </c>
      <c r="AD1336">
        <f t="shared" si="167"/>
        <v>20</v>
      </c>
    </row>
    <row r="1337" spans="1:3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19.759999999999998</v>
      </c>
      <c r="P1337" s="5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1">
        <f t="shared" si="164"/>
        <v>42313.936365740738</v>
      </c>
      <c r="T1337" s="11">
        <f t="shared" si="165"/>
        <v>42343.936365740738</v>
      </c>
      <c r="AC1337">
        <f t="shared" si="166"/>
        <v>11</v>
      </c>
      <c r="AD1337">
        <f t="shared" si="167"/>
        <v>20</v>
      </c>
    </row>
    <row r="1338" spans="1:3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84.946999999999989</v>
      </c>
      <c r="P1338" s="5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1">
        <f t="shared" si="164"/>
        <v>41955.863750000004</v>
      </c>
      <c r="T1338" s="11">
        <f t="shared" si="165"/>
        <v>41990.863750000004</v>
      </c>
      <c r="AC1338">
        <f t="shared" si="166"/>
        <v>11</v>
      </c>
      <c r="AD1338">
        <f t="shared" si="167"/>
        <v>20</v>
      </c>
    </row>
    <row r="1339" spans="1:3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49.381999999999998</v>
      </c>
      <c r="P1339" s="5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1">
        <f t="shared" si="164"/>
        <v>42767.577303240745</v>
      </c>
      <c r="T1339" s="11">
        <f t="shared" si="165"/>
        <v>42797.577303240745</v>
      </c>
      <c r="AC1339">
        <f t="shared" si="166"/>
        <v>11</v>
      </c>
      <c r="AD1339">
        <f t="shared" si="167"/>
        <v>20</v>
      </c>
    </row>
    <row r="1340" spans="1:3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3.3033333333333332</v>
      </c>
      <c r="P1340" s="5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1">
        <f t="shared" si="164"/>
        <v>42188.803622685184</v>
      </c>
      <c r="T1340" s="11">
        <f t="shared" si="165"/>
        <v>42218.803622685184</v>
      </c>
      <c r="AC1340">
        <f t="shared" si="166"/>
        <v>11</v>
      </c>
      <c r="AD1340">
        <f t="shared" si="167"/>
        <v>20</v>
      </c>
    </row>
    <row r="1341" spans="1:3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6.6339999999999995</v>
      </c>
      <c r="P1341" s="5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1">
        <f t="shared" si="164"/>
        <v>41936.647164351853</v>
      </c>
      <c r="T1341" s="11">
        <f t="shared" si="165"/>
        <v>41981.688831018517</v>
      </c>
      <c r="AC1341">
        <f t="shared" si="166"/>
        <v>11</v>
      </c>
      <c r="AD1341">
        <f t="shared" si="167"/>
        <v>20</v>
      </c>
    </row>
    <row r="1342" spans="1:3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5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1">
        <f t="shared" si="164"/>
        <v>41836.595520833333</v>
      </c>
      <c r="T1342" s="11">
        <f t="shared" si="165"/>
        <v>41866.595520833333</v>
      </c>
      <c r="AC1342">
        <f t="shared" si="166"/>
        <v>11</v>
      </c>
      <c r="AD1342">
        <f t="shared" si="167"/>
        <v>20</v>
      </c>
    </row>
    <row r="1343" spans="1:3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70.36</v>
      </c>
      <c r="P1343" s="5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1">
        <f t="shared" si="164"/>
        <v>42612.624039351853</v>
      </c>
      <c r="T1343" s="11">
        <f t="shared" si="165"/>
        <v>42644.624039351853</v>
      </c>
      <c r="AC1343">
        <f t="shared" si="166"/>
        <v>11</v>
      </c>
      <c r="AD1343">
        <f t="shared" si="167"/>
        <v>20</v>
      </c>
    </row>
    <row r="1344" spans="1:3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0.2</v>
      </c>
      <c r="P1344" s="5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1">
        <f t="shared" si="164"/>
        <v>42172.816423611112</v>
      </c>
      <c r="T1344" s="11">
        <f t="shared" si="165"/>
        <v>42202.816423611112</v>
      </c>
      <c r="AC1344">
        <f t="shared" si="166"/>
        <v>11</v>
      </c>
      <c r="AD1344">
        <f t="shared" si="167"/>
        <v>20</v>
      </c>
    </row>
    <row r="1345" spans="1:3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102.298</v>
      </c>
      <c r="P1345" s="5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1">
        <f t="shared" si="164"/>
        <v>42542.526423611111</v>
      </c>
      <c r="T1345" s="11">
        <f t="shared" si="165"/>
        <v>42601.165972222225</v>
      </c>
      <c r="AC1345">
        <f t="shared" si="166"/>
        <v>11</v>
      </c>
      <c r="AD1345">
        <f t="shared" si="167"/>
        <v>20</v>
      </c>
    </row>
    <row r="1346" spans="1:3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377.73333333333335</v>
      </c>
      <c r="P1346" s="5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1">
        <f t="shared" si="164"/>
        <v>42522.789803240739</v>
      </c>
      <c r="T1346" s="11">
        <f t="shared" si="165"/>
        <v>42551.789803240739</v>
      </c>
      <c r="AC1346">
        <f t="shared" si="166"/>
        <v>11</v>
      </c>
      <c r="AD1346">
        <f t="shared" si="167"/>
        <v>21</v>
      </c>
    </row>
    <row r="1347" spans="1:3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(E1347/D1347)*100</f>
        <v>125</v>
      </c>
      <c r="P1347" s="5">
        <f t="shared" ref="P1347:P1410" si="169">E1347/L1347</f>
        <v>53.571428571428569</v>
      </c>
      <c r="Q1347" t="str">
        <f t="shared" ref="Q1347:Q1410" si="170">LEFT(N1347,AC1347-1)</f>
        <v>publishing</v>
      </c>
      <c r="R1347" t="str">
        <f t="shared" ref="R1347:R1410" si="171">RIGHT(N1347,AD1347-AC1347)</f>
        <v>nonfiction</v>
      </c>
      <c r="S1347" s="11">
        <f t="shared" ref="S1347:S1410" si="172">(J1347/86400)+DATE(1970,1,1)</f>
        <v>41799.814340277779</v>
      </c>
      <c r="T1347" s="11">
        <f t="shared" ref="T1347:T1410" si="173">(I1347/86400)+DATE(1970,1,1)</f>
        <v>41834.814340277779</v>
      </c>
      <c r="AC1347">
        <f t="shared" ref="AC1347:AC1410" si="174">FIND("/",N1347)</f>
        <v>11</v>
      </c>
      <c r="AD1347">
        <f t="shared" ref="AD1347:AD1410" si="175">LEN(N1347)</f>
        <v>21</v>
      </c>
    </row>
    <row r="1348" spans="1:3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147.32653061224491</v>
      </c>
      <c r="P1348" s="5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1">
        <f t="shared" si="172"/>
        <v>41422.075821759259</v>
      </c>
      <c r="T1348" s="11">
        <f t="shared" si="173"/>
        <v>41452.075821759259</v>
      </c>
      <c r="AC1348">
        <f t="shared" si="174"/>
        <v>11</v>
      </c>
      <c r="AD1348">
        <f t="shared" si="175"/>
        <v>21</v>
      </c>
    </row>
    <row r="1349" spans="1:3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102.2</v>
      </c>
      <c r="P1349" s="5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1">
        <f t="shared" si="172"/>
        <v>42040.638020833328</v>
      </c>
      <c r="T1349" s="11">
        <f t="shared" si="173"/>
        <v>42070.638020833328</v>
      </c>
      <c r="AC1349">
        <f t="shared" si="174"/>
        <v>11</v>
      </c>
      <c r="AD1349">
        <f t="shared" si="175"/>
        <v>21</v>
      </c>
    </row>
    <row r="1350" spans="1:3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101.8723404255319</v>
      </c>
      <c r="P1350" s="5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1">
        <f t="shared" si="172"/>
        <v>41963.506168981483</v>
      </c>
      <c r="T1350" s="11">
        <f t="shared" si="173"/>
        <v>41991.506168981483</v>
      </c>
      <c r="AC1350">
        <f t="shared" si="174"/>
        <v>11</v>
      </c>
      <c r="AD1350">
        <f t="shared" si="175"/>
        <v>21</v>
      </c>
    </row>
    <row r="1351" spans="1:3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204.2</v>
      </c>
      <c r="P1351" s="5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1">
        <f t="shared" si="172"/>
        <v>42317.33258101852</v>
      </c>
      <c r="T1351" s="11">
        <f t="shared" si="173"/>
        <v>42354.290972222225</v>
      </c>
      <c r="AC1351">
        <f t="shared" si="174"/>
        <v>11</v>
      </c>
      <c r="AD1351">
        <f t="shared" si="175"/>
        <v>21</v>
      </c>
    </row>
    <row r="1352" spans="1:3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104.05</v>
      </c>
      <c r="P1352" s="5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1">
        <f t="shared" si="172"/>
        <v>42334.013124999998</v>
      </c>
      <c r="T1352" s="11">
        <f t="shared" si="173"/>
        <v>42364.013124999998</v>
      </c>
      <c r="AC1352">
        <f t="shared" si="174"/>
        <v>11</v>
      </c>
      <c r="AD1352">
        <f t="shared" si="175"/>
        <v>21</v>
      </c>
    </row>
    <row r="1353" spans="1:3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101.265</v>
      </c>
      <c r="P1353" s="5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1">
        <f t="shared" si="172"/>
        <v>42382.74009259259</v>
      </c>
      <c r="T1353" s="11">
        <f t="shared" si="173"/>
        <v>42412.74009259259</v>
      </c>
      <c r="AC1353">
        <f t="shared" si="174"/>
        <v>11</v>
      </c>
      <c r="AD1353">
        <f t="shared" si="175"/>
        <v>21</v>
      </c>
    </row>
    <row r="1354" spans="1:3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136.13999999999999</v>
      </c>
      <c r="P1354" s="5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1">
        <f t="shared" si="172"/>
        <v>42200.578310185185</v>
      </c>
      <c r="T1354" s="11">
        <f t="shared" si="173"/>
        <v>42252.165972222225</v>
      </c>
      <c r="AC1354">
        <f t="shared" si="174"/>
        <v>11</v>
      </c>
      <c r="AD1354">
        <f t="shared" si="175"/>
        <v>21</v>
      </c>
    </row>
    <row r="1355" spans="1:3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133.6</v>
      </c>
      <c r="P1355" s="5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1">
        <f t="shared" si="172"/>
        <v>41309.11791666667</v>
      </c>
      <c r="T1355" s="11">
        <f t="shared" si="173"/>
        <v>41344</v>
      </c>
      <c r="AC1355">
        <f t="shared" si="174"/>
        <v>11</v>
      </c>
      <c r="AD1355">
        <f t="shared" si="175"/>
        <v>21</v>
      </c>
    </row>
    <row r="1356" spans="1:3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130.25</v>
      </c>
      <c r="P1356" s="5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1">
        <f t="shared" si="172"/>
        <v>42502.807627314818</v>
      </c>
      <c r="T1356" s="11">
        <f t="shared" si="173"/>
        <v>42532.807627314818</v>
      </c>
      <c r="AC1356">
        <f t="shared" si="174"/>
        <v>11</v>
      </c>
      <c r="AD1356">
        <f t="shared" si="175"/>
        <v>21</v>
      </c>
    </row>
    <row r="1357" spans="1:3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122.67999999999999</v>
      </c>
      <c r="P1357" s="5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1">
        <f t="shared" si="172"/>
        <v>41213.254687499997</v>
      </c>
      <c r="T1357" s="11">
        <f t="shared" si="173"/>
        <v>41243.416666666664</v>
      </c>
      <c r="AC1357">
        <f t="shared" si="174"/>
        <v>11</v>
      </c>
      <c r="AD1357">
        <f t="shared" si="175"/>
        <v>21</v>
      </c>
    </row>
    <row r="1358" spans="1:3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182.81058823529412</v>
      </c>
      <c r="P1358" s="5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1">
        <f t="shared" si="172"/>
        <v>41430.038888888885</v>
      </c>
      <c r="T1358" s="11">
        <f t="shared" si="173"/>
        <v>41460.038888888885</v>
      </c>
      <c r="AC1358">
        <f t="shared" si="174"/>
        <v>11</v>
      </c>
      <c r="AD1358">
        <f t="shared" si="175"/>
        <v>21</v>
      </c>
    </row>
    <row r="1359" spans="1:3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125.29999999999998</v>
      </c>
      <c r="P1359" s="5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1">
        <f t="shared" si="172"/>
        <v>41304.962233796294</v>
      </c>
      <c r="T1359" s="11">
        <f t="shared" si="173"/>
        <v>41334.249305555553</v>
      </c>
      <c r="AC1359">
        <f t="shared" si="174"/>
        <v>11</v>
      </c>
      <c r="AD1359">
        <f t="shared" si="175"/>
        <v>21</v>
      </c>
    </row>
    <row r="1360" spans="1:3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111.66666666666667</v>
      </c>
      <c r="P1360" s="5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1">
        <f t="shared" si="172"/>
        <v>40689.570868055554</v>
      </c>
      <c r="T1360" s="11">
        <f t="shared" si="173"/>
        <v>40719.570868055554</v>
      </c>
      <c r="AC1360">
        <f t="shared" si="174"/>
        <v>11</v>
      </c>
      <c r="AD1360">
        <f t="shared" si="175"/>
        <v>21</v>
      </c>
    </row>
    <row r="1361" spans="1:3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115.75757575757575</v>
      </c>
      <c r="P1361" s="5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1">
        <f t="shared" si="172"/>
        <v>40668.814699074072</v>
      </c>
      <c r="T1361" s="11">
        <f t="shared" si="173"/>
        <v>40730.814699074072</v>
      </c>
      <c r="AC1361">
        <f t="shared" si="174"/>
        <v>11</v>
      </c>
      <c r="AD1361">
        <f t="shared" si="175"/>
        <v>21</v>
      </c>
    </row>
    <row r="1362" spans="1:3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173.2</v>
      </c>
      <c r="P1362" s="5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1">
        <f t="shared" si="172"/>
        <v>41095.900694444441</v>
      </c>
      <c r="T1362" s="11">
        <f t="shared" si="173"/>
        <v>41123.900694444441</v>
      </c>
      <c r="AC1362">
        <f t="shared" si="174"/>
        <v>11</v>
      </c>
      <c r="AD1362">
        <f t="shared" si="175"/>
        <v>21</v>
      </c>
    </row>
    <row r="1363" spans="1:3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125.98333333333333</v>
      </c>
      <c r="P1363" s="5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1">
        <f t="shared" si="172"/>
        <v>41781.717268518521</v>
      </c>
      <c r="T1363" s="11">
        <f t="shared" si="173"/>
        <v>41811.717268518521</v>
      </c>
      <c r="AC1363">
        <f t="shared" si="174"/>
        <v>11</v>
      </c>
      <c r="AD1363">
        <f t="shared" si="175"/>
        <v>21</v>
      </c>
    </row>
    <row r="1364" spans="1:3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109.1</v>
      </c>
      <c r="P1364" s="5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1">
        <f t="shared" si="172"/>
        <v>41464.934386574074</v>
      </c>
      <c r="T1364" s="11">
        <f t="shared" si="173"/>
        <v>41524.934386574074</v>
      </c>
      <c r="AC1364">
        <f t="shared" si="174"/>
        <v>11</v>
      </c>
      <c r="AD1364">
        <f t="shared" si="175"/>
        <v>21</v>
      </c>
    </row>
    <row r="1365" spans="1:3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100</v>
      </c>
      <c r="P1365" s="5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1">
        <f t="shared" si="172"/>
        <v>42396.8440625</v>
      </c>
      <c r="T1365" s="11">
        <f t="shared" si="173"/>
        <v>42415.332638888889</v>
      </c>
      <c r="AC1365">
        <f t="shared" si="174"/>
        <v>11</v>
      </c>
      <c r="AD1365">
        <f t="shared" si="175"/>
        <v>21</v>
      </c>
    </row>
    <row r="1366" spans="1:3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118.64285714285714</v>
      </c>
      <c r="P1366" s="5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1">
        <f t="shared" si="172"/>
        <v>41951.6956712963</v>
      </c>
      <c r="T1366" s="11">
        <f t="shared" si="173"/>
        <v>42011.6956712963</v>
      </c>
      <c r="AC1366">
        <f t="shared" si="174"/>
        <v>6</v>
      </c>
      <c r="AD1366">
        <f t="shared" si="175"/>
        <v>10</v>
      </c>
    </row>
    <row r="1367" spans="1:3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100.26666666666667</v>
      </c>
      <c r="P1367" s="5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1">
        <f t="shared" si="172"/>
        <v>42049.733240740738</v>
      </c>
      <c r="T1367" s="11">
        <f t="shared" si="173"/>
        <v>42079.691574074073</v>
      </c>
      <c r="AC1367">
        <f t="shared" si="174"/>
        <v>6</v>
      </c>
      <c r="AD1367">
        <f t="shared" si="175"/>
        <v>10</v>
      </c>
    </row>
    <row r="1368" spans="1:3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126.48920000000001</v>
      </c>
      <c r="P1368" s="5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1">
        <f t="shared" si="172"/>
        <v>41924.996099537035</v>
      </c>
      <c r="T1368" s="11">
        <f t="shared" si="173"/>
        <v>41970.037766203706</v>
      </c>
      <c r="AC1368">
        <f t="shared" si="174"/>
        <v>6</v>
      </c>
      <c r="AD1368">
        <f t="shared" si="175"/>
        <v>10</v>
      </c>
    </row>
    <row r="1369" spans="1:3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114.26</v>
      </c>
      <c r="P1369" s="5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1">
        <f t="shared" si="172"/>
        <v>42292.002893518518</v>
      </c>
      <c r="T1369" s="11">
        <f t="shared" si="173"/>
        <v>42322.044560185182</v>
      </c>
      <c r="AC1369">
        <f t="shared" si="174"/>
        <v>6</v>
      </c>
      <c r="AD1369">
        <f t="shared" si="175"/>
        <v>10</v>
      </c>
    </row>
    <row r="1370" spans="1:3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110.7</v>
      </c>
      <c r="P1370" s="5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1">
        <f t="shared" si="172"/>
        <v>42146.190902777773</v>
      </c>
      <c r="T1370" s="11">
        <f t="shared" si="173"/>
        <v>42170.190902777773</v>
      </c>
      <c r="AC1370">
        <f t="shared" si="174"/>
        <v>6</v>
      </c>
      <c r="AD1370">
        <f t="shared" si="175"/>
        <v>10</v>
      </c>
    </row>
    <row r="1371" spans="1:3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105.34805315203954</v>
      </c>
      <c r="P1371" s="5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1">
        <f t="shared" si="172"/>
        <v>41710.594282407408</v>
      </c>
      <c r="T1371" s="11">
        <f t="shared" si="173"/>
        <v>41740.594282407408</v>
      </c>
      <c r="AC1371">
        <f t="shared" si="174"/>
        <v>6</v>
      </c>
      <c r="AD1371">
        <f t="shared" si="175"/>
        <v>10</v>
      </c>
    </row>
    <row r="1372" spans="1:3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103.66666666666666</v>
      </c>
      <c r="P1372" s="5">
        <f t="shared" si="169"/>
        <v>77.75</v>
      </c>
      <c r="Q1372" t="str">
        <f t="shared" si="170"/>
        <v>music</v>
      </c>
      <c r="R1372" t="str">
        <f t="shared" si="171"/>
        <v>rock</v>
      </c>
      <c r="S1372" s="11">
        <f t="shared" si="172"/>
        <v>41548.00335648148</v>
      </c>
      <c r="T1372" s="11">
        <f t="shared" si="173"/>
        <v>41563.00335648148</v>
      </c>
      <c r="AC1372">
        <f t="shared" si="174"/>
        <v>6</v>
      </c>
      <c r="AD1372">
        <f t="shared" si="175"/>
        <v>10</v>
      </c>
    </row>
    <row r="1373" spans="1:3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107.08672667523933</v>
      </c>
      <c r="P1373" s="5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1">
        <f t="shared" si="172"/>
        <v>42101.758587962962</v>
      </c>
      <c r="T1373" s="11">
        <f t="shared" si="173"/>
        <v>42131.758587962962</v>
      </c>
      <c r="AC1373">
        <f t="shared" si="174"/>
        <v>6</v>
      </c>
      <c r="AD1373">
        <f t="shared" si="175"/>
        <v>10</v>
      </c>
    </row>
    <row r="1374" spans="1:3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124</v>
      </c>
      <c r="P1374" s="5">
        <f t="shared" si="169"/>
        <v>38.75</v>
      </c>
      <c r="Q1374" t="str">
        <f t="shared" si="170"/>
        <v>music</v>
      </c>
      <c r="R1374" t="str">
        <f t="shared" si="171"/>
        <v>rock</v>
      </c>
      <c r="S1374" s="11">
        <f t="shared" si="172"/>
        <v>41072.739953703705</v>
      </c>
      <c r="T1374" s="11">
        <f t="shared" si="173"/>
        <v>41102.739953703705</v>
      </c>
      <c r="AC1374">
        <f t="shared" si="174"/>
        <v>6</v>
      </c>
      <c r="AD1374">
        <f t="shared" si="175"/>
        <v>10</v>
      </c>
    </row>
    <row r="1375" spans="1:3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105.01</v>
      </c>
      <c r="P1375" s="5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1">
        <f t="shared" si="172"/>
        <v>42704.95177083333</v>
      </c>
      <c r="T1375" s="11">
        <f t="shared" si="173"/>
        <v>42734.95177083333</v>
      </c>
      <c r="AC1375">
        <f t="shared" si="174"/>
        <v>6</v>
      </c>
      <c r="AD1375">
        <f t="shared" si="175"/>
        <v>10</v>
      </c>
    </row>
    <row r="1376" spans="1:3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189.46666666666667</v>
      </c>
      <c r="P1376" s="5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1">
        <f t="shared" si="172"/>
        <v>42424.161898148144</v>
      </c>
      <c r="T1376" s="11">
        <f t="shared" si="173"/>
        <v>42454.12023148148</v>
      </c>
      <c r="AC1376">
        <f t="shared" si="174"/>
        <v>6</v>
      </c>
      <c r="AD1376">
        <f t="shared" si="175"/>
        <v>10</v>
      </c>
    </row>
    <row r="1377" spans="1:3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171.32499999999999</v>
      </c>
      <c r="P1377" s="5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1">
        <f t="shared" si="172"/>
        <v>42720.066192129627</v>
      </c>
      <c r="T1377" s="11">
        <f t="shared" si="173"/>
        <v>42750.066192129627</v>
      </c>
      <c r="AC1377">
        <f t="shared" si="174"/>
        <v>6</v>
      </c>
      <c r="AD1377">
        <f t="shared" si="175"/>
        <v>10</v>
      </c>
    </row>
    <row r="1378" spans="1:3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252.48648648648651</v>
      </c>
      <c r="P1378" s="5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1">
        <f t="shared" si="172"/>
        <v>42677.669050925921</v>
      </c>
      <c r="T1378" s="11">
        <f t="shared" si="173"/>
        <v>42707.710717592592</v>
      </c>
      <c r="AC1378">
        <f t="shared" si="174"/>
        <v>6</v>
      </c>
      <c r="AD1378">
        <f t="shared" si="175"/>
        <v>10</v>
      </c>
    </row>
    <row r="1379" spans="1:3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116.15384615384616</v>
      </c>
      <c r="P1379" s="5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1">
        <f t="shared" si="172"/>
        <v>42747.219560185185</v>
      </c>
      <c r="T1379" s="11">
        <f t="shared" si="173"/>
        <v>42769.174305555556</v>
      </c>
      <c r="AC1379">
        <f t="shared" si="174"/>
        <v>6</v>
      </c>
      <c r="AD1379">
        <f t="shared" si="175"/>
        <v>10</v>
      </c>
    </row>
    <row r="1380" spans="1:3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203.35000000000002</v>
      </c>
      <c r="P1380" s="5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1">
        <f t="shared" si="172"/>
        <v>42568.759375000001</v>
      </c>
      <c r="T1380" s="11">
        <f t="shared" si="173"/>
        <v>42583.759375000001</v>
      </c>
      <c r="AC1380">
        <f t="shared" si="174"/>
        <v>6</v>
      </c>
      <c r="AD1380">
        <f t="shared" si="175"/>
        <v>10</v>
      </c>
    </row>
    <row r="1381" spans="1:3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111.60000000000001</v>
      </c>
      <c r="P1381" s="5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1">
        <f t="shared" si="172"/>
        <v>42130.491620370369</v>
      </c>
      <c r="T1381" s="11">
        <f t="shared" si="173"/>
        <v>42160.491620370369</v>
      </c>
      <c r="AC1381">
        <f t="shared" si="174"/>
        <v>6</v>
      </c>
      <c r="AD1381">
        <f t="shared" si="175"/>
        <v>10</v>
      </c>
    </row>
    <row r="1382" spans="1:3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424</v>
      </c>
      <c r="P1382" s="5">
        <f t="shared" si="169"/>
        <v>21.2</v>
      </c>
      <c r="Q1382" t="str">
        <f t="shared" si="170"/>
        <v>music</v>
      </c>
      <c r="R1382" t="str">
        <f t="shared" si="171"/>
        <v>rock</v>
      </c>
      <c r="S1382" s="11">
        <f t="shared" si="172"/>
        <v>42141.762800925921</v>
      </c>
      <c r="T1382" s="11">
        <f t="shared" si="173"/>
        <v>42164.083333333328</v>
      </c>
      <c r="AC1382">
        <f t="shared" si="174"/>
        <v>6</v>
      </c>
      <c r="AD1382">
        <f t="shared" si="175"/>
        <v>10</v>
      </c>
    </row>
    <row r="1383" spans="1:3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107.1</v>
      </c>
      <c r="P1383" s="5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1">
        <f t="shared" si="172"/>
        <v>42703.214409722219</v>
      </c>
      <c r="T1383" s="11">
        <f t="shared" si="173"/>
        <v>42733.214409722219</v>
      </c>
      <c r="AC1383">
        <f t="shared" si="174"/>
        <v>6</v>
      </c>
      <c r="AD1383">
        <f t="shared" si="175"/>
        <v>10</v>
      </c>
    </row>
    <row r="1384" spans="1:3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104.3625</v>
      </c>
      <c r="P1384" s="5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1">
        <f t="shared" si="172"/>
        <v>41370.800185185188</v>
      </c>
      <c r="T1384" s="11">
        <f t="shared" si="173"/>
        <v>41400.800185185188</v>
      </c>
      <c r="AC1384">
        <f t="shared" si="174"/>
        <v>6</v>
      </c>
      <c r="AD1384">
        <f t="shared" si="175"/>
        <v>10</v>
      </c>
    </row>
    <row r="1385" spans="1:3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212.40909090909091</v>
      </c>
      <c r="P1385" s="5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1">
        <f t="shared" si="172"/>
        <v>42707.074976851851</v>
      </c>
      <c r="T1385" s="11">
        <f t="shared" si="173"/>
        <v>42727.074976851851</v>
      </c>
      <c r="AC1385">
        <f t="shared" si="174"/>
        <v>6</v>
      </c>
      <c r="AD1385">
        <f t="shared" si="175"/>
        <v>10</v>
      </c>
    </row>
    <row r="1386" spans="1:3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124.08571428571429</v>
      </c>
      <c r="P1386" s="5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1">
        <f t="shared" si="172"/>
        <v>42160.735208333332</v>
      </c>
      <c r="T1386" s="11">
        <f t="shared" si="173"/>
        <v>42190.735208333332</v>
      </c>
      <c r="AC1386">
        <f t="shared" si="174"/>
        <v>6</v>
      </c>
      <c r="AD1386">
        <f t="shared" si="175"/>
        <v>10</v>
      </c>
    </row>
    <row r="1387" spans="1:3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110.406125</v>
      </c>
      <c r="P1387" s="5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1">
        <f t="shared" si="172"/>
        <v>42433.688900462963</v>
      </c>
      <c r="T1387" s="11">
        <f t="shared" si="173"/>
        <v>42489.507638888885</v>
      </c>
      <c r="AC1387">
        <f t="shared" si="174"/>
        <v>6</v>
      </c>
      <c r="AD1387">
        <f t="shared" si="175"/>
        <v>10</v>
      </c>
    </row>
    <row r="1388" spans="1:3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218.75</v>
      </c>
      <c r="P1388" s="5">
        <f t="shared" si="169"/>
        <v>62.5</v>
      </c>
      <c r="Q1388" t="str">
        <f t="shared" si="170"/>
        <v>music</v>
      </c>
      <c r="R1388" t="str">
        <f t="shared" si="171"/>
        <v>rock</v>
      </c>
      <c r="S1388" s="11">
        <f t="shared" si="172"/>
        <v>42184.646863425922</v>
      </c>
      <c r="T1388" s="11">
        <f t="shared" si="173"/>
        <v>42214.646863425922</v>
      </c>
      <c r="AC1388">
        <f t="shared" si="174"/>
        <v>6</v>
      </c>
      <c r="AD1388">
        <f t="shared" si="175"/>
        <v>10</v>
      </c>
    </row>
    <row r="1389" spans="1:3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136.625</v>
      </c>
      <c r="P1389" s="5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1">
        <f t="shared" si="172"/>
        <v>42126.92123842593</v>
      </c>
      <c r="T1389" s="11">
        <f t="shared" si="173"/>
        <v>42158.1875</v>
      </c>
      <c r="AC1389">
        <f t="shared" si="174"/>
        <v>6</v>
      </c>
      <c r="AD1389">
        <f t="shared" si="175"/>
        <v>10</v>
      </c>
    </row>
    <row r="1390" spans="1:3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134.8074</v>
      </c>
      <c r="P1390" s="5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1">
        <f t="shared" si="172"/>
        <v>42634.614780092597</v>
      </c>
      <c r="T1390" s="11">
        <f t="shared" si="173"/>
        <v>42660.676388888889</v>
      </c>
      <c r="AC1390">
        <f t="shared" si="174"/>
        <v>6</v>
      </c>
      <c r="AD1390">
        <f t="shared" si="175"/>
        <v>10</v>
      </c>
    </row>
    <row r="1391" spans="1:3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145.4</v>
      </c>
      <c r="P1391" s="5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1">
        <f t="shared" si="172"/>
        <v>42565.480983796297</v>
      </c>
      <c r="T1391" s="11">
        <f t="shared" si="173"/>
        <v>42595.480983796297</v>
      </c>
      <c r="AC1391">
        <f t="shared" si="174"/>
        <v>6</v>
      </c>
      <c r="AD1391">
        <f t="shared" si="175"/>
        <v>10</v>
      </c>
    </row>
    <row r="1392" spans="1:3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109.10714285714285</v>
      </c>
      <c r="P1392" s="5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1">
        <f t="shared" si="172"/>
        <v>42087.803310185191</v>
      </c>
      <c r="T1392" s="11">
        <f t="shared" si="173"/>
        <v>42121.716666666667</v>
      </c>
      <c r="AC1392">
        <f t="shared" si="174"/>
        <v>6</v>
      </c>
      <c r="AD1392">
        <f t="shared" si="175"/>
        <v>10</v>
      </c>
    </row>
    <row r="1393" spans="1:3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110.2</v>
      </c>
      <c r="P1393" s="5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1">
        <f t="shared" si="172"/>
        <v>42193.650671296295</v>
      </c>
      <c r="T1393" s="11">
        <f t="shared" si="173"/>
        <v>42238.207638888889</v>
      </c>
      <c r="AC1393">
        <f t="shared" si="174"/>
        <v>6</v>
      </c>
      <c r="AD1393">
        <f t="shared" si="175"/>
        <v>10</v>
      </c>
    </row>
    <row r="1394" spans="1:3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113.64000000000001</v>
      </c>
      <c r="P1394" s="5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1">
        <f t="shared" si="172"/>
        <v>42401.154930555553</v>
      </c>
      <c r="T1394" s="11">
        <f t="shared" si="173"/>
        <v>42432.154930555553</v>
      </c>
      <c r="AC1394">
        <f t="shared" si="174"/>
        <v>6</v>
      </c>
      <c r="AD1394">
        <f t="shared" si="175"/>
        <v>10</v>
      </c>
    </row>
    <row r="1395" spans="1:3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102.35000000000001</v>
      </c>
      <c r="P1395" s="5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1">
        <f t="shared" si="172"/>
        <v>42553.681979166664</v>
      </c>
      <c r="T1395" s="11">
        <f t="shared" si="173"/>
        <v>42583.681979166664</v>
      </c>
      <c r="AC1395">
        <f t="shared" si="174"/>
        <v>6</v>
      </c>
      <c r="AD1395">
        <f t="shared" si="175"/>
        <v>10</v>
      </c>
    </row>
    <row r="1396" spans="1:3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122.13333333333334</v>
      </c>
      <c r="P1396" s="5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1">
        <f t="shared" si="172"/>
        <v>42752.144976851851</v>
      </c>
      <c r="T1396" s="11">
        <f t="shared" si="173"/>
        <v>42795.125</v>
      </c>
      <c r="AC1396">
        <f t="shared" si="174"/>
        <v>6</v>
      </c>
      <c r="AD1396">
        <f t="shared" si="175"/>
        <v>10</v>
      </c>
    </row>
    <row r="1397" spans="1:3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111.88571428571427</v>
      </c>
      <c r="P1397" s="5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1">
        <f t="shared" si="172"/>
        <v>42719.90834490741</v>
      </c>
      <c r="T1397" s="11">
        <f t="shared" si="173"/>
        <v>42749.90834490741</v>
      </c>
      <c r="AC1397">
        <f t="shared" si="174"/>
        <v>6</v>
      </c>
      <c r="AD1397">
        <f t="shared" si="175"/>
        <v>10</v>
      </c>
    </row>
    <row r="1398" spans="1:3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107.3</v>
      </c>
      <c r="P1398" s="5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1">
        <f t="shared" si="172"/>
        <v>42018.99863425926</v>
      </c>
      <c r="T1398" s="11">
        <f t="shared" si="173"/>
        <v>42048.99863425926</v>
      </c>
      <c r="AC1398">
        <f t="shared" si="174"/>
        <v>6</v>
      </c>
      <c r="AD1398">
        <f t="shared" si="175"/>
        <v>10</v>
      </c>
    </row>
    <row r="1399" spans="1:3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113.85000000000001</v>
      </c>
      <c r="P1399" s="5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1">
        <f t="shared" si="172"/>
        <v>42640.917939814812</v>
      </c>
      <c r="T1399" s="11">
        <f t="shared" si="173"/>
        <v>42670.888194444444</v>
      </c>
      <c r="AC1399">
        <f t="shared" si="174"/>
        <v>6</v>
      </c>
      <c r="AD1399">
        <f t="shared" si="175"/>
        <v>10</v>
      </c>
    </row>
    <row r="1400" spans="1:3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109.68181818181819</v>
      </c>
      <c r="P1400" s="5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1">
        <f t="shared" si="172"/>
        <v>42526.874236111107</v>
      </c>
      <c r="T1400" s="11">
        <f t="shared" si="173"/>
        <v>42556.874236111107</v>
      </c>
      <c r="AC1400">
        <f t="shared" si="174"/>
        <v>6</v>
      </c>
      <c r="AD1400">
        <f t="shared" si="175"/>
        <v>10</v>
      </c>
    </row>
    <row r="1401" spans="1:3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126.14444444444443</v>
      </c>
      <c r="P1401" s="5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1">
        <f t="shared" si="172"/>
        <v>41889.004317129627</v>
      </c>
      <c r="T1401" s="11">
        <f t="shared" si="173"/>
        <v>41919.004317129627</v>
      </c>
      <c r="AC1401">
        <f t="shared" si="174"/>
        <v>6</v>
      </c>
      <c r="AD1401">
        <f t="shared" si="175"/>
        <v>10</v>
      </c>
    </row>
    <row r="1402" spans="1:3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167.42857142857144</v>
      </c>
      <c r="P1402" s="5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1">
        <f t="shared" si="172"/>
        <v>42498.341122685189</v>
      </c>
      <c r="T1402" s="11">
        <f t="shared" si="173"/>
        <v>42533.229166666672</v>
      </c>
      <c r="AC1402">
        <f t="shared" si="174"/>
        <v>6</v>
      </c>
      <c r="AD1402">
        <f t="shared" si="175"/>
        <v>10</v>
      </c>
    </row>
    <row r="1403" spans="1:3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496.52000000000004</v>
      </c>
      <c r="P1403" s="5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1">
        <f t="shared" si="172"/>
        <v>41399.99622685185</v>
      </c>
      <c r="T1403" s="11">
        <f t="shared" si="173"/>
        <v>41420.99622685185</v>
      </c>
      <c r="AC1403">
        <f t="shared" si="174"/>
        <v>6</v>
      </c>
      <c r="AD1403">
        <f t="shared" si="175"/>
        <v>10</v>
      </c>
    </row>
    <row r="1404" spans="1:3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109.16</v>
      </c>
      <c r="P1404" s="5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1">
        <f t="shared" si="172"/>
        <v>42065.053368055553</v>
      </c>
      <c r="T1404" s="11">
        <f t="shared" si="173"/>
        <v>42125.011701388888</v>
      </c>
      <c r="AC1404">
        <f t="shared" si="174"/>
        <v>6</v>
      </c>
      <c r="AD1404">
        <f t="shared" si="175"/>
        <v>10</v>
      </c>
    </row>
    <row r="1405" spans="1:3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102.57499999999999</v>
      </c>
      <c r="P1405" s="5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1">
        <f t="shared" si="172"/>
        <v>41451.062905092593</v>
      </c>
      <c r="T1405" s="11">
        <f t="shared" si="173"/>
        <v>41481.062905092593</v>
      </c>
      <c r="AC1405">
        <f t="shared" si="174"/>
        <v>6</v>
      </c>
      <c r="AD1405">
        <f t="shared" si="175"/>
        <v>10</v>
      </c>
    </row>
    <row r="1406" spans="1:3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</v>
      </c>
      <c r="P1406" s="5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1">
        <f t="shared" si="172"/>
        <v>42032.510243055556</v>
      </c>
      <c r="T1406" s="11">
        <f t="shared" si="173"/>
        <v>42057.510243055556</v>
      </c>
      <c r="AC1406">
        <f t="shared" si="174"/>
        <v>11</v>
      </c>
      <c r="AD1406">
        <f t="shared" si="175"/>
        <v>23</v>
      </c>
    </row>
    <row r="1407" spans="1:3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0.42</v>
      </c>
      <c r="P1407" s="5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1">
        <f t="shared" si="172"/>
        <v>41941.680567129632</v>
      </c>
      <c r="T1407" s="11">
        <f t="shared" si="173"/>
        <v>41971.722233796296</v>
      </c>
      <c r="AC1407">
        <f t="shared" si="174"/>
        <v>11</v>
      </c>
      <c r="AD1407">
        <f t="shared" si="175"/>
        <v>23</v>
      </c>
    </row>
    <row r="1408" spans="1:3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0.125</v>
      </c>
      <c r="P1408" s="5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1">
        <f t="shared" si="172"/>
        <v>42297.432951388888</v>
      </c>
      <c r="T1408" s="11">
        <f t="shared" si="173"/>
        <v>42350.416666666672</v>
      </c>
      <c r="AC1408">
        <f t="shared" si="174"/>
        <v>11</v>
      </c>
      <c r="AD1408">
        <f t="shared" si="175"/>
        <v>23</v>
      </c>
    </row>
    <row r="1409" spans="1:3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0.5</v>
      </c>
      <c r="P1409" s="5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1">
        <f t="shared" si="172"/>
        <v>41838.536782407406</v>
      </c>
      <c r="T1409" s="11">
        <f t="shared" si="173"/>
        <v>41863.536782407406</v>
      </c>
      <c r="AC1409">
        <f t="shared" si="174"/>
        <v>11</v>
      </c>
      <c r="AD1409">
        <f t="shared" si="175"/>
        <v>23</v>
      </c>
    </row>
    <row r="1410" spans="1:3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7.1999999999999993</v>
      </c>
      <c r="P1410" s="5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1">
        <f t="shared" si="172"/>
        <v>42291.872175925921</v>
      </c>
      <c r="T1410" s="11">
        <f t="shared" si="173"/>
        <v>42321.913842592592</v>
      </c>
      <c r="AC1410">
        <f t="shared" si="174"/>
        <v>11</v>
      </c>
      <c r="AD1410">
        <f t="shared" si="175"/>
        <v>23</v>
      </c>
    </row>
    <row r="1411" spans="1:3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(E1411/D1411)*100</f>
        <v>0</v>
      </c>
      <c r="P1411" s="5" t="e">
        <f t="shared" ref="P1411:P1474" si="177">E1411/L1411</f>
        <v>#DIV/0!</v>
      </c>
      <c r="Q1411" t="str">
        <f t="shared" ref="Q1411:Q1474" si="178">LEFT(N1411,AC1411-1)</f>
        <v>publishing</v>
      </c>
      <c r="R1411" t="str">
        <f t="shared" ref="R1411:R1474" si="179">RIGHT(N1411,AD1411-AC1411)</f>
        <v>translations</v>
      </c>
      <c r="S1411" s="11">
        <f t="shared" ref="S1411:S1474" si="180">(J1411/86400)+DATE(1970,1,1)</f>
        <v>41945.133506944447</v>
      </c>
      <c r="T1411" s="11">
        <f t="shared" ref="T1411:T1474" si="181">(I1411/86400)+DATE(1970,1,1)</f>
        <v>42005.175173611111</v>
      </c>
      <c r="AC1411">
        <f t="shared" ref="AC1411:AC1474" si="182">FIND("/",N1411)</f>
        <v>11</v>
      </c>
      <c r="AD1411">
        <f t="shared" ref="AD1411:AD1474" si="183">LEN(N1411)</f>
        <v>23</v>
      </c>
    </row>
    <row r="1412" spans="1:3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1.6666666666666666E-2</v>
      </c>
      <c r="P1412" s="5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1">
        <f t="shared" si="180"/>
        <v>42479.318518518514</v>
      </c>
      <c r="T1412" s="11">
        <f t="shared" si="181"/>
        <v>42524.318518518514</v>
      </c>
      <c r="AC1412">
        <f t="shared" si="182"/>
        <v>11</v>
      </c>
      <c r="AD1412">
        <f t="shared" si="183"/>
        <v>23</v>
      </c>
    </row>
    <row r="1413" spans="1:3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0.23333333333333336</v>
      </c>
      <c r="P1413" s="5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1">
        <f t="shared" si="180"/>
        <v>42013.059027777781</v>
      </c>
      <c r="T1413" s="11">
        <f t="shared" si="181"/>
        <v>42041.059027777781</v>
      </c>
      <c r="AC1413">
        <f t="shared" si="182"/>
        <v>11</v>
      </c>
      <c r="AD1413">
        <f t="shared" si="183"/>
        <v>23</v>
      </c>
    </row>
    <row r="1414" spans="1:3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4.5714285714285712</v>
      </c>
      <c r="P1414" s="5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1">
        <f t="shared" si="180"/>
        <v>41947.063645833332</v>
      </c>
      <c r="T1414" s="11">
        <f t="shared" si="181"/>
        <v>41977.063645833332</v>
      </c>
      <c r="AC1414">
        <f t="shared" si="182"/>
        <v>11</v>
      </c>
      <c r="AD1414">
        <f t="shared" si="183"/>
        <v>23</v>
      </c>
    </row>
    <row r="1415" spans="1:3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5</v>
      </c>
      <c r="P1415" s="5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1">
        <f t="shared" si="180"/>
        <v>42360.437152777777</v>
      </c>
      <c r="T1415" s="11">
        <f t="shared" si="181"/>
        <v>42420.437152777777</v>
      </c>
      <c r="AC1415">
        <f t="shared" si="182"/>
        <v>11</v>
      </c>
      <c r="AD1415">
        <f t="shared" si="183"/>
        <v>23</v>
      </c>
    </row>
    <row r="1416" spans="1:3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0.2</v>
      </c>
      <c r="P1416" s="5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1">
        <f t="shared" si="180"/>
        <v>42708.25309027778</v>
      </c>
      <c r="T1416" s="11">
        <f t="shared" si="181"/>
        <v>42738.25309027778</v>
      </c>
      <c r="AC1416">
        <f t="shared" si="182"/>
        <v>11</v>
      </c>
      <c r="AD1416">
        <f t="shared" si="183"/>
        <v>23</v>
      </c>
    </row>
    <row r="1417" spans="1:3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18.181818181818183</v>
      </c>
      <c r="P1417" s="5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1">
        <f t="shared" si="180"/>
        <v>42192.675821759258</v>
      </c>
      <c r="T1417" s="11">
        <f t="shared" si="181"/>
        <v>42232.675821759258</v>
      </c>
      <c r="AC1417">
        <f t="shared" si="182"/>
        <v>11</v>
      </c>
      <c r="AD1417">
        <f t="shared" si="183"/>
        <v>23</v>
      </c>
    </row>
    <row r="1418" spans="1:3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5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1">
        <f t="shared" si="180"/>
        <v>42299.926145833335</v>
      </c>
      <c r="T1418" s="11">
        <f t="shared" si="181"/>
        <v>42329.967812499999</v>
      </c>
      <c r="AC1418">
        <f t="shared" si="182"/>
        <v>11</v>
      </c>
      <c r="AD1418">
        <f t="shared" si="183"/>
        <v>23</v>
      </c>
    </row>
    <row r="1419" spans="1:3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</v>
      </c>
      <c r="P1419" s="5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1">
        <f t="shared" si="180"/>
        <v>42232.15016203704</v>
      </c>
      <c r="T1419" s="11">
        <f t="shared" si="181"/>
        <v>42262.46597222222</v>
      </c>
      <c r="AC1419">
        <f t="shared" si="182"/>
        <v>11</v>
      </c>
      <c r="AD1419">
        <f t="shared" si="183"/>
        <v>23</v>
      </c>
    </row>
    <row r="1420" spans="1:3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0.2</v>
      </c>
      <c r="P1420" s="5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1">
        <f t="shared" si="180"/>
        <v>42395.456412037034</v>
      </c>
      <c r="T1420" s="11">
        <f t="shared" si="181"/>
        <v>42425.456412037034</v>
      </c>
      <c r="AC1420">
        <f t="shared" si="182"/>
        <v>11</v>
      </c>
      <c r="AD1420">
        <f t="shared" si="183"/>
        <v>23</v>
      </c>
    </row>
    <row r="1421" spans="1:3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7.0634920634920633</v>
      </c>
      <c r="P1421" s="5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1">
        <f t="shared" si="180"/>
        <v>42622.456238425926</v>
      </c>
      <c r="T1421" s="11">
        <f t="shared" si="181"/>
        <v>42652.456238425926</v>
      </c>
      <c r="AC1421">
        <f t="shared" si="182"/>
        <v>11</v>
      </c>
      <c r="AD1421">
        <f t="shared" si="183"/>
        <v>23</v>
      </c>
    </row>
    <row r="1422" spans="1:3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</v>
      </c>
      <c r="P1422" s="5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1">
        <f t="shared" si="180"/>
        <v>42524.667662037042</v>
      </c>
      <c r="T1422" s="11">
        <f t="shared" si="181"/>
        <v>42549.667662037042</v>
      </c>
      <c r="AC1422">
        <f t="shared" si="182"/>
        <v>11</v>
      </c>
      <c r="AD1422">
        <f t="shared" si="183"/>
        <v>23</v>
      </c>
    </row>
    <row r="1423" spans="1:3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0.1</v>
      </c>
      <c r="P1423" s="5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1">
        <f t="shared" si="180"/>
        <v>42013.915613425925</v>
      </c>
      <c r="T1423" s="11">
        <f t="shared" si="181"/>
        <v>42043.915613425925</v>
      </c>
      <c r="AC1423">
        <f t="shared" si="182"/>
        <v>11</v>
      </c>
      <c r="AD1423">
        <f t="shared" si="183"/>
        <v>23</v>
      </c>
    </row>
    <row r="1424" spans="1:3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0.104</v>
      </c>
      <c r="P1424" s="5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1">
        <f t="shared" si="180"/>
        <v>42604.239629629628</v>
      </c>
      <c r="T1424" s="11">
        <f t="shared" si="181"/>
        <v>42634.239629629628</v>
      </c>
      <c r="AC1424">
        <f t="shared" si="182"/>
        <v>11</v>
      </c>
      <c r="AD1424">
        <f t="shared" si="183"/>
        <v>23</v>
      </c>
    </row>
    <row r="1425" spans="1:3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0.33333333333333337</v>
      </c>
      <c r="P1425" s="5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1">
        <f t="shared" si="180"/>
        <v>42340.360312500001</v>
      </c>
      <c r="T1425" s="11">
        <f t="shared" si="181"/>
        <v>42370.360312500001</v>
      </c>
      <c r="AC1425">
        <f t="shared" si="182"/>
        <v>11</v>
      </c>
      <c r="AD1425">
        <f t="shared" si="183"/>
        <v>23</v>
      </c>
    </row>
    <row r="1426" spans="1:3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20.36</v>
      </c>
      <c r="P1426" s="5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1">
        <f t="shared" si="180"/>
        <v>42676.717615740738</v>
      </c>
      <c r="T1426" s="11">
        <f t="shared" si="181"/>
        <v>42689.759282407409</v>
      </c>
      <c r="AC1426">
        <f t="shared" si="182"/>
        <v>11</v>
      </c>
      <c r="AD1426">
        <f t="shared" si="183"/>
        <v>23</v>
      </c>
    </row>
    <row r="1427" spans="1:3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5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1">
        <f t="shared" si="180"/>
        <v>42093.131469907406</v>
      </c>
      <c r="T1427" s="11">
        <f t="shared" si="181"/>
        <v>42123.131469907406</v>
      </c>
      <c r="AC1427">
        <f t="shared" si="182"/>
        <v>11</v>
      </c>
      <c r="AD1427">
        <f t="shared" si="183"/>
        <v>23</v>
      </c>
    </row>
    <row r="1428" spans="1:3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5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1">
        <f t="shared" si="180"/>
        <v>42180.390277777777</v>
      </c>
      <c r="T1428" s="11">
        <f t="shared" si="181"/>
        <v>42240.390277777777</v>
      </c>
      <c r="AC1428">
        <f t="shared" si="182"/>
        <v>11</v>
      </c>
      <c r="AD1428">
        <f t="shared" si="183"/>
        <v>23</v>
      </c>
    </row>
    <row r="1429" spans="1:3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8.3800000000000008</v>
      </c>
      <c r="P1429" s="5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1">
        <f t="shared" si="180"/>
        <v>42601.851678240739</v>
      </c>
      <c r="T1429" s="11">
        <f t="shared" si="181"/>
        <v>42631.851678240739</v>
      </c>
      <c r="AC1429">
        <f t="shared" si="182"/>
        <v>11</v>
      </c>
      <c r="AD1429">
        <f t="shared" si="183"/>
        <v>23</v>
      </c>
    </row>
    <row r="1430" spans="1:3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4.5</v>
      </c>
      <c r="P1430" s="5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1">
        <f t="shared" si="180"/>
        <v>42432.379826388889</v>
      </c>
      <c r="T1430" s="11">
        <f t="shared" si="181"/>
        <v>42462.338159722218</v>
      </c>
      <c r="AC1430">
        <f t="shared" si="182"/>
        <v>11</v>
      </c>
      <c r="AD1430">
        <f t="shared" si="183"/>
        <v>23</v>
      </c>
    </row>
    <row r="1431" spans="1:3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5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1">
        <f t="shared" si="180"/>
        <v>42074.060671296298</v>
      </c>
      <c r="T1431" s="11">
        <f t="shared" si="181"/>
        <v>42104.060671296298</v>
      </c>
      <c r="AC1431">
        <f t="shared" si="182"/>
        <v>11</v>
      </c>
      <c r="AD1431">
        <f t="shared" si="183"/>
        <v>23</v>
      </c>
    </row>
    <row r="1432" spans="1:3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</v>
      </c>
      <c r="P1432" s="5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1">
        <f t="shared" si="180"/>
        <v>41961.813518518524</v>
      </c>
      <c r="T1432" s="11">
        <f t="shared" si="181"/>
        <v>41992.813518518524</v>
      </c>
      <c r="AC1432">
        <f t="shared" si="182"/>
        <v>11</v>
      </c>
      <c r="AD1432">
        <f t="shared" si="183"/>
        <v>23</v>
      </c>
    </row>
    <row r="1433" spans="1:3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31.94705882352941</v>
      </c>
      <c r="P1433" s="5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1">
        <f t="shared" si="180"/>
        <v>42304.210833333331</v>
      </c>
      <c r="T1433" s="11">
        <f t="shared" si="181"/>
        <v>42334.252500000002</v>
      </c>
      <c r="AC1433">
        <f t="shared" si="182"/>
        <v>11</v>
      </c>
      <c r="AD1433">
        <f t="shared" si="183"/>
        <v>23</v>
      </c>
    </row>
    <row r="1434" spans="1:3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5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1">
        <f t="shared" si="180"/>
        <v>42175.780416666668</v>
      </c>
      <c r="T1434" s="11">
        <f t="shared" si="181"/>
        <v>42205.780416666668</v>
      </c>
      <c r="AC1434">
        <f t="shared" si="182"/>
        <v>11</v>
      </c>
      <c r="AD1434">
        <f t="shared" si="183"/>
        <v>23</v>
      </c>
    </row>
    <row r="1435" spans="1:3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6.708333333333333</v>
      </c>
      <c r="P1435" s="5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1">
        <f t="shared" si="180"/>
        <v>42673.625868055555</v>
      </c>
      <c r="T1435" s="11">
        <f t="shared" si="181"/>
        <v>42714.458333333328</v>
      </c>
      <c r="AC1435">
        <f t="shared" si="182"/>
        <v>11</v>
      </c>
      <c r="AD1435">
        <f t="shared" si="183"/>
        <v>23</v>
      </c>
    </row>
    <row r="1436" spans="1:3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9.9878048780487809</v>
      </c>
      <c r="P1436" s="5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1">
        <f t="shared" si="180"/>
        <v>42142.767106481479</v>
      </c>
      <c r="T1436" s="11">
        <f t="shared" si="181"/>
        <v>42163.625</v>
      </c>
      <c r="AC1436">
        <f t="shared" si="182"/>
        <v>11</v>
      </c>
      <c r="AD1436">
        <f t="shared" si="183"/>
        <v>23</v>
      </c>
    </row>
    <row r="1437" spans="1:3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0.1</v>
      </c>
      <c r="P1437" s="5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1">
        <f t="shared" si="180"/>
        <v>42258.780324074076</v>
      </c>
      <c r="T1437" s="11">
        <f t="shared" si="181"/>
        <v>42288.780324074076</v>
      </c>
      <c r="AC1437">
        <f t="shared" si="182"/>
        <v>11</v>
      </c>
      <c r="AD1437">
        <f t="shared" si="183"/>
        <v>23</v>
      </c>
    </row>
    <row r="1438" spans="1:3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0.77</v>
      </c>
      <c r="P1438" s="5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1">
        <f t="shared" si="180"/>
        <v>42391.35019675926</v>
      </c>
      <c r="T1438" s="11">
        <f t="shared" si="181"/>
        <v>42421.35019675926</v>
      </c>
      <c r="AC1438">
        <f t="shared" si="182"/>
        <v>11</v>
      </c>
      <c r="AD1438">
        <f t="shared" si="183"/>
        <v>23</v>
      </c>
    </row>
    <row r="1439" spans="1:3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26.900000000000002</v>
      </c>
      <c r="P1439" s="5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1">
        <f t="shared" si="180"/>
        <v>41796.531701388885</v>
      </c>
      <c r="T1439" s="11">
        <f t="shared" si="181"/>
        <v>41833.207638888889</v>
      </c>
      <c r="AC1439">
        <f t="shared" si="182"/>
        <v>11</v>
      </c>
      <c r="AD1439">
        <f t="shared" si="183"/>
        <v>23</v>
      </c>
    </row>
    <row r="1440" spans="1:3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3</v>
      </c>
      <c r="P1440" s="5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1">
        <f t="shared" si="180"/>
        <v>42457.871516203704</v>
      </c>
      <c r="T1440" s="11">
        <f t="shared" si="181"/>
        <v>42487.579861111109</v>
      </c>
      <c r="AC1440">
        <f t="shared" si="182"/>
        <v>11</v>
      </c>
      <c r="AD1440">
        <f t="shared" si="183"/>
        <v>23</v>
      </c>
    </row>
    <row r="1441" spans="1:3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</v>
      </c>
      <c r="P1441" s="5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1">
        <f t="shared" si="180"/>
        <v>42040.829872685186</v>
      </c>
      <c r="T1441" s="11">
        <f t="shared" si="181"/>
        <v>42070.829872685186</v>
      </c>
      <c r="AC1441">
        <f t="shared" si="182"/>
        <v>11</v>
      </c>
      <c r="AD1441">
        <f t="shared" si="183"/>
        <v>23</v>
      </c>
    </row>
    <row r="1442" spans="1:3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7.6923076923076927E-3</v>
      </c>
      <c r="P1442" s="5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1">
        <f t="shared" si="180"/>
        <v>42486.748414351852</v>
      </c>
      <c r="T1442" s="11">
        <f t="shared" si="181"/>
        <v>42516.748414351852</v>
      </c>
      <c r="AC1442">
        <f t="shared" si="182"/>
        <v>11</v>
      </c>
      <c r="AD1442">
        <f t="shared" si="183"/>
        <v>23</v>
      </c>
    </row>
    <row r="1443" spans="1:3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</v>
      </c>
      <c r="P1443" s="5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1">
        <f t="shared" si="180"/>
        <v>42198.765844907408</v>
      </c>
      <c r="T1443" s="11">
        <f t="shared" si="181"/>
        <v>42258.765844907408</v>
      </c>
      <c r="AC1443">
        <f t="shared" si="182"/>
        <v>11</v>
      </c>
      <c r="AD1443">
        <f t="shared" si="183"/>
        <v>23</v>
      </c>
    </row>
    <row r="1444" spans="1:3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5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1">
        <f t="shared" si="180"/>
        <v>42485.64534722222</v>
      </c>
      <c r="T1444" s="11">
        <f t="shared" si="181"/>
        <v>42515.64534722222</v>
      </c>
      <c r="AC1444">
        <f t="shared" si="182"/>
        <v>11</v>
      </c>
      <c r="AD1444">
        <f t="shared" si="183"/>
        <v>23</v>
      </c>
    </row>
    <row r="1445" spans="1:3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5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1">
        <f t="shared" si="180"/>
        <v>42707.926030092596</v>
      </c>
      <c r="T1445" s="11">
        <f t="shared" si="181"/>
        <v>42737.926030092596</v>
      </c>
      <c r="AC1445">
        <f t="shared" si="182"/>
        <v>11</v>
      </c>
      <c r="AD1445">
        <f t="shared" si="183"/>
        <v>23</v>
      </c>
    </row>
    <row r="1446" spans="1:3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5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1">
        <f t="shared" si="180"/>
        <v>42199.873402777783</v>
      </c>
      <c r="T1446" s="11">
        <f t="shared" si="181"/>
        <v>42259.873402777783</v>
      </c>
      <c r="AC1446">
        <f t="shared" si="182"/>
        <v>11</v>
      </c>
      <c r="AD1446">
        <f t="shared" si="183"/>
        <v>23</v>
      </c>
    </row>
    <row r="1447" spans="1:3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5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1">
        <f t="shared" si="180"/>
        <v>42139.542303240742</v>
      </c>
      <c r="T1447" s="11">
        <f t="shared" si="181"/>
        <v>42169.542303240742</v>
      </c>
      <c r="AC1447">
        <f t="shared" si="182"/>
        <v>11</v>
      </c>
      <c r="AD1447">
        <f t="shared" si="183"/>
        <v>23</v>
      </c>
    </row>
    <row r="1448" spans="1:3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5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1">
        <f t="shared" si="180"/>
        <v>42461.447662037041</v>
      </c>
      <c r="T1448" s="11">
        <f t="shared" si="181"/>
        <v>42481.447662037041</v>
      </c>
      <c r="AC1448">
        <f t="shared" si="182"/>
        <v>11</v>
      </c>
      <c r="AD1448">
        <f t="shared" si="183"/>
        <v>23</v>
      </c>
    </row>
    <row r="1449" spans="1:3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1.4999999999999999E-2</v>
      </c>
      <c r="P1449" s="5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1">
        <f t="shared" si="180"/>
        <v>42529.730717592596</v>
      </c>
      <c r="T1449" s="11">
        <f t="shared" si="181"/>
        <v>42559.730717592596</v>
      </c>
      <c r="AC1449">
        <f t="shared" si="182"/>
        <v>11</v>
      </c>
      <c r="AD1449">
        <f t="shared" si="183"/>
        <v>23</v>
      </c>
    </row>
    <row r="1450" spans="1:3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5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1">
        <f t="shared" si="180"/>
        <v>42115.936550925922</v>
      </c>
      <c r="T1450" s="11">
        <f t="shared" si="181"/>
        <v>42146.225694444445</v>
      </c>
      <c r="AC1450">
        <f t="shared" si="182"/>
        <v>11</v>
      </c>
      <c r="AD1450">
        <f t="shared" si="183"/>
        <v>23</v>
      </c>
    </row>
    <row r="1451" spans="1:3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5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1">
        <f t="shared" si="180"/>
        <v>42086.811400462961</v>
      </c>
      <c r="T1451" s="11">
        <f t="shared" si="181"/>
        <v>42134.811400462961</v>
      </c>
      <c r="AC1451">
        <f t="shared" si="182"/>
        <v>11</v>
      </c>
      <c r="AD1451">
        <f t="shared" si="183"/>
        <v>23</v>
      </c>
    </row>
    <row r="1452" spans="1:3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1E-3</v>
      </c>
      <c r="P1452" s="5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1">
        <f t="shared" si="180"/>
        <v>42390.171261574069</v>
      </c>
      <c r="T1452" s="11">
        <f t="shared" si="181"/>
        <v>42420.171261574069</v>
      </c>
      <c r="AC1452">
        <f t="shared" si="182"/>
        <v>11</v>
      </c>
      <c r="AD1452">
        <f t="shared" si="183"/>
        <v>23</v>
      </c>
    </row>
    <row r="1453" spans="1:3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1.0554089709762533E-2</v>
      </c>
      <c r="P1453" s="5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1">
        <f t="shared" si="180"/>
        <v>41931.959016203706</v>
      </c>
      <c r="T1453" s="11">
        <f t="shared" si="181"/>
        <v>41962.00068287037</v>
      </c>
      <c r="AC1453">
        <f t="shared" si="182"/>
        <v>11</v>
      </c>
      <c r="AD1453">
        <f t="shared" si="183"/>
        <v>23</v>
      </c>
    </row>
    <row r="1454" spans="1:3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5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1">
        <f t="shared" si="180"/>
        <v>41818.703275462962</v>
      </c>
      <c r="T1454" s="11">
        <f t="shared" si="181"/>
        <v>41848.703275462962</v>
      </c>
      <c r="AC1454">
        <f t="shared" si="182"/>
        <v>11</v>
      </c>
      <c r="AD1454">
        <f t="shared" si="183"/>
        <v>23</v>
      </c>
    </row>
    <row r="1455" spans="1:3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5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1">
        <f t="shared" si="180"/>
        <v>42795.696145833332</v>
      </c>
      <c r="T1455" s="11">
        <f t="shared" si="181"/>
        <v>42840.654479166667</v>
      </c>
      <c r="AC1455">
        <f t="shared" si="182"/>
        <v>11</v>
      </c>
      <c r="AD1455">
        <f t="shared" si="183"/>
        <v>23</v>
      </c>
    </row>
    <row r="1456" spans="1:3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0.85714285714285721</v>
      </c>
      <c r="P1456" s="5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1">
        <f t="shared" si="180"/>
        <v>42463.866666666669</v>
      </c>
      <c r="T1456" s="11">
        <f t="shared" si="181"/>
        <v>42484.915972222225</v>
      </c>
      <c r="AC1456">
        <f t="shared" si="182"/>
        <v>11</v>
      </c>
      <c r="AD1456">
        <f t="shared" si="183"/>
        <v>23</v>
      </c>
    </row>
    <row r="1457" spans="1:3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10.5</v>
      </c>
      <c r="P1457" s="5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1">
        <f t="shared" si="180"/>
        <v>41832.672685185185</v>
      </c>
      <c r="T1457" s="11">
        <f t="shared" si="181"/>
        <v>41887.568749999999</v>
      </c>
      <c r="AC1457">
        <f t="shared" si="182"/>
        <v>11</v>
      </c>
      <c r="AD1457">
        <f t="shared" si="183"/>
        <v>23</v>
      </c>
    </row>
    <row r="1458" spans="1:3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2.9000000000000004</v>
      </c>
      <c r="P1458" s="5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1">
        <f t="shared" si="180"/>
        <v>42708.668576388889</v>
      </c>
      <c r="T1458" s="11">
        <f t="shared" si="181"/>
        <v>42738.668576388889</v>
      </c>
      <c r="AC1458">
        <f t="shared" si="182"/>
        <v>11</v>
      </c>
      <c r="AD1458">
        <f t="shared" si="183"/>
        <v>23</v>
      </c>
    </row>
    <row r="1459" spans="1:3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5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1">
        <f t="shared" si="180"/>
        <v>42289.89634259259</v>
      </c>
      <c r="T1459" s="11">
        <f t="shared" si="181"/>
        <v>42319.938009259262</v>
      </c>
      <c r="AC1459">
        <f t="shared" si="182"/>
        <v>11</v>
      </c>
      <c r="AD1459">
        <f t="shared" si="183"/>
        <v>23</v>
      </c>
    </row>
    <row r="1460" spans="1:3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5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1">
        <f t="shared" si="180"/>
        <v>41831.705555555556</v>
      </c>
      <c r="T1460" s="11">
        <f t="shared" si="181"/>
        <v>41862.166666666664</v>
      </c>
      <c r="AC1460">
        <f t="shared" si="182"/>
        <v>11</v>
      </c>
      <c r="AD1460">
        <f t="shared" si="183"/>
        <v>23</v>
      </c>
    </row>
    <row r="1461" spans="1:3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5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1">
        <f t="shared" si="180"/>
        <v>42312.204814814817</v>
      </c>
      <c r="T1461" s="11">
        <f t="shared" si="181"/>
        <v>42340.725694444445</v>
      </c>
      <c r="AC1461">
        <f t="shared" si="182"/>
        <v>11</v>
      </c>
      <c r="AD1461">
        <f t="shared" si="183"/>
        <v>23</v>
      </c>
    </row>
    <row r="1462" spans="1:3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5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1">
        <f t="shared" si="180"/>
        <v>41915.896967592591</v>
      </c>
      <c r="T1462" s="11">
        <f t="shared" si="181"/>
        <v>41973.989583333328</v>
      </c>
      <c r="AC1462">
        <f t="shared" si="182"/>
        <v>11</v>
      </c>
      <c r="AD1462">
        <f t="shared" si="183"/>
        <v>23</v>
      </c>
    </row>
    <row r="1463" spans="1:3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101.24459999999999</v>
      </c>
      <c r="P1463" s="5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1">
        <f t="shared" si="180"/>
        <v>41899.645300925928</v>
      </c>
      <c r="T1463" s="11">
        <f t="shared" si="181"/>
        <v>41933</v>
      </c>
      <c r="AC1463">
        <f t="shared" si="182"/>
        <v>11</v>
      </c>
      <c r="AD1463">
        <f t="shared" si="183"/>
        <v>27</v>
      </c>
    </row>
    <row r="1464" spans="1:3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108.5175</v>
      </c>
      <c r="P1464" s="5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1">
        <f t="shared" si="180"/>
        <v>41344.662858796299</v>
      </c>
      <c r="T1464" s="11">
        <f t="shared" si="181"/>
        <v>41374.662858796299</v>
      </c>
      <c r="AC1464">
        <f t="shared" si="182"/>
        <v>11</v>
      </c>
      <c r="AD1464">
        <f t="shared" si="183"/>
        <v>27</v>
      </c>
    </row>
    <row r="1465" spans="1:3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147.66666666666666</v>
      </c>
      <c r="P1465" s="5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1">
        <f t="shared" si="180"/>
        <v>41326.911319444444</v>
      </c>
      <c r="T1465" s="11">
        <f t="shared" si="181"/>
        <v>41371.869652777779</v>
      </c>
      <c r="AC1465">
        <f t="shared" si="182"/>
        <v>11</v>
      </c>
      <c r="AD1465">
        <f t="shared" si="183"/>
        <v>27</v>
      </c>
    </row>
    <row r="1466" spans="1:3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163.19999999999999</v>
      </c>
      <c r="P1466" s="5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1">
        <f t="shared" si="180"/>
        <v>41291.661550925928</v>
      </c>
      <c r="T1466" s="11">
        <f t="shared" si="181"/>
        <v>41321.661550925928</v>
      </c>
      <c r="AC1466">
        <f t="shared" si="182"/>
        <v>11</v>
      </c>
      <c r="AD1466">
        <f t="shared" si="183"/>
        <v>27</v>
      </c>
    </row>
    <row r="1467" spans="1:3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456.41449999999998</v>
      </c>
      <c r="P1467" s="5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1">
        <f t="shared" si="180"/>
        <v>40959.734398148146</v>
      </c>
      <c r="T1467" s="11">
        <f t="shared" si="181"/>
        <v>40990.125</v>
      </c>
      <c r="AC1467">
        <f t="shared" si="182"/>
        <v>11</v>
      </c>
      <c r="AD1467">
        <f t="shared" si="183"/>
        <v>27</v>
      </c>
    </row>
    <row r="1468" spans="1:3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107.87731249999999</v>
      </c>
      <c r="P1468" s="5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1">
        <f t="shared" si="180"/>
        <v>42340.172060185185</v>
      </c>
      <c r="T1468" s="11">
        <f t="shared" si="181"/>
        <v>42381.208333333328</v>
      </c>
      <c r="AC1468">
        <f t="shared" si="182"/>
        <v>11</v>
      </c>
      <c r="AD1468">
        <f t="shared" si="183"/>
        <v>27</v>
      </c>
    </row>
    <row r="1469" spans="1:3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115.08</v>
      </c>
      <c r="P1469" s="5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1">
        <f t="shared" si="180"/>
        <v>40933.80190972222</v>
      </c>
      <c r="T1469" s="11">
        <f t="shared" si="181"/>
        <v>40993.760243055556</v>
      </c>
      <c r="AC1469">
        <f t="shared" si="182"/>
        <v>11</v>
      </c>
      <c r="AD1469">
        <f t="shared" si="183"/>
        <v>27</v>
      </c>
    </row>
    <row r="1470" spans="1:3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102.36842105263158</v>
      </c>
      <c r="P1470" s="5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1">
        <f t="shared" si="180"/>
        <v>40646.014456018514</v>
      </c>
      <c r="T1470" s="11">
        <f t="shared" si="181"/>
        <v>40706.014456018514</v>
      </c>
      <c r="AC1470">
        <f t="shared" si="182"/>
        <v>11</v>
      </c>
      <c r="AD1470">
        <f t="shared" si="183"/>
        <v>27</v>
      </c>
    </row>
    <row r="1471" spans="1:3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108.42485875706214</v>
      </c>
      <c r="P1471" s="5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1">
        <f t="shared" si="180"/>
        <v>41290.598483796297</v>
      </c>
      <c r="T1471" s="11">
        <f t="shared" si="181"/>
        <v>41320.598483796297</v>
      </c>
      <c r="AC1471">
        <f t="shared" si="182"/>
        <v>11</v>
      </c>
      <c r="AD1471">
        <f t="shared" si="183"/>
        <v>27</v>
      </c>
    </row>
    <row r="1472" spans="1:3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125.13333333333334</v>
      </c>
      <c r="P1472" s="5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1">
        <f t="shared" si="180"/>
        <v>41250.827118055553</v>
      </c>
      <c r="T1472" s="11">
        <f t="shared" si="181"/>
        <v>41271.827118055553</v>
      </c>
      <c r="AC1472">
        <f t="shared" si="182"/>
        <v>11</v>
      </c>
      <c r="AD1472">
        <f t="shared" si="183"/>
        <v>27</v>
      </c>
    </row>
    <row r="1473" spans="1:3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103.840625</v>
      </c>
      <c r="P1473" s="5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1">
        <f t="shared" si="180"/>
        <v>42073.957569444443</v>
      </c>
      <c r="T1473" s="11">
        <f t="shared" si="181"/>
        <v>42103.957569444443</v>
      </c>
      <c r="AC1473">
        <f t="shared" si="182"/>
        <v>11</v>
      </c>
      <c r="AD1473">
        <f t="shared" si="183"/>
        <v>27</v>
      </c>
    </row>
    <row r="1474" spans="1:3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138.70400000000001</v>
      </c>
      <c r="P1474" s="5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1">
        <f t="shared" si="180"/>
        <v>41533.542858796296</v>
      </c>
      <c r="T1474" s="11">
        <f t="shared" si="181"/>
        <v>41563.542858796296</v>
      </c>
      <c r="AC1474">
        <f t="shared" si="182"/>
        <v>11</v>
      </c>
      <c r="AD1474">
        <f t="shared" si="183"/>
        <v>27</v>
      </c>
    </row>
    <row r="1475" spans="1:3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(E1475/D1475)*100</f>
        <v>120.51600000000001</v>
      </c>
      <c r="P1475" s="5">
        <f t="shared" ref="P1475:P1538" si="185">E1475/L1475</f>
        <v>38.462553191489363</v>
      </c>
      <c r="Q1475" t="str">
        <f t="shared" ref="Q1475:Q1538" si="186">LEFT(N1475,AC1475-1)</f>
        <v>publishing</v>
      </c>
      <c r="R1475" t="str">
        <f t="shared" ref="R1475:R1538" si="187">RIGHT(N1475,AD1475-AC1475)</f>
        <v>radio &amp; podcasts</v>
      </c>
      <c r="S1475" s="11">
        <f t="shared" ref="S1475:S1538" si="188">(J1475/86400)+DATE(1970,1,1)</f>
        <v>40939.979618055557</v>
      </c>
      <c r="T1475" s="11">
        <f t="shared" ref="T1475:T1538" si="189">(I1475/86400)+DATE(1970,1,1)</f>
        <v>40969.979618055557</v>
      </c>
      <c r="AC1475">
        <f t="shared" ref="AC1475:AC1538" si="190">FIND("/",N1475)</f>
        <v>11</v>
      </c>
      <c r="AD1475">
        <f t="shared" ref="AD1475:AD1538" si="191">LEN(N1475)</f>
        <v>27</v>
      </c>
    </row>
    <row r="1476" spans="1:3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112.26666666666667</v>
      </c>
      <c r="P1476" s="5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1">
        <f t="shared" si="188"/>
        <v>41500.72791666667</v>
      </c>
      <c r="T1476" s="11">
        <f t="shared" si="189"/>
        <v>41530.72791666667</v>
      </c>
      <c r="AC1476">
        <f t="shared" si="190"/>
        <v>11</v>
      </c>
      <c r="AD1476">
        <f t="shared" si="191"/>
        <v>27</v>
      </c>
    </row>
    <row r="1477" spans="1:3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188.66966666666667</v>
      </c>
      <c r="P1477" s="5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1">
        <f t="shared" si="188"/>
        <v>41960.722951388889</v>
      </c>
      <c r="T1477" s="11">
        <f t="shared" si="189"/>
        <v>41993.207638888889</v>
      </c>
      <c r="AC1477">
        <f t="shared" si="190"/>
        <v>11</v>
      </c>
      <c r="AD1477">
        <f t="shared" si="191"/>
        <v>27</v>
      </c>
    </row>
    <row r="1478" spans="1:3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661.55466666666666</v>
      </c>
      <c r="P1478" s="5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1">
        <f t="shared" si="188"/>
        <v>40766.041921296295</v>
      </c>
      <c r="T1478" s="11">
        <f t="shared" si="189"/>
        <v>40796.041921296295</v>
      </c>
      <c r="AC1478">
        <f t="shared" si="190"/>
        <v>11</v>
      </c>
      <c r="AD1478">
        <f t="shared" si="191"/>
        <v>27</v>
      </c>
    </row>
    <row r="1479" spans="1:3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111.31</v>
      </c>
      <c r="P1479" s="5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1">
        <f t="shared" si="188"/>
        <v>40840.615787037037</v>
      </c>
      <c r="T1479" s="11">
        <f t="shared" si="189"/>
        <v>40900.125</v>
      </c>
      <c r="AC1479">
        <f t="shared" si="190"/>
        <v>11</v>
      </c>
      <c r="AD1479">
        <f t="shared" si="191"/>
        <v>27</v>
      </c>
    </row>
    <row r="1480" spans="1:3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1181.6142199999999</v>
      </c>
      <c r="P1480" s="5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1">
        <f t="shared" si="188"/>
        <v>41394.871678240743</v>
      </c>
      <c r="T1480" s="11">
        <f t="shared" si="189"/>
        <v>41408.871678240743</v>
      </c>
      <c r="AC1480">
        <f t="shared" si="190"/>
        <v>11</v>
      </c>
      <c r="AD1480">
        <f t="shared" si="191"/>
        <v>27</v>
      </c>
    </row>
    <row r="1481" spans="1:3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137.375</v>
      </c>
      <c r="P1481" s="5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1">
        <f t="shared" si="188"/>
        <v>41754.745243055557</v>
      </c>
      <c r="T1481" s="11">
        <f t="shared" si="189"/>
        <v>41769.165972222225</v>
      </c>
      <c r="AC1481">
        <f t="shared" si="190"/>
        <v>11</v>
      </c>
      <c r="AD1481">
        <f t="shared" si="191"/>
        <v>27</v>
      </c>
    </row>
    <row r="1482" spans="1:3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117.04040000000001</v>
      </c>
      <c r="P1482" s="5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1">
        <f t="shared" si="188"/>
        <v>41464.934016203704</v>
      </c>
      <c r="T1482" s="11">
        <f t="shared" si="189"/>
        <v>41481.708333333336</v>
      </c>
      <c r="AC1482">
        <f t="shared" si="190"/>
        <v>11</v>
      </c>
      <c r="AD1482">
        <f t="shared" si="191"/>
        <v>27</v>
      </c>
    </row>
    <row r="1483" spans="1:3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</v>
      </c>
      <c r="P1483" s="5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1">
        <f t="shared" si="188"/>
        <v>41550.922974537039</v>
      </c>
      <c r="T1483" s="11">
        <f t="shared" si="189"/>
        <v>41580.922974537039</v>
      </c>
      <c r="AC1483">
        <f t="shared" si="190"/>
        <v>11</v>
      </c>
      <c r="AD1483">
        <f t="shared" si="191"/>
        <v>18</v>
      </c>
    </row>
    <row r="1484" spans="1:3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0.1</v>
      </c>
      <c r="P1484" s="5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1">
        <f t="shared" si="188"/>
        <v>41136.858055555553</v>
      </c>
      <c r="T1484" s="11">
        <f t="shared" si="189"/>
        <v>41159.327083333337</v>
      </c>
      <c r="AC1484">
        <f t="shared" si="190"/>
        <v>11</v>
      </c>
      <c r="AD1484">
        <f t="shared" si="191"/>
        <v>18</v>
      </c>
    </row>
    <row r="1485" spans="1:3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0.7142857142857143</v>
      </c>
      <c r="P1485" s="5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1">
        <f t="shared" si="188"/>
        <v>42548.192997685182</v>
      </c>
      <c r="T1485" s="11">
        <f t="shared" si="189"/>
        <v>42573.192997685182</v>
      </c>
      <c r="AC1485">
        <f t="shared" si="190"/>
        <v>11</v>
      </c>
      <c r="AD1485">
        <f t="shared" si="191"/>
        <v>18</v>
      </c>
    </row>
    <row r="1486" spans="1:3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5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1">
        <f t="shared" si="188"/>
        <v>41053.200960648144</v>
      </c>
      <c r="T1486" s="11">
        <f t="shared" si="189"/>
        <v>41111.618750000001</v>
      </c>
      <c r="AC1486">
        <f t="shared" si="190"/>
        <v>11</v>
      </c>
      <c r="AD1486">
        <f t="shared" si="191"/>
        <v>18</v>
      </c>
    </row>
    <row r="1487" spans="1:3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2.2388059701492535</v>
      </c>
      <c r="P1487" s="5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1">
        <f t="shared" si="188"/>
        <v>42130.795983796299</v>
      </c>
      <c r="T1487" s="11">
        <f t="shared" si="189"/>
        <v>42175.795983796299</v>
      </c>
      <c r="AC1487">
        <f t="shared" si="190"/>
        <v>11</v>
      </c>
      <c r="AD1487">
        <f t="shared" si="191"/>
        <v>18</v>
      </c>
    </row>
    <row r="1488" spans="1:3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0.24</v>
      </c>
      <c r="P1488" s="5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1">
        <f t="shared" si="188"/>
        <v>42032.168530092589</v>
      </c>
      <c r="T1488" s="11">
        <f t="shared" si="189"/>
        <v>42062.168530092589</v>
      </c>
      <c r="AC1488">
        <f t="shared" si="190"/>
        <v>11</v>
      </c>
      <c r="AD1488">
        <f t="shared" si="191"/>
        <v>18</v>
      </c>
    </row>
    <row r="1489" spans="1:3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5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1">
        <f t="shared" si="188"/>
        <v>42554.917488425926</v>
      </c>
      <c r="T1489" s="11">
        <f t="shared" si="189"/>
        <v>42584.917488425926</v>
      </c>
      <c r="AC1489">
        <f t="shared" si="190"/>
        <v>11</v>
      </c>
      <c r="AD1489">
        <f t="shared" si="191"/>
        <v>18</v>
      </c>
    </row>
    <row r="1490" spans="1:3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</v>
      </c>
      <c r="P1490" s="5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1">
        <f t="shared" si="188"/>
        <v>41614.563194444447</v>
      </c>
      <c r="T1490" s="11">
        <f t="shared" si="189"/>
        <v>41644.563194444447</v>
      </c>
      <c r="AC1490">
        <f t="shared" si="190"/>
        <v>11</v>
      </c>
      <c r="AD1490">
        <f t="shared" si="191"/>
        <v>18</v>
      </c>
    </row>
    <row r="1491" spans="1:3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5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1">
        <f t="shared" si="188"/>
        <v>41198.611712962964</v>
      </c>
      <c r="T1491" s="11">
        <f t="shared" si="189"/>
        <v>41228.653379629628</v>
      </c>
      <c r="AC1491">
        <f t="shared" si="190"/>
        <v>11</v>
      </c>
      <c r="AD1491">
        <f t="shared" si="191"/>
        <v>18</v>
      </c>
    </row>
    <row r="1492" spans="1:3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30.862068965517242</v>
      </c>
      <c r="P1492" s="5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1">
        <f t="shared" si="188"/>
        <v>41520.561041666668</v>
      </c>
      <c r="T1492" s="11">
        <f t="shared" si="189"/>
        <v>41549.561041666668</v>
      </c>
      <c r="AC1492">
        <f t="shared" si="190"/>
        <v>11</v>
      </c>
      <c r="AD1492">
        <f t="shared" si="191"/>
        <v>18</v>
      </c>
    </row>
    <row r="1493" spans="1:3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8.3333333333333321</v>
      </c>
      <c r="P1493" s="5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1">
        <f t="shared" si="188"/>
        <v>41991.713460648149</v>
      </c>
      <c r="T1493" s="11">
        <f t="shared" si="189"/>
        <v>42050.651388888888</v>
      </c>
      <c r="AC1493">
        <f t="shared" si="190"/>
        <v>11</v>
      </c>
      <c r="AD1493">
        <f t="shared" si="191"/>
        <v>18</v>
      </c>
    </row>
    <row r="1494" spans="1:3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0.75</v>
      </c>
      <c r="P1494" s="5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1">
        <f t="shared" si="188"/>
        <v>40682.884791666671</v>
      </c>
      <c r="T1494" s="11">
        <f t="shared" si="189"/>
        <v>40712.884791666671</v>
      </c>
      <c r="AC1494">
        <f t="shared" si="190"/>
        <v>11</v>
      </c>
      <c r="AD1494">
        <f t="shared" si="191"/>
        <v>18</v>
      </c>
    </row>
    <row r="1495" spans="1:3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5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1">
        <f t="shared" si="188"/>
        <v>41411.866608796292</v>
      </c>
      <c r="T1495" s="11">
        <f t="shared" si="189"/>
        <v>41441.866608796292</v>
      </c>
      <c r="AC1495">
        <f t="shared" si="190"/>
        <v>11</v>
      </c>
      <c r="AD1495">
        <f t="shared" si="191"/>
        <v>18</v>
      </c>
    </row>
    <row r="1496" spans="1:3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8.9</v>
      </c>
      <c r="P1496" s="5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1">
        <f t="shared" si="188"/>
        <v>42067.722372685181</v>
      </c>
      <c r="T1496" s="11">
        <f t="shared" si="189"/>
        <v>42097.651388888888</v>
      </c>
      <c r="AC1496">
        <f t="shared" si="190"/>
        <v>11</v>
      </c>
      <c r="AD1496">
        <f t="shared" si="191"/>
        <v>18</v>
      </c>
    </row>
    <row r="1497" spans="1:3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5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1">
        <f t="shared" si="188"/>
        <v>40752.789710648147</v>
      </c>
      <c r="T1497" s="11">
        <f t="shared" si="189"/>
        <v>40782.789710648147</v>
      </c>
      <c r="AC1497">
        <f t="shared" si="190"/>
        <v>11</v>
      </c>
      <c r="AD1497">
        <f t="shared" si="191"/>
        <v>18</v>
      </c>
    </row>
    <row r="1498" spans="1:3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5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1">
        <f t="shared" si="188"/>
        <v>41838.475219907406</v>
      </c>
      <c r="T1498" s="11">
        <f t="shared" si="189"/>
        <v>41898.475219907406</v>
      </c>
      <c r="AC1498">
        <f t="shared" si="190"/>
        <v>11</v>
      </c>
      <c r="AD1498">
        <f t="shared" si="191"/>
        <v>18</v>
      </c>
    </row>
    <row r="1499" spans="1:3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6.6666666666666671E-3</v>
      </c>
      <c r="P1499" s="5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1">
        <f t="shared" si="188"/>
        <v>41444.64261574074</v>
      </c>
      <c r="T1499" s="11">
        <f t="shared" si="189"/>
        <v>41486.821527777778</v>
      </c>
      <c r="AC1499">
        <f t="shared" si="190"/>
        <v>11</v>
      </c>
      <c r="AD1499">
        <f t="shared" si="191"/>
        <v>18</v>
      </c>
    </row>
    <row r="1500" spans="1:3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</v>
      </c>
      <c r="P1500" s="5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1">
        <f t="shared" si="188"/>
        <v>41840.983541666668</v>
      </c>
      <c r="T1500" s="11">
        <f t="shared" si="189"/>
        <v>41885.983541666668</v>
      </c>
      <c r="AC1500">
        <f t="shared" si="190"/>
        <v>11</v>
      </c>
      <c r="AD1500">
        <f t="shared" si="191"/>
        <v>18</v>
      </c>
    </row>
    <row r="1501" spans="1:3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0.25</v>
      </c>
      <c r="P1501" s="5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1">
        <f t="shared" si="188"/>
        <v>42527.007326388892</v>
      </c>
      <c r="T1501" s="11">
        <f t="shared" si="189"/>
        <v>42587.007326388892</v>
      </c>
      <c r="AC1501">
        <f t="shared" si="190"/>
        <v>11</v>
      </c>
      <c r="AD1501">
        <f t="shared" si="191"/>
        <v>18</v>
      </c>
    </row>
    <row r="1502" spans="1:3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25.035714285714285</v>
      </c>
      <c r="P1502" s="5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1">
        <f t="shared" si="188"/>
        <v>41365.904594907406</v>
      </c>
      <c r="T1502" s="11">
        <f t="shared" si="189"/>
        <v>41395.904594907406</v>
      </c>
      <c r="AC1502">
        <f t="shared" si="190"/>
        <v>11</v>
      </c>
      <c r="AD1502">
        <f t="shared" si="191"/>
        <v>18</v>
      </c>
    </row>
    <row r="1503" spans="1:3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166.33076923076925</v>
      </c>
      <c r="P1503" s="5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1">
        <f t="shared" si="188"/>
        <v>42163.583599537036</v>
      </c>
      <c r="T1503" s="11">
        <f t="shared" si="189"/>
        <v>42193.583599537036</v>
      </c>
      <c r="AC1503">
        <f t="shared" si="190"/>
        <v>12</v>
      </c>
      <c r="AD1503">
        <f t="shared" si="191"/>
        <v>22</v>
      </c>
    </row>
    <row r="1504" spans="1:3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101.44545454545455</v>
      </c>
      <c r="P1504" s="5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1">
        <f t="shared" si="188"/>
        <v>42426.542592592596</v>
      </c>
      <c r="T1504" s="11">
        <f t="shared" si="189"/>
        <v>42454.916666666672</v>
      </c>
      <c r="AC1504">
        <f t="shared" si="190"/>
        <v>12</v>
      </c>
      <c r="AD1504">
        <f t="shared" si="191"/>
        <v>22</v>
      </c>
    </row>
    <row r="1505" spans="1:3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107.89146666666667</v>
      </c>
      <c r="P1505" s="5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1">
        <f t="shared" si="188"/>
        <v>42606.347233796296</v>
      </c>
      <c r="T1505" s="11">
        <f t="shared" si="189"/>
        <v>42666.347233796296</v>
      </c>
      <c r="AC1505">
        <f t="shared" si="190"/>
        <v>12</v>
      </c>
      <c r="AD1505">
        <f t="shared" si="191"/>
        <v>22</v>
      </c>
    </row>
    <row r="1506" spans="1:3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277.93846153846158</v>
      </c>
      <c r="P1506" s="5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1">
        <f t="shared" si="188"/>
        <v>41772.657685185186</v>
      </c>
      <c r="T1506" s="11">
        <f t="shared" si="189"/>
        <v>41800.356249999997</v>
      </c>
      <c r="AC1506">
        <f t="shared" si="190"/>
        <v>12</v>
      </c>
      <c r="AD1506">
        <f t="shared" si="191"/>
        <v>22</v>
      </c>
    </row>
    <row r="1507" spans="1:3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103.58125</v>
      </c>
      <c r="P1507" s="5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1">
        <f t="shared" si="188"/>
        <v>42414.44332175926</v>
      </c>
      <c r="T1507" s="11">
        <f t="shared" si="189"/>
        <v>42451.834027777775</v>
      </c>
      <c r="AC1507">
        <f t="shared" si="190"/>
        <v>12</v>
      </c>
      <c r="AD1507">
        <f t="shared" si="191"/>
        <v>22</v>
      </c>
    </row>
    <row r="1508" spans="1:3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111.4</v>
      </c>
      <c r="P1508" s="5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1">
        <f t="shared" si="188"/>
        <v>41814.785925925928</v>
      </c>
      <c r="T1508" s="11">
        <f t="shared" si="189"/>
        <v>41844.785925925928</v>
      </c>
      <c r="AC1508">
        <f t="shared" si="190"/>
        <v>12</v>
      </c>
      <c r="AD1508">
        <f t="shared" si="191"/>
        <v>22</v>
      </c>
    </row>
    <row r="1509" spans="1:3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215</v>
      </c>
      <c r="P1509" s="5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1">
        <f t="shared" si="188"/>
        <v>40254.450335648144</v>
      </c>
      <c r="T1509" s="11">
        <f t="shared" si="189"/>
        <v>40313.340277777781</v>
      </c>
      <c r="AC1509">
        <f t="shared" si="190"/>
        <v>12</v>
      </c>
      <c r="AD1509">
        <f t="shared" si="191"/>
        <v>22</v>
      </c>
    </row>
    <row r="1510" spans="1:3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110.76216216216217</v>
      </c>
      <c r="P1510" s="5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1">
        <f t="shared" si="188"/>
        <v>41786.614363425928</v>
      </c>
      <c r="T1510" s="11">
        <f t="shared" si="189"/>
        <v>41817.614363425928</v>
      </c>
      <c r="AC1510">
        <f t="shared" si="190"/>
        <v>12</v>
      </c>
      <c r="AD1510">
        <f t="shared" si="191"/>
        <v>22</v>
      </c>
    </row>
    <row r="1511" spans="1:3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123.64125714285714</v>
      </c>
      <c r="P1511" s="5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1">
        <f t="shared" si="188"/>
        <v>42751.533391203702</v>
      </c>
      <c r="T1511" s="11">
        <f t="shared" si="189"/>
        <v>42780.957638888889</v>
      </c>
      <c r="AC1511">
        <f t="shared" si="190"/>
        <v>12</v>
      </c>
      <c r="AD1511">
        <f t="shared" si="191"/>
        <v>22</v>
      </c>
    </row>
    <row r="1512" spans="1:3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101.03500000000001</v>
      </c>
      <c r="P1512" s="5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1">
        <f t="shared" si="188"/>
        <v>41809.385162037041</v>
      </c>
      <c r="T1512" s="11">
        <f t="shared" si="189"/>
        <v>41839.385162037041</v>
      </c>
      <c r="AC1512">
        <f t="shared" si="190"/>
        <v>12</v>
      </c>
      <c r="AD1512">
        <f t="shared" si="191"/>
        <v>22</v>
      </c>
    </row>
    <row r="1513" spans="1:3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111.79285714285714</v>
      </c>
      <c r="P1513" s="5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1">
        <f t="shared" si="188"/>
        <v>42296.583379629628</v>
      </c>
      <c r="T1513" s="11">
        <f t="shared" si="189"/>
        <v>42326.625046296293</v>
      </c>
      <c r="AC1513">
        <f t="shared" si="190"/>
        <v>12</v>
      </c>
      <c r="AD1513">
        <f t="shared" si="191"/>
        <v>22</v>
      </c>
    </row>
    <row r="1514" spans="1:3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558.7714285714286</v>
      </c>
      <c r="P1514" s="5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1">
        <f t="shared" si="188"/>
        <v>42741.684479166666</v>
      </c>
      <c r="T1514" s="11">
        <f t="shared" si="189"/>
        <v>42771.684479166666</v>
      </c>
      <c r="AC1514">
        <f t="shared" si="190"/>
        <v>12</v>
      </c>
      <c r="AD1514">
        <f t="shared" si="191"/>
        <v>22</v>
      </c>
    </row>
    <row r="1515" spans="1:3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150.01875000000001</v>
      </c>
      <c r="P1515" s="5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1">
        <f t="shared" si="188"/>
        <v>41806.637337962966</v>
      </c>
      <c r="T1515" s="11">
        <f t="shared" si="189"/>
        <v>41836.637337962966</v>
      </c>
      <c r="AC1515">
        <f t="shared" si="190"/>
        <v>12</v>
      </c>
      <c r="AD1515">
        <f t="shared" si="191"/>
        <v>22</v>
      </c>
    </row>
    <row r="1516" spans="1:3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106.476</v>
      </c>
      <c r="P1516" s="5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1">
        <f t="shared" si="188"/>
        <v>42234.597685185188</v>
      </c>
      <c r="T1516" s="11">
        <f t="shared" si="189"/>
        <v>42274.597685185188</v>
      </c>
      <c r="AC1516">
        <f t="shared" si="190"/>
        <v>12</v>
      </c>
      <c r="AD1516">
        <f t="shared" si="191"/>
        <v>22</v>
      </c>
    </row>
    <row r="1517" spans="1:3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157.18899999999999</v>
      </c>
      <c r="P1517" s="5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1">
        <f t="shared" si="188"/>
        <v>42415.253437499996</v>
      </c>
      <c r="T1517" s="11">
        <f t="shared" si="189"/>
        <v>42445.211770833332</v>
      </c>
      <c r="AC1517">
        <f t="shared" si="190"/>
        <v>12</v>
      </c>
      <c r="AD1517">
        <f t="shared" si="191"/>
        <v>22</v>
      </c>
    </row>
    <row r="1518" spans="1:3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108.65882352941176</v>
      </c>
      <c r="P1518" s="5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1">
        <f t="shared" si="188"/>
        <v>42619.466342592597</v>
      </c>
      <c r="T1518" s="11">
        <f t="shared" si="189"/>
        <v>42649.583333333328</v>
      </c>
      <c r="AC1518">
        <f t="shared" si="190"/>
        <v>12</v>
      </c>
      <c r="AD1518">
        <f t="shared" si="191"/>
        <v>22</v>
      </c>
    </row>
    <row r="1519" spans="1:3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161.97999999999999</v>
      </c>
      <c r="P1519" s="5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1">
        <f t="shared" si="188"/>
        <v>41948.56658564815</v>
      </c>
      <c r="T1519" s="11">
        <f t="shared" si="189"/>
        <v>41979.25</v>
      </c>
      <c r="AC1519">
        <f t="shared" si="190"/>
        <v>12</v>
      </c>
      <c r="AD1519">
        <f t="shared" si="191"/>
        <v>22</v>
      </c>
    </row>
    <row r="1520" spans="1:3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205.36666666666665</v>
      </c>
      <c r="P1520" s="5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1">
        <f t="shared" si="188"/>
        <v>41760.8200462963</v>
      </c>
      <c r="T1520" s="11">
        <f t="shared" si="189"/>
        <v>41790.8200462963</v>
      </c>
      <c r="AC1520">
        <f t="shared" si="190"/>
        <v>12</v>
      </c>
      <c r="AD1520">
        <f t="shared" si="191"/>
        <v>22</v>
      </c>
    </row>
    <row r="1521" spans="1:3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103.36388888888889</v>
      </c>
      <c r="P1521" s="5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1">
        <f t="shared" si="188"/>
        <v>41782.741701388892</v>
      </c>
      <c r="T1521" s="11">
        <f t="shared" si="189"/>
        <v>41810.915972222225</v>
      </c>
      <c r="AC1521">
        <f t="shared" si="190"/>
        <v>12</v>
      </c>
      <c r="AD1521">
        <f t="shared" si="191"/>
        <v>22</v>
      </c>
    </row>
    <row r="1522" spans="1:3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103.47222222222223</v>
      </c>
      <c r="P1522" s="5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1">
        <f t="shared" si="188"/>
        <v>41955.857789351852</v>
      </c>
      <c r="T1522" s="11">
        <f t="shared" si="189"/>
        <v>41992.166666666672</v>
      </c>
      <c r="AC1522">
        <f t="shared" si="190"/>
        <v>12</v>
      </c>
      <c r="AD1522">
        <f t="shared" si="191"/>
        <v>22</v>
      </c>
    </row>
    <row r="1523" spans="1:3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106.81333333333333</v>
      </c>
      <c r="P1523" s="5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1">
        <f t="shared" si="188"/>
        <v>42493.167719907404</v>
      </c>
      <c r="T1523" s="11">
        <f t="shared" si="189"/>
        <v>42528.167719907404</v>
      </c>
      <c r="AC1523">
        <f t="shared" si="190"/>
        <v>12</v>
      </c>
      <c r="AD1523">
        <f t="shared" si="191"/>
        <v>22</v>
      </c>
    </row>
    <row r="1524" spans="1:3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138.96574712643678</v>
      </c>
      <c r="P1524" s="5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1">
        <f t="shared" si="188"/>
        <v>41899.830312500002</v>
      </c>
      <c r="T1524" s="11">
        <f t="shared" si="189"/>
        <v>41929.830312500002</v>
      </c>
      <c r="AC1524">
        <f t="shared" si="190"/>
        <v>12</v>
      </c>
      <c r="AD1524">
        <f t="shared" si="191"/>
        <v>22</v>
      </c>
    </row>
    <row r="1525" spans="1:3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124.84324324324325</v>
      </c>
      <c r="P1525" s="5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1">
        <f t="shared" si="188"/>
        <v>41964.751342592594</v>
      </c>
      <c r="T1525" s="11">
        <f t="shared" si="189"/>
        <v>41996</v>
      </c>
      <c r="AC1525">
        <f t="shared" si="190"/>
        <v>12</v>
      </c>
      <c r="AD1525">
        <f t="shared" si="191"/>
        <v>22</v>
      </c>
    </row>
    <row r="1526" spans="1:3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206.99999999999997</v>
      </c>
      <c r="P1526" s="5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1">
        <f t="shared" si="188"/>
        <v>42756.501041666663</v>
      </c>
      <c r="T1526" s="11">
        <f t="shared" si="189"/>
        <v>42786.501041666663</v>
      </c>
      <c r="AC1526">
        <f t="shared" si="190"/>
        <v>12</v>
      </c>
      <c r="AD1526">
        <f t="shared" si="191"/>
        <v>22</v>
      </c>
    </row>
    <row r="1527" spans="1:3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174.00576923076923</v>
      </c>
      <c r="P1527" s="5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1">
        <f t="shared" si="188"/>
        <v>42570.702986111108</v>
      </c>
      <c r="T1527" s="11">
        <f t="shared" si="189"/>
        <v>42600.702986111108</v>
      </c>
      <c r="AC1527">
        <f t="shared" si="190"/>
        <v>12</v>
      </c>
      <c r="AD1527">
        <f t="shared" si="191"/>
        <v>22</v>
      </c>
    </row>
    <row r="1528" spans="1:3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120.32608695652173</v>
      </c>
      <c r="P1528" s="5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1">
        <f t="shared" si="188"/>
        <v>42339.276006944448</v>
      </c>
      <c r="T1528" s="11">
        <f t="shared" si="189"/>
        <v>42388.276006944448</v>
      </c>
      <c r="AC1528">
        <f t="shared" si="190"/>
        <v>12</v>
      </c>
      <c r="AD1528">
        <f t="shared" si="191"/>
        <v>22</v>
      </c>
    </row>
    <row r="1529" spans="1:30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110.44428571428573</v>
      </c>
      <c r="P1529" s="5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1">
        <f t="shared" si="188"/>
        <v>42780.600532407407</v>
      </c>
      <c r="T1529" s="11">
        <f t="shared" si="189"/>
        <v>42808.558865740742</v>
      </c>
      <c r="AC1529">
        <f t="shared" si="190"/>
        <v>12</v>
      </c>
      <c r="AD1529">
        <f t="shared" si="191"/>
        <v>22</v>
      </c>
    </row>
    <row r="1530" spans="1:3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281.56666666666666</v>
      </c>
      <c r="P1530" s="5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1">
        <f t="shared" si="188"/>
        <v>42736.732893518521</v>
      </c>
      <c r="T1530" s="11">
        <f t="shared" si="189"/>
        <v>42767</v>
      </c>
      <c r="AC1530">
        <f t="shared" si="190"/>
        <v>12</v>
      </c>
      <c r="AD1530">
        <f t="shared" si="191"/>
        <v>22</v>
      </c>
    </row>
    <row r="1531" spans="1:3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100.67894736842105</v>
      </c>
      <c r="P1531" s="5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1">
        <f t="shared" si="188"/>
        <v>42052.628703703704</v>
      </c>
      <c r="T1531" s="11">
        <f t="shared" si="189"/>
        <v>42082.587037037039</v>
      </c>
      <c r="AC1531">
        <f t="shared" si="190"/>
        <v>12</v>
      </c>
      <c r="AD1531">
        <f t="shared" si="191"/>
        <v>22</v>
      </c>
    </row>
    <row r="1532" spans="1:3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134.82571428571427</v>
      </c>
      <c r="P1532" s="5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1">
        <f t="shared" si="188"/>
        <v>42275.76730324074</v>
      </c>
      <c r="T1532" s="11">
        <f t="shared" si="189"/>
        <v>42300.76730324074</v>
      </c>
      <c r="AC1532">
        <f t="shared" si="190"/>
        <v>12</v>
      </c>
      <c r="AD1532">
        <f t="shared" si="191"/>
        <v>22</v>
      </c>
    </row>
    <row r="1533" spans="1:3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175.95744680851064</v>
      </c>
      <c r="P1533" s="5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1">
        <f t="shared" si="188"/>
        <v>41941.802384259259</v>
      </c>
      <c r="T1533" s="11">
        <f t="shared" si="189"/>
        <v>41974.125</v>
      </c>
      <c r="AC1533">
        <f t="shared" si="190"/>
        <v>12</v>
      </c>
      <c r="AD1533">
        <f t="shared" si="191"/>
        <v>22</v>
      </c>
    </row>
    <row r="1534" spans="1:3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484.02000000000004</v>
      </c>
      <c r="P1534" s="5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1">
        <f t="shared" si="188"/>
        <v>42391.475289351853</v>
      </c>
      <c r="T1534" s="11">
        <f t="shared" si="189"/>
        <v>42415.625</v>
      </c>
      <c r="AC1534">
        <f t="shared" si="190"/>
        <v>12</v>
      </c>
      <c r="AD1534">
        <f t="shared" si="191"/>
        <v>22</v>
      </c>
    </row>
    <row r="1535" spans="1:3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145.14000000000001</v>
      </c>
      <c r="P1535" s="5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1">
        <f t="shared" si="188"/>
        <v>42443.00204861111</v>
      </c>
      <c r="T1535" s="11">
        <f t="shared" si="189"/>
        <v>42492.165972222225</v>
      </c>
      <c r="AC1535">
        <f t="shared" si="190"/>
        <v>12</v>
      </c>
      <c r="AD1535">
        <f t="shared" si="191"/>
        <v>22</v>
      </c>
    </row>
    <row r="1536" spans="1:3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417.73333333333335</v>
      </c>
      <c r="P1536" s="5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1">
        <f t="shared" si="188"/>
        <v>42221.674328703702</v>
      </c>
      <c r="T1536" s="11">
        <f t="shared" si="189"/>
        <v>42251.674328703702</v>
      </c>
      <c r="AC1536">
        <f t="shared" si="190"/>
        <v>12</v>
      </c>
      <c r="AD1536">
        <f t="shared" si="191"/>
        <v>22</v>
      </c>
    </row>
    <row r="1537" spans="1:3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132.42499999999998</v>
      </c>
      <c r="P1537" s="5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1">
        <f t="shared" si="188"/>
        <v>42484.829062500001</v>
      </c>
      <c r="T1537" s="11">
        <f t="shared" si="189"/>
        <v>42513.916666666672</v>
      </c>
      <c r="AC1537">
        <f t="shared" si="190"/>
        <v>12</v>
      </c>
      <c r="AD1537">
        <f t="shared" si="191"/>
        <v>22</v>
      </c>
    </row>
    <row r="1538" spans="1:3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250.30841666666666</v>
      </c>
      <c r="P1538" s="5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1">
        <f t="shared" si="188"/>
        <v>42213.802199074074</v>
      </c>
      <c r="T1538" s="11">
        <f t="shared" si="189"/>
        <v>42243.802199074074</v>
      </c>
      <c r="AC1538">
        <f t="shared" si="190"/>
        <v>12</v>
      </c>
      <c r="AD1538">
        <f t="shared" si="191"/>
        <v>22</v>
      </c>
    </row>
    <row r="1539" spans="1:3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(E1539/D1539)*100</f>
        <v>179.9</v>
      </c>
      <c r="P1539" s="5">
        <f t="shared" ref="P1539:P1602" si="193">E1539/L1539</f>
        <v>96.375</v>
      </c>
      <c r="Q1539" t="str">
        <f t="shared" ref="Q1539:Q1602" si="194">LEFT(N1539,AC1539-1)</f>
        <v>photography</v>
      </c>
      <c r="R1539" t="str">
        <f t="shared" ref="R1539:R1602" si="195">RIGHT(N1539,AD1539-AC1539)</f>
        <v>photobooks</v>
      </c>
      <c r="S1539" s="11">
        <f t="shared" ref="S1539:S1602" si="196">(J1539/86400)+DATE(1970,1,1)</f>
        <v>42552.315127314811</v>
      </c>
      <c r="T1539" s="11">
        <f t="shared" ref="T1539:T1602" si="197">(I1539/86400)+DATE(1970,1,1)</f>
        <v>42588.75</v>
      </c>
      <c r="AC1539">
        <f t="shared" ref="AC1539:AC1602" si="198">FIND("/",N1539)</f>
        <v>12</v>
      </c>
      <c r="AD1539">
        <f t="shared" ref="AD1539:AD1602" si="199">LEN(N1539)</f>
        <v>22</v>
      </c>
    </row>
    <row r="1540" spans="1:3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102.62857142857142</v>
      </c>
      <c r="P1540" s="5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1">
        <f t="shared" si="196"/>
        <v>41981.782060185185</v>
      </c>
      <c r="T1540" s="11">
        <f t="shared" si="197"/>
        <v>42026.782060185185</v>
      </c>
      <c r="AC1540">
        <f t="shared" si="198"/>
        <v>12</v>
      </c>
      <c r="AD1540">
        <f t="shared" si="199"/>
        <v>22</v>
      </c>
    </row>
    <row r="1541" spans="1:3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135.98609999999999</v>
      </c>
      <c r="P1541" s="5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1">
        <f t="shared" si="196"/>
        <v>42705.91920138889</v>
      </c>
      <c r="T1541" s="11">
        <f t="shared" si="197"/>
        <v>42738.91920138889</v>
      </c>
      <c r="AC1541">
        <f t="shared" si="198"/>
        <v>12</v>
      </c>
      <c r="AD1541">
        <f t="shared" si="199"/>
        <v>22</v>
      </c>
    </row>
    <row r="1542" spans="1:3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117.86666666666667</v>
      </c>
      <c r="P1542" s="5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1">
        <f t="shared" si="196"/>
        <v>41939.00712962963</v>
      </c>
      <c r="T1542" s="11">
        <f t="shared" si="197"/>
        <v>41969.052083333328</v>
      </c>
      <c r="AC1542">
        <f t="shared" si="198"/>
        <v>12</v>
      </c>
      <c r="AD1542">
        <f t="shared" si="199"/>
        <v>22</v>
      </c>
    </row>
    <row r="1543" spans="1:3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3.3333333333333333E-2</v>
      </c>
      <c r="P1543" s="5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1">
        <f t="shared" si="196"/>
        <v>41974.712245370371</v>
      </c>
      <c r="T1543" s="11">
        <f t="shared" si="197"/>
        <v>42004.712245370371</v>
      </c>
      <c r="AC1543">
        <f t="shared" si="198"/>
        <v>12</v>
      </c>
      <c r="AD1543">
        <f t="shared" si="199"/>
        <v>18</v>
      </c>
    </row>
    <row r="1544" spans="1:3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4</v>
      </c>
      <c r="P1544" s="5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1">
        <f t="shared" si="196"/>
        <v>42170.996527777781</v>
      </c>
      <c r="T1544" s="11">
        <f t="shared" si="197"/>
        <v>42185.996527777781</v>
      </c>
      <c r="AC1544">
        <f t="shared" si="198"/>
        <v>12</v>
      </c>
      <c r="AD1544">
        <f t="shared" si="199"/>
        <v>18</v>
      </c>
    </row>
    <row r="1545" spans="1:3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0.44444444444444442</v>
      </c>
      <c r="P1545" s="5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1">
        <f t="shared" si="196"/>
        <v>41935.509652777779</v>
      </c>
      <c r="T1545" s="11">
        <f t="shared" si="197"/>
        <v>41965.551319444443</v>
      </c>
      <c r="AC1545">
        <f t="shared" si="198"/>
        <v>12</v>
      </c>
      <c r="AD1545">
        <f t="shared" si="199"/>
        <v>18</v>
      </c>
    </row>
    <row r="1546" spans="1:3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5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1">
        <f t="shared" si="196"/>
        <v>42053.051203703704</v>
      </c>
      <c r="T1546" s="11">
        <f t="shared" si="197"/>
        <v>42095.012499999997</v>
      </c>
      <c r="AC1546">
        <f t="shared" si="198"/>
        <v>12</v>
      </c>
      <c r="AD1546">
        <f t="shared" si="199"/>
        <v>18</v>
      </c>
    </row>
    <row r="1547" spans="1:3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3.3333333333333333E-2</v>
      </c>
      <c r="P1547" s="5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1">
        <f t="shared" si="196"/>
        <v>42031.884652777779</v>
      </c>
      <c r="T1547" s="11">
        <f t="shared" si="197"/>
        <v>42065.886111111111</v>
      </c>
      <c r="AC1547">
        <f t="shared" si="198"/>
        <v>12</v>
      </c>
      <c r="AD1547">
        <f t="shared" si="199"/>
        <v>18</v>
      </c>
    </row>
    <row r="1548" spans="1:3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28.9</v>
      </c>
      <c r="P1548" s="5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1">
        <f t="shared" si="196"/>
        <v>41839.212951388887</v>
      </c>
      <c r="T1548" s="11">
        <f t="shared" si="197"/>
        <v>41899.212951388887</v>
      </c>
      <c r="AC1548">
        <f t="shared" si="198"/>
        <v>12</v>
      </c>
      <c r="AD1548">
        <f t="shared" si="199"/>
        <v>18</v>
      </c>
    </row>
    <row r="1549" spans="1:3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5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1">
        <f t="shared" si="196"/>
        <v>42782.426875000005</v>
      </c>
      <c r="T1549" s="11">
        <f t="shared" si="197"/>
        <v>42789.426875000005</v>
      </c>
      <c r="AC1549">
        <f t="shared" si="198"/>
        <v>12</v>
      </c>
      <c r="AD1549">
        <f t="shared" si="199"/>
        <v>18</v>
      </c>
    </row>
    <row r="1550" spans="1:3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8.5714285714285712</v>
      </c>
      <c r="P1550" s="5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1">
        <f t="shared" si="196"/>
        <v>42286.88217592593</v>
      </c>
      <c r="T1550" s="11">
        <f t="shared" si="197"/>
        <v>42316.923842592594</v>
      </c>
      <c r="AC1550">
        <f t="shared" si="198"/>
        <v>12</v>
      </c>
      <c r="AD1550">
        <f t="shared" si="199"/>
        <v>18</v>
      </c>
    </row>
    <row r="1551" spans="1:3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34</v>
      </c>
      <c r="P1551" s="5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1">
        <f t="shared" si="196"/>
        <v>42281.136099537034</v>
      </c>
      <c r="T1551" s="11">
        <f t="shared" si="197"/>
        <v>42311.177766203706</v>
      </c>
      <c r="AC1551">
        <f t="shared" si="198"/>
        <v>12</v>
      </c>
      <c r="AD1551">
        <f t="shared" si="199"/>
        <v>18</v>
      </c>
    </row>
    <row r="1552" spans="1:3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13.466666666666665</v>
      </c>
      <c r="P1552" s="5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1">
        <f t="shared" si="196"/>
        <v>42472.449467592596</v>
      </c>
      <c r="T1552" s="11">
        <f t="shared" si="197"/>
        <v>42502.449467592596</v>
      </c>
      <c r="AC1552">
        <f t="shared" si="198"/>
        <v>12</v>
      </c>
      <c r="AD1552">
        <f t="shared" si="199"/>
        <v>18</v>
      </c>
    </row>
    <row r="1553" spans="1:3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5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1">
        <f t="shared" si="196"/>
        <v>42121.824525462958</v>
      </c>
      <c r="T1553" s="11">
        <f t="shared" si="197"/>
        <v>42151.824525462958</v>
      </c>
      <c r="AC1553">
        <f t="shared" si="198"/>
        <v>12</v>
      </c>
      <c r="AD1553">
        <f t="shared" si="199"/>
        <v>18</v>
      </c>
    </row>
    <row r="1554" spans="1:3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49.186046511627907</v>
      </c>
      <c r="P1554" s="5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1">
        <f t="shared" si="196"/>
        <v>41892.688750000001</v>
      </c>
      <c r="T1554" s="11">
        <f t="shared" si="197"/>
        <v>41913.165972222225</v>
      </c>
      <c r="AC1554">
        <f t="shared" si="198"/>
        <v>12</v>
      </c>
      <c r="AD1554">
        <f t="shared" si="199"/>
        <v>18</v>
      </c>
    </row>
    <row r="1555" spans="1:3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5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1">
        <f t="shared" si="196"/>
        <v>42219.282951388886</v>
      </c>
      <c r="T1555" s="11">
        <f t="shared" si="197"/>
        <v>42249.282951388886</v>
      </c>
      <c r="AC1555">
        <f t="shared" si="198"/>
        <v>12</v>
      </c>
      <c r="AD1555">
        <f t="shared" si="199"/>
        <v>18</v>
      </c>
    </row>
    <row r="1556" spans="1:30" ht="64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5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1">
        <f t="shared" si="196"/>
        <v>42188.252199074079</v>
      </c>
      <c r="T1556" s="11">
        <f t="shared" si="197"/>
        <v>42218.252199074079</v>
      </c>
      <c r="AC1556">
        <f t="shared" si="198"/>
        <v>12</v>
      </c>
      <c r="AD1556">
        <f t="shared" si="199"/>
        <v>18</v>
      </c>
    </row>
    <row r="1557" spans="1:3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5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1">
        <f t="shared" si="196"/>
        <v>42241.613796296297</v>
      </c>
      <c r="T1557" s="11">
        <f t="shared" si="197"/>
        <v>42264.708333333328</v>
      </c>
      <c r="AC1557">
        <f t="shared" si="198"/>
        <v>12</v>
      </c>
      <c r="AD1557">
        <f t="shared" si="199"/>
        <v>18</v>
      </c>
    </row>
    <row r="1558" spans="1:3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45.133333333333333</v>
      </c>
      <c r="P1558" s="5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1">
        <f t="shared" si="196"/>
        <v>42525.153055555551</v>
      </c>
      <c r="T1558" s="11">
        <f t="shared" si="197"/>
        <v>42555.153055555551</v>
      </c>
      <c r="AC1558">
        <f t="shared" si="198"/>
        <v>12</v>
      </c>
      <c r="AD1558">
        <f t="shared" si="199"/>
        <v>18</v>
      </c>
    </row>
    <row r="1559" spans="1:3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4</v>
      </c>
      <c r="P1559" s="5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1">
        <f t="shared" si="196"/>
        <v>41871.65315972222</v>
      </c>
      <c r="T1559" s="11">
        <f t="shared" si="197"/>
        <v>41902.65315972222</v>
      </c>
      <c r="AC1559">
        <f t="shared" si="198"/>
        <v>12</v>
      </c>
      <c r="AD1559">
        <f t="shared" si="199"/>
        <v>18</v>
      </c>
    </row>
    <row r="1560" spans="1:3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4.666666666666667</v>
      </c>
      <c r="P1560" s="5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1">
        <f t="shared" si="196"/>
        <v>42185.397673611107</v>
      </c>
      <c r="T1560" s="11">
        <f t="shared" si="197"/>
        <v>42244.508333333331</v>
      </c>
      <c r="AC1560">
        <f t="shared" si="198"/>
        <v>12</v>
      </c>
      <c r="AD1560">
        <f t="shared" si="199"/>
        <v>18</v>
      </c>
    </row>
    <row r="1561" spans="1:3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0.33333333333333337</v>
      </c>
      <c r="P1561" s="5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1">
        <f t="shared" si="196"/>
        <v>42108.053229166668</v>
      </c>
      <c r="T1561" s="11">
        <f t="shared" si="197"/>
        <v>42123.053229166668</v>
      </c>
      <c r="AC1561">
        <f t="shared" si="198"/>
        <v>12</v>
      </c>
      <c r="AD1561">
        <f t="shared" si="199"/>
        <v>18</v>
      </c>
    </row>
    <row r="1562" spans="1:3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3.7600000000000002</v>
      </c>
      <c r="P1562" s="5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1">
        <f t="shared" si="196"/>
        <v>41936.020752314813</v>
      </c>
      <c r="T1562" s="11">
        <f t="shared" si="197"/>
        <v>41956.062418981484</v>
      </c>
      <c r="AC1562">
        <f t="shared" si="198"/>
        <v>12</v>
      </c>
      <c r="AD1562">
        <f t="shared" si="199"/>
        <v>18</v>
      </c>
    </row>
    <row r="1563" spans="1:3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0.67</v>
      </c>
      <c r="P1563" s="5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1">
        <f t="shared" si="196"/>
        <v>41555.041701388887</v>
      </c>
      <c r="T1563" s="11">
        <f t="shared" si="197"/>
        <v>41585.083368055552</v>
      </c>
      <c r="AC1563">
        <f t="shared" si="198"/>
        <v>11</v>
      </c>
      <c r="AD1563">
        <f t="shared" si="199"/>
        <v>20</v>
      </c>
    </row>
    <row r="1564" spans="1:3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5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1">
        <f t="shared" si="196"/>
        <v>40079.566157407404</v>
      </c>
      <c r="T1564" s="11">
        <f t="shared" si="197"/>
        <v>40149.034722222219</v>
      </c>
      <c r="AC1564">
        <f t="shared" si="198"/>
        <v>11</v>
      </c>
      <c r="AD1564">
        <f t="shared" si="199"/>
        <v>20</v>
      </c>
    </row>
    <row r="1565" spans="1:3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1.4166666666666665</v>
      </c>
      <c r="P1565" s="5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1">
        <f t="shared" si="196"/>
        <v>41652.742488425924</v>
      </c>
      <c r="T1565" s="11">
        <f t="shared" si="197"/>
        <v>41712.700821759259</v>
      </c>
      <c r="AC1565">
        <f t="shared" si="198"/>
        <v>11</v>
      </c>
      <c r="AD1565">
        <f t="shared" si="199"/>
        <v>20</v>
      </c>
    </row>
    <row r="1566" spans="1:3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0.1</v>
      </c>
      <c r="P1566" s="5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1">
        <f t="shared" si="196"/>
        <v>42121.367002314815</v>
      </c>
      <c r="T1566" s="11">
        <f t="shared" si="197"/>
        <v>42152.836805555555</v>
      </c>
      <c r="AC1566">
        <f t="shared" si="198"/>
        <v>11</v>
      </c>
      <c r="AD1566">
        <f t="shared" si="199"/>
        <v>20</v>
      </c>
    </row>
    <row r="1567" spans="1:3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</v>
      </c>
      <c r="P1567" s="5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1">
        <f t="shared" si="196"/>
        <v>40672.729872685188</v>
      </c>
      <c r="T1567" s="11">
        <f t="shared" si="197"/>
        <v>40702.729872685188</v>
      </c>
      <c r="AC1567">
        <f t="shared" si="198"/>
        <v>11</v>
      </c>
      <c r="AD1567">
        <f t="shared" si="199"/>
        <v>20</v>
      </c>
    </row>
    <row r="1568" spans="1:3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21.25</v>
      </c>
      <c r="P1568" s="5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1">
        <f t="shared" si="196"/>
        <v>42549.916712962964</v>
      </c>
      <c r="T1568" s="11">
        <f t="shared" si="197"/>
        <v>42578.916666666672</v>
      </c>
      <c r="AC1568">
        <f t="shared" si="198"/>
        <v>11</v>
      </c>
      <c r="AD1568">
        <f t="shared" si="199"/>
        <v>20</v>
      </c>
    </row>
    <row r="1569" spans="1:3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</v>
      </c>
      <c r="P1569" s="5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1">
        <f t="shared" si="196"/>
        <v>41671.93686342593</v>
      </c>
      <c r="T1569" s="11">
        <f t="shared" si="197"/>
        <v>41687</v>
      </c>
      <c r="AC1569">
        <f t="shared" si="198"/>
        <v>11</v>
      </c>
      <c r="AD1569">
        <f t="shared" si="199"/>
        <v>20</v>
      </c>
    </row>
    <row r="1570" spans="1:3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13.639999999999999</v>
      </c>
      <c r="P1570" s="5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1">
        <f t="shared" si="196"/>
        <v>41962.062326388885</v>
      </c>
      <c r="T1570" s="11">
        <f t="shared" si="197"/>
        <v>41997.062326388885</v>
      </c>
      <c r="AC1570">
        <f t="shared" si="198"/>
        <v>11</v>
      </c>
      <c r="AD1570">
        <f t="shared" si="199"/>
        <v>20</v>
      </c>
    </row>
    <row r="1571" spans="1:3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5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1">
        <f t="shared" si="196"/>
        <v>41389.679560185185</v>
      </c>
      <c r="T1571" s="11">
        <f t="shared" si="197"/>
        <v>41419.679560185185</v>
      </c>
      <c r="AC1571">
        <f t="shared" si="198"/>
        <v>11</v>
      </c>
      <c r="AD1571">
        <f t="shared" si="199"/>
        <v>20</v>
      </c>
    </row>
    <row r="1572" spans="1:3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41.4</v>
      </c>
      <c r="P1572" s="5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1">
        <f t="shared" si="196"/>
        <v>42438.813449074078</v>
      </c>
      <c r="T1572" s="11">
        <f t="shared" si="197"/>
        <v>42468.771782407406</v>
      </c>
      <c r="AC1572">
        <f t="shared" si="198"/>
        <v>11</v>
      </c>
      <c r="AD1572">
        <f t="shared" si="199"/>
        <v>20</v>
      </c>
    </row>
    <row r="1573" spans="1:3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0.66115702479338845</v>
      </c>
      <c r="P1573" s="5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1">
        <f t="shared" si="196"/>
        <v>42144.769479166665</v>
      </c>
      <c r="T1573" s="11">
        <f t="shared" si="197"/>
        <v>42174.769479166665</v>
      </c>
      <c r="AC1573">
        <f t="shared" si="198"/>
        <v>11</v>
      </c>
      <c r="AD1573">
        <f t="shared" si="199"/>
        <v>20</v>
      </c>
    </row>
    <row r="1574" spans="1:3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5</v>
      </c>
      <c r="P1574" s="5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1">
        <f t="shared" si="196"/>
        <v>42404.033090277779</v>
      </c>
      <c r="T1574" s="11">
        <f t="shared" si="197"/>
        <v>42428.999305555553</v>
      </c>
      <c r="AC1574">
        <f t="shared" si="198"/>
        <v>11</v>
      </c>
      <c r="AD1574">
        <f t="shared" si="199"/>
        <v>20</v>
      </c>
    </row>
    <row r="1575" spans="1:3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2.4777777777777779</v>
      </c>
      <c r="P1575" s="5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1">
        <f t="shared" si="196"/>
        <v>42786.000023148154</v>
      </c>
      <c r="T1575" s="11">
        <f t="shared" si="197"/>
        <v>42826.165972222225</v>
      </c>
      <c r="AC1575">
        <f t="shared" si="198"/>
        <v>11</v>
      </c>
      <c r="AD1575">
        <f t="shared" si="199"/>
        <v>20</v>
      </c>
    </row>
    <row r="1576" spans="1:3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5.0599999999999996</v>
      </c>
      <c r="P1576" s="5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1">
        <f t="shared" si="196"/>
        <v>42017.927418981482</v>
      </c>
      <c r="T1576" s="11">
        <f t="shared" si="197"/>
        <v>42052.927418981482</v>
      </c>
      <c r="AC1576">
        <f t="shared" si="198"/>
        <v>11</v>
      </c>
      <c r="AD1576">
        <f t="shared" si="199"/>
        <v>20</v>
      </c>
    </row>
    <row r="1577" spans="1:3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22.91</v>
      </c>
      <c r="P1577" s="5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1">
        <f t="shared" si="196"/>
        <v>41799.524259259255</v>
      </c>
      <c r="T1577" s="11">
        <f t="shared" si="197"/>
        <v>41829.524259259255</v>
      </c>
      <c r="AC1577">
        <f t="shared" si="198"/>
        <v>11</v>
      </c>
      <c r="AD1577">
        <f t="shared" si="199"/>
        <v>20</v>
      </c>
    </row>
    <row r="1578" spans="1:3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13</v>
      </c>
      <c r="P1578" s="5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1">
        <f t="shared" si="196"/>
        <v>42140.879259259258</v>
      </c>
      <c r="T1578" s="11">
        <f t="shared" si="197"/>
        <v>42185.879259259258</v>
      </c>
      <c r="AC1578">
        <f t="shared" si="198"/>
        <v>11</v>
      </c>
      <c r="AD1578">
        <f t="shared" si="199"/>
        <v>20</v>
      </c>
    </row>
    <row r="1579" spans="1:3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0.54999999999999993</v>
      </c>
      <c r="P1579" s="5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1">
        <f t="shared" si="196"/>
        <v>41054.847777777773</v>
      </c>
      <c r="T1579" s="11">
        <f t="shared" si="197"/>
        <v>41114.847777777773</v>
      </c>
      <c r="AC1579">
        <f t="shared" si="198"/>
        <v>11</v>
      </c>
      <c r="AD1579">
        <f t="shared" si="199"/>
        <v>20</v>
      </c>
    </row>
    <row r="1580" spans="1:3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10.806536636794938</v>
      </c>
      <c r="P1580" s="5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1">
        <f t="shared" si="196"/>
        <v>40399.065868055557</v>
      </c>
      <c r="T1580" s="11">
        <f t="shared" si="197"/>
        <v>40423.083333333336</v>
      </c>
      <c r="AC1580">
        <f t="shared" si="198"/>
        <v>11</v>
      </c>
      <c r="AD1580">
        <f t="shared" si="199"/>
        <v>20</v>
      </c>
    </row>
    <row r="1581" spans="1:3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0.84008400840084008</v>
      </c>
      <c r="P1581" s="5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1">
        <f t="shared" si="196"/>
        <v>41481.996423611112</v>
      </c>
      <c r="T1581" s="11">
        <f t="shared" si="197"/>
        <v>41514.996423611112</v>
      </c>
      <c r="AC1581">
        <f t="shared" si="198"/>
        <v>11</v>
      </c>
      <c r="AD1581">
        <f t="shared" si="199"/>
        <v>20</v>
      </c>
    </row>
    <row r="1582" spans="1:3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5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1">
        <f t="shared" si="196"/>
        <v>40990.050069444442</v>
      </c>
      <c r="T1582" s="11">
        <f t="shared" si="197"/>
        <v>41050.050069444442</v>
      </c>
      <c r="AC1582">
        <f t="shared" si="198"/>
        <v>11</v>
      </c>
      <c r="AD1582">
        <f t="shared" si="199"/>
        <v>20</v>
      </c>
    </row>
    <row r="1583" spans="1:3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0.5</v>
      </c>
      <c r="P1583" s="5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1">
        <f t="shared" si="196"/>
        <v>42325.448958333334</v>
      </c>
      <c r="T1583" s="11">
        <f t="shared" si="197"/>
        <v>42357.448958333334</v>
      </c>
      <c r="AC1583">
        <f t="shared" si="198"/>
        <v>12</v>
      </c>
      <c r="AD1583">
        <f t="shared" si="199"/>
        <v>18</v>
      </c>
    </row>
    <row r="1584" spans="1:3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9.3000000000000007</v>
      </c>
      <c r="P1584" s="5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1">
        <f t="shared" si="196"/>
        <v>42246.789965277778</v>
      </c>
      <c r="T1584" s="11">
        <f t="shared" si="197"/>
        <v>42303.888888888891</v>
      </c>
      <c r="AC1584">
        <f t="shared" si="198"/>
        <v>12</v>
      </c>
      <c r="AD1584">
        <f t="shared" si="199"/>
        <v>18</v>
      </c>
    </row>
    <row r="1585" spans="1:3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7.4999999999999997E-2</v>
      </c>
      <c r="P1585" s="5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1">
        <f t="shared" si="196"/>
        <v>41877.904988425929</v>
      </c>
      <c r="T1585" s="11">
        <f t="shared" si="197"/>
        <v>41907.904988425929</v>
      </c>
      <c r="AC1585">
        <f t="shared" si="198"/>
        <v>12</v>
      </c>
      <c r="AD1585">
        <f t="shared" si="199"/>
        <v>18</v>
      </c>
    </row>
    <row r="1586" spans="1:3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5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1">
        <f t="shared" si="196"/>
        <v>41779.649317129632</v>
      </c>
      <c r="T1586" s="11">
        <f t="shared" si="197"/>
        <v>41789.649317129632</v>
      </c>
      <c r="AC1586">
        <f t="shared" si="198"/>
        <v>12</v>
      </c>
      <c r="AD1586">
        <f t="shared" si="199"/>
        <v>18</v>
      </c>
    </row>
    <row r="1587" spans="1:3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79</v>
      </c>
      <c r="P1587" s="5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1">
        <f t="shared" si="196"/>
        <v>42707.895462962959</v>
      </c>
      <c r="T1587" s="11">
        <f t="shared" si="197"/>
        <v>42729.458333333328</v>
      </c>
      <c r="AC1587">
        <f t="shared" si="198"/>
        <v>12</v>
      </c>
      <c r="AD1587">
        <f t="shared" si="199"/>
        <v>18</v>
      </c>
    </row>
    <row r="1588" spans="1:3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5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1">
        <f t="shared" si="196"/>
        <v>42069.104421296295</v>
      </c>
      <c r="T1588" s="11">
        <f t="shared" si="197"/>
        <v>42099.062754629631</v>
      </c>
      <c r="AC1588">
        <f t="shared" si="198"/>
        <v>12</v>
      </c>
      <c r="AD1588">
        <f t="shared" si="199"/>
        <v>18</v>
      </c>
    </row>
    <row r="1589" spans="1:3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1.3333333333333334E-2</v>
      </c>
      <c r="P1589" s="5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1">
        <f t="shared" si="196"/>
        <v>41956.950983796298</v>
      </c>
      <c r="T1589" s="11">
        <f t="shared" si="197"/>
        <v>41986.950983796298</v>
      </c>
      <c r="AC1589">
        <f t="shared" si="198"/>
        <v>12</v>
      </c>
      <c r="AD1589">
        <f t="shared" si="199"/>
        <v>18</v>
      </c>
    </row>
    <row r="1590" spans="1:3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5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1">
        <f t="shared" si="196"/>
        <v>42005.24998842593</v>
      </c>
      <c r="T1590" s="11">
        <f t="shared" si="197"/>
        <v>42035.841666666667</v>
      </c>
      <c r="AC1590">
        <f t="shared" si="198"/>
        <v>12</v>
      </c>
      <c r="AD1590">
        <f t="shared" si="199"/>
        <v>18</v>
      </c>
    </row>
    <row r="1591" spans="1:3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5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1">
        <f t="shared" si="196"/>
        <v>42256.984791666662</v>
      </c>
      <c r="T1591" s="11">
        <f t="shared" si="197"/>
        <v>42286.984791666662</v>
      </c>
      <c r="AC1591">
        <f t="shared" si="198"/>
        <v>12</v>
      </c>
      <c r="AD1591">
        <f t="shared" si="199"/>
        <v>18</v>
      </c>
    </row>
    <row r="1592" spans="1:3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1.7000000000000002</v>
      </c>
      <c r="P1592" s="5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1">
        <f t="shared" si="196"/>
        <v>42240.857222222221</v>
      </c>
      <c r="T1592" s="11">
        <f t="shared" si="197"/>
        <v>42270.857222222221</v>
      </c>
      <c r="AC1592">
        <f t="shared" si="198"/>
        <v>12</v>
      </c>
      <c r="AD1592">
        <f t="shared" si="199"/>
        <v>18</v>
      </c>
    </row>
    <row r="1593" spans="1:3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29.228571428571428</v>
      </c>
      <c r="P1593" s="5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1">
        <f t="shared" si="196"/>
        <v>42433.726168981477</v>
      </c>
      <c r="T1593" s="11">
        <f t="shared" si="197"/>
        <v>42463.68450231482</v>
      </c>
      <c r="AC1593">
        <f t="shared" si="198"/>
        <v>12</v>
      </c>
      <c r="AD1593">
        <f t="shared" si="199"/>
        <v>18</v>
      </c>
    </row>
    <row r="1594" spans="1:3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5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1">
        <f t="shared" si="196"/>
        <v>42046.072743055556</v>
      </c>
      <c r="T1594" s="11">
        <f t="shared" si="197"/>
        <v>42091.031076388885</v>
      </c>
      <c r="AC1594">
        <f t="shared" si="198"/>
        <v>12</v>
      </c>
      <c r="AD1594">
        <f t="shared" si="199"/>
        <v>18</v>
      </c>
    </row>
    <row r="1595" spans="1:3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1.3636363636363637E-2</v>
      </c>
      <c r="P1595" s="5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1">
        <f t="shared" si="196"/>
        <v>42033.845543981486</v>
      </c>
      <c r="T1595" s="11">
        <f t="shared" si="197"/>
        <v>42063.845543981486</v>
      </c>
      <c r="AC1595">
        <f t="shared" si="198"/>
        <v>12</v>
      </c>
      <c r="AD1595">
        <f t="shared" si="199"/>
        <v>18</v>
      </c>
    </row>
    <row r="1596" spans="1:3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20.5</v>
      </c>
      <c r="P1596" s="5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1">
        <f t="shared" si="196"/>
        <v>42445.712754629625</v>
      </c>
      <c r="T1596" s="11">
        <f t="shared" si="197"/>
        <v>42505.681250000001</v>
      </c>
      <c r="AC1596">
        <f t="shared" si="198"/>
        <v>12</v>
      </c>
      <c r="AD1596">
        <f t="shared" si="199"/>
        <v>18</v>
      </c>
    </row>
    <row r="1597" spans="1:3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0.27999999999999997</v>
      </c>
      <c r="P1597" s="5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1">
        <f t="shared" si="196"/>
        <v>41780.050092592595</v>
      </c>
      <c r="T1597" s="11">
        <f t="shared" si="197"/>
        <v>41808.842361111107</v>
      </c>
      <c r="AC1597">
        <f t="shared" si="198"/>
        <v>12</v>
      </c>
      <c r="AD1597">
        <f t="shared" si="199"/>
        <v>18</v>
      </c>
    </row>
    <row r="1598" spans="1:3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2.3076923076923079</v>
      </c>
      <c r="P1598" s="5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1">
        <f t="shared" si="196"/>
        <v>41941.430196759262</v>
      </c>
      <c r="T1598" s="11">
        <f t="shared" si="197"/>
        <v>41986.471863425926</v>
      </c>
      <c r="AC1598">
        <f t="shared" si="198"/>
        <v>12</v>
      </c>
      <c r="AD1598">
        <f t="shared" si="199"/>
        <v>18</v>
      </c>
    </row>
    <row r="1599" spans="1:3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5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1">
        <f t="shared" si="196"/>
        <v>42603.354131944448</v>
      </c>
      <c r="T1599" s="11">
        <f t="shared" si="197"/>
        <v>42633.354131944448</v>
      </c>
      <c r="AC1599">
        <f t="shared" si="198"/>
        <v>12</v>
      </c>
      <c r="AD1599">
        <f t="shared" si="199"/>
        <v>18</v>
      </c>
    </row>
    <row r="1600" spans="1:3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0.125</v>
      </c>
      <c r="P1600" s="5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1">
        <f t="shared" si="196"/>
        <v>42151.667337962965</v>
      </c>
      <c r="T1600" s="11">
        <f t="shared" si="197"/>
        <v>42211.667337962965</v>
      </c>
      <c r="AC1600">
        <f t="shared" si="198"/>
        <v>12</v>
      </c>
      <c r="AD1600">
        <f t="shared" si="199"/>
        <v>18</v>
      </c>
    </row>
    <row r="1601" spans="1:3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5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1">
        <f t="shared" si="196"/>
        <v>42438.53907407407</v>
      </c>
      <c r="T1601" s="11">
        <f t="shared" si="197"/>
        <v>42468.497407407413</v>
      </c>
      <c r="AC1601">
        <f t="shared" si="198"/>
        <v>12</v>
      </c>
      <c r="AD1601">
        <f t="shared" si="199"/>
        <v>18</v>
      </c>
    </row>
    <row r="1602" spans="1:3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</v>
      </c>
      <c r="P1602" s="5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1">
        <f t="shared" si="196"/>
        <v>41791.057314814811</v>
      </c>
      <c r="T1602" s="11">
        <f t="shared" si="197"/>
        <v>41835.21597222222</v>
      </c>
      <c r="AC1602">
        <f t="shared" si="198"/>
        <v>12</v>
      </c>
      <c r="AD1602">
        <f t="shared" si="199"/>
        <v>18</v>
      </c>
    </row>
    <row r="1603" spans="1:3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(E1603/D1603)*100</f>
        <v>108.2492</v>
      </c>
      <c r="P1603" s="5">
        <f t="shared" ref="P1603:P1666" si="201">E1603/L1603</f>
        <v>48.325535714285714</v>
      </c>
      <c r="Q1603" t="str">
        <f t="shared" ref="Q1603:Q1666" si="202">LEFT(N1603,AC1603-1)</f>
        <v>music</v>
      </c>
      <c r="R1603" t="str">
        <f t="shared" ref="R1603:R1666" si="203">RIGHT(N1603,AD1603-AC1603)</f>
        <v>rock</v>
      </c>
      <c r="S1603" s="11">
        <f t="shared" ref="S1603:S1666" si="204">(J1603/86400)+DATE(1970,1,1)</f>
        <v>40638.092974537038</v>
      </c>
      <c r="T1603" s="11">
        <f t="shared" ref="T1603:T1666" si="205">(I1603/86400)+DATE(1970,1,1)</f>
        <v>40668.092974537038</v>
      </c>
      <c r="AC1603">
        <f t="shared" ref="AC1603:AC1666" si="206">FIND("/",N1603)</f>
        <v>6</v>
      </c>
      <c r="AD1603">
        <f t="shared" ref="AD1603:AD1666" si="207">LEN(N1603)</f>
        <v>10</v>
      </c>
    </row>
    <row r="1604" spans="1:3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100.16666666666667</v>
      </c>
      <c r="P1604" s="5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1">
        <f t="shared" si="204"/>
        <v>40788.297650462962</v>
      </c>
      <c r="T1604" s="11">
        <f t="shared" si="205"/>
        <v>40830.958333333336</v>
      </c>
      <c r="AC1604">
        <f t="shared" si="206"/>
        <v>6</v>
      </c>
      <c r="AD1604">
        <f t="shared" si="207"/>
        <v>10</v>
      </c>
    </row>
    <row r="1605" spans="1:3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100.03299999999999</v>
      </c>
      <c r="P1605" s="5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1">
        <f t="shared" si="204"/>
        <v>40876.169664351852</v>
      </c>
      <c r="T1605" s="11">
        <f t="shared" si="205"/>
        <v>40936.169664351852</v>
      </c>
      <c r="AC1605">
        <f t="shared" si="206"/>
        <v>6</v>
      </c>
      <c r="AD1605">
        <f t="shared" si="207"/>
        <v>10</v>
      </c>
    </row>
    <row r="1606" spans="1:3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122.10714285714286</v>
      </c>
      <c r="P1606" s="5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1">
        <f t="shared" si="204"/>
        <v>40945.845312500001</v>
      </c>
      <c r="T1606" s="11">
        <f t="shared" si="205"/>
        <v>40985.803645833337</v>
      </c>
      <c r="AC1606">
        <f t="shared" si="206"/>
        <v>6</v>
      </c>
      <c r="AD1606">
        <f t="shared" si="207"/>
        <v>10</v>
      </c>
    </row>
    <row r="1607" spans="1:3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100.69333333333334</v>
      </c>
      <c r="P1607" s="5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1">
        <f t="shared" si="204"/>
        <v>40747.012881944444</v>
      </c>
      <c r="T1607" s="11">
        <f t="shared" si="205"/>
        <v>40756.291666666664</v>
      </c>
      <c r="AC1607">
        <f t="shared" si="206"/>
        <v>6</v>
      </c>
      <c r="AD1607">
        <f t="shared" si="207"/>
        <v>10</v>
      </c>
    </row>
    <row r="1608" spans="1:3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101.004125</v>
      </c>
      <c r="P1608" s="5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1">
        <f t="shared" si="204"/>
        <v>40536.111550925925</v>
      </c>
      <c r="T1608" s="11">
        <f t="shared" si="205"/>
        <v>40626.069884259261</v>
      </c>
      <c r="AC1608">
        <f t="shared" si="206"/>
        <v>6</v>
      </c>
      <c r="AD1608">
        <f t="shared" si="207"/>
        <v>10</v>
      </c>
    </row>
    <row r="1609" spans="1:3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145.11000000000001</v>
      </c>
      <c r="P1609" s="5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1">
        <f t="shared" si="204"/>
        <v>41053.80846064815</v>
      </c>
      <c r="T1609" s="11">
        <f t="shared" si="205"/>
        <v>41074.80846064815</v>
      </c>
      <c r="AC1609">
        <f t="shared" si="206"/>
        <v>6</v>
      </c>
      <c r="AD1609">
        <f t="shared" si="207"/>
        <v>10</v>
      </c>
    </row>
    <row r="1610" spans="1:3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101.25</v>
      </c>
      <c r="P1610" s="5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1">
        <f t="shared" si="204"/>
        <v>41607.83085648148</v>
      </c>
      <c r="T1610" s="11">
        <f t="shared" si="205"/>
        <v>41640.226388888885</v>
      </c>
      <c r="AC1610">
        <f t="shared" si="206"/>
        <v>6</v>
      </c>
      <c r="AD1610">
        <f t="shared" si="207"/>
        <v>10</v>
      </c>
    </row>
    <row r="1611" spans="1:3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118.33333333333333</v>
      </c>
      <c r="P1611" s="5">
        <f t="shared" si="201"/>
        <v>443.75</v>
      </c>
      <c r="Q1611" t="str">
        <f t="shared" si="202"/>
        <v>music</v>
      </c>
      <c r="R1611" t="str">
        <f t="shared" si="203"/>
        <v>rock</v>
      </c>
      <c r="S1611" s="11">
        <f t="shared" si="204"/>
        <v>40796.001261574071</v>
      </c>
      <c r="T1611" s="11">
        <f t="shared" si="205"/>
        <v>40849.333333333336</v>
      </c>
      <c r="AC1611">
        <f t="shared" si="206"/>
        <v>6</v>
      </c>
      <c r="AD1611">
        <f t="shared" si="207"/>
        <v>10</v>
      </c>
    </row>
    <row r="1612" spans="1:3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271.85000000000002</v>
      </c>
      <c r="P1612" s="5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1">
        <f t="shared" si="204"/>
        <v>41228.924884259257</v>
      </c>
      <c r="T1612" s="11">
        <f t="shared" si="205"/>
        <v>41258.924884259257</v>
      </c>
      <c r="AC1612">
        <f t="shared" si="206"/>
        <v>6</v>
      </c>
      <c r="AD1612">
        <f t="shared" si="207"/>
        <v>10</v>
      </c>
    </row>
    <row r="1613" spans="1:3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125.125</v>
      </c>
      <c r="P1613" s="5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1">
        <f t="shared" si="204"/>
        <v>41409.00037037037</v>
      </c>
      <c r="T1613" s="11">
        <f t="shared" si="205"/>
        <v>41430.00037037037</v>
      </c>
      <c r="AC1613">
        <f t="shared" si="206"/>
        <v>6</v>
      </c>
      <c r="AD1613">
        <f t="shared" si="207"/>
        <v>10</v>
      </c>
    </row>
    <row r="1614" spans="1:3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110.00000000000001</v>
      </c>
      <c r="P1614" s="5">
        <f t="shared" si="201"/>
        <v>50</v>
      </c>
      <c r="Q1614" t="str">
        <f t="shared" si="202"/>
        <v>music</v>
      </c>
      <c r="R1614" t="str">
        <f t="shared" si="203"/>
        <v>rock</v>
      </c>
      <c r="S1614" s="11">
        <f t="shared" si="204"/>
        <v>41246.874814814815</v>
      </c>
      <c r="T1614" s="11">
        <f t="shared" si="205"/>
        <v>41276.874814814815</v>
      </c>
      <c r="AC1614">
        <f t="shared" si="206"/>
        <v>6</v>
      </c>
      <c r="AD1614">
        <f t="shared" si="207"/>
        <v>10</v>
      </c>
    </row>
    <row r="1615" spans="1:3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101.49999999999999</v>
      </c>
      <c r="P1615" s="5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1">
        <f t="shared" si="204"/>
        <v>41082.069467592592</v>
      </c>
      <c r="T1615" s="11">
        <f t="shared" si="205"/>
        <v>41112.069467592592</v>
      </c>
      <c r="AC1615">
        <f t="shared" si="206"/>
        <v>6</v>
      </c>
      <c r="AD1615">
        <f t="shared" si="207"/>
        <v>10</v>
      </c>
    </row>
    <row r="1616" spans="1:3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102.69999999999999</v>
      </c>
      <c r="P1616" s="5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1">
        <f t="shared" si="204"/>
        <v>41794.981122685189</v>
      </c>
      <c r="T1616" s="11">
        <f t="shared" si="205"/>
        <v>41854.708333333336</v>
      </c>
      <c r="AC1616">
        <f t="shared" si="206"/>
        <v>6</v>
      </c>
      <c r="AD1616">
        <f t="shared" si="207"/>
        <v>10</v>
      </c>
    </row>
    <row r="1617" spans="1:3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114.12500000000001</v>
      </c>
      <c r="P1617" s="5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1">
        <f t="shared" si="204"/>
        <v>40845.050879629627</v>
      </c>
      <c r="T1617" s="11">
        <f t="shared" si="205"/>
        <v>40890.092546296299</v>
      </c>
      <c r="AC1617">
        <f t="shared" si="206"/>
        <v>6</v>
      </c>
      <c r="AD1617">
        <f t="shared" si="207"/>
        <v>10</v>
      </c>
    </row>
    <row r="1618" spans="1:3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104.2</v>
      </c>
      <c r="P1618" s="5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1">
        <f t="shared" si="204"/>
        <v>41194.715520833335</v>
      </c>
      <c r="T1618" s="11">
        <f t="shared" si="205"/>
        <v>41235.916666666664</v>
      </c>
      <c r="AC1618">
        <f t="shared" si="206"/>
        <v>6</v>
      </c>
      <c r="AD1618">
        <f t="shared" si="207"/>
        <v>10</v>
      </c>
    </row>
    <row r="1619" spans="1:3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145.85714285714286</v>
      </c>
      <c r="P1619" s="5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1">
        <f t="shared" si="204"/>
        <v>41546.664212962962</v>
      </c>
      <c r="T1619" s="11">
        <f t="shared" si="205"/>
        <v>41579.791666666664</v>
      </c>
      <c r="AC1619">
        <f t="shared" si="206"/>
        <v>6</v>
      </c>
      <c r="AD1619">
        <f t="shared" si="207"/>
        <v>10</v>
      </c>
    </row>
    <row r="1620" spans="1:3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105.06666666666666</v>
      </c>
      <c r="P1620" s="5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1">
        <f t="shared" si="204"/>
        <v>41301.654340277775</v>
      </c>
      <c r="T1620" s="11">
        <f t="shared" si="205"/>
        <v>41341.654340277775</v>
      </c>
      <c r="AC1620">
        <f t="shared" si="206"/>
        <v>6</v>
      </c>
      <c r="AD1620">
        <f t="shared" si="207"/>
        <v>10</v>
      </c>
    </row>
    <row r="1621" spans="1:3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133.33333333333331</v>
      </c>
      <c r="P1621" s="5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1">
        <f t="shared" si="204"/>
        <v>41876.186180555553</v>
      </c>
      <c r="T1621" s="11">
        <f t="shared" si="205"/>
        <v>41897.186180555553</v>
      </c>
      <c r="AC1621">
        <f t="shared" si="206"/>
        <v>6</v>
      </c>
      <c r="AD1621">
        <f t="shared" si="207"/>
        <v>10</v>
      </c>
    </row>
    <row r="1622" spans="1:3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112.99999999999999</v>
      </c>
      <c r="P1622" s="5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1">
        <f t="shared" si="204"/>
        <v>41321.339583333334</v>
      </c>
      <c r="T1622" s="11">
        <f t="shared" si="205"/>
        <v>41328.339583333334</v>
      </c>
      <c r="AC1622">
        <f t="shared" si="206"/>
        <v>6</v>
      </c>
      <c r="AD1622">
        <f t="shared" si="207"/>
        <v>10</v>
      </c>
    </row>
    <row r="1623" spans="1:3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121.2</v>
      </c>
      <c r="P1623" s="5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1">
        <f t="shared" si="204"/>
        <v>41003.60665509259</v>
      </c>
      <c r="T1623" s="11">
        <f t="shared" si="205"/>
        <v>41057.165972222225</v>
      </c>
      <c r="AC1623">
        <f t="shared" si="206"/>
        <v>6</v>
      </c>
      <c r="AD1623">
        <f t="shared" si="207"/>
        <v>10</v>
      </c>
    </row>
    <row r="1624" spans="1:3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101.72463768115942</v>
      </c>
      <c r="P1624" s="5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1">
        <f t="shared" si="204"/>
        <v>41950.294837962967</v>
      </c>
      <c r="T1624" s="11">
        <f t="shared" si="205"/>
        <v>41990.332638888889</v>
      </c>
      <c r="AC1624">
        <f t="shared" si="206"/>
        <v>6</v>
      </c>
      <c r="AD1624">
        <f t="shared" si="207"/>
        <v>10</v>
      </c>
    </row>
    <row r="1625" spans="1:3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101.06666666666666</v>
      </c>
      <c r="P1625" s="5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1">
        <f t="shared" si="204"/>
        <v>41453.688530092593</v>
      </c>
      <c r="T1625" s="11">
        <f t="shared" si="205"/>
        <v>41513.688530092593</v>
      </c>
      <c r="AC1625">
        <f t="shared" si="206"/>
        <v>6</v>
      </c>
      <c r="AD1625">
        <f t="shared" si="207"/>
        <v>10</v>
      </c>
    </row>
    <row r="1626" spans="1:3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118</v>
      </c>
      <c r="P1626" s="5">
        <f t="shared" si="201"/>
        <v>47.2</v>
      </c>
      <c r="Q1626" t="str">
        <f t="shared" si="202"/>
        <v>music</v>
      </c>
      <c r="R1626" t="str">
        <f t="shared" si="203"/>
        <v>rock</v>
      </c>
      <c r="S1626" s="11">
        <f t="shared" si="204"/>
        <v>41243.367303240739</v>
      </c>
      <c r="T1626" s="11">
        <f t="shared" si="205"/>
        <v>41283.367303240739</v>
      </c>
      <c r="AC1626">
        <f t="shared" si="206"/>
        <v>6</v>
      </c>
      <c r="AD1626">
        <f t="shared" si="207"/>
        <v>10</v>
      </c>
    </row>
    <row r="1627" spans="1:3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155.33333333333331</v>
      </c>
      <c r="P1627" s="5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1">
        <f t="shared" si="204"/>
        <v>41135.699687500004</v>
      </c>
      <c r="T1627" s="11">
        <f t="shared" si="205"/>
        <v>41163.699687500004</v>
      </c>
      <c r="AC1627">
        <f t="shared" si="206"/>
        <v>6</v>
      </c>
      <c r="AD1627">
        <f t="shared" si="207"/>
        <v>10</v>
      </c>
    </row>
    <row r="1628" spans="1:3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101.18750000000001</v>
      </c>
      <c r="P1628" s="5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1">
        <f t="shared" si="204"/>
        <v>41579.847997685181</v>
      </c>
      <c r="T1628" s="11">
        <f t="shared" si="205"/>
        <v>41609.889664351853</v>
      </c>
      <c r="AC1628">
        <f t="shared" si="206"/>
        <v>6</v>
      </c>
      <c r="AD1628">
        <f t="shared" si="207"/>
        <v>10</v>
      </c>
    </row>
    <row r="1629" spans="1:3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117</v>
      </c>
      <c r="P1629" s="5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1">
        <f t="shared" si="204"/>
        <v>41205.707048611112</v>
      </c>
      <c r="T1629" s="11">
        <f t="shared" si="205"/>
        <v>41239.207638888889</v>
      </c>
      <c r="AC1629">
        <f t="shared" si="206"/>
        <v>6</v>
      </c>
      <c r="AD1629">
        <f t="shared" si="207"/>
        <v>10</v>
      </c>
    </row>
    <row r="1630" spans="1:3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100.925</v>
      </c>
      <c r="P1630" s="5">
        <f t="shared" si="201"/>
        <v>45.875</v>
      </c>
      <c r="Q1630" t="str">
        <f t="shared" si="202"/>
        <v>music</v>
      </c>
      <c r="R1630" t="str">
        <f t="shared" si="203"/>
        <v>rock</v>
      </c>
      <c r="S1630" s="11">
        <f t="shared" si="204"/>
        <v>41774.737060185187</v>
      </c>
      <c r="T1630" s="11">
        <f t="shared" si="205"/>
        <v>41807.737060185187</v>
      </c>
      <c r="AC1630">
        <f t="shared" si="206"/>
        <v>6</v>
      </c>
      <c r="AD1630">
        <f t="shared" si="207"/>
        <v>10</v>
      </c>
    </row>
    <row r="1631" spans="1:3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103.66666666666666</v>
      </c>
      <c r="P1631" s="5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1">
        <f t="shared" si="204"/>
        <v>41645.867280092592</v>
      </c>
      <c r="T1631" s="11">
        <f t="shared" si="205"/>
        <v>41690.867280092592</v>
      </c>
      <c r="AC1631">
        <f t="shared" si="206"/>
        <v>6</v>
      </c>
      <c r="AD1631">
        <f t="shared" si="207"/>
        <v>10</v>
      </c>
    </row>
    <row r="1632" spans="1:3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265.25</v>
      </c>
      <c r="P1632" s="5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1">
        <f t="shared" si="204"/>
        <v>40939.837673611109</v>
      </c>
      <c r="T1632" s="11">
        <f t="shared" si="205"/>
        <v>40970.290972222225</v>
      </c>
      <c r="AC1632">
        <f t="shared" si="206"/>
        <v>6</v>
      </c>
      <c r="AD1632">
        <f t="shared" si="207"/>
        <v>10</v>
      </c>
    </row>
    <row r="1633" spans="1:3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155.91</v>
      </c>
      <c r="P1633" s="5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1">
        <f t="shared" si="204"/>
        <v>41164.859502314815</v>
      </c>
      <c r="T1633" s="11">
        <f t="shared" si="205"/>
        <v>41194.859502314815</v>
      </c>
      <c r="AC1633">
        <f t="shared" si="206"/>
        <v>6</v>
      </c>
      <c r="AD1633">
        <f t="shared" si="207"/>
        <v>10</v>
      </c>
    </row>
    <row r="1634" spans="1:3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101.62500000000001</v>
      </c>
      <c r="P1634" s="5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1">
        <f t="shared" si="204"/>
        <v>40750.340902777782</v>
      </c>
      <c r="T1634" s="11">
        <f t="shared" si="205"/>
        <v>40810.340902777782</v>
      </c>
      <c r="AC1634">
        <f t="shared" si="206"/>
        <v>6</v>
      </c>
      <c r="AD1634">
        <f t="shared" si="207"/>
        <v>10</v>
      </c>
    </row>
    <row r="1635" spans="1:3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100</v>
      </c>
      <c r="P1635" s="5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1">
        <f t="shared" si="204"/>
        <v>40896.883750000001</v>
      </c>
      <c r="T1635" s="11">
        <f t="shared" si="205"/>
        <v>40924.208333333336</v>
      </c>
      <c r="AC1635">
        <f t="shared" si="206"/>
        <v>6</v>
      </c>
      <c r="AD1635">
        <f t="shared" si="207"/>
        <v>10</v>
      </c>
    </row>
    <row r="1636" spans="1:3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100.49999999999999</v>
      </c>
      <c r="P1636" s="5">
        <f t="shared" si="201"/>
        <v>62.8125</v>
      </c>
      <c r="Q1636" t="str">
        <f t="shared" si="202"/>
        <v>music</v>
      </c>
      <c r="R1636" t="str">
        <f t="shared" si="203"/>
        <v>rock</v>
      </c>
      <c r="S1636" s="11">
        <f t="shared" si="204"/>
        <v>40658.189826388887</v>
      </c>
      <c r="T1636" s="11">
        <f t="shared" si="205"/>
        <v>40696.249305555553</v>
      </c>
      <c r="AC1636">
        <f t="shared" si="206"/>
        <v>6</v>
      </c>
      <c r="AD1636">
        <f t="shared" si="207"/>
        <v>10</v>
      </c>
    </row>
    <row r="1637" spans="1:3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125.29999999999998</v>
      </c>
      <c r="P1637" s="5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1">
        <f t="shared" si="204"/>
        <v>42502.868761574078</v>
      </c>
      <c r="T1637" s="11">
        <f t="shared" si="205"/>
        <v>42562.868761574078</v>
      </c>
      <c r="AC1637">
        <f t="shared" si="206"/>
        <v>6</v>
      </c>
      <c r="AD1637">
        <f t="shared" si="207"/>
        <v>10</v>
      </c>
    </row>
    <row r="1638" spans="1:3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103.55555555555556</v>
      </c>
      <c r="P1638" s="5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1">
        <f t="shared" si="204"/>
        <v>40663.08666666667</v>
      </c>
      <c r="T1638" s="11">
        <f t="shared" si="205"/>
        <v>40706.166666666664</v>
      </c>
      <c r="AC1638">
        <f t="shared" si="206"/>
        <v>6</v>
      </c>
      <c r="AD1638">
        <f t="shared" si="207"/>
        <v>10</v>
      </c>
    </row>
    <row r="1639" spans="1:3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103.8</v>
      </c>
      <c r="P1639" s="5">
        <f t="shared" si="201"/>
        <v>34.6</v>
      </c>
      <c r="Q1639" t="str">
        <f t="shared" si="202"/>
        <v>music</v>
      </c>
      <c r="R1639" t="str">
        <f t="shared" si="203"/>
        <v>rock</v>
      </c>
      <c r="S1639" s="11">
        <f t="shared" si="204"/>
        <v>40122.751620370371</v>
      </c>
      <c r="T1639" s="11">
        <f t="shared" si="205"/>
        <v>40178.985416666663</v>
      </c>
      <c r="AC1639">
        <f t="shared" si="206"/>
        <v>6</v>
      </c>
      <c r="AD1639">
        <f t="shared" si="207"/>
        <v>10</v>
      </c>
    </row>
    <row r="1640" spans="1:3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105</v>
      </c>
      <c r="P1640" s="5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1">
        <f t="shared" si="204"/>
        <v>41288.68712962963</v>
      </c>
      <c r="T1640" s="11">
        <f t="shared" si="205"/>
        <v>41333.892361111109</v>
      </c>
      <c r="AC1640">
        <f t="shared" si="206"/>
        <v>6</v>
      </c>
      <c r="AD1640">
        <f t="shared" si="207"/>
        <v>10</v>
      </c>
    </row>
    <row r="1641" spans="1:3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100</v>
      </c>
      <c r="P1641" s="5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1">
        <f t="shared" si="204"/>
        <v>40941.652372685188</v>
      </c>
      <c r="T1641" s="11">
        <f t="shared" si="205"/>
        <v>40971.652372685188</v>
      </c>
      <c r="AC1641">
        <f t="shared" si="206"/>
        <v>6</v>
      </c>
      <c r="AD1641">
        <f t="shared" si="207"/>
        <v>10</v>
      </c>
    </row>
    <row r="1642" spans="1:3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169.86</v>
      </c>
      <c r="P1642" s="5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1">
        <f t="shared" si="204"/>
        <v>40379.23096064815</v>
      </c>
      <c r="T1642" s="11">
        <f t="shared" si="205"/>
        <v>40393.082638888889</v>
      </c>
      <c r="AC1642">
        <f t="shared" si="206"/>
        <v>6</v>
      </c>
      <c r="AD1642">
        <f t="shared" si="207"/>
        <v>10</v>
      </c>
    </row>
    <row r="1643" spans="1:3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101.4</v>
      </c>
      <c r="P1643" s="5">
        <f t="shared" si="201"/>
        <v>97.5</v>
      </c>
      <c r="Q1643" t="str">
        <f t="shared" si="202"/>
        <v>music</v>
      </c>
      <c r="R1643" t="str">
        <f t="shared" si="203"/>
        <v>pop</v>
      </c>
      <c r="S1643" s="11">
        <f t="shared" si="204"/>
        <v>41962.596574074079</v>
      </c>
      <c r="T1643" s="11">
        <f t="shared" si="205"/>
        <v>41992.596574074079</v>
      </c>
      <c r="AC1643">
        <f t="shared" si="206"/>
        <v>6</v>
      </c>
      <c r="AD1643">
        <f t="shared" si="207"/>
        <v>9</v>
      </c>
    </row>
    <row r="1644" spans="1:3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100</v>
      </c>
      <c r="P1644" s="5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1">
        <f t="shared" si="204"/>
        <v>40688.024618055555</v>
      </c>
      <c r="T1644" s="11">
        <f t="shared" si="205"/>
        <v>40708.024618055555</v>
      </c>
      <c r="AC1644">
        <f t="shared" si="206"/>
        <v>6</v>
      </c>
      <c r="AD1644">
        <f t="shared" si="207"/>
        <v>9</v>
      </c>
    </row>
    <row r="1645" spans="1:3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124.70000000000002</v>
      </c>
      <c r="P1645" s="5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1">
        <f t="shared" si="204"/>
        <v>41146.824212962965</v>
      </c>
      <c r="T1645" s="11">
        <f t="shared" si="205"/>
        <v>41176.824212962965</v>
      </c>
      <c r="AC1645">
        <f t="shared" si="206"/>
        <v>6</v>
      </c>
      <c r="AD1645">
        <f t="shared" si="207"/>
        <v>9</v>
      </c>
    </row>
    <row r="1646" spans="1:3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109.5</v>
      </c>
      <c r="P1646" s="5">
        <f t="shared" si="201"/>
        <v>85.546875</v>
      </c>
      <c r="Q1646" t="str">
        <f t="shared" si="202"/>
        <v>music</v>
      </c>
      <c r="R1646" t="str">
        <f t="shared" si="203"/>
        <v>pop</v>
      </c>
      <c r="S1646" s="11">
        <f t="shared" si="204"/>
        <v>41175.05972222222</v>
      </c>
      <c r="T1646" s="11">
        <f t="shared" si="205"/>
        <v>41235.101388888885</v>
      </c>
      <c r="AC1646">
        <f t="shared" si="206"/>
        <v>6</v>
      </c>
      <c r="AD1646">
        <f t="shared" si="207"/>
        <v>9</v>
      </c>
    </row>
    <row r="1647" spans="1:3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110.80000000000001</v>
      </c>
      <c r="P1647" s="5">
        <f t="shared" si="201"/>
        <v>554</v>
      </c>
      <c r="Q1647" t="str">
        <f t="shared" si="202"/>
        <v>music</v>
      </c>
      <c r="R1647" t="str">
        <f t="shared" si="203"/>
        <v>pop</v>
      </c>
      <c r="S1647" s="11">
        <f t="shared" si="204"/>
        <v>41521.617361111115</v>
      </c>
      <c r="T1647" s="11">
        <f t="shared" si="205"/>
        <v>41535.617361111115</v>
      </c>
      <c r="AC1647">
        <f t="shared" si="206"/>
        <v>6</v>
      </c>
      <c r="AD1647">
        <f t="shared" si="207"/>
        <v>9</v>
      </c>
    </row>
    <row r="1648" spans="1:3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110.2</v>
      </c>
      <c r="P1648" s="5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1">
        <f t="shared" si="204"/>
        <v>41833.450266203705</v>
      </c>
      <c r="T1648" s="11">
        <f t="shared" si="205"/>
        <v>41865.757638888885</v>
      </c>
      <c r="AC1648">
        <f t="shared" si="206"/>
        <v>6</v>
      </c>
      <c r="AD1648">
        <f t="shared" si="207"/>
        <v>9</v>
      </c>
    </row>
    <row r="1649" spans="1:3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104.71999999999998</v>
      </c>
      <c r="P1649" s="5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1">
        <f t="shared" si="204"/>
        <v>41039.409456018519</v>
      </c>
      <c r="T1649" s="11">
        <f t="shared" si="205"/>
        <v>41069.409456018519</v>
      </c>
      <c r="AC1649">
        <f t="shared" si="206"/>
        <v>6</v>
      </c>
      <c r="AD1649">
        <f t="shared" si="207"/>
        <v>9</v>
      </c>
    </row>
    <row r="1650" spans="1:3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125.26086956521738</v>
      </c>
      <c r="P1650" s="5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1">
        <f t="shared" si="204"/>
        <v>40592.704652777778</v>
      </c>
      <c r="T1650" s="11">
        <f t="shared" si="205"/>
        <v>40622.662986111114</v>
      </c>
      <c r="AC1650">
        <f t="shared" si="206"/>
        <v>6</v>
      </c>
      <c r="AD1650">
        <f t="shared" si="207"/>
        <v>9</v>
      </c>
    </row>
    <row r="1651" spans="1:3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100.58763157894737</v>
      </c>
      <c r="P1651" s="5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1">
        <f t="shared" si="204"/>
        <v>41737.684664351851</v>
      </c>
      <c r="T1651" s="11">
        <f t="shared" si="205"/>
        <v>41782.684664351851</v>
      </c>
      <c r="AC1651">
        <f t="shared" si="206"/>
        <v>6</v>
      </c>
      <c r="AD1651">
        <f t="shared" si="207"/>
        <v>9</v>
      </c>
    </row>
    <row r="1652" spans="1:3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141.55000000000001</v>
      </c>
      <c r="P1652" s="5">
        <f t="shared" si="201"/>
        <v>88.46875</v>
      </c>
      <c r="Q1652" t="str">
        <f t="shared" si="202"/>
        <v>music</v>
      </c>
      <c r="R1652" t="str">
        <f t="shared" si="203"/>
        <v>pop</v>
      </c>
      <c r="S1652" s="11">
        <f t="shared" si="204"/>
        <v>41526.435613425929</v>
      </c>
      <c r="T1652" s="11">
        <f t="shared" si="205"/>
        <v>41556.435613425929</v>
      </c>
      <c r="AC1652">
        <f t="shared" si="206"/>
        <v>6</v>
      </c>
      <c r="AD1652">
        <f t="shared" si="207"/>
        <v>9</v>
      </c>
    </row>
    <row r="1653" spans="1:3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100.75</v>
      </c>
      <c r="P1653" s="5">
        <f t="shared" si="201"/>
        <v>100.75</v>
      </c>
      <c r="Q1653" t="str">
        <f t="shared" si="202"/>
        <v>music</v>
      </c>
      <c r="R1653" t="str">
        <f t="shared" si="203"/>
        <v>pop</v>
      </c>
      <c r="S1653" s="11">
        <f t="shared" si="204"/>
        <v>40625.900694444441</v>
      </c>
      <c r="T1653" s="11">
        <f t="shared" si="205"/>
        <v>40659.290972222225</v>
      </c>
      <c r="AC1653">
        <f t="shared" si="206"/>
        <v>6</v>
      </c>
      <c r="AD1653">
        <f t="shared" si="207"/>
        <v>9</v>
      </c>
    </row>
    <row r="1654" spans="1:3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100.66666666666666</v>
      </c>
      <c r="P1654" s="5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1">
        <f t="shared" si="204"/>
        <v>41572.492974537039</v>
      </c>
      <c r="T1654" s="11">
        <f t="shared" si="205"/>
        <v>41602.534641203703</v>
      </c>
      <c r="AC1654">
        <f t="shared" si="206"/>
        <v>6</v>
      </c>
      <c r="AD1654">
        <f t="shared" si="207"/>
        <v>9</v>
      </c>
    </row>
    <row r="1655" spans="1:3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174.2304</v>
      </c>
      <c r="P1655" s="5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1">
        <f t="shared" si="204"/>
        <v>40626.834444444445</v>
      </c>
      <c r="T1655" s="11">
        <f t="shared" si="205"/>
        <v>40657.834444444445</v>
      </c>
      <c r="AC1655">
        <f t="shared" si="206"/>
        <v>6</v>
      </c>
      <c r="AD1655">
        <f t="shared" si="207"/>
        <v>9</v>
      </c>
    </row>
    <row r="1656" spans="1:3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119.90909090909089</v>
      </c>
      <c r="P1656" s="5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1">
        <f t="shared" si="204"/>
        <v>40987.890740740739</v>
      </c>
      <c r="T1656" s="11">
        <f t="shared" si="205"/>
        <v>41017.890740740739</v>
      </c>
      <c r="AC1656">
        <f t="shared" si="206"/>
        <v>6</v>
      </c>
      <c r="AD1656">
        <f t="shared" si="207"/>
        <v>9</v>
      </c>
    </row>
    <row r="1657" spans="1:3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142.86666666666667</v>
      </c>
      <c r="P1657" s="5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1">
        <f t="shared" si="204"/>
        <v>40974.791898148149</v>
      </c>
      <c r="T1657" s="11">
        <f t="shared" si="205"/>
        <v>41004.750231481477</v>
      </c>
      <c r="AC1657">
        <f t="shared" si="206"/>
        <v>6</v>
      </c>
      <c r="AD1657">
        <f t="shared" si="207"/>
        <v>9</v>
      </c>
    </row>
    <row r="1658" spans="1:3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100.33493333333334</v>
      </c>
      <c r="P1658" s="5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1">
        <f t="shared" si="204"/>
        <v>41226.928842592592</v>
      </c>
      <c r="T1658" s="11">
        <f t="shared" si="205"/>
        <v>41256.928842592592</v>
      </c>
      <c r="AC1658">
        <f t="shared" si="206"/>
        <v>6</v>
      </c>
      <c r="AD1658">
        <f t="shared" si="207"/>
        <v>9</v>
      </c>
    </row>
    <row r="1659" spans="1:3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104.93380000000001</v>
      </c>
      <c r="P1659" s="5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1">
        <f t="shared" si="204"/>
        <v>41023.782037037039</v>
      </c>
      <c r="T1659" s="11">
        <f t="shared" si="205"/>
        <v>41053.782037037039</v>
      </c>
      <c r="AC1659">
        <f t="shared" si="206"/>
        <v>6</v>
      </c>
      <c r="AD1659">
        <f t="shared" si="207"/>
        <v>9</v>
      </c>
    </row>
    <row r="1660" spans="1:3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132.23333333333335</v>
      </c>
      <c r="P1660" s="5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1">
        <f t="shared" si="204"/>
        <v>41223.22184027778</v>
      </c>
      <c r="T1660" s="11">
        <f t="shared" si="205"/>
        <v>41261.597222222219</v>
      </c>
      <c r="AC1660">
        <f t="shared" si="206"/>
        <v>6</v>
      </c>
      <c r="AD1660">
        <f t="shared" si="207"/>
        <v>9</v>
      </c>
    </row>
    <row r="1661" spans="1:3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112.79999999999998</v>
      </c>
      <c r="P1661" s="5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1">
        <f t="shared" si="204"/>
        <v>41596.913437499999</v>
      </c>
      <c r="T1661" s="11">
        <f t="shared" si="205"/>
        <v>41625.5</v>
      </c>
      <c r="AC1661">
        <f t="shared" si="206"/>
        <v>6</v>
      </c>
      <c r="AD1661">
        <f t="shared" si="207"/>
        <v>9</v>
      </c>
    </row>
    <row r="1662" spans="1:3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1253.75</v>
      </c>
      <c r="P1662" s="5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1">
        <f t="shared" si="204"/>
        <v>42459.693865740745</v>
      </c>
      <c r="T1662" s="11">
        <f t="shared" si="205"/>
        <v>42490.915972222225</v>
      </c>
      <c r="AC1662">
        <f t="shared" si="206"/>
        <v>6</v>
      </c>
      <c r="AD1662">
        <f t="shared" si="207"/>
        <v>9</v>
      </c>
    </row>
    <row r="1663" spans="1:3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102.50632911392405</v>
      </c>
      <c r="P1663" s="5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1">
        <f t="shared" si="204"/>
        <v>42343.998043981483</v>
      </c>
      <c r="T1663" s="11">
        <f t="shared" si="205"/>
        <v>42386.875</v>
      </c>
      <c r="AC1663">
        <f t="shared" si="206"/>
        <v>6</v>
      </c>
      <c r="AD1663">
        <f t="shared" si="207"/>
        <v>9</v>
      </c>
    </row>
    <row r="1664" spans="1:3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102.6375</v>
      </c>
      <c r="P1664" s="5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1">
        <f t="shared" si="204"/>
        <v>40848.198333333334</v>
      </c>
      <c r="T1664" s="11">
        <f t="shared" si="205"/>
        <v>40908.239999999998</v>
      </c>
      <c r="AC1664">
        <f t="shared" si="206"/>
        <v>6</v>
      </c>
      <c r="AD1664">
        <f t="shared" si="207"/>
        <v>9</v>
      </c>
    </row>
    <row r="1665" spans="1:3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108</v>
      </c>
      <c r="P1665" s="5">
        <f t="shared" si="201"/>
        <v>33.75</v>
      </c>
      <c r="Q1665" t="str">
        <f t="shared" si="202"/>
        <v>music</v>
      </c>
      <c r="R1665" t="str">
        <f t="shared" si="203"/>
        <v>pop</v>
      </c>
      <c r="S1665" s="11">
        <f t="shared" si="204"/>
        <v>42006.02207175926</v>
      </c>
      <c r="T1665" s="11">
        <f t="shared" si="205"/>
        <v>42036.02207175926</v>
      </c>
      <c r="AC1665">
        <f t="shared" si="206"/>
        <v>6</v>
      </c>
      <c r="AD1665">
        <f t="shared" si="207"/>
        <v>9</v>
      </c>
    </row>
    <row r="1666" spans="1:3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122.40879999999999</v>
      </c>
      <c r="P1666" s="5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1">
        <f t="shared" si="204"/>
        <v>40939.761782407411</v>
      </c>
      <c r="T1666" s="11">
        <f t="shared" si="205"/>
        <v>40984.165972222225</v>
      </c>
      <c r="AC1666">
        <f t="shared" si="206"/>
        <v>6</v>
      </c>
      <c r="AD1666">
        <f t="shared" si="207"/>
        <v>9</v>
      </c>
    </row>
    <row r="1667" spans="1:3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(E1667/D1667)*100</f>
        <v>119.45714285714286</v>
      </c>
      <c r="P1667" s="5">
        <f t="shared" ref="P1667:P1730" si="209">E1667/L1667</f>
        <v>44.956989247311824</v>
      </c>
      <c r="Q1667" t="str">
        <f t="shared" ref="Q1667:Q1730" si="210">LEFT(N1667,AC1667-1)</f>
        <v>music</v>
      </c>
      <c r="R1667" t="str">
        <f t="shared" ref="R1667:R1730" si="211">RIGHT(N1667,AD1667-AC1667)</f>
        <v>pop</v>
      </c>
      <c r="S1667" s="11">
        <f t="shared" ref="S1667:S1730" si="212">(J1667/86400)+DATE(1970,1,1)</f>
        <v>40564.649456018517</v>
      </c>
      <c r="T1667" s="11">
        <f t="shared" ref="T1667:T1730" si="213">(I1667/86400)+DATE(1970,1,1)</f>
        <v>40596.125</v>
      </c>
      <c r="AC1667">
        <f t="shared" ref="AC1667:AC1730" si="214">FIND("/",N1667)</f>
        <v>6</v>
      </c>
      <c r="AD1667">
        <f t="shared" ref="AD1667:AD1730" si="215">LEN(N1667)</f>
        <v>9</v>
      </c>
    </row>
    <row r="1668" spans="1:3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160.88</v>
      </c>
      <c r="P1668" s="5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1">
        <f t="shared" si="212"/>
        <v>41331.253159722226</v>
      </c>
      <c r="T1668" s="11">
        <f t="shared" si="213"/>
        <v>41361.211493055554</v>
      </c>
      <c r="AC1668">
        <f t="shared" si="214"/>
        <v>6</v>
      </c>
      <c r="AD1668">
        <f t="shared" si="215"/>
        <v>9</v>
      </c>
    </row>
    <row r="1669" spans="1:3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126.85294117647059</v>
      </c>
      <c r="P1669" s="5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1">
        <f t="shared" si="212"/>
        <v>41682.0705787037</v>
      </c>
      <c r="T1669" s="11">
        <f t="shared" si="213"/>
        <v>41709.290972222225</v>
      </c>
      <c r="AC1669">
        <f t="shared" si="214"/>
        <v>6</v>
      </c>
      <c r="AD1669">
        <f t="shared" si="215"/>
        <v>9</v>
      </c>
    </row>
    <row r="1670" spans="1:3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102.6375</v>
      </c>
      <c r="P1670" s="5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1">
        <f t="shared" si="212"/>
        <v>40845.149756944447</v>
      </c>
      <c r="T1670" s="11">
        <f t="shared" si="213"/>
        <v>40875.191423611112</v>
      </c>
      <c r="AC1670">
        <f t="shared" si="214"/>
        <v>6</v>
      </c>
      <c r="AD1670">
        <f t="shared" si="215"/>
        <v>9</v>
      </c>
    </row>
    <row r="1671" spans="1:3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139.75</v>
      </c>
      <c r="P1671" s="5">
        <f t="shared" si="209"/>
        <v>53.75</v>
      </c>
      <c r="Q1671" t="str">
        <f t="shared" si="210"/>
        <v>music</v>
      </c>
      <c r="R1671" t="str">
        <f t="shared" si="211"/>
        <v>pop</v>
      </c>
      <c r="S1671" s="11">
        <f t="shared" si="212"/>
        <v>42461.885138888887</v>
      </c>
      <c r="T1671" s="11">
        <f t="shared" si="213"/>
        <v>42521.885138888887</v>
      </c>
      <c r="AC1671">
        <f t="shared" si="214"/>
        <v>6</v>
      </c>
      <c r="AD1671">
        <f t="shared" si="215"/>
        <v>9</v>
      </c>
    </row>
    <row r="1672" spans="1:3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102.60000000000001</v>
      </c>
      <c r="P1672" s="5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1">
        <f t="shared" si="212"/>
        <v>40313.930543981478</v>
      </c>
      <c r="T1672" s="11">
        <f t="shared" si="213"/>
        <v>40364.166666666664</v>
      </c>
      <c r="AC1672">
        <f t="shared" si="214"/>
        <v>6</v>
      </c>
      <c r="AD1672">
        <f t="shared" si="215"/>
        <v>9</v>
      </c>
    </row>
    <row r="1673" spans="1:3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100.67349999999999</v>
      </c>
      <c r="P1673" s="5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1">
        <f t="shared" si="212"/>
        <v>42553.54414351852</v>
      </c>
      <c r="T1673" s="11">
        <f t="shared" si="213"/>
        <v>42583.54414351852</v>
      </c>
      <c r="AC1673">
        <f t="shared" si="214"/>
        <v>6</v>
      </c>
      <c r="AD1673">
        <f t="shared" si="215"/>
        <v>9</v>
      </c>
    </row>
    <row r="1674" spans="1:3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112.94117647058823</v>
      </c>
      <c r="P1674" s="5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1">
        <f t="shared" si="212"/>
        <v>41034.656597222223</v>
      </c>
      <c r="T1674" s="11">
        <f t="shared" si="213"/>
        <v>41064.656597222223</v>
      </c>
      <c r="AC1674">
        <f t="shared" si="214"/>
        <v>6</v>
      </c>
      <c r="AD1674">
        <f t="shared" si="215"/>
        <v>9</v>
      </c>
    </row>
    <row r="1675" spans="1:3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128.09523809523807</v>
      </c>
      <c r="P1675" s="5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1">
        <f t="shared" si="212"/>
        <v>42039.878379629634</v>
      </c>
      <c r="T1675" s="11">
        <f t="shared" si="213"/>
        <v>42069.878379629634</v>
      </c>
      <c r="AC1675">
        <f t="shared" si="214"/>
        <v>6</v>
      </c>
      <c r="AD1675">
        <f t="shared" si="215"/>
        <v>9</v>
      </c>
    </row>
    <row r="1676" spans="1:3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201.7</v>
      </c>
      <c r="P1676" s="5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1">
        <f t="shared" si="212"/>
        <v>42569.605393518519</v>
      </c>
      <c r="T1676" s="11">
        <f t="shared" si="213"/>
        <v>42600.290972222225</v>
      </c>
      <c r="AC1676">
        <f t="shared" si="214"/>
        <v>6</v>
      </c>
      <c r="AD1676">
        <f t="shared" si="215"/>
        <v>9</v>
      </c>
    </row>
    <row r="1677" spans="1:3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137.416</v>
      </c>
      <c r="P1677" s="5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1">
        <f t="shared" si="212"/>
        <v>40802.733101851853</v>
      </c>
      <c r="T1677" s="11">
        <f t="shared" si="213"/>
        <v>40832.918749999997</v>
      </c>
      <c r="AC1677">
        <f t="shared" si="214"/>
        <v>6</v>
      </c>
      <c r="AD1677">
        <f t="shared" si="215"/>
        <v>9</v>
      </c>
    </row>
    <row r="1678" spans="1:3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115.33333333333333</v>
      </c>
      <c r="P1678" s="5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1">
        <f t="shared" si="212"/>
        <v>40973.726238425923</v>
      </c>
      <c r="T1678" s="11">
        <f t="shared" si="213"/>
        <v>41020.165972222225</v>
      </c>
      <c r="AC1678">
        <f t="shared" si="214"/>
        <v>6</v>
      </c>
      <c r="AD1678">
        <f t="shared" si="215"/>
        <v>9</v>
      </c>
    </row>
    <row r="1679" spans="1:3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111.66666666666667</v>
      </c>
      <c r="P1679" s="5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1">
        <f t="shared" si="212"/>
        <v>42416.407129629632</v>
      </c>
      <c r="T1679" s="11">
        <f t="shared" si="213"/>
        <v>42476.249305555553</v>
      </c>
      <c r="AC1679">
        <f t="shared" si="214"/>
        <v>6</v>
      </c>
      <c r="AD1679">
        <f t="shared" si="215"/>
        <v>9</v>
      </c>
    </row>
    <row r="1680" spans="1:3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118.39999999999999</v>
      </c>
      <c r="P1680" s="5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1">
        <f t="shared" si="212"/>
        <v>41662.854988425926</v>
      </c>
      <c r="T1680" s="11">
        <f t="shared" si="213"/>
        <v>41676.854988425926</v>
      </c>
      <c r="AC1680">
        <f t="shared" si="214"/>
        <v>6</v>
      </c>
      <c r="AD1680">
        <f t="shared" si="215"/>
        <v>9</v>
      </c>
    </row>
    <row r="1681" spans="1:3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175</v>
      </c>
      <c r="P1681" s="5">
        <f t="shared" si="209"/>
        <v>62.5</v>
      </c>
      <c r="Q1681" t="str">
        <f t="shared" si="210"/>
        <v>music</v>
      </c>
      <c r="R1681" t="str">
        <f t="shared" si="211"/>
        <v>pop</v>
      </c>
      <c r="S1681" s="11">
        <f t="shared" si="212"/>
        <v>40723.068807870368</v>
      </c>
      <c r="T1681" s="11">
        <f t="shared" si="213"/>
        <v>40746.068807870368</v>
      </c>
      <c r="AC1681">
        <f t="shared" si="214"/>
        <v>6</v>
      </c>
      <c r="AD1681">
        <f t="shared" si="215"/>
        <v>9</v>
      </c>
    </row>
    <row r="1682" spans="1:3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117.5</v>
      </c>
      <c r="P1682" s="5">
        <f t="shared" si="209"/>
        <v>47</v>
      </c>
      <c r="Q1682" t="str">
        <f t="shared" si="210"/>
        <v>music</v>
      </c>
      <c r="R1682" t="str">
        <f t="shared" si="211"/>
        <v>pop</v>
      </c>
      <c r="S1682" s="11">
        <f t="shared" si="212"/>
        <v>41802.757719907408</v>
      </c>
      <c r="T1682" s="11">
        <f t="shared" si="213"/>
        <v>41832.757719907408</v>
      </c>
      <c r="AC1682">
        <f t="shared" si="214"/>
        <v>6</v>
      </c>
      <c r="AD1682">
        <f t="shared" si="215"/>
        <v>9</v>
      </c>
    </row>
    <row r="1683" spans="1:3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101.42212307692309</v>
      </c>
      <c r="P1683" s="5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1">
        <f t="shared" si="212"/>
        <v>42774.121342592596</v>
      </c>
      <c r="T1683" s="11">
        <f t="shared" si="213"/>
        <v>42823.083333333328</v>
      </c>
      <c r="AC1683">
        <f t="shared" si="214"/>
        <v>6</v>
      </c>
      <c r="AD1683">
        <f t="shared" si="215"/>
        <v>11</v>
      </c>
    </row>
    <row r="1684" spans="1:3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5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1">
        <f t="shared" si="212"/>
        <v>42779.21365740741</v>
      </c>
      <c r="T1684" s="11">
        <f t="shared" si="213"/>
        <v>42839.171990740739</v>
      </c>
      <c r="AC1684">
        <f t="shared" si="214"/>
        <v>6</v>
      </c>
      <c r="AD1684">
        <f t="shared" si="215"/>
        <v>11</v>
      </c>
    </row>
    <row r="1685" spans="1:3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21.714285714285715</v>
      </c>
      <c r="P1685" s="5">
        <f t="shared" si="209"/>
        <v>76</v>
      </c>
      <c r="Q1685" t="str">
        <f t="shared" si="210"/>
        <v>music</v>
      </c>
      <c r="R1685" t="str">
        <f t="shared" si="211"/>
        <v>faith</v>
      </c>
      <c r="S1685" s="11">
        <f t="shared" si="212"/>
        <v>42808.781689814816</v>
      </c>
      <c r="T1685" s="11">
        <f t="shared" si="213"/>
        <v>42832.781689814816</v>
      </c>
      <c r="AC1685">
        <f t="shared" si="214"/>
        <v>6</v>
      </c>
      <c r="AD1685">
        <f t="shared" si="215"/>
        <v>11</v>
      </c>
    </row>
    <row r="1686" spans="1:3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109.125</v>
      </c>
      <c r="P1686" s="5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1">
        <f t="shared" si="212"/>
        <v>42783.815289351856</v>
      </c>
      <c r="T1686" s="11">
        <f t="shared" si="213"/>
        <v>42811.773622685185</v>
      </c>
      <c r="AC1686">
        <f t="shared" si="214"/>
        <v>6</v>
      </c>
      <c r="AD1686">
        <f t="shared" si="215"/>
        <v>11</v>
      </c>
    </row>
    <row r="1687" spans="1:3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102.85714285714285</v>
      </c>
      <c r="P1687" s="5">
        <f t="shared" si="209"/>
        <v>24</v>
      </c>
      <c r="Q1687" t="str">
        <f t="shared" si="210"/>
        <v>music</v>
      </c>
      <c r="R1687" t="str">
        <f t="shared" si="211"/>
        <v>faith</v>
      </c>
      <c r="S1687" s="11">
        <f t="shared" si="212"/>
        <v>42788.2502662037</v>
      </c>
      <c r="T1687" s="11">
        <f t="shared" si="213"/>
        <v>42818.208599537036</v>
      </c>
      <c r="AC1687">
        <f t="shared" si="214"/>
        <v>6</v>
      </c>
      <c r="AD1687">
        <f t="shared" si="215"/>
        <v>11</v>
      </c>
    </row>
    <row r="1688" spans="1:3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0.36</v>
      </c>
      <c r="P1688" s="5">
        <f t="shared" si="209"/>
        <v>18</v>
      </c>
      <c r="Q1688" t="str">
        <f t="shared" si="210"/>
        <v>music</v>
      </c>
      <c r="R1688" t="str">
        <f t="shared" si="211"/>
        <v>faith</v>
      </c>
      <c r="S1688" s="11">
        <f t="shared" si="212"/>
        <v>42792.843969907408</v>
      </c>
      <c r="T1688" s="11">
        <f t="shared" si="213"/>
        <v>42852.802303240736</v>
      </c>
      <c r="AC1688">
        <f t="shared" si="214"/>
        <v>6</v>
      </c>
      <c r="AD1688">
        <f t="shared" si="215"/>
        <v>11</v>
      </c>
    </row>
    <row r="1689" spans="1:3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31.25</v>
      </c>
      <c r="P1689" s="5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1">
        <f t="shared" si="212"/>
        <v>42802.046817129631</v>
      </c>
      <c r="T1689" s="11">
        <f t="shared" si="213"/>
        <v>42835.84375</v>
      </c>
      <c r="AC1689">
        <f t="shared" si="214"/>
        <v>6</v>
      </c>
      <c r="AD1689">
        <f t="shared" si="215"/>
        <v>11</v>
      </c>
    </row>
    <row r="1690" spans="1:3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44.3</v>
      </c>
      <c r="P1690" s="5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1">
        <f t="shared" si="212"/>
        <v>42804.534652777773</v>
      </c>
      <c r="T1690" s="11">
        <f t="shared" si="213"/>
        <v>42834.492986111116</v>
      </c>
      <c r="AC1690">
        <f t="shared" si="214"/>
        <v>6</v>
      </c>
      <c r="AD1690">
        <f t="shared" si="215"/>
        <v>11</v>
      </c>
    </row>
    <row r="1691" spans="1:3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100</v>
      </c>
      <c r="P1691" s="5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1">
        <f t="shared" si="212"/>
        <v>42780.942476851851</v>
      </c>
      <c r="T1691" s="11">
        <f t="shared" si="213"/>
        <v>42810.900810185187</v>
      </c>
      <c r="AC1691">
        <f t="shared" si="214"/>
        <v>6</v>
      </c>
      <c r="AD1691">
        <f t="shared" si="215"/>
        <v>11</v>
      </c>
    </row>
    <row r="1692" spans="1:3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25.4</v>
      </c>
      <c r="P1692" s="5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1">
        <f t="shared" si="212"/>
        <v>42801.43104166667</v>
      </c>
      <c r="T1692" s="11">
        <f t="shared" si="213"/>
        <v>42831.389374999999</v>
      </c>
      <c r="AC1692">
        <f t="shared" si="214"/>
        <v>6</v>
      </c>
      <c r="AD1692">
        <f t="shared" si="215"/>
        <v>11</v>
      </c>
    </row>
    <row r="1693" spans="1:3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33.473333333333329</v>
      </c>
      <c r="P1693" s="5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1">
        <f t="shared" si="212"/>
        <v>42795.701481481483</v>
      </c>
      <c r="T1693" s="11">
        <f t="shared" si="213"/>
        <v>42828.041666666672</v>
      </c>
      <c r="AC1693">
        <f t="shared" si="214"/>
        <v>6</v>
      </c>
      <c r="AD1693">
        <f t="shared" si="215"/>
        <v>11</v>
      </c>
    </row>
    <row r="1694" spans="1:3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47.8</v>
      </c>
      <c r="P1694" s="5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1">
        <f t="shared" si="212"/>
        <v>42788.151238425926</v>
      </c>
      <c r="T1694" s="11">
        <f t="shared" si="213"/>
        <v>42820.999305555553</v>
      </c>
      <c r="AC1694">
        <f t="shared" si="214"/>
        <v>6</v>
      </c>
      <c r="AD1694">
        <f t="shared" si="215"/>
        <v>11</v>
      </c>
    </row>
    <row r="1695" spans="1:3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9.3333333333333339</v>
      </c>
      <c r="P1695" s="5">
        <f t="shared" si="209"/>
        <v>35</v>
      </c>
      <c r="Q1695" t="str">
        <f t="shared" si="210"/>
        <v>music</v>
      </c>
      <c r="R1695" t="str">
        <f t="shared" si="211"/>
        <v>faith</v>
      </c>
      <c r="S1695" s="11">
        <f t="shared" si="212"/>
        <v>42803.920277777783</v>
      </c>
      <c r="T1695" s="11">
        <f t="shared" si="213"/>
        <v>42834.833333333328</v>
      </c>
      <c r="AC1695">
        <f t="shared" si="214"/>
        <v>6</v>
      </c>
      <c r="AD1695">
        <f t="shared" si="215"/>
        <v>11</v>
      </c>
    </row>
    <row r="1696" spans="1:3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0.05</v>
      </c>
      <c r="P1696" s="5">
        <f t="shared" si="209"/>
        <v>5</v>
      </c>
      <c r="Q1696" t="str">
        <f t="shared" si="210"/>
        <v>music</v>
      </c>
      <c r="R1696" t="str">
        <f t="shared" si="211"/>
        <v>faith</v>
      </c>
      <c r="S1696" s="11">
        <f t="shared" si="212"/>
        <v>42791.669837962967</v>
      </c>
      <c r="T1696" s="11">
        <f t="shared" si="213"/>
        <v>42821.191666666666</v>
      </c>
      <c r="AC1696">
        <f t="shared" si="214"/>
        <v>6</v>
      </c>
      <c r="AD1696">
        <f t="shared" si="215"/>
        <v>11</v>
      </c>
    </row>
    <row r="1697" spans="1:3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11.708333333333334</v>
      </c>
      <c r="P1697" s="5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1">
        <f t="shared" si="212"/>
        <v>42801.031412037039</v>
      </c>
      <c r="T1697" s="11">
        <f t="shared" si="213"/>
        <v>42835.041666666672</v>
      </c>
      <c r="AC1697">
        <f t="shared" si="214"/>
        <v>6</v>
      </c>
      <c r="AD1697">
        <f t="shared" si="215"/>
        <v>11</v>
      </c>
    </row>
    <row r="1698" spans="1:3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5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1">
        <f t="shared" si="212"/>
        <v>42796.069571759261</v>
      </c>
      <c r="T1698" s="11">
        <f t="shared" si="213"/>
        <v>42826.027905092589</v>
      </c>
      <c r="AC1698">
        <f t="shared" si="214"/>
        <v>6</v>
      </c>
      <c r="AD1698">
        <f t="shared" si="215"/>
        <v>11</v>
      </c>
    </row>
    <row r="1699" spans="1:3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20.208000000000002</v>
      </c>
      <c r="P1699" s="5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1">
        <f t="shared" si="212"/>
        <v>42805.032962962963</v>
      </c>
      <c r="T1699" s="11">
        <f t="shared" si="213"/>
        <v>42834.991296296299</v>
      </c>
      <c r="AC1699">
        <f t="shared" si="214"/>
        <v>6</v>
      </c>
      <c r="AD1699">
        <f t="shared" si="215"/>
        <v>11</v>
      </c>
    </row>
    <row r="1700" spans="1:3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5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1">
        <f t="shared" si="212"/>
        <v>42796.207870370374</v>
      </c>
      <c r="T1700" s="11">
        <f t="shared" si="213"/>
        <v>42820.147916666669</v>
      </c>
      <c r="AC1700">
        <f t="shared" si="214"/>
        <v>6</v>
      </c>
      <c r="AD1700">
        <f t="shared" si="215"/>
        <v>11</v>
      </c>
    </row>
    <row r="1701" spans="1:3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4.2311459353574925</v>
      </c>
      <c r="P1701" s="5">
        <f t="shared" si="209"/>
        <v>54</v>
      </c>
      <c r="Q1701" t="str">
        <f t="shared" si="210"/>
        <v>music</v>
      </c>
      <c r="R1701" t="str">
        <f t="shared" si="211"/>
        <v>faith</v>
      </c>
      <c r="S1701" s="11">
        <f t="shared" si="212"/>
        <v>42806.863946759258</v>
      </c>
      <c r="T1701" s="11">
        <f t="shared" si="213"/>
        <v>42836.863946759258</v>
      </c>
      <c r="AC1701">
        <f t="shared" si="214"/>
        <v>6</v>
      </c>
      <c r="AD1701">
        <f t="shared" si="215"/>
        <v>11</v>
      </c>
    </row>
    <row r="1702" spans="1:3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26.06</v>
      </c>
      <c r="P1702" s="5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1">
        <f t="shared" si="212"/>
        <v>42796.071643518517</v>
      </c>
      <c r="T1702" s="11">
        <f t="shared" si="213"/>
        <v>42826.166666666672</v>
      </c>
      <c r="AC1702">
        <f t="shared" si="214"/>
        <v>6</v>
      </c>
      <c r="AD1702">
        <f t="shared" si="215"/>
        <v>11</v>
      </c>
    </row>
    <row r="1703" spans="1:3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0.19801980198019803</v>
      </c>
      <c r="P1703" s="5">
        <f t="shared" si="209"/>
        <v>5</v>
      </c>
      <c r="Q1703" t="str">
        <f t="shared" si="210"/>
        <v>music</v>
      </c>
      <c r="R1703" t="str">
        <f t="shared" si="211"/>
        <v>faith</v>
      </c>
      <c r="S1703" s="11">
        <f t="shared" si="212"/>
        <v>41989.664409722223</v>
      </c>
      <c r="T1703" s="11">
        <f t="shared" si="213"/>
        <v>42019.664409722223</v>
      </c>
      <c r="AC1703">
        <f t="shared" si="214"/>
        <v>6</v>
      </c>
      <c r="AD1703">
        <f t="shared" si="215"/>
        <v>11</v>
      </c>
    </row>
    <row r="1704" spans="1:3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6.0606060606060606E-3</v>
      </c>
      <c r="P1704" s="5">
        <f t="shared" si="209"/>
        <v>1</v>
      </c>
      <c r="Q1704" t="str">
        <f t="shared" si="210"/>
        <v>music</v>
      </c>
      <c r="R1704" t="str">
        <f t="shared" si="211"/>
        <v>faith</v>
      </c>
      <c r="S1704" s="11">
        <f t="shared" si="212"/>
        <v>42063.869791666672</v>
      </c>
      <c r="T1704" s="11">
        <f t="shared" si="213"/>
        <v>42093.828125</v>
      </c>
      <c r="AC1704">
        <f t="shared" si="214"/>
        <v>6</v>
      </c>
      <c r="AD1704">
        <f t="shared" si="215"/>
        <v>11</v>
      </c>
    </row>
    <row r="1705" spans="1:3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</v>
      </c>
      <c r="P1705" s="5">
        <f t="shared" si="209"/>
        <v>25.5</v>
      </c>
      <c r="Q1705" t="str">
        <f t="shared" si="210"/>
        <v>music</v>
      </c>
      <c r="R1705" t="str">
        <f t="shared" si="211"/>
        <v>faith</v>
      </c>
      <c r="S1705" s="11">
        <f t="shared" si="212"/>
        <v>42187.281678240739</v>
      </c>
      <c r="T1705" s="11">
        <f t="shared" si="213"/>
        <v>42247.281678240739</v>
      </c>
      <c r="AC1705">
        <f t="shared" si="214"/>
        <v>6</v>
      </c>
      <c r="AD1705">
        <f t="shared" si="215"/>
        <v>11</v>
      </c>
    </row>
    <row r="1706" spans="1:3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65.100000000000009</v>
      </c>
      <c r="P1706" s="5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1">
        <f t="shared" si="212"/>
        <v>42021.139733796299</v>
      </c>
      <c r="T1706" s="11">
        <f t="shared" si="213"/>
        <v>42051.139733796299</v>
      </c>
      <c r="AC1706">
        <f t="shared" si="214"/>
        <v>6</v>
      </c>
      <c r="AD1706">
        <f t="shared" si="215"/>
        <v>11</v>
      </c>
    </row>
    <row r="1707" spans="1:3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5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1">
        <f t="shared" si="212"/>
        <v>42245.016736111109</v>
      </c>
      <c r="T1707" s="11">
        <f t="shared" si="213"/>
        <v>42256.666666666672</v>
      </c>
      <c r="AC1707">
        <f t="shared" si="214"/>
        <v>6</v>
      </c>
      <c r="AD1707">
        <f t="shared" si="215"/>
        <v>11</v>
      </c>
    </row>
    <row r="1708" spans="1:3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5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1">
        <f t="shared" si="212"/>
        <v>42179.306388888886</v>
      </c>
      <c r="T1708" s="11">
        <f t="shared" si="213"/>
        <v>42239.306388888886</v>
      </c>
      <c r="AC1708">
        <f t="shared" si="214"/>
        <v>6</v>
      </c>
      <c r="AD1708">
        <f t="shared" si="215"/>
        <v>11</v>
      </c>
    </row>
    <row r="1709" spans="1:3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</v>
      </c>
      <c r="P1709" s="5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1">
        <f t="shared" si="212"/>
        <v>42427.721006944441</v>
      </c>
      <c r="T1709" s="11">
        <f t="shared" si="213"/>
        <v>42457.679340277777</v>
      </c>
      <c r="AC1709">
        <f t="shared" si="214"/>
        <v>6</v>
      </c>
      <c r="AD1709">
        <f t="shared" si="215"/>
        <v>11</v>
      </c>
    </row>
    <row r="1710" spans="1:3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5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1">
        <f t="shared" si="212"/>
        <v>42451.866967592592</v>
      </c>
      <c r="T1710" s="11">
        <f t="shared" si="213"/>
        <v>42491.866967592592</v>
      </c>
      <c r="AC1710">
        <f t="shared" si="214"/>
        <v>6</v>
      </c>
      <c r="AD1710">
        <f t="shared" si="215"/>
        <v>11</v>
      </c>
    </row>
    <row r="1711" spans="1:3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4.8571428571428568</v>
      </c>
      <c r="P1711" s="5">
        <f t="shared" si="209"/>
        <v>21.25</v>
      </c>
      <c r="Q1711" t="str">
        <f t="shared" si="210"/>
        <v>music</v>
      </c>
      <c r="R1711" t="str">
        <f t="shared" si="211"/>
        <v>faith</v>
      </c>
      <c r="S1711" s="11">
        <f t="shared" si="212"/>
        <v>41841.563819444447</v>
      </c>
      <c r="T1711" s="11">
        <f t="shared" si="213"/>
        <v>41882.818749999999</v>
      </c>
      <c r="AC1711">
        <f t="shared" si="214"/>
        <v>6</v>
      </c>
      <c r="AD1711">
        <f t="shared" si="215"/>
        <v>11</v>
      </c>
    </row>
    <row r="1712" spans="1:3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0.67999999999999994</v>
      </c>
      <c r="P1712" s="5">
        <f t="shared" si="209"/>
        <v>34</v>
      </c>
      <c r="Q1712" t="str">
        <f t="shared" si="210"/>
        <v>music</v>
      </c>
      <c r="R1712" t="str">
        <f t="shared" si="211"/>
        <v>faith</v>
      </c>
      <c r="S1712" s="11">
        <f t="shared" si="212"/>
        <v>42341.591296296298</v>
      </c>
      <c r="T1712" s="11">
        <f t="shared" si="213"/>
        <v>42387.541666666672</v>
      </c>
      <c r="AC1712">
        <f t="shared" si="214"/>
        <v>6</v>
      </c>
      <c r="AD1712">
        <f t="shared" si="215"/>
        <v>11</v>
      </c>
    </row>
    <row r="1713" spans="1:3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10.5</v>
      </c>
      <c r="P1713" s="5">
        <f t="shared" si="209"/>
        <v>525</v>
      </c>
      <c r="Q1713" t="str">
        <f t="shared" si="210"/>
        <v>music</v>
      </c>
      <c r="R1713" t="str">
        <f t="shared" si="211"/>
        <v>faith</v>
      </c>
      <c r="S1713" s="11">
        <f t="shared" si="212"/>
        <v>41852.646226851852</v>
      </c>
      <c r="T1713" s="11">
        <f t="shared" si="213"/>
        <v>41883.646226851852</v>
      </c>
      <c r="AC1713">
        <f t="shared" si="214"/>
        <v>6</v>
      </c>
      <c r="AD1713">
        <f t="shared" si="215"/>
        <v>11</v>
      </c>
    </row>
    <row r="1714" spans="1:3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5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1">
        <f t="shared" si="212"/>
        <v>42125.913807870369</v>
      </c>
      <c r="T1714" s="11">
        <f t="shared" si="213"/>
        <v>42185.913807870369</v>
      </c>
      <c r="AC1714">
        <f t="shared" si="214"/>
        <v>6</v>
      </c>
      <c r="AD1714">
        <f t="shared" si="215"/>
        <v>11</v>
      </c>
    </row>
    <row r="1715" spans="1:3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1.6666666666666667</v>
      </c>
      <c r="P1715" s="5">
        <f t="shared" si="209"/>
        <v>50</v>
      </c>
      <c r="Q1715" t="str">
        <f t="shared" si="210"/>
        <v>music</v>
      </c>
      <c r="R1715" t="str">
        <f t="shared" si="211"/>
        <v>faith</v>
      </c>
      <c r="S1715" s="11">
        <f t="shared" si="212"/>
        <v>41887.801064814819</v>
      </c>
      <c r="T1715" s="11">
        <f t="shared" si="213"/>
        <v>41917.801064814819</v>
      </c>
      <c r="AC1715">
        <f t="shared" si="214"/>
        <v>6</v>
      </c>
      <c r="AD1715">
        <f t="shared" si="215"/>
        <v>11</v>
      </c>
    </row>
    <row r="1716" spans="1:3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7.8680000000000003</v>
      </c>
      <c r="P1716" s="5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1">
        <f t="shared" si="212"/>
        <v>42095.918530092589</v>
      </c>
      <c r="T1716" s="11">
        <f t="shared" si="213"/>
        <v>42125.918530092589</v>
      </c>
      <c r="AC1716">
        <f t="shared" si="214"/>
        <v>6</v>
      </c>
      <c r="AD1716">
        <f t="shared" si="215"/>
        <v>11</v>
      </c>
    </row>
    <row r="1717" spans="1:3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0.22</v>
      </c>
      <c r="P1717" s="5">
        <f t="shared" si="209"/>
        <v>5.5</v>
      </c>
      <c r="Q1717" t="str">
        <f t="shared" si="210"/>
        <v>music</v>
      </c>
      <c r="R1717" t="str">
        <f t="shared" si="211"/>
        <v>faith</v>
      </c>
      <c r="S1717" s="11">
        <f t="shared" si="212"/>
        <v>42064.217418981483</v>
      </c>
      <c r="T1717" s="11">
        <f t="shared" si="213"/>
        <v>42094.140277777777</v>
      </c>
      <c r="AC1717">
        <f t="shared" si="214"/>
        <v>6</v>
      </c>
      <c r="AD1717">
        <f t="shared" si="215"/>
        <v>11</v>
      </c>
    </row>
    <row r="1718" spans="1:3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7.5</v>
      </c>
      <c r="P1718" s="5">
        <f t="shared" si="209"/>
        <v>50</v>
      </c>
      <c r="Q1718" t="str">
        <f t="shared" si="210"/>
        <v>music</v>
      </c>
      <c r="R1718" t="str">
        <f t="shared" si="211"/>
        <v>faith</v>
      </c>
      <c r="S1718" s="11">
        <f t="shared" si="212"/>
        <v>42673.577534722222</v>
      </c>
      <c r="T1718" s="11">
        <f t="shared" si="213"/>
        <v>42713.619201388894</v>
      </c>
      <c r="AC1718">
        <f t="shared" si="214"/>
        <v>6</v>
      </c>
      <c r="AD1718">
        <f t="shared" si="215"/>
        <v>11</v>
      </c>
    </row>
    <row r="1719" spans="1:3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42.725880551301685</v>
      </c>
      <c r="P1719" s="5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1">
        <f t="shared" si="212"/>
        <v>42460.981921296298</v>
      </c>
      <c r="T1719" s="11">
        <f t="shared" si="213"/>
        <v>42481.166666666672</v>
      </c>
      <c r="AC1719">
        <f t="shared" si="214"/>
        <v>6</v>
      </c>
      <c r="AD1719">
        <f t="shared" si="215"/>
        <v>11</v>
      </c>
    </row>
    <row r="1720" spans="1:3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0.2142857142857143</v>
      </c>
      <c r="P1720" s="5">
        <f t="shared" si="209"/>
        <v>37.5</v>
      </c>
      <c r="Q1720" t="str">
        <f t="shared" si="210"/>
        <v>music</v>
      </c>
      <c r="R1720" t="str">
        <f t="shared" si="211"/>
        <v>faith</v>
      </c>
      <c r="S1720" s="11">
        <f t="shared" si="212"/>
        <v>42460.610520833332</v>
      </c>
      <c r="T1720" s="11">
        <f t="shared" si="213"/>
        <v>42504.207638888889</v>
      </c>
      <c r="AC1720">
        <f t="shared" si="214"/>
        <v>6</v>
      </c>
      <c r="AD1720">
        <f t="shared" si="215"/>
        <v>11</v>
      </c>
    </row>
    <row r="1721" spans="1:3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0.87500000000000011</v>
      </c>
      <c r="P1721" s="5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1">
        <f t="shared" si="212"/>
        <v>41869.534618055557</v>
      </c>
      <c r="T1721" s="11">
        <f t="shared" si="213"/>
        <v>41899.534618055557</v>
      </c>
      <c r="AC1721">
        <f t="shared" si="214"/>
        <v>6</v>
      </c>
      <c r="AD1721">
        <f t="shared" si="215"/>
        <v>11</v>
      </c>
    </row>
    <row r="1722" spans="1:3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</v>
      </c>
      <c r="P1722" s="5">
        <f t="shared" si="209"/>
        <v>28.125</v>
      </c>
      <c r="Q1722" t="str">
        <f t="shared" si="210"/>
        <v>music</v>
      </c>
      <c r="R1722" t="str">
        <f t="shared" si="211"/>
        <v>faith</v>
      </c>
      <c r="S1722" s="11">
        <f t="shared" si="212"/>
        <v>41922.783229166671</v>
      </c>
      <c r="T1722" s="11">
        <f t="shared" si="213"/>
        <v>41952.824895833335</v>
      </c>
      <c r="AC1722">
        <f t="shared" si="214"/>
        <v>6</v>
      </c>
      <c r="AD1722">
        <f t="shared" si="215"/>
        <v>11</v>
      </c>
    </row>
    <row r="1723" spans="1:3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5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1">
        <f t="shared" si="212"/>
        <v>42319.461377314816</v>
      </c>
      <c r="T1723" s="11">
        <f t="shared" si="213"/>
        <v>42349.461377314816</v>
      </c>
      <c r="AC1723">
        <f t="shared" si="214"/>
        <v>6</v>
      </c>
      <c r="AD1723">
        <f t="shared" si="215"/>
        <v>11</v>
      </c>
    </row>
    <row r="1724" spans="1:3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3.4722222222222224E-2</v>
      </c>
      <c r="P1724" s="5">
        <f t="shared" si="209"/>
        <v>1</v>
      </c>
      <c r="Q1724" t="str">
        <f t="shared" si="210"/>
        <v>music</v>
      </c>
      <c r="R1724" t="str">
        <f t="shared" si="211"/>
        <v>faith</v>
      </c>
      <c r="S1724" s="11">
        <f t="shared" si="212"/>
        <v>42425.960983796293</v>
      </c>
      <c r="T1724" s="11">
        <f t="shared" si="213"/>
        <v>42463.006944444445</v>
      </c>
      <c r="AC1724">
        <f t="shared" si="214"/>
        <v>6</v>
      </c>
      <c r="AD1724">
        <f t="shared" si="215"/>
        <v>11</v>
      </c>
    </row>
    <row r="1725" spans="1:3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</v>
      </c>
      <c r="P1725" s="5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1">
        <f t="shared" si="212"/>
        <v>42129.82540509259</v>
      </c>
      <c r="T1725" s="11">
        <f t="shared" si="213"/>
        <v>42186.25</v>
      </c>
      <c r="AC1725">
        <f t="shared" si="214"/>
        <v>6</v>
      </c>
      <c r="AD1725">
        <f t="shared" si="215"/>
        <v>11</v>
      </c>
    </row>
    <row r="1726" spans="1:3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0.58333333333333337</v>
      </c>
      <c r="P1726" s="5">
        <f t="shared" si="209"/>
        <v>8.75</v>
      </c>
      <c r="Q1726" t="str">
        <f t="shared" si="210"/>
        <v>music</v>
      </c>
      <c r="R1726" t="str">
        <f t="shared" si="211"/>
        <v>faith</v>
      </c>
      <c r="S1726" s="11">
        <f t="shared" si="212"/>
        <v>41912.932430555556</v>
      </c>
      <c r="T1726" s="11">
        <f t="shared" si="213"/>
        <v>41942.932430555556</v>
      </c>
      <c r="AC1726">
        <f t="shared" si="214"/>
        <v>6</v>
      </c>
      <c r="AD1726">
        <f t="shared" si="215"/>
        <v>11</v>
      </c>
    </row>
    <row r="1727" spans="1:3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10.181818181818182</v>
      </c>
      <c r="P1727" s="5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1">
        <f t="shared" si="212"/>
        <v>41845.968159722222</v>
      </c>
      <c r="T1727" s="11">
        <f t="shared" si="213"/>
        <v>41875.968159722222</v>
      </c>
      <c r="AC1727">
        <f t="shared" si="214"/>
        <v>6</v>
      </c>
      <c r="AD1727">
        <f t="shared" si="215"/>
        <v>11</v>
      </c>
    </row>
    <row r="1728" spans="1:3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33.784615384615385</v>
      </c>
      <c r="P1728" s="5">
        <f t="shared" si="209"/>
        <v>137.25</v>
      </c>
      <c r="Q1728" t="str">
        <f t="shared" si="210"/>
        <v>music</v>
      </c>
      <c r="R1728" t="str">
        <f t="shared" si="211"/>
        <v>faith</v>
      </c>
      <c r="S1728" s="11">
        <f t="shared" si="212"/>
        <v>41788.919722222221</v>
      </c>
      <c r="T1728" s="11">
        <f t="shared" si="213"/>
        <v>41817.919722222221</v>
      </c>
      <c r="AC1728">
        <f t="shared" si="214"/>
        <v>6</v>
      </c>
      <c r="AD1728">
        <f t="shared" si="215"/>
        <v>11</v>
      </c>
    </row>
    <row r="1729" spans="1:3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3.3333333333333333E-2</v>
      </c>
      <c r="P1729" s="5">
        <f t="shared" si="209"/>
        <v>1</v>
      </c>
      <c r="Q1729" t="str">
        <f t="shared" si="210"/>
        <v>music</v>
      </c>
      <c r="R1729" t="str">
        <f t="shared" si="211"/>
        <v>faith</v>
      </c>
      <c r="S1729" s="11">
        <f t="shared" si="212"/>
        <v>42044.927974537037</v>
      </c>
      <c r="T1729" s="11">
        <f t="shared" si="213"/>
        <v>42099.458333333328</v>
      </c>
      <c r="AC1729">
        <f t="shared" si="214"/>
        <v>6</v>
      </c>
      <c r="AD1729">
        <f t="shared" si="215"/>
        <v>11</v>
      </c>
    </row>
    <row r="1730" spans="1:3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68.400000000000006</v>
      </c>
      <c r="P1730" s="5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1">
        <f t="shared" si="212"/>
        <v>42268.625856481478</v>
      </c>
      <c r="T1730" s="11">
        <f t="shared" si="213"/>
        <v>42298.625856481478</v>
      </c>
      <c r="AC1730">
        <f t="shared" si="214"/>
        <v>6</v>
      </c>
      <c r="AD1730">
        <f t="shared" si="215"/>
        <v>11</v>
      </c>
    </row>
    <row r="1731" spans="1:3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(E1731/D1731)*100</f>
        <v>0</v>
      </c>
      <c r="P1731" s="5" t="e">
        <f t="shared" ref="P1731:P1794" si="217">E1731/L1731</f>
        <v>#DIV/0!</v>
      </c>
      <c r="Q1731" t="str">
        <f t="shared" ref="Q1731:Q1794" si="218">LEFT(N1731,AC1731-1)</f>
        <v>music</v>
      </c>
      <c r="R1731" t="str">
        <f t="shared" ref="R1731:R1794" si="219">RIGHT(N1731,AD1731-AC1731)</f>
        <v>faith</v>
      </c>
      <c r="S1731" s="11">
        <f t="shared" ref="S1731:S1794" si="220">(J1731/86400)+DATE(1970,1,1)</f>
        <v>42471.052152777775</v>
      </c>
      <c r="T1731" s="11">
        <f t="shared" ref="T1731:T1794" si="221">(I1731/86400)+DATE(1970,1,1)</f>
        <v>42531.052152777775</v>
      </c>
      <c r="AC1731">
        <f t="shared" ref="AC1731:AC1794" si="222">FIND("/",N1731)</f>
        <v>6</v>
      </c>
      <c r="AD1731">
        <f t="shared" ref="AD1731:AD1794" si="223">LEN(N1731)</f>
        <v>11</v>
      </c>
    </row>
    <row r="1732" spans="1:3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5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1">
        <f t="shared" si="220"/>
        <v>42272.087766203702</v>
      </c>
      <c r="T1732" s="11">
        <f t="shared" si="221"/>
        <v>42302.087766203702</v>
      </c>
      <c r="AC1732">
        <f t="shared" si="222"/>
        <v>6</v>
      </c>
      <c r="AD1732">
        <f t="shared" si="223"/>
        <v>11</v>
      </c>
    </row>
    <row r="1733" spans="1:3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5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1">
        <f t="shared" si="220"/>
        <v>42152.906851851847</v>
      </c>
      <c r="T1733" s="11">
        <f t="shared" si="221"/>
        <v>42166.625</v>
      </c>
      <c r="AC1733">
        <f t="shared" si="222"/>
        <v>6</v>
      </c>
      <c r="AD1733">
        <f t="shared" si="223"/>
        <v>11</v>
      </c>
    </row>
    <row r="1734" spans="1:3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5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1">
        <f t="shared" si="220"/>
        <v>42325.683807870373</v>
      </c>
      <c r="T1734" s="11">
        <f t="shared" si="221"/>
        <v>42385.208333333328</v>
      </c>
      <c r="AC1734">
        <f t="shared" si="222"/>
        <v>6</v>
      </c>
      <c r="AD1734">
        <f t="shared" si="223"/>
        <v>11</v>
      </c>
    </row>
    <row r="1735" spans="1:3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5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1">
        <f t="shared" si="220"/>
        <v>42614.675625000003</v>
      </c>
      <c r="T1735" s="11">
        <f t="shared" si="221"/>
        <v>42626.895833333328</v>
      </c>
      <c r="AC1735">
        <f t="shared" si="222"/>
        <v>6</v>
      </c>
      <c r="AD1735">
        <f t="shared" si="223"/>
        <v>11</v>
      </c>
    </row>
    <row r="1736" spans="1:3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2.2222222222222223E-2</v>
      </c>
      <c r="P1736" s="5">
        <f t="shared" si="217"/>
        <v>1</v>
      </c>
      <c r="Q1736" t="str">
        <f t="shared" si="218"/>
        <v>music</v>
      </c>
      <c r="R1736" t="str">
        <f t="shared" si="219"/>
        <v>faith</v>
      </c>
      <c r="S1736" s="11">
        <f t="shared" si="220"/>
        <v>42102.036527777775</v>
      </c>
      <c r="T1736" s="11">
        <f t="shared" si="221"/>
        <v>42132.036527777775</v>
      </c>
      <c r="AC1736">
        <f t="shared" si="222"/>
        <v>6</v>
      </c>
      <c r="AD1736">
        <f t="shared" si="223"/>
        <v>11</v>
      </c>
    </row>
    <row r="1737" spans="1:3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11</v>
      </c>
      <c r="P1737" s="5">
        <f t="shared" si="217"/>
        <v>55</v>
      </c>
      <c r="Q1737" t="str">
        <f t="shared" si="218"/>
        <v>music</v>
      </c>
      <c r="R1737" t="str">
        <f t="shared" si="219"/>
        <v>faith</v>
      </c>
      <c r="S1737" s="11">
        <f t="shared" si="220"/>
        <v>42559.81417824074</v>
      </c>
      <c r="T1737" s="11">
        <f t="shared" si="221"/>
        <v>42589.81417824074</v>
      </c>
      <c r="AC1737">
        <f t="shared" si="222"/>
        <v>6</v>
      </c>
      <c r="AD1737">
        <f t="shared" si="223"/>
        <v>11</v>
      </c>
    </row>
    <row r="1738" spans="1:3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0.73333333333333328</v>
      </c>
      <c r="P1738" s="5">
        <f t="shared" si="217"/>
        <v>22</v>
      </c>
      <c r="Q1738" t="str">
        <f t="shared" si="218"/>
        <v>music</v>
      </c>
      <c r="R1738" t="str">
        <f t="shared" si="219"/>
        <v>faith</v>
      </c>
      <c r="S1738" s="11">
        <f t="shared" si="220"/>
        <v>42286.861493055556</v>
      </c>
      <c r="T1738" s="11">
        <f t="shared" si="221"/>
        <v>42316.90315972222</v>
      </c>
      <c r="AC1738">
        <f t="shared" si="222"/>
        <v>6</v>
      </c>
      <c r="AD1738">
        <f t="shared" si="223"/>
        <v>11</v>
      </c>
    </row>
    <row r="1739" spans="1:3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21.25</v>
      </c>
      <c r="P1739" s="5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1">
        <f t="shared" si="220"/>
        <v>42175.948981481481</v>
      </c>
      <c r="T1739" s="11">
        <f t="shared" si="221"/>
        <v>42205.948981481481</v>
      </c>
      <c r="AC1739">
        <f t="shared" si="222"/>
        <v>6</v>
      </c>
      <c r="AD1739">
        <f t="shared" si="223"/>
        <v>11</v>
      </c>
    </row>
    <row r="1740" spans="1:3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0.4</v>
      </c>
      <c r="P1740" s="5">
        <f t="shared" si="217"/>
        <v>20</v>
      </c>
      <c r="Q1740" t="str">
        <f t="shared" si="218"/>
        <v>music</v>
      </c>
      <c r="R1740" t="str">
        <f t="shared" si="219"/>
        <v>faith</v>
      </c>
      <c r="S1740" s="11">
        <f t="shared" si="220"/>
        <v>41884.874328703707</v>
      </c>
      <c r="T1740" s="11">
        <f t="shared" si="221"/>
        <v>41914.874328703707</v>
      </c>
      <c r="AC1740">
        <f t="shared" si="222"/>
        <v>6</v>
      </c>
      <c r="AD1740">
        <f t="shared" si="223"/>
        <v>11</v>
      </c>
    </row>
    <row r="1741" spans="1:3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0.1</v>
      </c>
      <c r="P1741" s="5">
        <f t="shared" si="217"/>
        <v>1</v>
      </c>
      <c r="Q1741" t="str">
        <f t="shared" si="218"/>
        <v>music</v>
      </c>
      <c r="R1741" t="str">
        <f t="shared" si="219"/>
        <v>faith</v>
      </c>
      <c r="S1741" s="11">
        <f t="shared" si="220"/>
        <v>42435.874212962968</v>
      </c>
      <c r="T1741" s="11">
        <f t="shared" si="221"/>
        <v>42494.832546296297</v>
      </c>
      <c r="AC1741">
        <f t="shared" si="222"/>
        <v>6</v>
      </c>
      <c r="AD1741">
        <f t="shared" si="223"/>
        <v>11</v>
      </c>
    </row>
    <row r="1742" spans="1:3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5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1">
        <f t="shared" si="220"/>
        <v>42171.817384259259</v>
      </c>
      <c r="T1742" s="11">
        <f t="shared" si="221"/>
        <v>42201.817384259259</v>
      </c>
      <c r="AC1742">
        <f t="shared" si="222"/>
        <v>6</v>
      </c>
      <c r="AD1742">
        <f t="shared" si="223"/>
        <v>11</v>
      </c>
    </row>
    <row r="1743" spans="1:3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110.83333333333334</v>
      </c>
      <c r="P1743" s="5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1">
        <f t="shared" si="220"/>
        <v>42120.628136574072</v>
      </c>
      <c r="T1743" s="11">
        <f t="shared" si="221"/>
        <v>42165.628136574072</v>
      </c>
      <c r="AC1743">
        <f t="shared" si="222"/>
        <v>12</v>
      </c>
      <c r="AD1743">
        <f t="shared" si="223"/>
        <v>22</v>
      </c>
    </row>
    <row r="1744" spans="1:3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108.74999999999999</v>
      </c>
      <c r="P1744" s="5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1">
        <f t="shared" si="220"/>
        <v>42710.876967592594</v>
      </c>
      <c r="T1744" s="11">
        <f t="shared" si="221"/>
        <v>42742.875</v>
      </c>
      <c r="AC1744">
        <f t="shared" si="222"/>
        <v>12</v>
      </c>
      <c r="AD1744">
        <f t="shared" si="223"/>
        <v>22</v>
      </c>
    </row>
    <row r="1745" spans="1:3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100.41666666666667</v>
      </c>
      <c r="P1745" s="5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1">
        <f t="shared" si="220"/>
        <v>42586.925636574073</v>
      </c>
      <c r="T1745" s="11">
        <f t="shared" si="221"/>
        <v>42609.165972222225</v>
      </c>
      <c r="AC1745">
        <f t="shared" si="222"/>
        <v>12</v>
      </c>
      <c r="AD1745">
        <f t="shared" si="223"/>
        <v>22</v>
      </c>
    </row>
    <row r="1746" spans="1:3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118.45454545454545</v>
      </c>
      <c r="P1746" s="5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1">
        <f t="shared" si="220"/>
        <v>42026.605057870373</v>
      </c>
      <c r="T1746" s="11">
        <f t="shared" si="221"/>
        <v>42071.563391203701</v>
      </c>
      <c r="AC1746">
        <f t="shared" si="222"/>
        <v>12</v>
      </c>
      <c r="AD1746">
        <f t="shared" si="223"/>
        <v>22</v>
      </c>
    </row>
    <row r="1747" spans="1:3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114.01428571428571</v>
      </c>
      <c r="P1747" s="5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1">
        <f t="shared" si="220"/>
        <v>42690.259699074071</v>
      </c>
      <c r="T1747" s="11">
        <f t="shared" si="221"/>
        <v>42726.083333333328</v>
      </c>
      <c r="AC1747">
        <f t="shared" si="222"/>
        <v>12</v>
      </c>
      <c r="AD1747">
        <f t="shared" si="223"/>
        <v>22</v>
      </c>
    </row>
    <row r="1748" spans="1:3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148.10000000000002</v>
      </c>
      <c r="P1748" s="5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1">
        <f t="shared" si="220"/>
        <v>42668.176701388889</v>
      </c>
      <c r="T1748" s="11">
        <f t="shared" si="221"/>
        <v>42698.083333333328</v>
      </c>
      <c r="AC1748">
        <f t="shared" si="222"/>
        <v>12</v>
      </c>
      <c r="AD1748">
        <f t="shared" si="223"/>
        <v>22</v>
      </c>
    </row>
    <row r="1749" spans="1:3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104.95555555555556</v>
      </c>
      <c r="P1749" s="5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1">
        <f t="shared" si="220"/>
        <v>42292.435532407406</v>
      </c>
      <c r="T1749" s="11">
        <f t="shared" si="221"/>
        <v>42321.625</v>
      </c>
      <c r="AC1749">
        <f t="shared" si="222"/>
        <v>12</v>
      </c>
      <c r="AD1749">
        <f t="shared" si="223"/>
        <v>22</v>
      </c>
    </row>
    <row r="1750" spans="1:3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129.94800000000001</v>
      </c>
      <c r="P1750" s="5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1">
        <f t="shared" si="220"/>
        <v>42219.950729166667</v>
      </c>
      <c r="T1750" s="11">
        <f t="shared" si="221"/>
        <v>42249.950729166667</v>
      </c>
      <c r="AC1750">
        <f t="shared" si="222"/>
        <v>12</v>
      </c>
      <c r="AD1750">
        <f t="shared" si="223"/>
        <v>22</v>
      </c>
    </row>
    <row r="1751" spans="1:3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123.48756218905473</v>
      </c>
      <c r="P1751" s="5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1">
        <f t="shared" si="220"/>
        <v>42758.975937499999</v>
      </c>
      <c r="T1751" s="11">
        <f t="shared" si="221"/>
        <v>42795.791666666672</v>
      </c>
      <c r="AC1751">
        <f t="shared" si="222"/>
        <v>12</v>
      </c>
      <c r="AD1751">
        <f t="shared" si="223"/>
        <v>22</v>
      </c>
    </row>
    <row r="1752" spans="1:3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201.62</v>
      </c>
      <c r="P1752" s="5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1">
        <f t="shared" si="220"/>
        <v>42454.836851851855</v>
      </c>
      <c r="T1752" s="11">
        <f t="shared" si="221"/>
        <v>42479.836851851855</v>
      </c>
      <c r="AC1752">
        <f t="shared" si="222"/>
        <v>12</v>
      </c>
      <c r="AD1752">
        <f t="shared" si="223"/>
        <v>22</v>
      </c>
    </row>
    <row r="1753" spans="1:3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102.89999999999999</v>
      </c>
      <c r="P1753" s="5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1">
        <f t="shared" si="220"/>
        <v>42052.7815162037</v>
      </c>
      <c r="T1753" s="11">
        <f t="shared" si="221"/>
        <v>42082.739849537036</v>
      </c>
      <c r="AC1753">
        <f t="shared" si="222"/>
        <v>12</v>
      </c>
      <c r="AD1753">
        <f t="shared" si="223"/>
        <v>22</v>
      </c>
    </row>
    <row r="1754" spans="1:3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260.16666666666663</v>
      </c>
      <c r="P1754" s="5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1">
        <f t="shared" si="220"/>
        <v>42627.253263888888</v>
      </c>
      <c r="T1754" s="11">
        <f t="shared" si="221"/>
        <v>42657.253263888888</v>
      </c>
      <c r="AC1754">
        <f t="shared" si="222"/>
        <v>12</v>
      </c>
      <c r="AD1754">
        <f t="shared" si="223"/>
        <v>22</v>
      </c>
    </row>
    <row r="1755" spans="1:3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108</v>
      </c>
      <c r="P1755" s="5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1">
        <f t="shared" si="220"/>
        <v>42420.74962962963</v>
      </c>
      <c r="T1755" s="11">
        <f t="shared" si="221"/>
        <v>42450.707962962959</v>
      </c>
      <c r="AC1755">
        <f t="shared" si="222"/>
        <v>12</v>
      </c>
      <c r="AD1755">
        <f t="shared" si="223"/>
        <v>22</v>
      </c>
    </row>
    <row r="1756" spans="1:3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110.52941176470587</v>
      </c>
      <c r="P1756" s="5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1">
        <f t="shared" si="220"/>
        <v>42067.876770833333</v>
      </c>
      <c r="T1756" s="11">
        <f t="shared" si="221"/>
        <v>42097.835104166668</v>
      </c>
      <c r="AC1756">
        <f t="shared" si="222"/>
        <v>12</v>
      </c>
      <c r="AD1756">
        <f t="shared" si="223"/>
        <v>22</v>
      </c>
    </row>
    <row r="1757" spans="1:3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120</v>
      </c>
      <c r="P1757" s="5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1">
        <f t="shared" si="220"/>
        <v>42252.788900462961</v>
      </c>
      <c r="T1757" s="11">
        <f t="shared" si="221"/>
        <v>42282.788900462961</v>
      </c>
      <c r="AC1757">
        <f t="shared" si="222"/>
        <v>12</v>
      </c>
      <c r="AD1757">
        <f t="shared" si="223"/>
        <v>22</v>
      </c>
    </row>
    <row r="1758" spans="1:3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102.82909090909091</v>
      </c>
      <c r="P1758" s="5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1">
        <f t="shared" si="220"/>
        <v>42571.167465277773</v>
      </c>
      <c r="T1758" s="11">
        <f t="shared" si="221"/>
        <v>42611.167465277773</v>
      </c>
      <c r="AC1758">
        <f t="shared" si="222"/>
        <v>12</v>
      </c>
      <c r="AD1758">
        <f t="shared" si="223"/>
        <v>22</v>
      </c>
    </row>
    <row r="1759" spans="1:3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115.99999999999999</v>
      </c>
      <c r="P1759" s="5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1">
        <f t="shared" si="220"/>
        <v>42733.827349537038</v>
      </c>
      <c r="T1759" s="11">
        <f t="shared" si="221"/>
        <v>42763.811805555553</v>
      </c>
      <c r="AC1759">
        <f t="shared" si="222"/>
        <v>12</v>
      </c>
      <c r="AD1759">
        <f t="shared" si="223"/>
        <v>22</v>
      </c>
    </row>
    <row r="1760" spans="1:3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114.7</v>
      </c>
      <c r="P1760" s="5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1">
        <f t="shared" si="220"/>
        <v>42505.955925925926</v>
      </c>
      <c r="T1760" s="11">
        <f t="shared" si="221"/>
        <v>42565.955925925926</v>
      </c>
      <c r="AC1760">
        <f t="shared" si="222"/>
        <v>12</v>
      </c>
      <c r="AD1760">
        <f t="shared" si="223"/>
        <v>22</v>
      </c>
    </row>
    <row r="1761" spans="1:3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106.60000000000001</v>
      </c>
      <c r="P1761" s="5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1">
        <f t="shared" si="220"/>
        <v>42068.829039351855</v>
      </c>
      <c r="T1761" s="11">
        <f t="shared" si="221"/>
        <v>42088.787372685183</v>
      </c>
      <c r="AC1761">
        <f t="shared" si="222"/>
        <v>12</v>
      </c>
      <c r="AD1761">
        <f t="shared" si="223"/>
        <v>22</v>
      </c>
    </row>
    <row r="1762" spans="1:3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165.44</v>
      </c>
      <c r="P1762" s="5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1">
        <f t="shared" si="220"/>
        <v>42405.67260416667</v>
      </c>
      <c r="T1762" s="11">
        <f t="shared" si="221"/>
        <v>42425.67260416667</v>
      </c>
      <c r="AC1762">
        <f t="shared" si="222"/>
        <v>12</v>
      </c>
      <c r="AD1762">
        <f t="shared" si="223"/>
        <v>22</v>
      </c>
    </row>
    <row r="1763" spans="1:3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155</v>
      </c>
      <c r="P1763" s="5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1">
        <f t="shared" si="220"/>
        <v>42209.567824074074</v>
      </c>
      <c r="T1763" s="11">
        <f t="shared" si="221"/>
        <v>42259.567824074074</v>
      </c>
      <c r="AC1763">
        <f t="shared" si="222"/>
        <v>12</v>
      </c>
      <c r="AD1763">
        <f t="shared" si="223"/>
        <v>22</v>
      </c>
    </row>
    <row r="1764" spans="1:3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885</v>
      </c>
      <c r="P1764" s="5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1">
        <f t="shared" si="220"/>
        <v>42410.982002314813</v>
      </c>
      <c r="T1764" s="11">
        <f t="shared" si="221"/>
        <v>42440.982002314813</v>
      </c>
      <c r="AC1764">
        <f t="shared" si="222"/>
        <v>12</v>
      </c>
      <c r="AD1764">
        <f t="shared" si="223"/>
        <v>22</v>
      </c>
    </row>
    <row r="1765" spans="1:3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101.90833333333333</v>
      </c>
      <c r="P1765" s="5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1">
        <f t="shared" si="220"/>
        <v>42636.868518518517</v>
      </c>
      <c r="T1765" s="11">
        <f t="shared" si="221"/>
        <v>42666.868518518517</v>
      </c>
      <c r="AC1765">
        <f t="shared" si="222"/>
        <v>12</v>
      </c>
      <c r="AD1765">
        <f t="shared" si="223"/>
        <v>22</v>
      </c>
    </row>
    <row r="1766" spans="1:3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19.600000000000001</v>
      </c>
      <c r="P1766" s="5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1">
        <f t="shared" si="220"/>
        <v>41825.485868055555</v>
      </c>
      <c r="T1766" s="11">
        <f t="shared" si="221"/>
        <v>41854.485868055555</v>
      </c>
      <c r="AC1766">
        <f t="shared" si="222"/>
        <v>12</v>
      </c>
      <c r="AD1766">
        <f t="shared" si="223"/>
        <v>22</v>
      </c>
    </row>
    <row r="1767" spans="1:3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59.467839999999995</v>
      </c>
      <c r="P1767" s="5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1">
        <f t="shared" si="220"/>
        <v>41834.980462962965</v>
      </c>
      <c r="T1767" s="11">
        <f t="shared" si="221"/>
        <v>41864.980462962965</v>
      </c>
      <c r="AC1767">
        <f t="shared" si="222"/>
        <v>12</v>
      </c>
      <c r="AD1767">
        <f t="shared" si="223"/>
        <v>22</v>
      </c>
    </row>
    <row r="1768" spans="1:3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5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1">
        <f t="shared" si="220"/>
        <v>41855.859814814816</v>
      </c>
      <c r="T1768" s="11">
        <f t="shared" si="221"/>
        <v>41876.859814814816</v>
      </c>
      <c r="AC1768">
        <f t="shared" si="222"/>
        <v>12</v>
      </c>
      <c r="AD1768">
        <f t="shared" si="223"/>
        <v>22</v>
      </c>
    </row>
    <row r="1769" spans="1:3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45.72</v>
      </c>
      <c r="P1769" s="5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1">
        <f t="shared" si="220"/>
        <v>41824.658379629633</v>
      </c>
      <c r="T1769" s="11">
        <f t="shared" si="221"/>
        <v>41854.658379629633</v>
      </c>
      <c r="AC1769">
        <f t="shared" si="222"/>
        <v>12</v>
      </c>
      <c r="AD1769">
        <f t="shared" si="223"/>
        <v>22</v>
      </c>
    </row>
    <row r="1770" spans="1:3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</v>
      </c>
      <c r="P1770" s="5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1">
        <f t="shared" si="220"/>
        <v>41849.560694444444</v>
      </c>
      <c r="T1770" s="11">
        <f t="shared" si="221"/>
        <v>41909.560694444444</v>
      </c>
      <c r="AC1770">
        <f t="shared" si="222"/>
        <v>12</v>
      </c>
      <c r="AD1770">
        <f t="shared" si="223"/>
        <v>22</v>
      </c>
    </row>
    <row r="1771" spans="1:3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2.7025000000000001</v>
      </c>
      <c r="P1771" s="5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1">
        <f t="shared" si="220"/>
        <v>41987.818969907406</v>
      </c>
      <c r="T1771" s="11">
        <f t="shared" si="221"/>
        <v>42017.818969907406</v>
      </c>
      <c r="AC1771">
        <f t="shared" si="222"/>
        <v>12</v>
      </c>
      <c r="AD1771">
        <f t="shared" si="223"/>
        <v>22</v>
      </c>
    </row>
    <row r="1772" spans="1:3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56.51428571428572</v>
      </c>
      <c r="P1772" s="5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1">
        <f t="shared" si="220"/>
        <v>41891.780023148152</v>
      </c>
      <c r="T1772" s="11">
        <f t="shared" si="221"/>
        <v>41926.780023148152</v>
      </c>
      <c r="AC1772">
        <f t="shared" si="222"/>
        <v>12</v>
      </c>
      <c r="AD1772">
        <f t="shared" si="223"/>
        <v>22</v>
      </c>
    </row>
    <row r="1773" spans="1:3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21.30952380952381</v>
      </c>
      <c r="P1773" s="5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1">
        <f t="shared" si="220"/>
        <v>41905.979629629626</v>
      </c>
      <c r="T1773" s="11">
        <f t="shared" si="221"/>
        <v>41935.979629629626</v>
      </c>
      <c r="AC1773">
        <f t="shared" si="222"/>
        <v>12</v>
      </c>
      <c r="AD1773">
        <f t="shared" si="223"/>
        <v>22</v>
      </c>
    </row>
    <row r="1774" spans="1:3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15.6</v>
      </c>
      <c r="P1774" s="5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1">
        <f t="shared" si="220"/>
        <v>41766.718009259261</v>
      </c>
      <c r="T1774" s="11">
        <f t="shared" si="221"/>
        <v>41826.718009259261</v>
      </c>
      <c r="AC1774">
        <f t="shared" si="222"/>
        <v>12</v>
      </c>
      <c r="AD1774">
        <f t="shared" si="223"/>
        <v>22</v>
      </c>
    </row>
    <row r="1775" spans="1:3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6.2566666666666677</v>
      </c>
      <c r="P1775" s="5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1">
        <f t="shared" si="220"/>
        <v>41978.760393518518</v>
      </c>
      <c r="T1775" s="11">
        <f t="shared" si="221"/>
        <v>42023.760393518518</v>
      </c>
      <c r="AC1775">
        <f t="shared" si="222"/>
        <v>12</v>
      </c>
      <c r="AD1775">
        <f t="shared" si="223"/>
        <v>22</v>
      </c>
    </row>
    <row r="1776" spans="1:3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45.92</v>
      </c>
      <c r="P1776" s="5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1">
        <f t="shared" si="220"/>
        <v>41930.218657407408</v>
      </c>
      <c r="T1776" s="11">
        <f t="shared" si="221"/>
        <v>41972.624305555553</v>
      </c>
      <c r="AC1776">
        <f t="shared" si="222"/>
        <v>12</v>
      </c>
      <c r="AD1776">
        <f t="shared" si="223"/>
        <v>22</v>
      </c>
    </row>
    <row r="1777" spans="1:3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65.101538461538468</v>
      </c>
      <c r="P1777" s="5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1">
        <f t="shared" si="220"/>
        <v>41891.976388888885</v>
      </c>
      <c r="T1777" s="11">
        <f t="shared" si="221"/>
        <v>41936.976388888885</v>
      </c>
      <c r="AC1777">
        <f t="shared" si="222"/>
        <v>12</v>
      </c>
      <c r="AD1777">
        <f t="shared" si="223"/>
        <v>22</v>
      </c>
    </row>
    <row r="1778" spans="1:3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</v>
      </c>
      <c r="P1778" s="5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1">
        <f t="shared" si="220"/>
        <v>41905.95684027778</v>
      </c>
      <c r="T1778" s="11">
        <f t="shared" si="221"/>
        <v>41941.95684027778</v>
      </c>
      <c r="AC1778">
        <f t="shared" si="222"/>
        <v>12</v>
      </c>
      <c r="AD1778">
        <f t="shared" si="223"/>
        <v>22</v>
      </c>
    </row>
    <row r="1779" spans="1:3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13.5625</v>
      </c>
      <c r="P1779" s="5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1">
        <f t="shared" si="220"/>
        <v>42025.357094907406</v>
      </c>
      <c r="T1779" s="11">
        <f t="shared" si="221"/>
        <v>42055.357094907406</v>
      </c>
      <c r="AC1779">
        <f t="shared" si="222"/>
        <v>12</v>
      </c>
      <c r="AD1779">
        <f t="shared" si="223"/>
        <v>22</v>
      </c>
    </row>
    <row r="1780" spans="1:3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1.9900000000000002</v>
      </c>
      <c r="P1780" s="5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1">
        <f t="shared" si="220"/>
        <v>42045.86336805555</v>
      </c>
      <c r="T1780" s="11">
        <f t="shared" si="221"/>
        <v>42090.821701388893</v>
      </c>
      <c r="AC1780">
        <f t="shared" si="222"/>
        <v>12</v>
      </c>
      <c r="AD1780">
        <f t="shared" si="223"/>
        <v>22</v>
      </c>
    </row>
    <row r="1781" spans="1:3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36.236363636363642</v>
      </c>
      <c r="P1781" s="5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1">
        <f t="shared" si="220"/>
        <v>42585.691898148143</v>
      </c>
      <c r="T1781" s="11">
        <f t="shared" si="221"/>
        <v>42615.691898148143</v>
      </c>
      <c r="AC1781">
        <f t="shared" si="222"/>
        <v>12</v>
      </c>
      <c r="AD1781">
        <f t="shared" si="223"/>
        <v>22</v>
      </c>
    </row>
    <row r="1782" spans="1:3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39.743333333333339</v>
      </c>
      <c r="P1782" s="5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1">
        <f t="shared" si="220"/>
        <v>42493.600810185184</v>
      </c>
      <c r="T1782" s="11">
        <f t="shared" si="221"/>
        <v>42553.600810185184</v>
      </c>
      <c r="AC1782">
        <f t="shared" si="222"/>
        <v>12</v>
      </c>
      <c r="AD1782">
        <f t="shared" si="223"/>
        <v>22</v>
      </c>
    </row>
    <row r="1783" spans="1:3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25.763636363636365</v>
      </c>
      <c r="P1783" s="5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1">
        <f t="shared" si="220"/>
        <v>42597.617418981477</v>
      </c>
      <c r="T1783" s="11">
        <f t="shared" si="221"/>
        <v>42628.617418981477</v>
      </c>
      <c r="AC1783">
        <f t="shared" si="222"/>
        <v>12</v>
      </c>
      <c r="AD1783">
        <f t="shared" si="223"/>
        <v>22</v>
      </c>
    </row>
    <row r="1784" spans="1:3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15.491428571428573</v>
      </c>
      <c r="P1784" s="5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1">
        <f t="shared" si="220"/>
        <v>42388.575104166666</v>
      </c>
      <c r="T1784" s="11">
        <f t="shared" si="221"/>
        <v>42421.575104166666</v>
      </c>
      <c r="AC1784">
        <f t="shared" si="222"/>
        <v>12</v>
      </c>
      <c r="AD1784">
        <f t="shared" si="223"/>
        <v>22</v>
      </c>
    </row>
    <row r="1785" spans="1:3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23.692499999999999</v>
      </c>
      <c r="P1785" s="5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1">
        <f t="shared" si="220"/>
        <v>42115.949976851851</v>
      </c>
      <c r="T1785" s="11">
        <f t="shared" si="221"/>
        <v>42145.949976851851</v>
      </c>
      <c r="AC1785">
        <f t="shared" si="222"/>
        <v>12</v>
      </c>
      <c r="AD1785">
        <f t="shared" si="223"/>
        <v>22</v>
      </c>
    </row>
    <row r="1786" spans="1:3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39.76</v>
      </c>
      <c r="P1786" s="5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1">
        <f t="shared" si="220"/>
        <v>42003.655555555553</v>
      </c>
      <c r="T1786" s="11">
        <f t="shared" si="221"/>
        <v>42035.142361111109</v>
      </c>
      <c r="AC1786">
        <f t="shared" si="222"/>
        <v>12</v>
      </c>
      <c r="AD1786">
        <f t="shared" si="223"/>
        <v>22</v>
      </c>
    </row>
    <row r="1787" spans="1:3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20.220833333333331</v>
      </c>
      <c r="P1787" s="5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1">
        <f t="shared" si="220"/>
        <v>41897.134895833333</v>
      </c>
      <c r="T1787" s="11">
        <f t="shared" si="221"/>
        <v>41928</v>
      </c>
      <c r="AC1787">
        <f t="shared" si="222"/>
        <v>12</v>
      </c>
      <c r="AD1787">
        <f t="shared" si="223"/>
        <v>22</v>
      </c>
    </row>
    <row r="1788" spans="1:3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47.631578947368418</v>
      </c>
      <c r="P1788" s="5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1">
        <f t="shared" si="220"/>
        <v>41958.550659722227</v>
      </c>
      <c r="T1788" s="11">
        <f t="shared" si="221"/>
        <v>41988.550659722227</v>
      </c>
      <c r="AC1788">
        <f t="shared" si="222"/>
        <v>12</v>
      </c>
      <c r="AD1788">
        <f t="shared" si="223"/>
        <v>22</v>
      </c>
    </row>
    <row r="1789" spans="1:3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15.329999999999998</v>
      </c>
      <c r="P1789" s="5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1">
        <f t="shared" si="220"/>
        <v>42068.65552083333</v>
      </c>
      <c r="T1789" s="11">
        <f t="shared" si="221"/>
        <v>42098.613854166666</v>
      </c>
      <c r="AC1789">
        <f t="shared" si="222"/>
        <v>12</v>
      </c>
      <c r="AD1789">
        <f t="shared" si="223"/>
        <v>22</v>
      </c>
    </row>
    <row r="1790" spans="1:3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</v>
      </c>
      <c r="P1790" s="5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1">
        <f t="shared" si="220"/>
        <v>41913.94840277778</v>
      </c>
      <c r="T1790" s="11">
        <f t="shared" si="221"/>
        <v>41943.94840277778</v>
      </c>
      <c r="AC1790">
        <f t="shared" si="222"/>
        <v>12</v>
      </c>
      <c r="AD1790">
        <f t="shared" si="223"/>
        <v>22</v>
      </c>
    </row>
    <row r="1791" spans="1:3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0.5</v>
      </c>
      <c r="P1791" s="5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1">
        <f t="shared" si="220"/>
        <v>41956.250034722223</v>
      </c>
      <c r="T1791" s="11">
        <f t="shared" si="221"/>
        <v>42016.250034722223</v>
      </c>
      <c r="AC1791">
        <f t="shared" si="222"/>
        <v>12</v>
      </c>
      <c r="AD1791">
        <f t="shared" si="223"/>
        <v>22</v>
      </c>
    </row>
    <row r="1792" spans="1:3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4.957575757575758</v>
      </c>
      <c r="P1792" s="5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1">
        <f t="shared" si="220"/>
        <v>42010.674513888887</v>
      </c>
      <c r="T1792" s="11">
        <f t="shared" si="221"/>
        <v>42040.674513888887</v>
      </c>
      <c r="AC1792">
        <f t="shared" si="222"/>
        <v>12</v>
      </c>
      <c r="AD1792">
        <f t="shared" si="223"/>
        <v>22</v>
      </c>
    </row>
    <row r="1793" spans="1:3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3.5666666666666664</v>
      </c>
      <c r="P1793" s="5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1">
        <f t="shared" si="220"/>
        <v>41973.740335648152</v>
      </c>
      <c r="T1793" s="11">
        <f t="shared" si="221"/>
        <v>42033.740335648152</v>
      </c>
      <c r="AC1793">
        <f t="shared" si="222"/>
        <v>12</v>
      </c>
      <c r="AD1793">
        <f t="shared" si="223"/>
        <v>22</v>
      </c>
    </row>
    <row r="1794" spans="1:3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61.124000000000002</v>
      </c>
      <c r="P1794" s="5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1">
        <f t="shared" si="220"/>
        <v>42189.031041666662</v>
      </c>
      <c r="T1794" s="11">
        <f t="shared" si="221"/>
        <v>42226.290972222225</v>
      </c>
      <c r="AC1794">
        <f t="shared" si="222"/>
        <v>12</v>
      </c>
      <c r="AD1794">
        <f t="shared" si="223"/>
        <v>22</v>
      </c>
    </row>
    <row r="1795" spans="1:3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(E1795/D1795)*100</f>
        <v>1.3333333333333335</v>
      </c>
      <c r="P1795" s="5">
        <f t="shared" ref="P1795:P1858" si="225">E1795/L1795</f>
        <v>20</v>
      </c>
      <c r="Q1795" t="str">
        <f t="shared" ref="Q1795:Q1858" si="226">LEFT(N1795,AC1795-1)</f>
        <v>photography</v>
      </c>
      <c r="R1795" t="str">
        <f t="shared" ref="R1795:R1858" si="227">RIGHT(N1795,AD1795-AC1795)</f>
        <v>photobooks</v>
      </c>
      <c r="S1795" s="11">
        <f t="shared" ref="S1795:S1858" si="228">(J1795/86400)+DATE(1970,1,1)</f>
        <v>41940.891666666663</v>
      </c>
      <c r="T1795" s="11">
        <f t="shared" ref="T1795:T1858" si="229">(I1795/86400)+DATE(1970,1,1)</f>
        <v>41970.933333333334</v>
      </c>
      <c r="AC1795">
        <f t="shared" ref="AC1795:AC1858" si="230">FIND("/",N1795)</f>
        <v>12</v>
      </c>
      <c r="AD1795">
        <f t="shared" ref="AD1795:AD1858" si="231">LEN(N1795)</f>
        <v>22</v>
      </c>
    </row>
    <row r="1796" spans="1:3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11.077777777777778</v>
      </c>
      <c r="P1796" s="5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1">
        <f t="shared" si="228"/>
        <v>42011.551180555558</v>
      </c>
      <c r="T1796" s="11">
        <f t="shared" si="229"/>
        <v>42046.551180555558</v>
      </c>
      <c r="AC1796">
        <f t="shared" si="230"/>
        <v>12</v>
      </c>
      <c r="AD1796">
        <f t="shared" si="231"/>
        <v>22</v>
      </c>
    </row>
    <row r="1797" spans="1:3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38.735714285714288</v>
      </c>
      <c r="P1797" s="5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1">
        <f t="shared" si="228"/>
        <v>42628.288668981477</v>
      </c>
      <c r="T1797" s="11">
        <f t="shared" si="229"/>
        <v>42657.666666666672</v>
      </c>
      <c r="AC1797">
        <f t="shared" si="230"/>
        <v>12</v>
      </c>
      <c r="AD1797">
        <f t="shared" si="231"/>
        <v>22</v>
      </c>
    </row>
    <row r="1798" spans="1:3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22.05263157894737</v>
      </c>
      <c r="P1798" s="5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1">
        <f t="shared" si="228"/>
        <v>42515.439421296294</v>
      </c>
      <c r="T1798" s="11">
        <f t="shared" si="229"/>
        <v>42575.439421296294</v>
      </c>
      <c r="AC1798">
        <f t="shared" si="230"/>
        <v>12</v>
      </c>
      <c r="AD1798">
        <f t="shared" si="231"/>
        <v>22</v>
      </c>
    </row>
    <row r="1799" spans="1:3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67.55</v>
      </c>
      <c r="P1799" s="5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1">
        <f t="shared" si="228"/>
        <v>42689.56931712963</v>
      </c>
      <c r="T1799" s="11">
        <f t="shared" si="229"/>
        <v>42719.56931712963</v>
      </c>
      <c r="AC1799">
        <f t="shared" si="230"/>
        <v>12</v>
      </c>
      <c r="AD1799">
        <f t="shared" si="231"/>
        <v>22</v>
      </c>
    </row>
    <row r="1800" spans="1:3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13.637499999999999</v>
      </c>
      <c r="P1800" s="5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1">
        <f t="shared" si="228"/>
        <v>42344.32677083333</v>
      </c>
      <c r="T1800" s="11">
        <f t="shared" si="229"/>
        <v>42404.32677083333</v>
      </c>
      <c r="AC1800">
        <f t="shared" si="230"/>
        <v>12</v>
      </c>
      <c r="AD1800">
        <f t="shared" si="231"/>
        <v>22</v>
      </c>
    </row>
    <row r="1801" spans="1:3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</v>
      </c>
      <c r="P1801" s="5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1">
        <f t="shared" si="228"/>
        <v>41934.842685185184</v>
      </c>
      <c r="T1801" s="11">
        <f t="shared" si="229"/>
        <v>41954.884351851855</v>
      </c>
      <c r="AC1801">
        <f t="shared" si="230"/>
        <v>12</v>
      </c>
      <c r="AD1801">
        <f t="shared" si="231"/>
        <v>22</v>
      </c>
    </row>
    <row r="1802" spans="1:3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20.44963251188932</v>
      </c>
      <c r="P1802" s="5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1">
        <f t="shared" si="228"/>
        <v>42623.606134259258</v>
      </c>
      <c r="T1802" s="11">
        <f t="shared" si="229"/>
        <v>42653.606134259258</v>
      </c>
      <c r="AC1802">
        <f t="shared" si="230"/>
        <v>12</v>
      </c>
      <c r="AD1802">
        <f t="shared" si="231"/>
        <v>22</v>
      </c>
    </row>
    <row r="1803" spans="1:3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13.852941176470587</v>
      </c>
      <c r="P1803" s="5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1">
        <f t="shared" si="228"/>
        <v>42321.660509259258</v>
      </c>
      <c r="T1803" s="11">
        <f t="shared" si="229"/>
        <v>42353.506944444445</v>
      </c>
      <c r="AC1803">
        <f t="shared" si="230"/>
        <v>12</v>
      </c>
      <c r="AD1803">
        <f t="shared" si="231"/>
        <v>22</v>
      </c>
    </row>
    <row r="1804" spans="1:3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48.485714285714288</v>
      </c>
      <c r="P1804" s="5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1">
        <f t="shared" si="228"/>
        <v>42159.47256944445</v>
      </c>
      <c r="T1804" s="11">
        <f t="shared" si="229"/>
        <v>42182.915972222225</v>
      </c>
      <c r="AC1804">
        <f t="shared" si="230"/>
        <v>12</v>
      </c>
      <c r="AD1804">
        <f t="shared" si="231"/>
        <v>22</v>
      </c>
    </row>
    <row r="1805" spans="1:3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30.8</v>
      </c>
      <c r="P1805" s="5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1">
        <f t="shared" si="228"/>
        <v>42018.071550925924</v>
      </c>
      <c r="T1805" s="11">
        <f t="shared" si="229"/>
        <v>42049.071550925924</v>
      </c>
      <c r="AC1805">
        <f t="shared" si="230"/>
        <v>12</v>
      </c>
      <c r="AD1805">
        <f t="shared" si="231"/>
        <v>22</v>
      </c>
    </row>
    <row r="1806" spans="1:3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35.174193548387095</v>
      </c>
      <c r="P1806" s="5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1">
        <f t="shared" si="228"/>
        <v>42282.678287037037</v>
      </c>
      <c r="T1806" s="11">
        <f t="shared" si="229"/>
        <v>42322.719953703709</v>
      </c>
      <c r="AC1806">
        <f t="shared" si="230"/>
        <v>12</v>
      </c>
      <c r="AD1806">
        <f t="shared" si="231"/>
        <v>22</v>
      </c>
    </row>
    <row r="1807" spans="1:3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36.404444444444444</v>
      </c>
      <c r="P1807" s="5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1">
        <f t="shared" si="228"/>
        <v>42247.803912037038</v>
      </c>
      <c r="T1807" s="11">
        <f t="shared" si="229"/>
        <v>42279.75</v>
      </c>
      <c r="AC1807">
        <f t="shared" si="230"/>
        <v>12</v>
      </c>
      <c r="AD1807">
        <f t="shared" si="231"/>
        <v>22</v>
      </c>
    </row>
    <row r="1808" spans="1:3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2.9550000000000001</v>
      </c>
      <c r="P1808" s="5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1">
        <f t="shared" si="228"/>
        <v>41877.638298611113</v>
      </c>
      <c r="T1808" s="11">
        <f t="shared" si="229"/>
        <v>41912.638298611113</v>
      </c>
      <c r="AC1808">
        <f t="shared" si="230"/>
        <v>12</v>
      </c>
      <c r="AD1808">
        <f t="shared" si="231"/>
        <v>22</v>
      </c>
    </row>
    <row r="1809" spans="1:3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11.06</v>
      </c>
      <c r="P1809" s="5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1">
        <f t="shared" si="228"/>
        <v>41880.068437499998</v>
      </c>
      <c r="T1809" s="11">
        <f t="shared" si="229"/>
        <v>41910.068437499998</v>
      </c>
      <c r="AC1809">
        <f t="shared" si="230"/>
        <v>12</v>
      </c>
      <c r="AD1809">
        <f t="shared" si="231"/>
        <v>22</v>
      </c>
    </row>
    <row r="1810" spans="1:3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41.407142857142858</v>
      </c>
      <c r="P1810" s="5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1">
        <f t="shared" si="228"/>
        <v>42742.680902777778</v>
      </c>
      <c r="T1810" s="11">
        <f t="shared" si="229"/>
        <v>42777.680902777778</v>
      </c>
      <c r="AC1810">
        <f t="shared" si="230"/>
        <v>12</v>
      </c>
      <c r="AD1810">
        <f t="shared" si="231"/>
        <v>22</v>
      </c>
    </row>
    <row r="1811" spans="1:3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10.857142857142858</v>
      </c>
      <c r="P1811" s="5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1">
        <f t="shared" si="228"/>
        <v>42029.907858796301</v>
      </c>
      <c r="T1811" s="11">
        <f t="shared" si="229"/>
        <v>42064.907858796301</v>
      </c>
      <c r="AC1811">
        <f t="shared" si="230"/>
        <v>12</v>
      </c>
      <c r="AD1811">
        <f t="shared" si="231"/>
        <v>22</v>
      </c>
    </row>
    <row r="1812" spans="1:3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3.3333333333333335</v>
      </c>
      <c r="P1812" s="5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1">
        <f t="shared" si="228"/>
        <v>41860.91002314815</v>
      </c>
      <c r="T1812" s="11">
        <f t="shared" si="229"/>
        <v>41872.91002314815</v>
      </c>
      <c r="AC1812">
        <f t="shared" si="230"/>
        <v>12</v>
      </c>
      <c r="AD1812">
        <f t="shared" si="231"/>
        <v>22</v>
      </c>
    </row>
    <row r="1813" spans="1:3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7.407407407407407E-2</v>
      </c>
      <c r="P1813" s="5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1">
        <f t="shared" si="228"/>
        <v>41876.433680555558</v>
      </c>
      <c r="T1813" s="11">
        <f t="shared" si="229"/>
        <v>41936.166666666664</v>
      </c>
      <c r="AC1813">
        <f t="shared" si="230"/>
        <v>12</v>
      </c>
      <c r="AD1813">
        <f t="shared" si="231"/>
        <v>22</v>
      </c>
    </row>
    <row r="1814" spans="1:3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13.307692307692307</v>
      </c>
      <c r="P1814" s="5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1">
        <f t="shared" si="228"/>
        <v>42524.318703703699</v>
      </c>
      <c r="T1814" s="11">
        <f t="shared" si="229"/>
        <v>42554.318703703699</v>
      </c>
      <c r="AC1814">
        <f t="shared" si="230"/>
        <v>12</v>
      </c>
      <c r="AD1814">
        <f t="shared" si="231"/>
        <v>22</v>
      </c>
    </row>
    <row r="1815" spans="1:3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5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1">
        <f t="shared" si="228"/>
        <v>41829.889027777775</v>
      </c>
      <c r="T1815" s="11">
        <f t="shared" si="229"/>
        <v>41859.889027777775</v>
      </c>
      <c r="AC1815">
        <f t="shared" si="230"/>
        <v>12</v>
      </c>
      <c r="AD1815">
        <f t="shared" si="231"/>
        <v>22</v>
      </c>
    </row>
    <row r="1816" spans="1:3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49.183333333333337</v>
      </c>
      <c r="P1816" s="5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1">
        <f t="shared" si="228"/>
        <v>42033.314074074078</v>
      </c>
      <c r="T1816" s="11">
        <f t="shared" si="229"/>
        <v>42063.314074074078</v>
      </c>
      <c r="AC1816">
        <f t="shared" si="230"/>
        <v>12</v>
      </c>
      <c r="AD1816">
        <f t="shared" si="231"/>
        <v>22</v>
      </c>
    </row>
    <row r="1817" spans="1:3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5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1">
        <f t="shared" si="228"/>
        <v>42172.906678240739</v>
      </c>
      <c r="T1817" s="11">
        <f t="shared" si="229"/>
        <v>42186.906678240739</v>
      </c>
      <c r="AC1817">
        <f t="shared" si="230"/>
        <v>12</v>
      </c>
      <c r="AD1817">
        <f t="shared" si="231"/>
        <v>22</v>
      </c>
    </row>
    <row r="1818" spans="1:3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</v>
      </c>
      <c r="P1818" s="5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1">
        <f t="shared" si="228"/>
        <v>42548.876192129625</v>
      </c>
      <c r="T1818" s="11">
        <f t="shared" si="229"/>
        <v>42576.791666666672</v>
      </c>
      <c r="AC1818">
        <f t="shared" si="230"/>
        <v>12</v>
      </c>
      <c r="AD1818">
        <f t="shared" si="231"/>
        <v>22</v>
      </c>
    </row>
    <row r="1819" spans="1:3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52.327777777777776</v>
      </c>
      <c r="P1819" s="5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1">
        <f t="shared" si="228"/>
        <v>42705.662118055552</v>
      </c>
      <c r="T1819" s="11">
        <f t="shared" si="229"/>
        <v>42765.290972222225</v>
      </c>
      <c r="AC1819">
        <f t="shared" si="230"/>
        <v>12</v>
      </c>
      <c r="AD1819">
        <f t="shared" si="231"/>
        <v>22</v>
      </c>
    </row>
    <row r="1820" spans="1:3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5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1">
        <f t="shared" si="228"/>
        <v>42067.234375</v>
      </c>
      <c r="T1820" s="11">
        <f t="shared" si="229"/>
        <v>42097.192708333328</v>
      </c>
      <c r="AC1820">
        <f t="shared" si="230"/>
        <v>12</v>
      </c>
      <c r="AD1820">
        <f t="shared" si="231"/>
        <v>22</v>
      </c>
    </row>
    <row r="1821" spans="1:3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</v>
      </c>
      <c r="P1821" s="5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1">
        <f t="shared" si="228"/>
        <v>41820.752268518518</v>
      </c>
      <c r="T1821" s="11">
        <f t="shared" si="229"/>
        <v>41850.752268518518</v>
      </c>
      <c r="AC1821">
        <f t="shared" si="230"/>
        <v>12</v>
      </c>
      <c r="AD1821">
        <f t="shared" si="231"/>
        <v>22</v>
      </c>
    </row>
    <row r="1822" spans="1:3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</v>
      </c>
      <c r="P1822" s="5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1">
        <f t="shared" si="228"/>
        <v>42065.084374999999</v>
      </c>
      <c r="T1822" s="11">
        <f t="shared" si="229"/>
        <v>42095.042708333334</v>
      </c>
      <c r="AC1822">
        <f t="shared" si="230"/>
        <v>12</v>
      </c>
      <c r="AD1822">
        <f t="shared" si="231"/>
        <v>22</v>
      </c>
    </row>
    <row r="1823" spans="1:3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134.88999999999999</v>
      </c>
      <c r="P1823" s="5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1">
        <f t="shared" si="228"/>
        <v>40926.319062499999</v>
      </c>
      <c r="T1823" s="11">
        <f t="shared" si="229"/>
        <v>40971.319062499999</v>
      </c>
      <c r="AC1823">
        <f t="shared" si="230"/>
        <v>6</v>
      </c>
      <c r="AD1823">
        <f t="shared" si="231"/>
        <v>10</v>
      </c>
    </row>
    <row r="1824" spans="1:3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100</v>
      </c>
      <c r="P1824" s="5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1">
        <f t="shared" si="228"/>
        <v>41634.797013888892</v>
      </c>
      <c r="T1824" s="11">
        <f t="shared" si="229"/>
        <v>41670.792361111111</v>
      </c>
      <c r="AC1824">
        <f t="shared" si="230"/>
        <v>6</v>
      </c>
      <c r="AD1824">
        <f t="shared" si="231"/>
        <v>10</v>
      </c>
    </row>
    <row r="1825" spans="1:3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115.85714285714286</v>
      </c>
      <c r="P1825" s="5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1">
        <f t="shared" si="228"/>
        <v>41176.684907407405</v>
      </c>
      <c r="T1825" s="11">
        <f t="shared" si="229"/>
        <v>41206.684907407405</v>
      </c>
      <c r="AC1825">
        <f t="shared" si="230"/>
        <v>6</v>
      </c>
      <c r="AD1825">
        <f t="shared" si="231"/>
        <v>10</v>
      </c>
    </row>
    <row r="1826" spans="1:3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100.06666666666666</v>
      </c>
      <c r="P1826" s="5">
        <f t="shared" si="225"/>
        <v>75.05</v>
      </c>
      <c r="Q1826" t="str">
        <f t="shared" si="226"/>
        <v>music</v>
      </c>
      <c r="R1826" t="str">
        <f t="shared" si="227"/>
        <v>rock</v>
      </c>
      <c r="S1826" s="11">
        <f t="shared" si="228"/>
        <v>41626.916284722218</v>
      </c>
      <c r="T1826" s="11">
        <f t="shared" si="229"/>
        <v>41647.088888888888</v>
      </c>
      <c r="AC1826">
        <f t="shared" si="230"/>
        <v>6</v>
      </c>
      <c r="AD1826">
        <f t="shared" si="231"/>
        <v>10</v>
      </c>
    </row>
    <row r="1827" spans="1:3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105.05</v>
      </c>
      <c r="P1827" s="5">
        <f t="shared" si="225"/>
        <v>42.02</v>
      </c>
      <c r="Q1827" t="str">
        <f t="shared" si="226"/>
        <v>music</v>
      </c>
      <c r="R1827" t="str">
        <f t="shared" si="227"/>
        <v>rock</v>
      </c>
      <c r="S1827" s="11">
        <f t="shared" si="228"/>
        <v>41443.83452546296</v>
      </c>
      <c r="T1827" s="11">
        <f t="shared" si="229"/>
        <v>41466.83452546296</v>
      </c>
      <c r="AC1827">
        <f t="shared" si="230"/>
        <v>6</v>
      </c>
      <c r="AD1827">
        <f t="shared" si="231"/>
        <v>10</v>
      </c>
    </row>
    <row r="1828" spans="1:3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101</v>
      </c>
      <c r="P1828" s="5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1">
        <f t="shared" si="228"/>
        <v>41657.923807870371</v>
      </c>
      <c r="T1828" s="11">
        <f t="shared" si="229"/>
        <v>41687.923807870371</v>
      </c>
      <c r="AC1828">
        <f t="shared" si="230"/>
        <v>6</v>
      </c>
      <c r="AD1828">
        <f t="shared" si="231"/>
        <v>10</v>
      </c>
    </row>
    <row r="1829" spans="1:3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100.66250000000001</v>
      </c>
      <c r="P1829" s="5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1">
        <f t="shared" si="228"/>
        <v>40555.325937499998</v>
      </c>
      <c r="T1829" s="11">
        <f t="shared" si="229"/>
        <v>40605.325937499998</v>
      </c>
      <c r="AC1829">
        <f t="shared" si="230"/>
        <v>6</v>
      </c>
      <c r="AD1829">
        <f t="shared" si="231"/>
        <v>10</v>
      </c>
    </row>
    <row r="1830" spans="1:3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100.16000000000001</v>
      </c>
      <c r="P1830" s="5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1">
        <f t="shared" si="228"/>
        <v>41736.899652777778</v>
      </c>
      <c r="T1830" s="11">
        <f t="shared" si="229"/>
        <v>41768.916666666664</v>
      </c>
      <c r="AC1830">
        <f t="shared" si="230"/>
        <v>6</v>
      </c>
      <c r="AD1830">
        <f t="shared" si="231"/>
        <v>10</v>
      </c>
    </row>
    <row r="1831" spans="1:3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166.68333333333334</v>
      </c>
      <c r="P1831" s="5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1">
        <f t="shared" si="228"/>
        <v>40516.087627314817</v>
      </c>
      <c r="T1831" s="11">
        <f t="shared" si="229"/>
        <v>40564.916666666664</v>
      </c>
      <c r="AC1831">
        <f t="shared" si="230"/>
        <v>6</v>
      </c>
      <c r="AD1831">
        <f t="shared" si="231"/>
        <v>10</v>
      </c>
    </row>
    <row r="1832" spans="1:3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101.53333333333335</v>
      </c>
      <c r="P1832" s="5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1">
        <f t="shared" si="228"/>
        <v>41664.684108796297</v>
      </c>
      <c r="T1832" s="11">
        <f t="shared" si="229"/>
        <v>41694.684108796297</v>
      </c>
      <c r="AC1832">
        <f t="shared" si="230"/>
        <v>6</v>
      </c>
      <c r="AD1832">
        <f t="shared" si="231"/>
        <v>10</v>
      </c>
    </row>
    <row r="1833" spans="1:3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103</v>
      </c>
      <c r="P1833" s="5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1">
        <f t="shared" si="228"/>
        <v>41026.996099537035</v>
      </c>
      <c r="T1833" s="11">
        <f t="shared" si="229"/>
        <v>41041.996099537035</v>
      </c>
      <c r="AC1833">
        <f t="shared" si="230"/>
        <v>6</v>
      </c>
      <c r="AD1833">
        <f t="shared" si="231"/>
        <v>10</v>
      </c>
    </row>
    <row r="1834" spans="1:3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142.85714285714286</v>
      </c>
      <c r="P1834" s="5">
        <f t="shared" si="225"/>
        <v>25</v>
      </c>
      <c r="Q1834" t="str">
        <f t="shared" si="226"/>
        <v>music</v>
      </c>
      <c r="R1834" t="str">
        <f t="shared" si="227"/>
        <v>rock</v>
      </c>
      <c r="S1834" s="11">
        <f t="shared" si="228"/>
        <v>40576.539664351854</v>
      </c>
      <c r="T1834" s="11">
        <f t="shared" si="229"/>
        <v>40606.539664351854</v>
      </c>
      <c r="AC1834">
        <f t="shared" si="230"/>
        <v>6</v>
      </c>
      <c r="AD1834">
        <f t="shared" si="231"/>
        <v>10</v>
      </c>
    </row>
    <row r="1835" spans="1:3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262.5</v>
      </c>
      <c r="P1835" s="5">
        <f t="shared" si="225"/>
        <v>42</v>
      </c>
      <c r="Q1835" t="str">
        <f t="shared" si="226"/>
        <v>music</v>
      </c>
      <c r="R1835" t="str">
        <f t="shared" si="227"/>
        <v>rock</v>
      </c>
      <c r="S1835" s="11">
        <f t="shared" si="228"/>
        <v>41303.044016203705</v>
      </c>
      <c r="T1835" s="11">
        <f t="shared" si="229"/>
        <v>41335.332638888889</v>
      </c>
      <c r="AC1835">
        <f t="shared" si="230"/>
        <v>6</v>
      </c>
      <c r="AD1835">
        <f t="shared" si="231"/>
        <v>10</v>
      </c>
    </row>
    <row r="1836" spans="1:3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118.05000000000001</v>
      </c>
      <c r="P1836" s="5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1">
        <f t="shared" si="228"/>
        <v>41988.964062500003</v>
      </c>
      <c r="T1836" s="11">
        <f t="shared" si="229"/>
        <v>42028.964062500003</v>
      </c>
      <c r="AC1836">
        <f t="shared" si="230"/>
        <v>6</v>
      </c>
      <c r="AD1836">
        <f t="shared" si="231"/>
        <v>10</v>
      </c>
    </row>
    <row r="1837" spans="1:3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104</v>
      </c>
      <c r="P1837" s="5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1">
        <f t="shared" si="228"/>
        <v>42430.702210648145</v>
      </c>
      <c r="T1837" s="11">
        <f t="shared" si="229"/>
        <v>42460.660543981481</v>
      </c>
      <c r="AC1837">
        <f t="shared" si="230"/>
        <v>6</v>
      </c>
      <c r="AD1837">
        <f t="shared" si="231"/>
        <v>10</v>
      </c>
    </row>
    <row r="1838" spans="1:3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200.34</v>
      </c>
      <c r="P1838" s="5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1">
        <f t="shared" si="228"/>
        <v>41305.809363425928</v>
      </c>
      <c r="T1838" s="11">
        <f t="shared" si="229"/>
        <v>41322.809363425928</v>
      </c>
      <c r="AC1838">
        <f t="shared" si="230"/>
        <v>6</v>
      </c>
      <c r="AD1838">
        <f t="shared" si="231"/>
        <v>10</v>
      </c>
    </row>
    <row r="1839" spans="1:3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306.83333333333331</v>
      </c>
      <c r="P1839" s="5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1">
        <f t="shared" si="228"/>
        <v>40926.047858796301</v>
      </c>
      <c r="T1839" s="11">
        <f t="shared" si="229"/>
        <v>40986.006192129629</v>
      </c>
      <c r="AC1839">
        <f t="shared" si="230"/>
        <v>6</v>
      </c>
      <c r="AD1839">
        <f t="shared" si="231"/>
        <v>10</v>
      </c>
    </row>
    <row r="1840" spans="1:3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100.149</v>
      </c>
      <c r="P1840" s="5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1">
        <f t="shared" si="228"/>
        <v>40788.786539351851</v>
      </c>
      <c r="T1840" s="11">
        <f t="shared" si="229"/>
        <v>40817.125</v>
      </c>
      <c r="AC1840">
        <f t="shared" si="230"/>
        <v>6</v>
      </c>
      <c r="AD1840">
        <f t="shared" si="231"/>
        <v>10</v>
      </c>
    </row>
    <row r="1841" spans="1:3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205.29999999999998</v>
      </c>
      <c r="P1841" s="5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1">
        <f t="shared" si="228"/>
        <v>42614.722013888888</v>
      </c>
      <c r="T1841" s="11">
        <f t="shared" si="229"/>
        <v>42644.722013888888</v>
      </c>
      <c r="AC1841">
        <f t="shared" si="230"/>
        <v>6</v>
      </c>
      <c r="AD1841">
        <f t="shared" si="231"/>
        <v>10</v>
      </c>
    </row>
    <row r="1842" spans="1:3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108.88888888888889</v>
      </c>
      <c r="P1842" s="5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1">
        <f t="shared" si="228"/>
        <v>41382.096180555556</v>
      </c>
      <c r="T1842" s="11">
        <f t="shared" si="229"/>
        <v>41401.207638888889</v>
      </c>
      <c r="AC1842">
        <f t="shared" si="230"/>
        <v>6</v>
      </c>
      <c r="AD1842">
        <f t="shared" si="231"/>
        <v>10</v>
      </c>
    </row>
    <row r="1843" spans="1:3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101.75</v>
      </c>
      <c r="P1843" s="5">
        <f t="shared" si="225"/>
        <v>50.875</v>
      </c>
      <c r="Q1843" t="str">
        <f t="shared" si="226"/>
        <v>music</v>
      </c>
      <c r="R1843" t="str">
        <f t="shared" si="227"/>
        <v>rock</v>
      </c>
      <c r="S1843" s="11">
        <f t="shared" si="228"/>
        <v>41745.84542824074</v>
      </c>
      <c r="T1843" s="11">
        <f t="shared" si="229"/>
        <v>41779.207638888889</v>
      </c>
      <c r="AC1843">
        <f t="shared" si="230"/>
        <v>6</v>
      </c>
      <c r="AD1843">
        <f t="shared" si="231"/>
        <v>10</v>
      </c>
    </row>
    <row r="1844" spans="1:3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125.25</v>
      </c>
      <c r="P1844" s="5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1">
        <f t="shared" si="228"/>
        <v>42031.631724537037</v>
      </c>
      <c r="T1844" s="11">
        <f t="shared" si="229"/>
        <v>42065.249305555553</v>
      </c>
      <c r="AC1844">
        <f t="shared" si="230"/>
        <v>6</v>
      </c>
      <c r="AD1844">
        <f t="shared" si="231"/>
        <v>10</v>
      </c>
    </row>
    <row r="1845" spans="1:3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124.0061</v>
      </c>
      <c r="P1845" s="5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1">
        <f t="shared" si="228"/>
        <v>40564.994837962964</v>
      </c>
      <c r="T1845" s="11">
        <f t="shared" si="229"/>
        <v>40594.994837962964</v>
      </c>
      <c r="AC1845">
        <f t="shared" si="230"/>
        <v>6</v>
      </c>
      <c r="AD1845">
        <f t="shared" si="231"/>
        <v>10</v>
      </c>
    </row>
    <row r="1846" spans="1:3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101.4</v>
      </c>
      <c r="P1846" s="5">
        <f t="shared" si="225"/>
        <v>76.05</v>
      </c>
      <c r="Q1846" t="str">
        <f t="shared" si="226"/>
        <v>music</v>
      </c>
      <c r="R1846" t="str">
        <f t="shared" si="227"/>
        <v>rock</v>
      </c>
      <c r="S1846" s="11">
        <f t="shared" si="228"/>
        <v>40666.973541666666</v>
      </c>
      <c r="T1846" s="11">
        <f t="shared" si="229"/>
        <v>40705.125</v>
      </c>
      <c r="AC1846">
        <f t="shared" si="230"/>
        <v>6</v>
      </c>
      <c r="AD1846">
        <f t="shared" si="231"/>
        <v>10</v>
      </c>
    </row>
    <row r="1847" spans="1:3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100</v>
      </c>
      <c r="P1847" s="5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1">
        <f t="shared" si="228"/>
        <v>42523.333310185189</v>
      </c>
      <c r="T1847" s="11">
        <f t="shared" si="229"/>
        <v>42538.204861111109</v>
      </c>
      <c r="AC1847">
        <f t="shared" si="230"/>
        <v>6</v>
      </c>
      <c r="AD1847">
        <f t="shared" si="231"/>
        <v>10</v>
      </c>
    </row>
    <row r="1848" spans="1:3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137.92666666666668</v>
      </c>
      <c r="P1848" s="5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1">
        <f t="shared" si="228"/>
        <v>41228.650196759263</v>
      </c>
      <c r="T1848" s="11">
        <f t="shared" si="229"/>
        <v>41258.650196759263</v>
      </c>
      <c r="AC1848">
        <f t="shared" si="230"/>
        <v>6</v>
      </c>
      <c r="AD1848">
        <f t="shared" si="231"/>
        <v>10</v>
      </c>
    </row>
    <row r="1849" spans="1:3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120.88000000000001</v>
      </c>
      <c r="P1849" s="5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1">
        <f t="shared" si="228"/>
        <v>42094.236481481479</v>
      </c>
      <c r="T1849" s="11">
        <f t="shared" si="229"/>
        <v>42115.236481481479</v>
      </c>
      <c r="AC1849">
        <f t="shared" si="230"/>
        <v>6</v>
      </c>
      <c r="AD1849">
        <f t="shared" si="231"/>
        <v>10</v>
      </c>
    </row>
    <row r="1850" spans="1:3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107.36666666666667</v>
      </c>
      <c r="P1850" s="5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1">
        <f t="shared" si="228"/>
        <v>40691.788055555553</v>
      </c>
      <c r="T1850" s="11">
        <f t="shared" si="229"/>
        <v>40755.290972222225</v>
      </c>
      <c r="AC1850">
        <f t="shared" si="230"/>
        <v>6</v>
      </c>
      <c r="AD1850">
        <f t="shared" si="231"/>
        <v>10</v>
      </c>
    </row>
    <row r="1851" spans="1:3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100.33333333333334</v>
      </c>
      <c r="P1851" s="5">
        <f t="shared" si="225"/>
        <v>37.625</v>
      </c>
      <c r="Q1851" t="str">
        <f t="shared" si="226"/>
        <v>music</v>
      </c>
      <c r="R1851" t="str">
        <f t="shared" si="227"/>
        <v>rock</v>
      </c>
      <c r="S1851" s="11">
        <f t="shared" si="228"/>
        <v>41169.845590277779</v>
      </c>
      <c r="T1851" s="11">
        <f t="shared" si="229"/>
        <v>41199.845590277779</v>
      </c>
      <c r="AC1851">
        <f t="shared" si="230"/>
        <v>6</v>
      </c>
      <c r="AD1851">
        <f t="shared" si="231"/>
        <v>10</v>
      </c>
    </row>
    <row r="1852" spans="1:3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101.52222222222223</v>
      </c>
      <c r="P1852" s="5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1">
        <f t="shared" si="228"/>
        <v>41800.959490740745</v>
      </c>
      <c r="T1852" s="11">
        <f t="shared" si="229"/>
        <v>41830.959490740745</v>
      </c>
      <c r="AC1852">
        <f t="shared" si="230"/>
        <v>6</v>
      </c>
      <c r="AD1852">
        <f t="shared" si="231"/>
        <v>10</v>
      </c>
    </row>
    <row r="1853" spans="1:3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100.07692307692308</v>
      </c>
      <c r="P1853" s="5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1">
        <f t="shared" si="228"/>
        <v>41827.906689814816</v>
      </c>
      <c r="T1853" s="11">
        <f t="shared" si="229"/>
        <v>41848.041666666664</v>
      </c>
      <c r="AC1853">
        <f t="shared" si="230"/>
        <v>6</v>
      </c>
      <c r="AD1853">
        <f t="shared" si="231"/>
        <v>10</v>
      </c>
    </row>
    <row r="1854" spans="1:3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116.96666666666667</v>
      </c>
      <c r="P1854" s="5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1">
        <f t="shared" si="228"/>
        <v>42081.77143518519</v>
      </c>
      <c r="T1854" s="11">
        <f t="shared" si="229"/>
        <v>42119</v>
      </c>
      <c r="AC1854">
        <f t="shared" si="230"/>
        <v>6</v>
      </c>
      <c r="AD1854">
        <f t="shared" si="231"/>
        <v>10</v>
      </c>
    </row>
    <row r="1855" spans="1:3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101.875</v>
      </c>
      <c r="P1855" s="5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1">
        <f t="shared" si="228"/>
        <v>41177.060381944444</v>
      </c>
      <c r="T1855" s="11">
        <f t="shared" si="229"/>
        <v>41227.102048611108</v>
      </c>
      <c r="AC1855">
        <f t="shared" si="230"/>
        <v>6</v>
      </c>
      <c r="AD1855">
        <f t="shared" si="231"/>
        <v>10</v>
      </c>
    </row>
    <row r="1856" spans="1:3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102.12366666666665</v>
      </c>
      <c r="P1856" s="5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1">
        <f t="shared" si="228"/>
        <v>41388.021261574075</v>
      </c>
      <c r="T1856" s="11">
        <f t="shared" si="229"/>
        <v>41418.021261574075</v>
      </c>
      <c r="AC1856">
        <f t="shared" si="230"/>
        <v>6</v>
      </c>
      <c r="AD1856">
        <f t="shared" si="231"/>
        <v>10</v>
      </c>
    </row>
    <row r="1857" spans="1:3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154.05897142857143</v>
      </c>
      <c r="P1857" s="5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1">
        <f t="shared" si="228"/>
        <v>41600.538657407407</v>
      </c>
      <c r="T1857" s="11">
        <f t="shared" si="229"/>
        <v>41645.538657407407</v>
      </c>
      <c r="AC1857">
        <f t="shared" si="230"/>
        <v>6</v>
      </c>
      <c r="AD1857">
        <f t="shared" si="231"/>
        <v>10</v>
      </c>
    </row>
    <row r="1858" spans="1:3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101.25</v>
      </c>
      <c r="P1858" s="5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1">
        <f t="shared" si="228"/>
        <v>41817.854999999996</v>
      </c>
      <c r="T1858" s="11">
        <f t="shared" si="229"/>
        <v>41838.854999999996</v>
      </c>
      <c r="AC1858">
        <f t="shared" si="230"/>
        <v>6</v>
      </c>
      <c r="AD1858">
        <f t="shared" si="231"/>
        <v>10</v>
      </c>
    </row>
    <row r="1859" spans="1:3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(E1859/D1859)*100</f>
        <v>100</v>
      </c>
      <c r="P1859" s="5">
        <f t="shared" ref="P1859:P1922" si="233">E1859/L1859</f>
        <v>136.36363636363637</v>
      </c>
      <c r="Q1859" t="str">
        <f t="shared" ref="Q1859:Q1922" si="234">LEFT(N1859,AC1859-1)</f>
        <v>music</v>
      </c>
      <c r="R1859" t="str">
        <f t="shared" ref="R1859:R1922" si="235">RIGHT(N1859,AD1859-AC1859)</f>
        <v>rock</v>
      </c>
      <c r="S1859" s="11">
        <f t="shared" ref="S1859:S1922" si="236">(J1859/86400)+DATE(1970,1,1)</f>
        <v>41864.76866898148</v>
      </c>
      <c r="T1859" s="11">
        <f t="shared" ref="T1859:T1922" si="237">(I1859/86400)+DATE(1970,1,1)</f>
        <v>41894.76866898148</v>
      </c>
      <c r="AC1859">
        <f t="shared" ref="AC1859:AC1922" si="238">FIND("/",N1859)</f>
        <v>6</v>
      </c>
      <c r="AD1859">
        <f t="shared" ref="AD1859:AD1922" si="239">LEN(N1859)</f>
        <v>10</v>
      </c>
    </row>
    <row r="1860" spans="1:3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108.74800874800874</v>
      </c>
      <c r="P1860" s="5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1">
        <f t="shared" si="236"/>
        <v>40833.200474537036</v>
      </c>
      <c r="T1860" s="11">
        <f t="shared" si="237"/>
        <v>40893.242141203707</v>
      </c>
      <c r="AC1860">
        <f t="shared" si="238"/>
        <v>6</v>
      </c>
      <c r="AD1860">
        <f t="shared" si="239"/>
        <v>10</v>
      </c>
    </row>
    <row r="1861" spans="1:3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131.83333333333334</v>
      </c>
      <c r="P1861" s="5">
        <f t="shared" si="233"/>
        <v>70.625</v>
      </c>
      <c r="Q1861" t="str">
        <f t="shared" si="234"/>
        <v>music</v>
      </c>
      <c r="R1861" t="str">
        <f t="shared" si="235"/>
        <v>rock</v>
      </c>
      <c r="S1861" s="11">
        <f t="shared" si="236"/>
        <v>40778.770011574074</v>
      </c>
      <c r="T1861" s="11">
        <f t="shared" si="237"/>
        <v>40808.770011574074</v>
      </c>
      <c r="AC1861">
        <f t="shared" si="238"/>
        <v>6</v>
      </c>
      <c r="AD1861">
        <f t="shared" si="239"/>
        <v>10</v>
      </c>
    </row>
    <row r="1862" spans="1:3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133.46666666666667</v>
      </c>
      <c r="P1862" s="5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1">
        <f t="shared" si="236"/>
        <v>41655.70930555556</v>
      </c>
      <c r="T1862" s="11">
        <f t="shared" si="237"/>
        <v>41676.70930555556</v>
      </c>
      <c r="AC1862">
        <f t="shared" si="238"/>
        <v>6</v>
      </c>
      <c r="AD1862">
        <f t="shared" si="239"/>
        <v>10</v>
      </c>
    </row>
    <row r="1863" spans="1:3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5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1">
        <f t="shared" si="236"/>
        <v>42000.300243055557</v>
      </c>
      <c r="T1863" s="11">
        <f t="shared" si="237"/>
        <v>42030.300243055557</v>
      </c>
      <c r="AC1863">
        <f t="shared" si="238"/>
        <v>6</v>
      </c>
      <c r="AD1863">
        <f t="shared" si="239"/>
        <v>18</v>
      </c>
    </row>
    <row r="1864" spans="1:3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8.0833333333333321</v>
      </c>
      <c r="P1864" s="5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1">
        <f t="shared" si="236"/>
        <v>42755.492754629631</v>
      </c>
      <c r="T1864" s="11">
        <f t="shared" si="237"/>
        <v>42802.3125</v>
      </c>
      <c r="AC1864">
        <f t="shared" si="238"/>
        <v>6</v>
      </c>
      <c r="AD1864">
        <f t="shared" si="239"/>
        <v>18</v>
      </c>
    </row>
    <row r="1865" spans="1:3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0.4</v>
      </c>
      <c r="P1865" s="5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1">
        <f t="shared" si="236"/>
        <v>41772.797280092593</v>
      </c>
      <c r="T1865" s="11">
        <f t="shared" si="237"/>
        <v>41802.797280092593</v>
      </c>
      <c r="AC1865">
        <f t="shared" si="238"/>
        <v>6</v>
      </c>
      <c r="AD1865">
        <f t="shared" si="239"/>
        <v>18</v>
      </c>
    </row>
    <row r="1866" spans="1:3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42.892307692307689</v>
      </c>
      <c r="P1866" s="5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1">
        <f t="shared" si="236"/>
        <v>41733.716435185182</v>
      </c>
      <c r="T1866" s="11">
        <f t="shared" si="237"/>
        <v>41763.716435185182</v>
      </c>
      <c r="AC1866">
        <f t="shared" si="238"/>
        <v>6</v>
      </c>
      <c r="AD1866">
        <f t="shared" si="239"/>
        <v>18</v>
      </c>
    </row>
    <row r="1867" spans="1:3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3.6363636363636364E-3</v>
      </c>
      <c r="P1867" s="5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1">
        <f t="shared" si="236"/>
        <v>42645.367442129631</v>
      </c>
      <c r="T1867" s="11">
        <f t="shared" si="237"/>
        <v>42680.409108796295</v>
      </c>
      <c r="AC1867">
        <f t="shared" si="238"/>
        <v>6</v>
      </c>
      <c r="AD1867">
        <f t="shared" si="239"/>
        <v>18</v>
      </c>
    </row>
    <row r="1868" spans="1:3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0.5</v>
      </c>
      <c r="P1868" s="5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1">
        <f t="shared" si="236"/>
        <v>42742.246493055558</v>
      </c>
      <c r="T1868" s="11">
        <f t="shared" si="237"/>
        <v>42795.166666666672</v>
      </c>
      <c r="AC1868">
        <f t="shared" si="238"/>
        <v>6</v>
      </c>
      <c r="AD1868">
        <f t="shared" si="239"/>
        <v>18</v>
      </c>
    </row>
    <row r="1869" spans="1:3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0.05</v>
      </c>
      <c r="P1869" s="5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1">
        <f t="shared" si="236"/>
        <v>42649.924907407403</v>
      </c>
      <c r="T1869" s="11">
        <f t="shared" si="237"/>
        <v>42679.924907407403</v>
      </c>
      <c r="AC1869">
        <f t="shared" si="238"/>
        <v>6</v>
      </c>
      <c r="AD1869">
        <f t="shared" si="239"/>
        <v>18</v>
      </c>
    </row>
    <row r="1870" spans="1:3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4.8680000000000003</v>
      </c>
      <c r="P1870" s="5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1">
        <f t="shared" si="236"/>
        <v>42328.779224537036</v>
      </c>
      <c r="T1870" s="11">
        <f t="shared" si="237"/>
        <v>42353.332638888889</v>
      </c>
      <c r="AC1870">
        <f t="shared" si="238"/>
        <v>6</v>
      </c>
      <c r="AD1870">
        <f t="shared" si="239"/>
        <v>18</v>
      </c>
    </row>
    <row r="1871" spans="1:3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5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1">
        <f t="shared" si="236"/>
        <v>42709.002881944441</v>
      </c>
      <c r="T1871" s="11">
        <f t="shared" si="237"/>
        <v>42739.002881944441</v>
      </c>
      <c r="AC1871">
        <f t="shared" si="238"/>
        <v>6</v>
      </c>
      <c r="AD1871">
        <f t="shared" si="239"/>
        <v>18</v>
      </c>
    </row>
    <row r="1872" spans="1:3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10.314285714285715</v>
      </c>
      <c r="P1872" s="5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1">
        <f t="shared" si="236"/>
        <v>42371.355729166666</v>
      </c>
      <c r="T1872" s="11">
        <f t="shared" si="237"/>
        <v>42400.178472222222</v>
      </c>
      <c r="AC1872">
        <f t="shared" si="238"/>
        <v>6</v>
      </c>
      <c r="AD1872">
        <f t="shared" si="239"/>
        <v>18</v>
      </c>
    </row>
    <row r="1873" spans="1:3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71.784615384615378</v>
      </c>
      <c r="P1873" s="5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1">
        <f t="shared" si="236"/>
        <v>41923.783576388887</v>
      </c>
      <c r="T1873" s="11">
        <f t="shared" si="237"/>
        <v>41963.825243055559</v>
      </c>
      <c r="AC1873">
        <f t="shared" si="238"/>
        <v>6</v>
      </c>
      <c r="AD1873">
        <f t="shared" si="239"/>
        <v>18</v>
      </c>
    </row>
    <row r="1874" spans="1:3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</v>
      </c>
      <c r="P1874" s="5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1">
        <f t="shared" si="236"/>
        <v>42155.129652777774</v>
      </c>
      <c r="T1874" s="11">
        <f t="shared" si="237"/>
        <v>42185.129652777774</v>
      </c>
      <c r="AC1874">
        <f t="shared" si="238"/>
        <v>6</v>
      </c>
      <c r="AD1874">
        <f t="shared" si="239"/>
        <v>18</v>
      </c>
    </row>
    <row r="1875" spans="1:3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0.44999999999999996</v>
      </c>
      <c r="P1875" s="5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1">
        <f t="shared" si="236"/>
        <v>42164.615856481483</v>
      </c>
      <c r="T1875" s="11">
        <f t="shared" si="237"/>
        <v>42193.697916666672</v>
      </c>
      <c r="AC1875">
        <f t="shared" si="238"/>
        <v>6</v>
      </c>
      <c r="AD1875">
        <f t="shared" si="239"/>
        <v>18</v>
      </c>
    </row>
    <row r="1876" spans="1:3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1.6250000000000001E-2</v>
      </c>
      <c r="P1876" s="5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1">
        <f t="shared" si="236"/>
        <v>42529.969131944439</v>
      </c>
      <c r="T1876" s="11">
        <f t="shared" si="237"/>
        <v>42549.969131944439</v>
      </c>
      <c r="AC1876">
        <f t="shared" si="238"/>
        <v>6</v>
      </c>
      <c r="AD1876">
        <f t="shared" si="239"/>
        <v>18</v>
      </c>
    </row>
    <row r="1877" spans="1:3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0.51</v>
      </c>
      <c r="P1877" s="5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1">
        <f t="shared" si="236"/>
        <v>42528.899398148147</v>
      </c>
      <c r="T1877" s="11">
        <f t="shared" si="237"/>
        <v>42588.899398148147</v>
      </c>
      <c r="AC1877">
        <f t="shared" si="238"/>
        <v>6</v>
      </c>
      <c r="AD1877">
        <f t="shared" si="239"/>
        <v>18</v>
      </c>
    </row>
    <row r="1878" spans="1:3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5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1">
        <f t="shared" si="236"/>
        <v>41776.284780092596</v>
      </c>
      <c r="T1878" s="11">
        <f t="shared" si="237"/>
        <v>41806.284780092596</v>
      </c>
      <c r="AC1878">
        <f t="shared" si="238"/>
        <v>6</v>
      </c>
      <c r="AD1878">
        <f t="shared" si="239"/>
        <v>18</v>
      </c>
    </row>
    <row r="1879" spans="1:3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5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1">
        <f t="shared" si="236"/>
        <v>42035.029224537036</v>
      </c>
      <c r="T1879" s="11">
        <f t="shared" si="237"/>
        <v>42064.029224537036</v>
      </c>
      <c r="AC1879">
        <f t="shared" si="238"/>
        <v>6</v>
      </c>
      <c r="AD1879">
        <f t="shared" si="239"/>
        <v>18</v>
      </c>
    </row>
    <row r="1880" spans="1:3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5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1">
        <f t="shared" si="236"/>
        <v>41773.008738425924</v>
      </c>
      <c r="T1880" s="11">
        <f t="shared" si="237"/>
        <v>41803.008738425924</v>
      </c>
      <c r="AC1880">
        <f t="shared" si="238"/>
        <v>6</v>
      </c>
      <c r="AD1880">
        <f t="shared" si="239"/>
        <v>18</v>
      </c>
    </row>
    <row r="1881" spans="1:3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0.12</v>
      </c>
      <c r="P1881" s="5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1">
        <f t="shared" si="236"/>
        <v>42413.649641203709</v>
      </c>
      <c r="T1881" s="11">
        <f t="shared" si="237"/>
        <v>42443.607974537037</v>
      </c>
      <c r="AC1881">
        <f t="shared" si="238"/>
        <v>6</v>
      </c>
      <c r="AD1881">
        <f t="shared" si="239"/>
        <v>18</v>
      </c>
    </row>
    <row r="1882" spans="1:3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20.080000000000002</v>
      </c>
      <c r="P1882" s="5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1">
        <f t="shared" si="236"/>
        <v>42430.566898148143</v>
      </c>
      <c r="T1882" s="11">
        <f t="shared" si="237"/>
        <v>42459.525231481486</v>
      </c>
      <c r="AC1882">
        <f t="shared" si="238"/>
        <v>6</v>
      </c>
      <c r="AD1882">
        <f t="shared" si="239"/>
        <v>18</v>
      </c>
    </row>
    <row r="1883" spans="1:3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172.68449999999999</v>
      </c>
      <c r="P1883" s="5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1">
        <f t="shared" si="236"/>
        <v>42043.152650462958</v>
      </c>
      <c r="T1883" s="11">
        <f t="shared" si="237"/>
        <v>42073.110983796301</v>
      </c>
      <c r="AC1883">
        <f t="shared" si="238"/>
        <v>6</v>
      </c>
      <c r="AD1883">
        <f t="shared" si="239"/>
        <v>16</v>
      </c>
    </row>
    <row r="1884" spans="1:3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100.8955223880597</v>
      </c>
      <c r="P1884" s="5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1">
        <f t="shared" si="236"/>
        <v>41067.949212962965</v>
      </c>
      <c r="T1884" s="11">
        <f t="shared" si="237"/>
        <v>41100.991666666669</v>
      </c>
      <c r="AC1884">
        <f t="shared" si="238"/>
        <v>6</v>
      </c>
      <c r="AD1884">
        <f t="shared" si="239"/>
        <v>16</v>
      </c>
    </row>
    <row r="1885" spans="1:3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104.8048048048048</v>
      </c>
      <c r="P1885" s="5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1">
        <f t="shared" si="236"/>
        <v>40977.948009259257</v>
      </c>
      <c r="T1885" s="11">
        <f t="shared" si="237"/>
        <v>41007.906342592592</v>
      </c>
      <c r="AC1885">
        <f t="shared" si="238"/>
        <v>6</v>
      </c>
      <c r="AD1885">
        <f t="shared" si="239"/>
        <v>16</v>
      </c>
    </row>
    <row r="1886" spans="1:3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135.1</v>
      </c>
      <c r="P1886" s="5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1">
        <f t="shared" si="236"/>
        <v>41205.198321759257</v>
      </c>
      <c r="T1886" s="11">
        <f t="shared" si="237"/>
        <v>41240.5</v>
      </c>
      <c r="AC1886">
        <f t="shared" si="238"/>
        <v>6</v>
      </c>
      <c r="AD1886">
        <f t="shared" si="239"/>
        <v>16</v>
      </c>
    </row>
    <row r="1887" spans="1:3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116.32786885245903</v>
      </c>
      <c r="P1887" s="5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1">
        <f t="shared" si="236"/>
        <v>41099.093865740739</v>
      </c>
      <c r="T1887" s="11">
        <f t="shared" si="237"/>
        <v>41131.916666666664</v>
      </c>
      <c r="AC1887">
        <f t="shared" si="238"/>
        <v>6</v>
      </c>
      <c r="AD1887">
        <f t="shared" si="239"/>
        <v>16</v>
      </c>
    </row>
    <row r="1888" spans="1:3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102.08333333333333</v>
      </c>
      <c r="P1888" s="5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1">
        <f t="shared" si="236"/>
        <v>41925.906689814816</v>
      </c>
      <c r="T1888" s="11">
        <f t="shared" si="237"/>
        <v>41955.94835648148</v>
      </c>
      <c r="AC1888">
        <f t="shared" si="238"/>
        <v>6</v>
      </c>
      <c r="AD1888">
        <f t="shared" si="239"/>
        <v>16</v>
      </c>
    </row>
    <row r="1889" spans="1:3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111.16666666666666</v>
      </c>
      <c r="P1889" s="5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1">
        <f t="shared" si="236"/>
        <v>42323.800138888888</v>
      </c>
      <c r="T1889" s="11">
        <f t="shared" si="237"/>
        <v>42341.895833333328</v>
      </c>
      <c r="AC1889">
        <f t="shared" si="238"/>
        <v>6</v>
      </c>
      <c r="AD1889">
        <f t="shared" si="239"/>
        <v>16</v>
      </c>
    </row>
    <row r="1890" spans="1:3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166.08</v>
      </c>
      <c r="P1890" s="5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1">
        <f t="shared" si="236"/>
        <v>40299.239953703705</v>
      </c>
      <c r="T1890" s="11">
        <f t="shared" si="237"/>
        <v>40330.207638888889</v>
      </c>
      <c r="AC1890">
        <f t="shared" si="238"/>
        <v>6</v>
      </c>
      <c r="AD1890">
        <f t="shared" si="239"/>
        <v>16</v>
      </c>
    </row>
    <row r="1891" spans="1:3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106.60000000000001</v>
      </c>
      <c r="P1891" s="5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1">
        <f t="shared" si="236"/>
        <v>41299.793356481481</v>
      </c>
      <c r="T1891" s="11">
        <f t="shared" si="237"/>
        <v>41344.751689814817</v>
      </c>
      <c r="AC1891">
        <f t="shared" si="238"/>
        <v>6</v>
      </c>
      <c r="AD1891">
        <f t="shared" si="239"/>
        <v>16</v>
      </c>
    </row>
    <row r="1892" spans="1:3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144.58441666666667</v>
      </c>
      <c r="P1892" s="5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1">
        <f t="shared" si="236"/>
        <v>41228.786203703705</v>
      </c>
      <c r="T1892" s="11">
        <f t="shared" si="237"/>
        <v>41258.786203703705</v>
      </c>
      <c r="AC1892">
        <f t="shared" si="238"/>
        <v>6</v>
      </c>
      <c r="AD1892">
        <f t="shared" si="239"/>
        <v>16</v>
      </c>
    </row>
    <row r="1893" spans="1:3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105.55000000000001</v>
      </c>
      <c r="P1893" s="5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1">
        <f t="shared" si="236"/>
        <v>40335.798078703701</v>
      </c>
      <c r="T1893" s="11">
        <f t="shared" si="237"/>
        <v>40381.25</v>
      </c>
      <c r="AC1893">
        <f t="shared" si="238"/>
        <v>6</v>
      </c>
      <c r="AD1893">
        <f t="shared" si="239"/>
        <v>16</v>
      </c>
    </row>
    <row r="1894" spans="1:3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136.60000000000002</v>
      </c>
      <c r="P1894" s="5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1">
        <f t="shared" si="236"/>
        <v>40671.637511574074</v>
      </c>
      <c r="T1894" s="11">
        <f t="shared" si="237"/>
        <v>40701.637511574074</v>
      </c>
      <c r="AC1894">
        <f t="shared" si="238"/>
        <v>6</v>
      </c>
      <c r="AD1894">
        <f t="shared" si="239"/>
        <v>16</v>
      </c>
    </row>
    <row r="1895" spans="1:3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104</v>
      </c>
      <c r="P1895" s="5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1">
        <f t="shared" si="236"/>
        <v>40632.94195601852</v>
      </c>
      <c r="T1895" s="11">
        <f t="shared" si="237"/>
        <v>40649.165972222225</v>
      </c>
      <c r="AC1895">
        <f t="shared" si="238"/>
        <v>6</v>
      </c>
      <c r="AD1895">
        <f t="shared" si="239"/>
        <v>16</v>
      </c>
    </row>
    <row r="1896" spans="1:3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114.5</v>
      </c>
      <c r="P1896" s="5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1">
        <f t="shared" si="236"/>
        <v>40920.90489583333</v>
      </c>
      <c r="T1896" s="11">
        <f t="shared" si="237"/>
        <v>40951.90489583333</v>
      </c>
      <c r="AC1896">
        <f t="shared" si="238"/>
        <v>6</v>
      </c>
      <c r="AD1896">
        <f t="shared" si="239"/>
        <v>16</v>
      </c>
    </row>
    <row r="1897" spans="1:3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101.71957671957672</v>
      </c>
      <c r="P1897" s="5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1">
        <f t="shared" si="236"/>
        <v>42267.746782407412</v>
      </c>
      <c r="T1897" s="11">
        <f t="shared" si="237"/>
        <v>42297.746782407412</v>
      </c>
      <c r="AC1897">
        <f t="shared" si="238"/>
        <v>6</v>
      </c>
      <c r="AD1897">
        <f t="shared" si="239"/>
        <v>16</v>
      </c>
    </row>
    <row r="1898" spans="1:3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123.94678492239468</v>
      </c>
      <c r="P1898" s="5">
        <f t="shared" si="233"/>
        <v>43</v>
      </c>
      <c r="Q1898" t="str">
        <f t="shared" si="234"/>
        <v>music</v>
      </c>
      <c r="R1898" t="str">
        <f t="shared" si="235"/>
        <v>indie rock</v>
      </c>
      <c r="S1898" s="11">
        <f t="shared" si="236"/>
        <v>40981.710243055553</v>
      </c>
      <c r="T1898" s="11">
        <f t="shared" si="237"/>
        <v>41011.710243055553</v>
      </c>
      <c r="AC1898">
        <f t="shared" si="238"/>
        <v>6</v>
      </c>
      <c r="AD1898">
        <f t="shared" si="239"/>
        <v>16</v>
      </c>
    </row>
    <row r="1899" spans="1:3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102.45669291338582</v>
      </c>
      <c r="P1899" s="5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1">
        <f t="shared" si="236"/>
        <v>41680.583402777775</v>
      </c>
      <c r="T1899" s="11">
        <f t="shared" si="237"/>
        <v>41702.875</v>
      </c>
      <c r="AC1899">
        <f t="shared" si="238"/>
        <v>6</v>
      </c>
      <c r="AD1899">
        <f t="shared" si="239"/>
        <v>16</v>
      </c>
    </row>
    <row r="1900" spans="1:3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144.5</v>
      </c>
      <c r="P1900" s="5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1">
        <f t="shared" si="236"/>
        <v>42366.192974537036</v>
      </c>
      <c r="T1900" s="11">
        <f t="shared" si="237"/>
        <v>42401.75</v>
      </c>
      <c r="AC1900">
        <f t="shared" si="238"/>
        <v>6</v>
      </c>
      <c r="AD1900">
        <f t="shared" si="239"/>
        <v>16</v>
      </c>
    </row>
    <row r="1901" spans="1:3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133.33333333333331</v>
      </c>
      <c r="P1901" s="5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1">
        <f t="shared" si="236"/>
        <v>42058.941736111112</v>
      </c>
      <c r="T1901" s="11">
        <f t="shared" si="237"/>
        <v>42088.90006944444</v>
      </c>
      <c r="AC1901">
        <f t="shared" si="238"/>
        <v>6</v>
      </c>
      <c r="AD1901">
        <f t="shared" si="239"/>
        <v>16</v>
      </c>
    </row>
    <row r="1902" spans="1:3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109.3644</v>
      </c>
      <c r="P1902" s="5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1">
        <f t="shared" si="236"/>
        <v>41160.871886574074</v>
      </c>
      <c r="T1902" s="11">
        <f t="shared" si="237"/>
        <v>41188.415972222225</v>
      </c>
      <c r="AC1902">
        <f t="shared" si="238"/>
        <v>6</v>
      </c>
      <c r="AD1902">
        <f t="shared" si="239"/>
        <v>16</v>
      </c>
    </row>
    <row r="1903" spans="1:3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2.6969696969696968</v>
      </c>
      <c r="P1903" s="5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1">
        <f t="shared" si="236"/>
        <v>42116.54315972222</v>
      </c>
      <c r="T1903" s="11">
        <f t="shared" si="237"/>
        <v>42146.541666666672</v>
      </c>
      <c r="AC1903">
        <f t="shared" si="238"/>
        <v>11</v>
      </c>
      <c r="AD1903">
        <f t="shared" si="239"/>
        <v>18</v>
      </c>
    </row>
    <row r="1904" spans="1:3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</v>
      </c>
      <c r="P1904" s="5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1">
        <f t="shared" si="236"/>
        <v>42037.789895833332</v>
      </c>
      <c r="T1904" s="11">
        <f t="shared" si="237"/>
        <v>42067.789895833332</v>
      </c>
      <c r="AC1904">
        <f t="shared" si="238"/>
        <v>11</v>
      </c>
      <c r="AD1904">
        <f t="shared" si="239"/>
        <v>18</v>
      </c>
    </row>
    <row r="1905" spans="1:3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46.6</v>
      </c>
      <c r="P1905" s="5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1">
        <f t="shared" si="236"/>
        <v>42702.770729166667</v>
      </c>
      <c r="T1905" s="11">
        <f t="shared" si="237"/>
        <v>42762.770729166667</v>
      </c>
      <c r="AC1905">
        <f t="shared" si="238"/>
        <v>11</v>
      </c>
      <c r="AD1905">
        <f t="shared" si="239"/>
        <v>18</v>
      </c>
    </row>
    <row r="1906" spans="1:3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0.1</v>
      </c>
      <c r="P1906" s="5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1">
        <f t="shared" si="236"/>
        <v>42326.685428240744</v>
      </c>
      <c r="T1906" s="11">
        <f t="shared" si="237"/>
        <v>42371.685428240744</v>
      </c>
      <c r="AC1906">
        <f t="shared" si="238"/>
        <v>11</v>
      </c>
      <c r="AD1906">
        <f t="shared" si="239"/>
        <v>18</v>
      </c>
    </row>
    <row r="1907" spans="1:3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0.16800000000000001</v>
      </c>
      <c r="P1907" s="5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1">
        <f t="shared" si="236"/>
        <v>41859.925856481481</v>
      </c>
      <c r="T1907" s="11">
        <f t="shared" si="237"/>
        <v>41889.925856481481</v>
      </c>
      <c r="AC1907">
        <f t="shared" si="238"/>
        <v>11</v>
      </c>
      <c r="AD1907">
        <f t="shared" si="239"/>
        <v>18</v>
      </c>
    </row>
    <row r="1908" spans="1:3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42.76</v>
      </c>
      <c r="P1908" s="5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1">
        <f t="shared" si="236"/>
        <v>42514.671099537038</v>
      </c>
      <c r="T1908" s="11">
        <f t="shared" si="237"/>
        <v>42544.671099537038</v>
      </c>
      <c r="AC1908">
        <f t="shared" si="238"/>
        <v>11</v>
      </c>
      <c r="AD1908">
        <f t="shared" si="239"/>
        <v>18</v>
      </c>
    </row>
    <row r="1909" spans="1:3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0.28333333333333333</v>
      </c>
      <c r="P1909" s="5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1">
        <f t="shared" si="236"/>
        <v>41767.587094907409</v>
      </c>
      <c r="T1909" s="11">
        <f t="shared" si="237"/>
        <v>41782.587094907409</v>
      </c>
      <c r="AC1909">
        <f t="shared" si="238"/>
        <v>11</v>
      </c>
      <c r="AD1909">
        <f t="shared" si="239"/>
        <v>18</v>
      </c>
    </row>
    <row r="1910" spans="1:3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1.7319999999999998</v>
      </c>
      <c r="P1910" s="5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1">
        <f t="shared" si="236"/>
        <v>42703.917824074073</v>
      </c>
      <c r="T1910" s="11">
        <f t="shared" si="237"/>
        <v>42733.917824074073</v>
      </c>
      <c r="AC1910">
        <f t="shared" si="238"/>
        <v>11</v>
      </c>
      <c r="AD1910">
        <f t="shared" si="239"/>
        <v>18</v>
      </c>
    </row>
    <row r="1911" spans="1:3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14.111428571428572</v>
      </c>
      <c r="P1911" s="5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1">
        <f t="shared" si="236"/>
        <v>41905.429155092592</v>
      </c>
      <c r="T1911" s="11">
        <f t="shared" si="237"/>
        <v>41935.429155092592</v>
      </c>
      <c r="AC1911">
        <f t="shared" si="238"/>
        <v>11</v>
      </c>
      <c r="AD1911">
        <f t="shared" si="239"/>
        <v>18</v>
      </c>
    </row>
    <row r="1912" spans="1:3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39.395294117647055</v>
      </c>
      <c r="P1912" s="5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1">
        <f t="shared" si="236"/>
        <v>42264.963159722218</v>
      </c>
      <c r="T1912" s="11">
        <f t="shared" si="237"/>
        <v>42308.947916666672</v>
      </c>
      <c r="AC1912">
        <f t="shared" si="238"/>
        <v>11</v>
      </c>
      <c r="AD1912">
        <f t="shared" si="239"/>
        <v>18</v>
      </c>
    </row>
    <row r="1913" spans="1:3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2.3529411764705882E-2</v>
      </c>
      <c r="P1913" s="5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1">
        <f t="shared" si="236"/>
        <v>41830.033958333333</v>
      </c>
      <c r="T1913" s="11">
        <f t="shared" si="237"/>
        <v>41860.033958333333</v>
      </c>
      <c r="AC1913">
        <f t="shared" si="238"/>
        <v>11</v>
      </c>
      <c r="AD1913">
        <f t="shared" si="239"/>
        <v>18</v>
      </c>
    </row>
    <row r="1914" spans="1:3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59.3</v>
      </c>
      <c r="P1914" s="5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1">
        <f t="shared" si="236"/>
        <v>42129.226388888885</v>
      </c>
      <c r="T1914" s="11">
        <f t="shared" si="237"/>
        <v>42159.226388888885</v>
      </c>
      <c r="AC1914">
        <f t="shared" si="238"/>
        <v>11</v>
      </c>
      <c r="AD1914">
        <f t="shared" si="239"/>
        <v>18</v>
      </c>
    </row>
    <row r="1915" spans="1:3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</v>
      </c>
      <c r="P1915" s="5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1">
        <f t="shared" si="236"/>
        <v>41890.511319444442</v>
      </c>
      <c r="T1915" s="11">
        <f t="shared" si="237"/>
        <v>41920.511319444442</v>
      </c>
      <c r="AC1915">
        <f t="shared" si="238"/>
        <v>11</v>
      </c>
      <c r="AD1915">
        <f t="shared" si="239"/>
        <v>18</v>
      </c>
    </row>
    <row r="1916" spans="1:3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9.0090090090090094</v>
      </c>
      <c r="P1916" s="5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1">
        <f t="shared" si="236"/>
        <v>41929.174456018518</v>
      </c>
      <c r="T1916" s="11">
        <f t="shared" si="237"/>
        <v>41944.165972222225</v>
      </c>
      <c r="AC1916">
        <f t="shared" si="238"/>
        <v>11</v>
      </c>
      <c r="AD1916">
        <f t="shared" si="239"/>
        <v>18</v>
      </c>
    </row>
    <row r="1917" spans="1:3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</v>
      </c>
      <c r="P1917" s="5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1">
        <f t="shared" si="236"/>
        <v>41864.04886574074</v>
      </c>
      <c r="T1917" s="11">
        <f t="shared" si="237"/>
        <v>41884.04886574074</v>
      </c>
      <c r="AC1917">
        <f t="shared" si="238"/>
        <v>11</v>
      </c>
      <c r="AD1917">
        <f t="shared" si="239"/>
        <v>18</v>
      </c>
    </row>
    <row r="1918" spans="1:3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0.51</v>
      </c>
      <c r="P1918" s="5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1">
        <f t="shared" si="236"/>
        <v>42656.717303240745</v>
      </c>
      <c r="T1918" s="11">
        <f t="shared" si="237"/>
        <v>42681.758969907409</v>
      </c>
      <c r="AC1918">
        <f t="shared" si="238"/>
        <v>11</v>
      </c>
      <c r="AD1918">
        <f t="shared" si="239"/>
        <v>18</v>
      </c>
    </row>
    <row r="1919" spans="1:3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52.570512820512818</v>
      </c>
      <c r="P1919" s="5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1">
        <f t="shared" si="236"/>
        <v>42746.270057870366</v>
      </c>
      <c r="T1919" s="11">
        <f t="shared" si="237"/>
        <v>42776.270057870366</v>
      </c>
      <c r="AC1919">
        <f t="shared" si="238"/>
        <v>11</v>
      </c>
      <c r="AD1919">
        <f t="shared" si="239"/>
        <v>18</v>
      </c>
    </row>
    <row r="1920" spans="1:3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</v>
      </c>
      <c r="P1920" s="5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1">
        <f t="shared" si="236"/>
        <v>41828.789942129632</v>
      </c>
      <c r="T1920" s="11">
        <f t="shared" si="237"/>
        <v>41863.789942129632</v>
      </c>
      <c r="AC1920">
        <f t="shared" si="238"/>
        <v>11</v>
      </c>
      <c r="AD1920">
        <f t="shared" si="239"/>
        <v>18</v>
      </c>
    </row>
    <row r="1921" spans="1:3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47.4</v>
      </c>
      <c r="P1921" s="5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1">
        <f t="shared" si="236"/>
        <v>42113.875567129631</v>
      </c>
      <c r="T1921" s="11">
        <f t="shared" si="237"/>
        <v>42143.875567129631</v>
      </c>
      <c r="AC1921">
        <f t="shared" si="238"/>
        <v>11</v>
      </c>
      <c r="AD1921">
        <f t="shared" si="239"/>
        <v>18</v>
      </c>
    </row>
    <row r="1922" spans="1:3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43.03</v>
      </c>
      <c r="P1922" s="5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1">
        <f t="shared" si="236"/>
        <v>42270.875706018516</v>
      </c>
      <c r="T1922" s="11">
        <f t="shared" si="237"/>
        <v>42298.958333333328</v>
      </c>
      <c r="AC1922">
        <f t="shared" si="238"/>
        <v>11</v>
      </c>
      <c r="AD1922">
        <f t="shared" si="239"/>
        <v>18</v>
      </c>
    </row>
    <row r="1923" spans="1:3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(E1923/D1923)*100</f>
        <v>136.80000000000001</v>
      </c>
      <c r="P1923" s="5">
        <f t="shared" ref="P1923:P1986" si="241">E1923/L1923</f>
        <v>54</v>
      </c>
      <c r="Q1923" t="str">
        <f t="shared" ref="Q1923:Q1986" si="242">LEFT(N1923,AC1923-1)</f>
        <v>music</v>
      </c>
      <c r="R1923" t="str">
        <f t="shared" ref="R1923:R1986" si="243">RIGHT(N1923,AD1923-AC1923)</f>
        <v>indie rock</v>
      </c>
      <c r="S1923" s="11">
        <f t="shared" ref="S1923:S1986" si="244">(J1923/86400)+DATE(1970,1,1)</f>
        <v>41074.221562500003</v>
      </c>
      <c r="T1923" s="11">
        <f t="shared" ref="T1923:T1986" si="245">(I1923/86400)+DATE(1970,1,1)</f>
        <v>41104.221562500003</v>
      </c>
      <c r="AC1923">
        <f t="shared" ref="AC1923:AC1986" si="246">FIND("/",N1923)</f>
        <v>6</v>
      </c>
      <c r="AD1923">
        <f t="shared" ref="AD1923:AD1986" si="247">LEN(N1923)</f>
        <v>16</v>
      </c>
    </row>
    <row r="1924" spans="1:3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115.55</v>
      </c>
      <c r="P1924" s="5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1">
        <f t="shared" si="244"/>
        <v>41590.255868055552</v>
      </c>
      <c r="T1924" s="11">
        <f t="shared" si="245"/>
        <v>41620.255868055552</v>
      </c>
      <c r="AC1924">
        <f t="shared" si="246"/>
        <v>6</v>
      </c>
      <c r="AD1924">
        <f t="shared" si="247"/>
        <v>16</v>
      </c>
    </row>
    <row r="1925" spans="1:3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240.79999999999998</v>
      </c>
      <c r="P1925" s="5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1">
        <f t="shared" si="244"/>
        <v>40772.848749999997</v>
      </c>
      <c r="T1925" s="11">
        <f t="shared" si="245"/>
        <v>40813.207638888889</v>
      </c>
      <c r="AC1925">
        <f t="shared" si="246"/>
        <v>6</v>
      </c>
      <c r="AD1925">
        <f t="shared" si="247"/>
        <v>16</v>
      </c>
    </row>
    <row r="1926" spans="1:3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114.39999999999999</v>
      </c>
      <c r="P1926" s="5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1">
        <f t="shared" si="244"/>
        <v>41626.761053240742</v>
      </c>
      <c r="T1926" s="11">
        <f t="shared" si="245"/>
        <v>41654.814583333333</v>
      </c>
      <c r="AC1926">
        <f t="shared" si="246"/>
        <v>6</v>
      </c>
      <c r="AD1926">
        <f t="shared" si="247"/>
        <v>16</v>
      </c>
    </row>
    <row r="1927" spans="1:3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110.33333333333333</v>
      </c>
      <c r="P1927" s="5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1">
        <f t="shared" si="244"/>
        <v>41535.90148148148</v>
      </c>
      <c r="T1927" s="11">
        <f t="shared" si="245"/>
        <v>41558</v>
      </c>
      <c r="AC1927">
        <f t="shared" si="246"/>
        <v>6</v>
      </c>
      <c r="AD1927">
        <f t="shared" si="247"/>
        <v>16</v>
      </c>
    </row>
    <row r="1928" spans="1:3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195.37933333333334</v>
      </c>
      <c r="P1928" s="5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1">
        <f t="shared" si="244"/>
        <v>40456.954351851848</v>
      </c>
      <c r="T1928" s="11">
        <f t="shared" si="245"/>
        <v>40484.018055555556</v>
      </c>
      <c r="AC1928">
        <f t="shared" si="246"/>
        <v>6</v>
      </c>
      <c r="AD1928">
        <f t="shared" si="247"/>
        <v>16</v>
      </c>
    </row>
    <row r="1929" spans="1:3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103.33333333333334</v>
      </c>
      <c r="P1929" s="5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1">
        <f t="shared" si="244"/>
        <v>40960.861562500002</v>
      </c>
      <c r="T1929" s="11">
        <f t="shared" si="245"/>
        <v>40976.207638888889</v>
      </c>
      <c r="AC1929">
        <f t="shared" si="246"/>
        <v>6</v>
      </c>
      <c r="AD1929">
        <f t="shared" si="247"/>
        <v>16</v>
      </c>
    </row>
    <row r="1930" spans="1:3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103.1372549019608</v>
      </c>
      <c r="P1930" s="5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1">
        <f t="shared" si="244"/>
        <v>41371.6480787037</v>
      </c>
      <c r="T1930" s="11">
        <f t="shared" si="245"/>
        <v>41401.6480787037</v>
      </c>
      <c r="AC1930">
        <f t="shared" si="246"/>
        <v>6</v>
      </c>
      <c r="AD1930">
        <f t="shared" si="247"/>
        <v>16</v>
      </c>
    </row>
    <row r="1931" spans="1:3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100.3125</v>
      </c>
      <c r="P1931" s="5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1">
        <f t="shared" si="244"/>
        <v>40687.021597222221</v>
      </c>
      <c r="T1931" s="11">
        <f t="shared" si="245"/>
        <v>40729.021597222221</v>
      </c>
      <c r="AC1931">
        <f t="shared" si="246"/>
        <v>6</v>
      </c>
      <c r="AD1931">
        <f t="shared" si="247"/>
        <v>16</v>
      </c>
    </row>
    <row r="1932" spans="1:3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127</v>
      </c>
      <c r="P1932" s="5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1">
        <f t="shared" si="244"/>
        <v>41402.558819444443</v>
      </c>
      <c r="T1932" s="11">
        <f t="shared" si="245"/>
        <v>41462.558819444443</v>
      </c>
      <c r="AC1932">
        <f t="shared" si="246"/>
        <v>6</v>
      </c>
      <c r="AD1932">
        <f t="shared" si="247"/>
        <v>16</v>
      </c>
    </row>
    <row r="1933" spans="1:3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120.601</v>
      </c>
      <c r="P1933" s="5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1">
        <f t="shared" si="244"/>
        <v>41037.892465277779</v>
      </c>
      <c r="T1933" s="11">
        <f t="shared" si="245"/>
        <v>41051.145833333336</v>
      </c>
      <c r="AC1933">
        <f t="shared" si="246"/>
        <v>6</v>
      </c>
      <c r="AD1933">
        <f t="shared" si="247"/>
        <v>16</v>
      </c>
    </row>
    <row r="1934" spans="1:3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106.99047619047619</v>
      </c>
      <c r="P1934" s="5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1">
        <f t="shared" si="244"/>
        <v>40911.809872685189</v>
      </c>
      <c r="T1934" s="11">
        <f t="shared" si="245"/>
        <v>40932.809872685189</v>
      </c>
      <c r="AC1934">
        <f t="shared" si="246"/>
        <v>6</v>
      </c>
      <c r="AD1934">
        <f t="shared" si="247"/>
        <v>16</v>
      </c>
    </row>
    <row r="1935" spans="1:3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172.43333333333334</v>
      </c>
      <c r="P1935" s="5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1">
        <f t="shared" si="244"/>
        <v>41879.130868055552</v>
      </c>
      <c r="T1935" s="11">
        <f t="shared" si="245"/>
        <v>41909.130868055552</v>
      </c>
      <c r="AC1935">
        <f t="shared" si="246"/>
        <v>6</v>
      </c>
      <c r="AD1935">
        <f t="shared" si="247"/>
        <v>16</v>
      </c>
    </row>
    <row r="1936" spans="1:3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123.61999999999999</v>
      </c>
      <c r="P1936" s="5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1">
        <f t="shared" si="244"/>
        <v>40865.867141203707</v>
      </c>
      <c r="T1936" s="11">
        <f t="shared" si="245"/>
        <v>40902.208333333336</v>
      </c>
      <c r="AC1936">
        <f t="shared" si="246"/>
        <v>6</v>
      </c>
      <c r="AD1936">
        <f t="shared" si="247"/>
        <v>16</v>
      </c>
    </row>
    <row r="1937" spans="1:3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108.4</v>
      </c>
      <c r="P1937" s="5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1">
        <f t="shared" si="244"/>
        <v>41773.932534722218</v>
      </c>
      <c r="T1937" s="11">
        <f t="shared" si="245"/>
        <v>41811.207638888889</v>
      </c>
      <c r="AC1937">
        <f t="shared" si="246"/>
        <v>6</v>
      </c>
      <c r="AD1937">
        <f t="shared" si="247"/>
        <v>16</v>
      </c>
    </row>
    <row r="1938" spans="1:3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116.52013333333333</v>
      </c>
      <c r="P1938" s="5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1">
        <f t="shared" si="244"/>
        <v>40852.889699074076</v>
      </c>
      <c r="T1938" s="11">
        <f t="shared" si="245"/>
        <v>40883.249305555553</v>
      </c>
      <c r="AC1938">
        <f t="shared" si="246"/>
        <v>6</v>
      </c>
      <c r="AD1938">
        <f t="shared" si="247"/>
        <v>16</v>
      </c>
    </row>
    <row r="1939" spans="1:3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187.245</v>
      </c>
      <c r="P1939" s="5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1">
        <f t="shared" si="244"/>
        <v>41059.118993055556</v>
      </c>
      <c r="T1939" s="11">
        <f t="shared" si="245"/>
        <v>41075.165972222225</v>
      </c>
      <c r="AC1939">
        <f t="shared" si="246"/>
        <v>6</v>
      </c>
      <c r="AD1939">
        <f t="shared" si="247"/>
        <v>16</v>
      </c>
    </row>
    <row r="1940" spans="1:3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115.93333333333334</v>
      </c>
      <c r="P1940" s="5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1">
        <f t="shared" si="244"/>
        <v>41426.259618055556</v>
      </c>
      <c r="T1940" s="11">
        <f t="shared" si="245"/>
        <v>41457.208333333336</v>
      </c>
      <c r="AC1940">
        <f t="shared" si="246"/>
        <v>6</v>
      </c>
      <c r="AD1940">
        <f t="shared" si="247"/>
        <v>16</v>
      </c>
    </row>
    <row r="1941" spans="1:3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110.7</v>
      </c>
      <c r="P1941" s="5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1">
        <f t="shared" si="244"/>
        <v>41313.985046296293</v>
      </c>
      <c r="T1941" s="11">
        <f t="shared" si="245"/>
        <v>41343.943379629629</v>
      </c>
      <c r="AC1941">
        <f t="shared" si="246"/>
        <v>6</v>
      </c>
      <c r="AD1941">
        <f t="shared" si="247"/>
        <v>16</v>
      </c>
    </row>
    <row r="1942" spans="1:3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170.92307692307693</v>
      </c>
      <c r="P1942" s="5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1">
        <f t="shared" si="244"/>
        <v>40670.507326388892</v>
      </c>
      <c r="T1942" s="11">
        <f t="shared" si="245"/>
        <v>40709.165972222225</v>
      </c>
      <c r="AC1942">
        <f t="shared" si="246"/>
        <v>6</v>
      </c>
      <c r="AD1942">
        <f t="shared" si="247"/>
        <v>16</v>
      </c>
    </row>
    <row r="1943" spans="1:3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126.11835600000001</v>
      </c>
      <c r="P1943" s="5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1">
        <f t="shared" si="244"/>
        <v>41744.290868055556</v>
      </c>
      <c r="T1943" s="11">
        <f t="shared" si="245"/>
        <v>41774.290868055556</v>
      </c>
      <c r="AC1943">
        <f t="shared" si="246"/>
        <v>11</v>
      </c>
      <c r="AD1943">
        <f t="shared" si="247"/>
        <v>19</v>
      </c>
    </row>
    <row r="1944" spans="1:3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138.44033333333334</v>
      </c>
      <c r="P1944" s="5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1">
        <f t="shared" si="244"/>
        <v>40638.828009259261</v>
      </c>
      <c r="T1944" s="11">
        <f t="shared" si="245"/>
        <v>40728.828009259261</v>
      </c>
      <c r="AC1944">
        <f t="shared" si="246"/>
        <v>11</v>
      </c>
      <c r="AD1944">
        <f t="shared" si="247"/>
        <v>19</v>
      </c>
    </row>
    <row r="1945" spans="1:3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1705.2499999999998</v>
      </c>
      <c r="P1945" s="5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1">
        <f t="shared" si="244"/>
        <v>42548.269861111112</v>
      </c>
      <c r="T1945" s="11">
        <f t="shared" si="245"/>
        <v>42593.269861111112</v>
      </c>
      <c r="AC1945">
        <f t="shared" si="246"/>
        <v>11</v>
      </c>
      <c r="AD1945">
        <f t="shared" si="247"/>
        <v>19</v>
      </c>
    </row>
    <row r="1946" spans="1:3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788.05550000000005</v>
      </c>
      <c r="P1946" s="5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1">
        <f t="shared" si="244"/>
        <v>41730.584374999999</v>
      </c>
      <c r="T1946" s="11">
        <f t="shared" si="245"/>
        <v>41760.584374999999</v>
      </c>
      <c r="AC1946">
        <f t="shared" si="246"/>
        <v>11</v>
      </c>
      <c r="AD1946">
        <f t="shared" si="247"/>
        <v>19</v>
      </c>
    </row>
    <row r="1947" spans="1:3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348.01799999999997</v>
      </c>
      <c r="P1947" s="5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1">
        <f t="shared" si="244"/>
        <v>42157.251828703702</v>
      </c>
      <c r="T1947" s="11">
        <f t="shared" si="245"/>
        <v>42197.251828703702</v>
      </c>
      <c r="AC1947">
        <f t="shared" si="246"/>
        <v>11</v>
      </c>
      <c r="AD1947">
        <f t="shared" si="247"/>
        <v>19</v>
      </c>
    </row>
    <row r="1948" spans="1:3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149.74666666666667</v>
      </c>
      <c r="P1948" s="5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1">
        <f t="shared" si="244"/>
        <v>41689.150011574078</v>
      </c>
      <c r="T1948" s="11">
        <f t="shared" si="245"/>
        <v>41749.108344907407</v>
      </c>
      <c r="AC1948">
        <f t="shared" si="246"/>
        <v>11</v>
      </c>
      <c r="AD1948">
        <f t="shared" si="247"/>
        <v>19</v>
      </c>
    </row>
    <row r="1949" spans="1:3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100.63375000000001</v>
      </c>
      <c r="P1949" s="5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1">
        <f t="shared" si="244"/>
        <v>40102.918055555558</v>
      </c>
      <c r="T1949" s="11">
        <f t="shared" si="245"/>
        <v>40140.249305555553</v>
      </c>
      <c r="AC1949">
        <f t="shared" si="246"/>
        <v>11</v>
      </c>
      <c r="AD1949">
        <f t="shared" si="247"/>
        <v>19</v>
      </c>
    </row>
    <row r="1950" spans="1:3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800.21100000000001</v>
      </c>
      <c r="P1950" s="5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1">
        <f t="shared" si="244"/>
        <v>42473.604270833333</v>
      </c>
      <c r="T1950" s="11">
        <f t="shared" si="245"/>
        <v>42527.709722222222</v>
      </c>
      <c r="AC1950">
        <f t="shared" si="246"/>
        <v>11</v>
      </c>
      <c r="AD1950">
        <f t="shared" si="247"/>
        <v>19</v>
      </c>
    </row>
    <row r="1951" spans="1:3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106.00260000000002</v>
      </c>
      <c r="P1951" s="5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1">
        <f t="shared" si="244"/>
        <v>41800.423043981486</v>
      </c>
      <c r="T1951" s="11">
        <f t="shared" si="245"/>
        <v>41830.423043981486</v>
      </c>
      <c r="AC1951">
        <f t="shared" si="246"/>
        <v>11</v>
      </c>
      <c r="AD1951">
        <f t="shared" si="247"/>
        <v>19</v>
      </c>
    </row>
    <row r="1952" spans="1:3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200.51866666666669</v>
      </c>
      <c r="P1952" s="5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1">
        <f t="shared" si="244"/>
        <v>40624.181400462963</v>
      </c>
      <c r="T1952" s="11">
        <f t="shared" si="245"/>
        <v>40655.181400462963</v>
      </c>
      <c r="AC1952">
        <f t="shared" si="246"/>
        <v>11</v>
      </c>
      <c r="AD1952">
        <f t="shared" si="247"/>
        <v>19</v>
      </c>
    </row>
    <row r="1953" spans="1:3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212.44399999999999</v>
      </c>
      <c r="P1953" s="5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1">
        <f t="shared" si="244"/>
        <v>42651.420567129629</v>
      </c>
      <c r="T1953" s="11">
        <f t="shared" si="245"/>
        <v>42681.462233796294</v>
      </c>
      <c r="AC1953">
        <f t="shared" si="246"/>
        <v>11</v>
      </c>
      <c r="AD1953">
        <f t="shared" si="247"/>
        <v>19</v>
      </c>
    </row>
    <row r="1954" spans="1:3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198.47237142857145</v>
      </c>
      <c r="P1954" s="5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1">
        <f t="shared" si="244"/>
        <v>41526.60665509259</v>
      </c>
      <c r="T1954" s="11">
        <f t="shared" si="245"/>
        <v>41563.60665509259</v>
      </c>
      <c r="AC1954">
        <f t="shared" si="246"/>
        <v>11</v>
      </c>
      <c r="AD1954">
        <f t="shared" si="247"/>
        <v>19</v>
      </c>
    </row>
    <row r="1955" spans="1:3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225.94666666666666</v>
      </c>
      <c r="P1955" s="5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1">
        <f t="shared" si="244"/>
        <v>40941.199826388889</v>
      </c>
      <c r="T1955" s="11">
        <f t="shared" si="245"/>
        <v>40970.125</v>
      </c>
      <c r="AC1955">
        <f t="shared" si="246"/>
        <v>11</v>
      </c>
      <c r="AD1955">
        <f t="shared" si="247"/>
        <v>19</v>
      </c>
    </row>
    <row r="1956" spans="1:3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698.94800000000009</v>
      </c>
      <c r="P1956" s="5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1">
        <f t="shared" si="244"/>
        <v>42394.580740740741</v>
      </c>
      <c r="T1956" s="11">
        <f t="shared" si="245"/>
        <v>42441.208333333328</v>
      </c>
      <c r="AC1956">
        <f t="shared" si="246"/>
        <v>11</v>
      </c>
      <c r="AD1956">
        <f t="shared" si="247"/>
        <v>19</v>
      </c>
    </row>
    <row r="1957" spans="1:3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398.59528571428569</v>
      </c>
      <c r="P1957" s="5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1">
        <f t="shared" si="244"/>
        <v>41020.271770833337</v>
      </c>
      <c r="T1957" s="11">
        <f t="shared" si="245"/>
        <v>41052.791666666664</v>
      </c>
      <c r="AC1957">
        <f t="shared" si="246"/>
        <v>11</v>
      </c>
      <c r="AD1957">
        <f t="shared" si="247"/>
        <v>19</v>
      </c>
    </row>
    <row r="1958" spans="1:3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294.0333333333333</v>
      </c>
      <c r="P1958" s="5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1">
        <f t="shared" si="244"/>
        <v>42067.923668981486</v>
      </c>
      <c r="T1958" s="11">
        <f t="shared" si="245"/>
        <v>42112.882002314815</v>
      </c>
      <c r="AC1958">
        <f t="shared" si="246"/>
        <v>11</v>
      </c>
      <c r="AD1958">
        <f t="shared" si="247"/>
        <v>19</v>
      </c>
    </row>
    <row r="1959" spans="1:3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167.50470000000001</v>
      </c>
      <c r="P1959" s="5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1">
        <f t="shared" si="244"/>
        <v>41179.098530092597</v>
      </c>
      <c r="T1959" s="11">
        <f t="shared" si="245"/>
        <v>41209.098530092597</v>
      </c>
      <c r="AC1959">
        <f t="shared" si="246"/>
        <v>11</v>
      </c>
      <c r="AD1959">
        <f t="shared" si="247"/>
        <v>19</v>
      </c>
    </row>
    <row r="1960" spans="1:3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1435.5717142857143</v>
      </c>
      <c r="P1960" s="5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1">
        <f t="shared" si="244"/>
        <v>41326.987974537034</v>
      </c>
      <c r="T1960" s="11">
        <f t="shared" si="245"/>
        <v>41356.94630787037</v>
      </c>
      <c r="AC1960">
        <f t="shared" si="246"/>
        <v>11</v>
      </c>
      <c r="AD1960">
        <f t="shared" si="247"/>
        <v>19</v>
      </c>
    </row>
    <row r="1961" spans="1:3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156.73439999999999</v>
      </c>
      <c r="P1961" s="5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1">
        <f t="shared" si="244"/>
        <v>41871.845601851848</v>
      </c>
      <c r="T1961" s="11">
        <f t="shared" si="245"/>
        <v>41913</v>
      </c>
      <c r="AC1961">
        <f t="shared" si="246"/>
        <v>11</v>
      </c>
      <c r="AD1961">
        <f t="shared" si="247"/>
        <v>19</v>
      </c>
    </row>
    <row r="1962" spans="1:3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117.90285714285716</v>
      </c>
      <c r="P1962" s="5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1">
        <f t="shared" si="244"/>
        <v>41964.362743055557</v>
      </c>
      <c r="T1962" s="11">
        <f t="shared" si="245"/>
        <v>41994.362743055557</v>
      </c>
      <c r="AC1962">
        <f t="shared" si="246"/>
        <v>11</v>
      </c>
      <c r="AD1962">
        <f t="shared" si="247"/>
        <v>19</v>
      </c>
    </row>
    <row r="1963" spans="1:3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1105.3811999999998</v>
      </c>
      <c r="P1963" s="5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1">
        <f t="shared" si="244"/>
        <v>41148.194641203707</v>
      </c>
      <c r="T1963" s="11">
        <f t="shared" si="245"/>
        <v>41188.165972222225</v>
      </c>
      <c r="AC1963">
        <f t="shared" si="246"/>
        <v>11</v>
      </c>
      <c r="AD1963">
        <f t="shared" si="247"/>
        <v>19</v>
      </c>
    </row>
    <row r="1964" spans="1:3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192.92499999999998</v>
      </c>
      <c r="P1964" s="5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1">
        <f t="shared" si="244"/>
        <v>41742.780509259261</v>
      </c>
      <c r="T1964" s="11">
        <f t="shared" si="245"/>
        <v>41772.780509259261</v>
      </c>
      <c r="AC1964">
        <f t="shared" si="246"/>
        <v>11</v>
      </c>
      <c r="AD1964">
        <f t="shared" si="247"/>
        <v>19</v>
      </c>
    </row>
    <row r="1965" spans="1:3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126.8842105263158</v>
      </c>
      <c r="P1965" s="5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1">
        <f t="shared" si="244"/>
        <v>41863.429791666669</v>
      </c>
      <c r="T1965" s="11">
        <f t="shared" si="245"/>
        <v>41898.429791666669</v>
      </c>
      <c r="AC1965">
        <f t="shared" si="246"/>
        <v>11</v>
      </c>
      <c r="AD1965">
        <f t="shared" si="247"/>
        <v>19</v>
      </c>
    </row>
    <row r="1966" spans="1:3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259.57748878923763</v>
      </c>
      <c r="P1966" s="5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1">
        <f t="shared" si="244"/>
        <v>42452.272824074069</v>
      </c>
      <c r="T1966" s="11">
        <f t="shared" si="245"/>
        <v>42482.272824074069</v>
      </c>
      <c r="AC1966">
        <f t="shared" si="246"/>
        <v>11</v>
      </c>
      <c r="AD1966">
        <f t="shared" si="247"/>
        <v>19</v>
      </c>
    </row>
    <row r="1967" spans="1:3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262.27999999999997</v>
      </c>
      <c r="P1967" s="5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1">
        <f t="shared" si="244"/>
        <v>40898.089236111111</v>
      </c>
      <c r="T1967" s="11">
        <f t="shared" si="245"/>
        <v>40920.041666666664</v>
      </c>
      <c r="AC1967">
        <f t="shared" si="246"/>
        <v>11</v>
      </c>
      <c r="AD1967">
        <f t="shared" si="247"/>
        <v>19</v>
      </c>
    </row>
    <row r="1968" spans="1:3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206.74309000000002</v>
      </c>
      <c r="P1968" s="5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1">
        <f t="shared" si="244"/>
        <v>41835.540486111109</v>
      </c>
      <c r="T1968" s="11">
        <f t="shared" si="245"/>
        <v>41865.540486111109</v>
      </c>
      <c r="AC1968">
        <f t="shared" si="246"/>
        <v>11</v>
      </c>
      <c r="AD1968">
        <f t="shared" si="247"/>
        <v>19</v>
      </c>
    </row>
    <row r="1969" spans="1:3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370.13</v>
      </c>
      <c r="P1969" s="5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1">
        <f t="shared" si="244"/>
        <v>41730.663530092592</v>
      </c>
      <c r="T1969" s="11">
        <f t="shared" si="245"/>
        <v>41760.663530092592</v>
      </c>
      <c r="AC1969">
        <f t="shared" si="246"/>
        <v>11</v>
      </c>
      <c r="AD1969">
        <f t="shared" si="247"/>
        <v>19</v>
      </c>
    </row>
    <row r="1970" spans="1:3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284.96600000000001</v>
      </c>
      <c r="P1970" s="5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1">
        <f t="shared" si="244"/>
        <v>42676.586979166663</v>
      </c>
      <c r="T1970" s="11">
        <f t="shared" si="245"/>
        <v>42707.628645833334</v>
      </c>
      <c r="AC1970">
        <f t="shared" si="246"/>
        <v>11</v>
      </c>
      <c r="AD1970">
        <f t="shared" si="247"/>
        <v>19</v>
      </c>
    </row>
    <row r="1971" spans="1:3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579.08000000000004</v>
      </c>
      <c r="P1971" s="5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1">
        <f t="shared" si="244"/>
        <v>42557.792453703703</v>
      </c>
      <c r="T1971" s="11">
        <f t="shared" si="245"/>
        <v>42587.792453703703</v>
      </c>
      <c r="AC1971">
        <f t="shared" si="246"/>
        <v>11</v>
      </c>
      <c r="AD1971">
        <f t="shared" si="247"/>
        <v>19</v>
      </c>
    </row>
    <row r="1972" spans="1:3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1131.8</v>
      </c>
      <c r="P1972" s="5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1">
        <f t="shared" si="244"/>
        <v>41324.193298611113</v>
      </c>
      <c r="T1972" s="11">
        <f t="shared" si="245"/>
        <v>41384.151631944442</v>
      </c>
      <c r="AC1972">
        <f t="shared" si="246"/>
        <v>11</v>
      </c>
      <c r="AD1972">
        <f t="shared" si="247"/>
        <v>19</v>
      </c>
    </row>
    <row r="1973" spans="1:3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263.02771750000005</v>
      </c>
      <c r="P1973" s="5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1">
        <f t="shared" si="244"/>
        <v>41561.500706018516</v>
      </c>
      <c r="T1973" s="11">
        <f t="shared" si="245"/>
        <v>41593.166666666664</v>
      </c>
      <c r="AC1973">
        <f t="shared" si="246"/>
        <v>11</v>
      </c>
      <c r="AD1973">
        <f t="shared" si="247"/>
        <v>19</v>
      </c>
    </row>
    <row r="1974" spans="1:3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674.48</v>
      </c>
      <c r="P1974" s="5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1">
        <f t="shared" si="244"/>
        <v>41201.012083333335</v>
      </c>
      <c r="T1974" s="11">
        <f t="shared" si="245"/>
        <v>41231.053749999999</v>
      </c>
      <c r="AC1974">
        <f t="shared" si="246"/>
        <v>11</v>
      </c>
      <c r="AD1974">
        <f t="shared" si="247"/>
        <v>19</v>
      </c>
    </row>
    <row r="1975" spans="1:3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256.83081313131316</v>
      </c>
      <c r="P1975" s="5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1">
        <f t="shared" si="244"/>
        <v>42549.722962962958</v>
      </c>
      <c r="T1975" s="11">
        <f t="shared" si="245"/>
        <v>42588.291666666672</v>
      </c>
      <c r="AC1975">
        <f t="shared" si="246"/>
        <v>11</v>
      </c>
      <c r="AD1975">
        <f t="shared" si="247"/>
        <v>19</v>
      </c>
    </row>
    <row r="1976" spans="1:3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375.49599999999998</v>
      </c>
      <c r="P1976" s="5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1">
        <f t="shared" si="244"/>
        <v>41445.334131944444</v>
      </c>
      <c r="T1976" s="11">
        <f t="shared" si="245"/>
        <v>41505.334131944444</v>
      </c>
      <c r="AC1976">
        <f t="shared" si="246"/>
        <v>11</v>
      </c>
      <c r="AD1976">
        <f t="shared" si="247"/>
        <v>19</v>
      </c>
    </row>
    <row r="1977" spans="1:3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208.70837499999996</v>
      </c>
      <c r="P1977" s="5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1">
        <f t="shared" si="244"/>
        <v>41313.755219907405</v>
      </c>
      <c r="T1977" s="11">
        <f t="shared" si="245"/>
        <v>41343.755219907405</v>
      </c>
      <c r="AC1977">
        <f t="shared" si="246"/>
        <v>11</v>
      </c>
      <c r="AD1977">
        <f t="shared" si="247"/>
        <v>19</v>
      </c>
    </row>
    <row r="1978" spans="1:3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346.6</v>
      </c>
      <c r="P1978" s="5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1">
        <f t="shared" si="244"/>
        <v>41438.899594907409</v>
      </c>
      <c r="T1978" s="11">
        <f t="shared" si="245"/>
        <v>41468.899594907409</v>
      </c>
      <c r="AC1978">
        <f t="shared" si="246"/>
        <v>11</v>
      </c>
      <c r="AD1978">
        <f t="shared" si="247"/>
        <v>19</v>
      </c>
    </row>
    <row r="1979" spans="1:3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402.33</v>
      </c>
      <c r="P1979" s="5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1">
        <f t="shared" si="244"/>
        <v>42311.216898148152</v>
      </c>
      <c r="T1979" s="11">
        <f t="shared" si="245"/>
        <v>42357.332638888889</v>
      </c>
      <c r="AC1979">
        <f t="shared" si="246"/>
        <v>11</v>
      </c>
      <c r="AD1979">
        <f t="shared" si="247"/>
        <v>19</v>
      </c>
    </row>
    <row r="1980" spans="1:3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1026.8451399999999</v>
      </c>
      <c r="P1980" s="5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1">
        <f t="shared" si="244"/>
        <v>41039.225601851853</v>
      </c>
      <c r="T1980" s="11">
        <f t="shared" si="245"/>
        <v>41072.291666666664</v>
      </c>
      <c r="AC1980">
        <f t="shared" si="246"/>
        <v>11</v>
      </c>
      <c r="AD1980">
        <f t="shared" si="247"/>
        <v>19</v>
      </c>
    </row>
    <row r="1981" spans="1:3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114.901155</v>
      </c>
      <c r="P1981" s="5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1">
        <f t="shared" si="244"/>
        <v>42290.460023148145</v>
      </c>
      <c r="T1981" s="11">
        <f t="shared" si="245"/>
        <v>42327.207638888889</v>
      </c>
      <c r="AC1981">
        <f t="shared" si="246"/>
        <v>11</v>
      </c>
      <c r="AD1981">
        <f t="shared" si="247"/>
        <v>19</v>
      </c>
    </row>
    <row r="1982" spans="1:3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354.82402000000002</v>
      </c>
      <c r="P1982" s="5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1">
        <f t="shared" si="244"/>
        <v>42423.542384259257</v>
      </c>
      <c r="T1982" s="11">
        <f t="shared" si="245"/>
        <v>42463.500717592593</v>
      </c>
      <c r="AC1982">
        <f t="shared" si="246"/>
        <v>11</v>
      </c>
      <c r="AD1982">
        <f t="shared" si="247"/>
        <v>19</v>
      </c>
    </row>
    <row r="1983" spans="1:3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5.08</v>
      </c>
      <c r="P1983" s="5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1">
        <f t="shared" si="244"/>
        <v>41799.725289351853</v>
      </c>
      <c r="T1983" s="11">
        <f t="shared" si="245"/>
        <v>41829.725289351853</v>
      </c>
      <c r="AC1983">
        <f t="shared" si="246"/>
        <v>12</v>
      </c>
      <c r="AD1983">
        <f t="shared" si="247"/>
        <v>18</v>
      </c>
    </row>
    <row r="1984" spans="1:3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5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1">
        <f t="shared" si="244"/>
        <v>42678.586655092593</v>
      </c>
      <c r="T1984" s="11">
        <f t="shared" si="245"/>
        <v>42708.628321759257</v>
      </c>
      <c r="AC1984">
        <f t="shared" si="246"/>
        <v>12</v>
      </c>
      <c r="AD1984">
        <f t="shared" si="247"/>
        <v>18</v>
      </c>
    </row>
    <row r="1985" spans="1:3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4.3</v>
      </c>
      <c r="P1985" s="5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1">
        <f t="shared" si="244"/>
        <v>42593.011782407411</v>
      </c>
      <c r="T1985" s="11">
        <f t="shared" si="245"/>
        <v>42615.291666666672</v>
      </c>
      <c r="AC1985">
        <f t="shared" si="246"/>
        <v>12</v>
      </c>
      <c r="AD1985">
        <f t="shared" si="247"/>
        <v>18</v>
      </c>
    </row>
    <row r="1986" spans="1:3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21.146666666666665</v>
      </c>
      <c r="P1986" s="5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1">
        <f t="shared" si="244"/>
        <v>41913.790289351848</v>
      </c>
      <c r="T1986" s="11">
        <f t="shared" si="245"/>
        <v>41973.831956018519</v>
      </c>
      <c r="AC1986">
        <f t="shared" si="246"/>
        <v>12</v>
      </c>
      <c r="AD1986">
        <f t="shared" si="247"/>
        <v>18</v>
      </c>
    </row>
    <row r="1987" spans="1:3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(E1987/D1987)*100</f>
        <v>3.1875</v>
      </c>
      <c r="P1987" s="5">
        <f t="shared" ref="P1987:P2050" si="249">E1987/L1987</f>
        <v>12.75</v>
      </c>
      <c r="Q1987" t="str">
        <f t="shared" ref="Q1987:Q2050" si="250">LEFT(N1987,AC1987-1)</f>
        <v>photography</v>
      </c>
      <c r="R1987" t="str">
        <f t="shared" ref="R1987:R2050" si="251">RIGHT(N1987,AD1987-AC1987)</f>
        <v>people</v>
      </c>
      <c r="S1987" s="11">
        <f t="shared" ref="S1987:S2050" si="252">(J1987/86400)+DATE(1970,1,1)</f>
        <v>42555.698738425926</v>
      </c>
      <c r="T1987" s="11">
        <f t="shared" ref="T1987:T2050" si="253">(I1987/86400)+DATE(1970,1,1)</f>
        <v>42584.958333333328</v>
      </c>
      <c r="AC1987">
        <f t="shared" ref="AC1987:AC2050" si="254">FIND("/",N1987)</f>
        <v>12</v>
      </c>
      <c r="AD1987">
        <f t="shared" ref="AD1987:AD2050" si="255">LEN(N1987)</f>
        <v>18</v>
      </c>
    </row>
    <row r="1988" spans="1:3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0.05</v>
      </c>
      <c r="P1988" s="5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1">
        <f t="shared" si="252"/>
        <v>42413.433831018519</v>
      </c>
      <c r="T1988" s="11">
        <f t="shared" si="253"/>
        <v>42443.392164351855</v>
      </c>
      <c r="AC1988">
        <f t="shared" si="254"/>
        <v>12</v>
      </c>
      <c r="AD1988">
        <f t="shared" si="255"/>
        <v>18</v>
      </c>
    </row>
    <row r="1989" spans="1:3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42.472727272727276</v>
      </c>
      <c r="P1989" s="5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1">
        <f t="shared" si="252"/>
        <v>42034.639768518522</v>
      </c>
      <c r="T1989" s="11">
        <f t="shared" si="253"/>
        <v>42064.639768518522</v>
      </c>
      <c r="AC1989">
        <f t="shared" si="254"/>
        <v>12</v>
      </c>
      <c r="AD1989">
        <f t="shared" si="255"/>
        <v>18</v>
      </c>
    </row>
    <row r="1990" spans="1:3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0.41666666666666669</v>
      </c>
      <c r="P1990" s="5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1">
        <f t="shared" si="252"/>
        <v>42206.763217592597</v>
      </c>
      <c r="T1990" s="11">
        <f t="shared" si="253"/>
        <v>42236.763217592597</v>
      </c>
      <c r="AC1990">
        <f t="shared" si="254"/>
        <v>12</v>
      </c>
      <c r="AD1990">
        <f t="shared" si="255"/>
        <v>18</v>
      </c>
    </row>
    <row r="1991" spans="1:3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1</v>
      </c>
      <c r="P1991" s="5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1">
        <f t="shared" si="252"/>
        <v>42685.680648148147</v>
      </c>
      <c r="T1991" s="11">
        <f t="shared" si="253"/>
        <v>42715.680648148147</v>
      </c>
      <c r="AC1991">
        <f t="shared" si="254"/>
        <v>12</v>
      </c>
      <c r="AD1991">
        <f t="shared" si="255"/>
        <v>18</v>
      </c>
    </row>
    <row r="1992" spans="1:3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16.966666666666665</v>
      </c>
      <c r="P1992" s="5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1">
        <f t="shared" si="252"/>
        <v>42398.195972222224</v>
      </c>
      <c r="T1992" s="11">
        <f t="shared" si="253"/>
        <v>42413.195972222224</v>
      </c>
      <c r="AC1992">
        <f t="shared" si="254"/>
        <v>12</v>
      </c>
      <c r="AD1992">
        <f t="shared" si="255"/>
        <v>18</v>
      </c>
    </row>
    <row r="1993" spans="1:3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7.0000000000000009</v>
      </c>
      <c r="P1993" s="5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1">
        <f t="shared" si="252"/>
        <v>42167.89335648148</v>
      </c>
      <c r="T1993" s="11">
        <f t="shared" si="253"/>
        <v>42188.89335648148</v>
      </c>
      <c r="AC1993">
        <f t="shared" si="254"/>
        <v>12</v>
      </c>
      <c r="AD1993">
        <f t="shared" si="255"/>
        <v>18</v>
      </c>
    </row>
    <row r="1994" spans="1:3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0.13333333333333333</v>
      </c>
      <c r="P1994" s="5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1">
        <f t="shared" si="252"/>
        <v>42023.143414351856</v>
      </c>
      <c r="T1994" s="11">
        <f t="shared" si="253"/>
        <v>42053.143414351856</v>
      </c>
      <c r="AC1994">
        <f t="shared" si="254"/>
        <v>12</v>
      </c>
      <c r="AD1994">
        <f t="shared" si="255"/>
        <v>18</v>
      </c>
    </row>
    <row r="1995" spans="1:3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5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1">
        <f t="shared" si="252"/>
        <v>42329.588391203702</v>
      </c>
      <c r="T1995" s="11">
        <f t="shared" si="253"/>
        <v>42359.588391203702</v>
      </c>
      <c r="AC1995">
        <f t="shared" si="254"/>
        <v>12</v>
      </c>
      <c r="AD1995">
        <f t="shared" si="255"/>
        <v>18</v>
      </c>
    </row>
    <row r="1996" spans="1:3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5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1">
        <f t="shared" si="252"/>
        <v>42651.006273148145</v>
      </c>
      <c r="T1996" s="11">
        <f t="shared" si="253"/>
        <v>42711.047939814816</v>
      </c>
      <c r="AC1996">
        <f t="shared" si="254"/>
        <v>12</v>
      </c>
      <c r="AD1996">
        <f t="shared" si="255"/>
        <v>18</v>
      </c>
    </row>
    <row r="1997" spans="1:3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</v>
      </c>
      <c r="P1997" s="5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1">
        <f t="shared" si="252"/>
        <v>42181.902037037042</v>
      </c>
      <c r="T1997" s="11">
        <f t="shared" si="253"/>
        <v>42201.902037037042</v>
      </c>
      <c r="AC1997">
        <f t="shared" si="254"/>
        <v>12</v>
      </c>
      <c r="AD1997">
        <f t="shared" si="255"/>
        <v>18</v>
      </c>
    </row>
    <row r="1998" spans="1:3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5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1">
        <f t="shared" si="252"/>
        <v>41800.819571759261</v>
      </c>
      <c r="T1998" s="11">
        <f t="shared" si="253"/>
        <v>41830.819571759261</v>
      </c>
      <c r="AC1998">
        <f t="shared" si="254"/>
        <v>12</v>
      </c>
      <c r="AD1998">
        <f t="shared" si="255"/>
        <v>18</v>
      </c>
    </row>
    <row r="1999" spans="1:3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5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1">
        <f t="shared" si="252"/>
        <v>41847.930694444447</v>
      </c>
      <c r="T1999" s="11">
        <f t="shared" si="253"/>
        <v>41877.930694444447</v>
      </c>
      <c r="AC1999">
        <f t="shared" si="254"/>
        <v>12</v>
      </c>
      <c r="AD1999">
        <f t="shared" si="255"/>
        <v>18</v>
      </c>
    </row>
    <row r="2000" spans="1:3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26.200000000000003</v>
      </c>
      <c r="P2000" s="5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1">
        <f t="shared" si="252"/>
        <v>41807.118495370371</v>
      </c>
      <c r="T2000" s="11">
        <f t="shared" si="253"/>
        <v>41852.118495370371</v>
      </c>
      <c r="AC2000">
        <f t="shared" si="254"/>
        <v>12</v>
      </c>
      <c r="AD2000">
        <f t="shared" si="255"/>
        <v>18</v>
      </c>
    </row>
    <row r="2001" spans="1:3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0.76129032258064511</v>
      </c>
      <c r="P2001" s="5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1">
        <f t="shared" si="252"/>
        <v>41926.482731481483</v>
      </c>
      <c r="T2001" s="11">
        <f t="shared" si="253"/>
        <v>41956.524398148147</v>
      </c>
      <c r="AC2001">
        <f t="shared" si="254"/>
        <v>12</v>
      </c>
      <c r="AD2001">
        <f t="shared" si="255"/>
        <v>18</v>
      </c>
    </row>
    <row r="2002" spans="1:3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12.5</v>
      </c>
      <c r="P2002" s="5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1">
        <f t="shared" si="252"/>
        <v>42345.951539351852</v>
      </c>
      <c r="T2002" s="11">
        <f t="shared" si="253"/>
        <v>42375.951539351852</v>
      </c>
      <c r="AC2002">
        <f t="shared" si="254"/>
        <v>12</v>
      </c>
      <c r="AD2002">
        <f t="shared" si="255"/>
        <v>18</v>
      </c>
    </row>
    <row r="2003" spans="1:3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382.12909090909091</v>
      </c>
      <c r="P2003" s="5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1">
        <f t="shared" si="252"/>
        <v>42136.209675925929</v>
      </c>
      <c r="T2003" s="11">
        <f t="shared" si="253"/>
        <v>42167.833333333328</v>
      </c>
      <c r="AC2003">
        <f t="shared" si="254"/>
        <v>11</v>
      </c>
      <c r="AD2003">
        <f t="shared" si="255"/>
        <v>19</v>
      </c>
    </row>
    <row r="2004" spans="1:3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216.79422000000002</v>
      </c>
      <c r="P2004" s="5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1">
        <f t="shared" si="252"/>
        <v>42728.71230324074</v>
      </c>
      <c r="T2004" s="11">
        <f t="shared" si="253"/>
        <v>42758.71230324074</v>
      </c>
      <c r="AC2004">
        <f t="shared" si="254"/>
        <v>11</v>
      </c>
      <c r="AD2004">
        <f t="shared" si="255"/>
        <v>19</v>
      </c>
    </row>
    <row r="2005" spans="1:3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312</v>
      </c>
      <c r="P2005" s="5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1">
        <f t="shared" si="252"/>
        <v>40347.125601851854</v>
      </c>
      <c r="T2005" s="11">
        <f t="shared" si="253"/>
        <v>40361.958333333336</v>
      </c>
      <c r="AC2005">
        <f t="shared" si="254"/>
        <v>11</v>
      </c>
      <c r="AD2005">
        <f t="shared" si="255"/>
        <v>19</v>
      </c>
    </row>
    <row r="2006" spans="1:3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234.42048</v>
      </c>
      <c r="P2006" s="5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1">
        <f t="shared" si="252"/>
        <v>41800.604895833334</v>
      </c>
      <c r="T2006" s="11">
        <f t="shared" si="253"/>
        <v>41830.604895833334</v>
      </c>
      <c r="AC2006">
        <f t="shared" si="254"/>
        <v>11</v>
      </c>
      <c r="AD2006">
        <f t="shared" si="255"/>
        <v>19</v>
      </c>
    </row>
    <row r="2007" spans="1:3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123.68010000000001</v>
      </c>
      <c r="P2007" s="5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1">
        <f t="shared" si="252"/>
        <v>41535.812708333331</v>
      </c>
      <c r="T2007" s="11">
        <f t="shared" si="253"/>
        <v>41563.165972222225</v>
      </c>
      <c r="AC2007">
        <f t="shared" si="254"/>
        <v>11</v>
      </c>
      <c r="AD2007">
        <f t="shared" si="255"/>
        <v>19</v>
      </c>
    </row>
    <row r="2008" spans="1:3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247.84</v>
      </c>
      <c r="P2008" s="5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1">
        <f t="shared" si="252"/>
        <v>41941.500520833331</v>
      </c>
      <c r="T2008" s="11">
        <f t="shared" si="253"/>
        <v>41976.542187500003</v>
      </c>
      <c r="AC2008">
        <f t="shared" si="254"/>
        <v>11</v>
      </c>
      <c r="AD2008">
        <f t="shared" si="255"/>
        <v>19</v>
      </c>
    </row>
    <row r="2009" spans="1:3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115.7092</v>
      </c>
      <c r="P2009" s="5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1">
        <f t="shared" si="252"/>
        <v>40347.837800925925</v>
      </c>
      <c r="T2009" s="11">
        <f t="shared" si="253"/>
        <v>40414.166666666664</v>
      </c>
      <c r="AC2009">
        <f t="shared" si="254"/>
        <v>11</v>
      </c>
      <c r="AD2009">
        <f t="shared" si="255"/>
        <v>19</v>
      </c>
    </row>
    <row r="2010" spans="1:3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117.07484768810599</v>
      </c>
      <c r="P2010" s="5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1">
        <f t="shared" si="252"/>
        <v>40761.604421296295</v>
      </c>
      <c r="T2010" s="11">
        <f t="shared" si="253"/>
        <v>40805.604421296295</v>
      </c>
      <c r="AC2010">
        <f t="shared" si="254"/>
        <v>11</v>
      </c>
      <c r="AD2010">
        <f t="shared" si="255"/>
        <v>19</v>
      </c>
    </row>
    <row r="2011" spans="1:3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305.15800000000002</v>
      </c>
      <c r="P2011" s="5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1">
        <f t="shared" si="252"/>
        <v>42661.323414351849</v>
      </c>
      <c r="T2011" s="11">
        <f t="shared" si="253"/>
        <v>42697.365081018521</v>
      </c>
      <c r="AC2011">
        <f t="shared" si="254"/>
        <v>11</v>
      </c>
      <c r="AD2011">
        <f t="shared" si="255"/>
        <v>19</v>
      </c>
    </row>
    <row r="2012" spans="1:3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320.05299999999994</v>
      </c>
      <c r="P2012" s="5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1">
        <f t="shared" si="252"/>
        <v>42570.996423611112</v>
      </c>
      <c r="T2012" s="11">
        <f t="shared" si="253"/>
        <v>42600.996423611112</v>
      </c>
      <c r="AC2012">
        <f t="shared" si="254"/>
        <v>11</v>
      </c>
      <c r="AD2012">
        <f t="shared" si="255"/>
        <v>19</v>
      </c>
    </row>
    <row r="2013" spans="1:3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819.56399999999996</v>
      </c>
      <c r="P2013" s="5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1">
        <f t="shared" si="252"/>
        <v>42347.358483796299</v>
      </c>
      <c r="T2013" s="11">
        <f t="shared" si="253"/>
        <v>42380.958333333328</v>
      </c>
      <c r="AC2013">
        <f t="shared" si="254"/>
        <v>11</v>
      </c>
      <c r="AD2013">
        <f t="shared" si="255"/>
        <v>19</v>
      </c>
    </row>
    <row r="2014" spans="1:3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234.90000000000003</v>
      </c>
      <c r="P2014" s="5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1">
        <f t="shared" si="252"/>
        <v>42010.822233796294</v>
      </c>
      <c r="T2014" s="11">
        <f t="shared" si="253"/>
        <v>42040.822233796294</v>
      </c>
      <c r="AC2014">
        <f t="shared" si="254"/>
        <v>11</v>
      </c>
      <c r="AD2014">
        <f t="shared" si="255"/>
        <v>19</v>
      </c>
    </row>
    <row r="2015" spans="1:3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494.91374999999999</v>
      </c>
      <c r="P2015" s="5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1">
        <f t="shared" si="252"/>
        <v>42499.960810185185</v>
      </c>
      <c r="T2015" s="11">
        <f t="shared" si="253"/>
        <v>42559.960810185185</v>
      </c>
      <c r="AC2015">
        <f t="shared" si="254"/>
        <v>11</v>
      </c>
      <c r="AD2015">
        <f t="shared" si="255"/>
        <v>19</v>
      </c>
    </row>
    <row r="2016" spans="1:3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7813.7822333333334</v>
      </c>
      <c r="P2016" s="5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1">
        <f t="shared" si="252"/>
        <v>41324.214571759258</v>
      </c>
      <c r="T2016" s="11">
        <f t="shared" si="253"/>
        <v>41358.172905092593</v>
      </c>
      <c r="AC2016">
        <f t="shared" si="254"/>
        <v>11</v>
      </c>
      <c r="AD2016">
        <f t="shared" si="255"/>
        <v>19</v>
      </c>
    </row>
    <row r="2017" spans="1:3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113.00013888888888</v>
      </c>
      <c r="P2017" s="5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1">
        <f t="shared" si="252"/>
        <v>40765.876886574071</v>
      </c>
      <c r="T2017" s="11">
        <f t="shared" si="253"/>
        <v>40795.876886574071</v>
      </c>
      <c r="AC2017">
        <f t="shared" si="254"/>
        <v>11</v>
      </c>
      <c r="AD2017">
        <f t="shared" si="255"/>
        <v>19</v>
      </c>
    </row>
    <row r="2018" spans="1:3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921.54219999999998</v>
      </c>
      <c r="P2018" s="5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1">
        <f t="shared" si="252"/>
        <v>41312.880775462967</v>
      </c>
      <c r="T2018" s="11">
        <f t="shared" si="253"/>
        <v>41342.880775462967</v>
      </c>
      <c r="AC2018">
        <f t="shared" si="254"/>
        <v>11</v>
      </c>
      <c r="AD2018">
        <f t="shared" si="255"/>
        <v>19</v>
      </c>
    </row>
    <row r="2019" spans="1:3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125.10239999999999</v>
      </c>
      <c r="P2019" s="5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1">
        <f t="shared" si="252"/>
        <v>40961.057349537034</v>
      </c>
      <c r="T2019" s="11">
        <f t="shared" si="253"/>
        <v>40992.166666666664</v>
      </c>
      <c r="AC2019">
        <f t="shared" si="254"/>
        <v>11</v>
      </c>
      <c r="AD2019">
        <f t="shared" si="255"/>
        <v>19</v>
      </c>
    </row>
    <row r="2020" spans="1:3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102.24343076923077</v>
      </c>
      <c r="P2020" s="5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1">
        <f t="shared" si="252"/>
        <v>42199.365844907406</v>
      </c>
      <c r="T2020" s="11">
        <f t="shared" si="253"/>
        <v>42229.365844907406</v>
      </c>
      <c r="AC2020">
        <f t="shared" si="254"/>
        <v>11</v>
      </c>
      <c r="AD2020">
        <f t="shared" si="255"/>
        <v>19</v>
      </c>
    </row>
    <row r="2021" spans="1:3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484.90975000000003</v>
      </c>
      <c r="P2021" s="5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1">
        <f t="shared" si="252"/>
        <v>42605.70857638889</v>
      </c>
      <c r="T2021" s="11">
        <f t="shared" si="253"/>
        <v>42635.70857638889</v>
      </c>
      <c r="AC2021">
        <f t="shared" si="254"/>
        <v>11</v>
      </c>
      <c r="AD2021">
        <f t="shared" si="255"/>
        <v>19</v>
      </c>
    </row>
    <row r="2022" spans="1:3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192.33333333333334</v>
      </c>
      <c r="P2022" s="5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1">
        <f t="shared" si="252"/>
        <v>41737.097500000003</v>
      </c>
      <c r="T2022" s="11">
        <f t="shared" si="253"/>
        <v>41773.961111111115</v>
      </c>
      <c r="AC2022">
        <f t="shared" si="254"/>
        <v>11</v>
      </c>
      <c r="AD2022">
        <f t="shared" si="255"/>
        <v>19</v>
      </c>
    </row>
    <row r="2023" spans="1:3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281.10000000000002</v>
      </c>
      <c r="P2023" s="5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1">
        <f t="shared" si="252"/>
        <v>41861.070567129631</v>
      </c>
      <c r="T2023" s="11">
        <f t="shared" si="253"/>
        <v>41906.070567129631</v>
      </c>
      <c r="AC2023">
        <f t="shared" si="254"/>
        <v>11</v>
      </c>
      <c r="AD2023">
        <f t="shared" si="255"/>
        <v>19</v>
      </c>
    </row>
    <row r="2024" spans="1:3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125.13700000000001</v>
      </c>
      <c r="P2024" s="5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1">
        <f t="shared" si="252"/>
        <v>42502.569120370375</v>
      </c>
      <c r="T2024" s="11">
        <f t="shared" si="253"/>
        <v>42532.569120370375</v>
      </c>
      <c r="AC2024">
        <f t="shared" si="254"/>
        <v>11</v>
      </c>
      <c r="AD2024">
        <f t="shared" si="255"/>
        <v>19</v>
      </c>
    </row>
    <row r="2025" spans="1:3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161.459</v>
      </c>
      <c r="P2025" s="5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1">
        <f t="shared" si="252"/>
        <v>42136.420752314814</v>
      </c>
      <c r="T2025" s="11">
        <f t="shared" si="253"/>
        <v>42166.420752314814</v>
      </c>
      <c r="AC2025">
        <f t="shared" si="254"/>
        <v>11</v>
      </c>
      <c r="AD2025">
        <f t="shared" si="255"/>
        <v>19</v>
      </c>
    </row>
    <row r="2026" spans="1:3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585.35</v>
      </c>
      <c r="P2026" s="5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1">
        <f t="shared" si="252"/>
        <v>41099.966944444444</v>
      </c>
      <c r="T2026" s="11">
        <f t="shared" si="253"/>
        <v>41134.125</v>
      </c>
      <c r="AC2026">
        <f t="shared" si="254"/>
        <v>11</v>
      </c>
      <c r="AD2026">
        <f t="shared" si="255"/>
        <v>19</v>
      </c>
    </row>
    <row r="2027" spans="1:3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201.14999999999998</v>
      </c>
      <c r="P2027" s="5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1">
        <f t="shared" si="252"/>
        <v>42136.184560185182</v>
      </c>
      <c r="T2027" s="11">
        <f t="shared" si="253"/>
        <v>42166.184560185182</v>
      </c>
      <c r="AC2027">
        <f t="shared" si="254"/>
        <v>11</v>
      </c>
      <c r="AD2027">
        <f t="shared" si="255"/>
        <v>19</v>
      </c>
    </row>
    <row r="2028" spans="1:3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133.48307999999997</v>
      </c>
      <c r="P2028" s="5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1">
        <f t="shared" si="252"/>
        <v>41704.735937500001</v>
      </c>
      <c r="T2028" s="11">
        <f t="shared" si="253"/>
        <v>41750.165972222225</v>
      </c>
      <c r="AC2028">
        <f t="shared" si="254"/>
        <v>11</v>
      </c>
      <c r="AD2028">
        <f t="shared" si="255"/>
        <v>19</v>
      </c>
    </row>
    <row r="2029" spans="1:3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120.24900000000001</v>
      </c>
      <c r="P2029" s="5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1">
        <f t="shared" si="252"/>
        <v>42048.813877314809</v>
      </c>
      <c r="T2029" s="11">
        <f t="shared" si="253"/>
        <v>42093.772210648152</v>
      </c>
      <c r="AC2029">
        <f t="shared" si="254"/>
        <v>11</v>
      </c>
      <c r="AD2029">
        <f t="shared" si="255"/>
        <v>19</v>
      </c>
    </row>
    <row r="2030" spans="1:3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126.16666666666667</v>
      </c>
      <c r="P2030" s="5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1">
        <f t="shared" si="252"/>
        <v>40215.919050925928</v>
      </c>
      <c r="T2030" s="11">
        <f t="shared" si="253"/>
        <v>40252.913194444445</v>
      </c>
      <c r="AC2030">
        <f t="shared" si="254"/>
        <v>11</v>
      </c>
      <c r="AD2030">
        <f t="shared" si="255"/>
        <v>19</v>
      </c>
    </row>
    <row r="2031" spans="1:3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361.2</v>
      </c>
      <c r="P2031" s="5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1">
        <f t="shared" si="252"/>
        <v>41848.021770833337</v>
      </c>
      <c r="T2031" s="11">
        <f t="shared" si="253"/>
        <v>41878.021770833337</v>
      </c>
      <c r="AC2031">
        <f t="shared" si="254"/>
        <v>11</v>
      </c>
      <c r="AD2031">
        <f t="shared" si="255"/>
        <v>19</v>
      </c>
    </row>
    <row r="2032" spans="1:3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226.239013671875</v>
      </c>
      <c r="P2032" s="5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1">
        <f t="shared" si="252"/>
        <v>41212.996481481481</v>
      </c>
      <c r="T2032" s="11">
        <f t="shared" si="253"/>
        <v>41242.996481481481</v>
      </c>
      <c r="AC2032">
        <f t="shared" si="254"/>
        <v>11</v>
      </c>
      <c r="AD2032">
        <f t="shared" si="255"/>
        <v>19</v>
      </c>
    </row>
    <row r="2033" spans="1:3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120.35</v>
      </c>
      <c r="P2033" s="5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1">
        <f t="shared" si="252"/>
        <v>41975.329317129625</v>
      </c>
      <c r="T2033" s="11">
        <f t="shared" si="253"/>
        <v>42013.041666666672</v>
      </c>
      <c r="AC2033">
        <f t="shared" si="254"/>
        <v>11</v>
      </c>
      <c r="AD2033">
        <f t="shared" si="255"/>
        <v>19</v>
      </c>
    </row>
    <row r="2034" spans="1:3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304.18799999999999</v>
      </c>
      <c r="P2034" s="5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1">
        <f t="shared" si="252"/>
        <v>42689.565671296295</v>
      </c>
      <c r="T2034" s="11">
        <f t="shared" si="253"/>
        <v>42719.208333333328</v>
      </c>
      <c r="AC2034">
        <f t="shared" si="254"/>
        <v>11</v>
      </c>
      <c r="AD2034">
        <f t="shared" si="255"/>
        <v>19</v>
      </c>
    </row>
    <row r="2035" spans="1:3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178.67599999999999</v>
      </c>
      <c r="P2035" s="5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1">
        <f t="shared" si="252"/>
        <v>41725.082384259258</v>
      </c>
      <c r="T2035" s="11">
        <f t="shared" si="253"/>
        <v>41755.082384259258</v>
      </c>
      <c r="AC2035">
        <f t="shared" si="254"/>
        <v>11</v>
      </c>
      <c r="AD2035">
        <f t="shared" si="255"/>
        <v>19</v>
      </c>
    </row>
    <row r="2036" spans="1:3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386.81998717948721</v>
      </c>
      <c r="P2036" s="5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1">
        <f t="shared" si="252"/>
        <v>42076.130011574074</v>
      </c>
      <c r="T2036" s="11">
        <f t="shared" si="253"/>
        <v>42131.290277777778</v>
      </c>
      <c r="AC2036">
        <f t="shared" si="254"/>
        <v>11</v>
      </c>
      <c r="AD2036">
        <f t="shared" si="255"/>
        <v>19</v>
      </c>
    </row>
    <row r="2037" spans="1:3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211.03642500000004</v>
      </c>
      <c r="P2037" s="5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1">
        <f t="shared" si="252"/>
        <v>42311.625081018516</v>
      </c>
      <c r="T2037" s="11">
        <f t="shared" si="253"/>
        <v>42357.041666666672</v>
      </c>
      <c r="AC2037">
        <f t="shared" si="254"/>
        <v>11</v>
      </c>
      <c r="AD2037">
        <f t="shared" si="255"/>
        <v>19</v>
      </c>
    </row>
    <row r="2038" spans="1:3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131.66833333333335</v>
      </c>
      <c r="P2038" s="5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1">
        <f t="shared" si="252"/>
        <v>41738.864803240736</v>
      </c>
      <c r="T2038" s="11">
        <f t="shared" si="253"/>
        <v>41768.864803240736</v>
      </c>
      <c r="AC2038">
        <f t="shared" si="254"/>
        <v>11</v>
      </c>
      <c r="AD2038">
        <f t="shared" si="255"/>
        <v>19</v>
      </c>
    </row>
    <row r="2039" spans="1:3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300.47639999999996</v>
      </c>
      <c r="P2039" s="5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1">
        <f t="shared" si="252"/>
        <v>41578.210104166668</v>
      </c>
      <c r="T2039" s="11">
        <f t="shared" si="253"/>
        <v>41638.251770833333</v>
      </c>
      <c r="AC2039">
        <f t="shared" si="254"/>
        <v>11</v>
      </c>
      <c r="AD2039">
        <f t="shared" si="255"/>
        <v>19</v>
      </c>
    </row>
    <row r="2040" spans="1:3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420.51249999999999</v>
      </c>
      <c r="P2040" s="5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1">
        <f t="shared" si="252"/>
        <v>41424.27107638889</v>
      </c>
      <c r="T2040" s="11">
        <f t="shared" si="253"/>
        <v>41456.75</v>
      </c>
      <c r="AC2040">
        <f t="shared" si="254"/>
        <v>11</v>
      </c>
      <c r="AD2040">
        <f t="shared" si="255"/>
        <v>19</v>
      </c>
    </row>
    <row r="2041" spans="1:3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136.21680000000001</v>
      </c>
      <c r="P2041" s="5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1">
        <f t="shared" si="252"/>
        <v>42675.438946759255</v>
      </c>
      <c r="T2041" s="11">
        <f t="shared" si="253"/>
        <v>42705.207638888889</v>
      </c>
      <c r="AC2041">
        <f t="shared" si="254"/>
        <v>11</v>
      </c>
      <c r="AD2041">
        <f t="shared" si="255"/>
        <v>19</v>
      </c>
    </row>
    <row r="2042" spans="1:3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248.17133333333334</v>
      </c>
      <c r="P2042" s="5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1">
        <f t="shared" si="252"/>
        <v>41578.927118055552</v>
      </c>
      <c r="T2042" s="11">
        <f t="shared" si="253"/>
        <v>41593.968784722223</v>
      </c>
      <c r="AC2042">
        <f t="shared" si="254"/>
        <v>11</v>
      </c>
      <c r="AD2042">
        <f t="shared" si="255"/>
        <v>19</v>
      </c>
    </row>
    <row r="2043" spans="1:3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181.86315789473684</v>
      </c>
      <c r="P2043" s="5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1">
        <f t="shared" si="252"/>
        <v>42654.525775462964</v>
      </c>
      <c r="T2043" s="11">
        <f t="shared" si="253"/>
        <v>42684.567442129628</v>
      </c>
      <c r="AC2043">
        <f t="shared" si="254"/>
        <v>11</v>
      </c>
      <c r="AD2043">
        <f t="shared" si="255"/>
        <v>19</v>
      </c>
    </row>
    <row r="2044" spans="1:3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123.53</v>
      </c>
      <c r="P2044" s="5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1">
        <f t="shared" si="252"/>
        <v>42331.708032407405</v>
      </c>
      <c r="T2044" s="11">
        <f t="shared" si="253"/>
        <v>42391.708032407405</v>
      </c>
      <c r="AC2044">
        <f t="shared" si="254"/>
        <v>11</v>
      </c>
      <c r="AD2044">
        <f t="shared" si="255"/>
        <v>19</v>
      </c>
    </row>
    <row r="2045" spans="1:3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506.20938628158842</v>
      </c>
      <c r="P2045" s="5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1">
        <f t="shared" si="252"/>
        <v>42661.176817129628</v>
      </c>
      <c r="T2045" s="11">
        <f t="shared" si="253"/>
        <v>42715.207638888889</v>
      </c>
      <c r="AC2045">
        <f t="shared" si="254"/>
        <v>11</v>
      </c>
      <c r="AD2045">
        <f t="shared" si="255"/>
        <v>19</v>
      </c>
    </row>
    <row r="2046" spans="1:3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108.21333333333334</v>
      </c>
      <c r="P2046" s="5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1">
        <f t="shared" si="252"/>
        <v>42138.684189814812</v>
      </c>
      <c r="T2046" s="11">
        <f t="shared" si="253"/>
        <v>42168.684189814812</v>
      </c>
      <c r="AC2046">
        <f t="shared" si="254"/>
        <v>11</v>
      </c>
      <c r="AD2046">
        <f t="shared" si="255"/>
        <v>19</v>
      </c>
    </row>
    <row r="2047" spans="1:3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819.18387755102037</v>
      </c>
      <c r="P2047" s="5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1">
        <f t="shared" si="252"/>
        <v>41069.088506944448</v>
      </c>
      <c r="T2047" s="11">
        <f t="shared" si="253"/>
        <v>41099.088506944448</v>
      </c>
      <c r="AC2047">
        <f t="shared" si="254"/>
        <v>11</v>
      </c>
      <c r="AD2047">
        <f t="shared" si="255"/>
        <v>19</v>
      </c>
    </row>
    <row r="2048" spans="1:3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121.10000000000001</v>
      </c>
      <c r="P2048" s="5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1">
        <f t="shared" si="252"/>
        <v>41387.171805555554</v>
      </c>
      <c r="T2048" s="11">
        <f t="shared" si="253"/>
        <v>41417.171805555554</v>
      </c>
      <c r="AC2048">
        <f t="shared" si="254"/>
        <v>11</v>
      </c>
      <c r="AD2048">
        <f t="shared" si="255"/>
        <v>19</v>
      </c>
    </row>
    <row r="2049" spans="1:3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102.99897959183673</v>
      </c>
      <c r="P2049" s="5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1">
        <f t="shared" si="252"/>
        <v>42081.903587962966</v>
      </c>
      <c r="T2049" s="11">
        <f t="shared" si="253"/>
        <v>42111</v>
      </c>
      <c r="AC2049">
        <f t="shared" si="254"/>
        <v>11</v>
      </c>
      <c r="AD2049">
        <f t="shared" si="255"/>
        <v>19</v>
      </c>
    </row>
    <row r="2050" spans="1:3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148.33229411764705</v>
      </c>
      <c r="P2050" s="5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1">
        <f t="shared" si="252"/>
        <v>41387.651516203703</v>
      </c>
      <c r="T2050" s="11">
        <f t="shared" si="253"/>
        <v>41417.651516203703</v>
      </c>
      <c r="AC2050">
        <f t="shared" si="254"/>
        <v>11</v>
      </c>
      <c r="AD2050">
        <f t="shared" si="255"/>
        <v>19</v>
      </c>
    </row>
    <row r="2051" spans="1:3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(E2051/D2051)*100</f>
        <v>120.19070000000001</v>
      </c>
      <c r="P2051" s="5">
        <f t="shared" ref="P2051:P2114" si="257">E2051/L2051</f>
        <v>80.991037735849048</v>
      </c>
      <c r="Q2051" t="str">
        <f t="shared" ref="Q2051:Q2114" si="258">LEFT(N2051,AC2051-1)</f>
        <v>technology</v>
      </c>
      <c r="R2051" t="str">
        <f t="shared" ref="R2051:R2114" si="259">RIGHT(N2051,AD2051-AC2051)</f>
        <v>hardware</v>
      </c>
      <c r="S2051" s="11">
        <f t="shared" ref="S2051:S2114" si="260">(J2051/86400)+DATE(1970,1,1)</f>
        <v>41575.527349537035</v>
      </c>
      <c r="T2051" s="11">
        <f t="shared" ref="T2051:T2114" si="261">(I2051/86400)+DATE(1970,1,1)</f>
        <v>41610.957638888889</v>
      </c>
      <c r="AC2051">
        <f t="shared" ref="AC2051:AC2114" si="262">FIND("/",N2051)</f>
        <v>11</v>
      </c>
      <c r="AD2051">
        <f t="shared" ref="AD2051:AD2114" si="263">LEN(N2051)</f>
        <v>19</v>
      </c>
    </row>
    <row r="2052" spans="1:3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473.27000000000004</v>
      </c>
      <c r="P2052" s="5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1">
        <f t="shared" si="260"/>
        <v>42115.071504629625</v>
      </c>
      <c r="T2052" s="11">
        <f t="shared" si="261"/>
        <v>42155.071504629625</v>
      </c>
      <c r="AC2052">
        <f t="shared" si="262"/>
        <v>11</v>
      </c>
      <c r="AD2052">
        <f t="shared" si="263"/>
        <v>19</v>
      </c>
    </row>
    <row r="2053" spans="1:3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130.36250000000001</v>
      </c>
      <c r="P2053" s="5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1">
        <f t="shared" si="260"/>
        <v>41604.022418981483</v>
      </c>
      <c r="T2053" s="11">
        <f t="shared" si="261"/>
        <v>41634.022418981483</v>
      </c>
      <c r="AC2053">
        <f t="shared" si="262"/>
        <v>11</v>
      </c>
      <c r="AD2053">
        <f t="shared" si="263"/>
        <v>19</v>
      </c>
    </row>
    <row r="2054" spans="1:3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353.048</v>
      </c>
      <c r="P2054" s="5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1">
        <f t="shared" si="260"/>
        <v>42375.08394675926</v>
      </c>
      <c r="T2054" s="11">
        <f t="shared" si="261"/>
        <v>42420.08394675926</v>
      </c>
      <c r="AC2054">
        <f t="shared" si="262"/>
        <v>11</v>
      </c>
      <c r="AD2054">
        <f t="shared" si="263"/>
        <v>19</v>
      </c>
    </row>
    <row r="2055" spans="1:3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101.02</v>
      </c>
      <c r="P2055" s="5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1">
        <f t="shared" si="260"/>
        <v>42303.617488425924</v>
      </c>
      <c r="T2055" s="11">
        <f t="shared" si="261"/>
        <v>42333.659155092595</v>
      </c>
      <c r="AC2055">
        <f t="shared" si="262"/>
        <v>11</v>
      </c>
      <c r="AD2055">
        <f t="shared" si="263"/>
        <v>19</v>
      </c>
    </row>
    <row r="2056" spans="1:3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113.59142857142857</v>
      </c>
      <c r="P2056" s="5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1">
        <f t="shared" si="260"/>
        <v>41731.520949074074</v>
      </c>
      <c r="T2056" s="11">
        <f t="shared" si="261"/>
        <v>41761.520949074074</v>
      </c>
      <c r="AC2056">
        <f t="shared" si="262"/>
        <v>11</v>
      </c>
      <c r="AD2056">
        <f t="shared" si="263"/>
        <v>19</v>
      </c>
    </row>
    <row r="2057" spans="1:3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167.41666666666666</v>
      </c>
      <c r="P2057" s="5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1">
        <f t="shared" si="260"/>
        <v>41946.674108796295</v>
      </c>
      <c r="T2057" s="11">
        <f t="shared" si="261"/>
        <v>41976.166666666672</v>
      </c>
      <c r="AC2057">
        <f t="shared" si="262"/>
        <v>11</v>
      </c>
      <c r="AD2057">
        <f t="shared" si="263"/>
        <v>19</v>
      </c>
    </row>
    <row r="2058" spans="1:3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153.452</v>
      </c>
      <c r="P2058" s="5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1">
        <f t="shared" si="260"/>
        <v>41351.76090277778</v>
      </c>
      <c r="T2058" s="11">
        <f t="shared" si="261"/>
        <v>41381.76090277778</v>
      </c>
      <c r="AC2058">
        <f t="shared" si="262"/>
        <v>11</v>
      </c>
      <c r="AD2058">
        <f t="shared" si="263"/>
        <v>19</v>
      </c>
    </row>
    <row r="2059" spans="1:3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202.23220000000001</v>
      </c>
      <c r="P2059" s="5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1">
        <f t="shared" si="260"/>
        <v>42396.494583333333</v>
      </c>
      <c r="T2059" s="11">
        <f t="shared" si="261"/>
        <v>42426.494583333333</v>
      </c>
      <c r="AC2059">
        <f t="shared" si="262"/>
        <v>11</v>
      </c>
      <c r="AD2059">
        <f t="shared" si="263"/>
        <v>19</v>
      </c>
    </row>
    <row r="2060" spans="1:3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168.28125</v>
      </c>
      <c r="P2060" s="5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1">
        <f t="shared" si="260"/>
        <v>42026.370717592596</v>
      </c>
      <c r="T2060" s="11">
        <f t="shared" si="261"/>
        <v>42065.833333333328</v>
      </c>
      <c r="AC2060">
        <f t="shared" si="262"/>
        <v>11</v>
      </c>
      <c r="AD2060">
        <f t="shared" si="263"/>
        <v>19</v>
      </c>
    </row>
    <row r="2061" spans="1:3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143.45666666666668</v>
      </c>
      <c r="P2061" s="5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1">
        <f t="shared" si="260"/>
        <v>42361.602476851855</v>
      </c>
      <c r="T2061" s="11">
        <f t="shared" si="261"/>
        <v>42400.915972222225</v>
      </c>
      <c r="AC2061">
        <f t="shared" si="262"/>
        <v>11</v>
      </c>
      <c r="AD2061">
        <f t="shared" si="263"/>
        <v>19</v>
      </c>
    </row>
    <row r="2062" spans="1:3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196.4</v>
      </c>
      <c r="P2062" s="5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1">
        <f t="shared" si="260"/>
        <v>41783.642939814818</v>
      </c>
      <c r="T2062" s="11">
        <f t="shared" si="261"/>
        <v>41843.642939814818</v>
      </c>
      <c r="AC2062">
        <f t="shared" si="262"/>
        <v>11</v>
      </c>
      <c r="AD2062">
        <f t="shared" si="263"/>
        <v>19</v>
      </c>
    </row>
    <row r="2063" spans="1:3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107.91999999999999</v>
      </c>
      <c r="P2063" s="5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1">
        <f t="shared" si="260"/>
        <v>42705.764513888891</v>
      </c>
      <c r="T2063" s="11">
        <f t="shared" si="261"/>
        <v>42735.764513888891</v>
      </c>
      <c r="AC2063">
        <f t="shared" si="262"/>
        <v>11</v>
      </c>
      <c r="AD2063">
        <f t="shared" si="263"/>
        <v>19</v>
      </c>
    </row>
    <row r="2064" spans="1:3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114.97699999999999</v>
      </c>
      <c r="P2064" s="5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1">
        <f t="shared" si="260"/>
        <v>42423.3830787037</v>
      </c>
      <c r="T2064" s="11">
        <f t="shared" si="261"/>
        <v>42453.341412037036</v>
      </c>
      <c r="AC2064">
        <f t="shared" si="262"/>
        <v>11</v>
      </c>
      <c r="AD2064">
        <f t="shared" si="263"/>
        <v>19</v>
      </c>
    </row>
    <row r="2065" spans="1:3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148.04999999999998</v>
      </c>
      <c r="P2065" s="5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1">
        <f t="shared" si="260"/>
        <v>42472.73265046296</v>
      </c>
      <c r="T2065" s="11">
        <f t="shared" si="261"/>
        <v>42505.73265046296</v>
      </c>
      <c r="AC2065">
        <f t="shared" si="262"/>
        <v>11</v>
      </c>
      <c r="AD2065">
        <f t="shared" si="263"/>
        <v>19</v>
      </c>
    </row>
    <row r="2066" spans="1:3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191.16676082790633</v>
      </c>
      <c r="P2066" s="5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1">
        <f t="shared" si="260"/>
        <v>41389.364849537036</v>
      </c>
      <c r="T2066" s="11">
        <f t="shared" si="261"/>
        <v>41425.5</v>
      </c>
      <c r="AC2066">
        <f t="shared" si="262"/>
        <v>11</v>
      </c>
      <c r="AD2066">
        <f t="shared" si="263"/>
        <v>19</v>
      </c>
    </row>
    <row r="2067" spans="1:3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199.215125</v>
      </c>
      <c r="P2067" s="5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1">
        <f t="shared" si="260"/>
        <v>41603.333668981482</v>
      </c>
      <c r="T2067" s="11">
        <f t="shared" si="261"/>
        <v>41633.333668981482</v>
      </c>
      <c r="AC2067">
        <f t="shared" si="262"/>
        <v>11</v>
      </c>
      <c r="AD2067">
        <f t="shared" si="263"/>
        <v>19</v>
      </c>
    </row>
    <row r="2068" spans="1:3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218.6</v>
      </c>
      <c r="P2068" s="5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1">
        <f t="shared" si="260"/>
        <v>41844.771793981483</v>
      </c>
      <c r="T2068" s="11">
        <f t="shared" si="261"/>
        <v>41874.771793981483</v>
      </c>
      <c r="AC2068">
        <f t="shared" si="262"/>
        <v>11</v>
      </c>
      <c r="AD2068">
        <f t="shared" si="263"/>
        <v>19</v>
      </c>
    </row>
    <row r="2069" spans="1:3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126.86868686868686</v>
      </c>
      <c r="P2069" s="5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1">
        <f t="shared" si="260"/>
        <v>42115.853888888887</v>
      </c>
      <c r="T2069" s="11">
        <f t="shared" si="261"/>
        <v>42148.853888888887</v>
      </c>
      <c r="AC2069">
        <f t="shared" si="262"/>
        <v>11</v>
      </c>
      <c r="AD2069">
        <f t="shared" si="263"/>
        <v>19</v>
      </c>
    </row>
    <row r="2070" spans="1:3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105.22388000000001</v>
      </c>
      <c r="P2070" s="5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1">
        <f t="shared" si="260"/>
        <v>42633.841608796298</v>
      </c>
      <c r="T2070" s="11">
        <f t="shared" si="261"/>
        <v>42663.841608796298</v>
      </c>
      <c r="AC2070">
        <f t="shared" si="262"/>
        <v>11</v>
      </c>
      <c r="AD2070">
        <f t="shared" si="263"/>
        <v>19</v>
      </c>
    </row>
    <row r="2071" spans="1:3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128.40666000000002</v>
      </c>
      <c r="P2071" s="5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1">
        <f t="shared" si="260"/>
        <v>42340.972118055557</v>
      </c>
      <c r="T2071" s="11">
        <f t="shared" si="261"/>
        <v>42371.972118055557</v>
      </c>
      <c r="AC2071">
        <f t="shared" si="262"/>
        <v>11</v>
      </c>
      <c r="AD2071">
        <f t="shared" si="263"/>
        <v>19</v>
      </c>
    </row>
    <row r="2072" spans="1:3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317.3272</v>
      </c>
      <c r="P2072" s="5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1">
        <f t="shared" si="260"/>
        <v>42519.6565162037</v>
      </c>
      <c r="T2072" s="11">
        <f t="shared" si="261"/>
        <v>42549.6565162037</v>
      </c>
      <c r="AC2072">
        <f t="shared" si="262"/>
        <v>11</v>
      </c>
      <c r="AD2072">
        <f t="shared" si="263"/>
        <v>19</v>
      </c>
    </row>
    <row r="2073" spans="1:3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280.73</v>
      </c>
      <c r="P2073" s="5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1">
        <f t="shared" si="260"/>
        <v>42600.278749999998</v>
      </c>
      <c r="T2073" s="11">
        <f t="shared" si="261"/>
        <v>42645.278749999998</v>
      </c>
      <c r="AC2073">
        <f t="shared" si="262"/>
        <v>11</v>
      </c>
      <c r="AD2073">
        <f t="shared" si="263"/>
        <v>19</v>
      </c>
    </row>
    <row r="2074" spans="1:3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110.73146853146854</v>
      </c>
      <c r="P2074" s="5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1">
        <f t="shared" si="260"/>
        <v>42467.581388888888</v>
      </c>
      <c r="T2074" s="11">
        <f t="shared" si="261"/>
        <v>42497.581388888888</v>
      </c>
      <c r="AC2074">
        <f t="shared" si="262"/>
        <v>11</v>
      </c>
      <c r="AD2074">
        <f t="shared" si="263"/>
        <v>19</v>
      </c>
    </row>
    <row r="2075" spans="1:3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152.60429999999999</v>
      </c>
      <c r="P2075" s="5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1">
        <f t="shared" si="260"/>
        <v>42087.668032407411</v>
      </c>
      <c r="T2075" s="11">
        <f t="shared" si="261"/>
        <v>42132.668032407411</v>
      </c>
      <c r="AC2075">
        <f t="shared" si="262"/>
        <v>11</v>
      </c>
      <c r="AD2075">
        <f t="shared" si="263"/>
        <v>19</v>
      </c>
    </row>
    <row r="2076" spans="1:3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102.49999999999999</v>
      </c>
      <c r="P2076" s="5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1">
        <f t="shared" si="260"/>
        <v>42466.826180555552</v>
      </c>
      <c r="T2076" s="11">
        <f t="shared" si="261"/>
        <v>42496.826180555552</v>
      </c>
      <c r="AC2076">
        <f t="shared" si="262"/>
        <v>11</v>
      </c>
      <c r="AD2076">
        <f t="shared" si="263"/>
        <v>19</v>
      </c>
    </row>
    <row r="2077" spans="1:3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1678.3738373837384</v>
      </c>
      <c r="P2077" s="5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1">
        <f t="shared" si="260"/>
        <v>41450.681574074071</v>
      </c>
      <c r="T2077" s="11">
        <f t="shared" si="261"/>
        <v>41480.681574074071</v>
      </c>
      <c r="AC2077">
        <f t="shared" si="262"/>
        <v>11</v>
      </c>
      <c r="AD2077">
        <f t="shared" si="263"/>
        <v>19</v>
      </c>
    </row>
    <row r="2078" spans="1:3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543.349156424581</v>
      </c>
      <c r="P2078" s="5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1">
        <f t="shared" si="260"/>
        <v>41803.880659722221</v>
      </c>
      <c r="T2078" s="11">
        <f t="shared" si="261"/>
        <v>41843.880659722221</v>
      </c>
      <c r="AC2078">
        <f t="shared" si="262"/>
        <v>11</v>
      </c>
      <c r="AD2078">
        <f t="shared" si="263"/>
        <v>19</v>
      </c>
    </row>
    <row r="2079" spans="1:3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115.50800000000001</v>
      </c>
      <c r="P2079" s="5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1">
        <f t="shared" si="260"/>
        <v>42103.042546296296</v>
      </c>
      <c r="T2079" s="11">
        <f t="shared" si="261"/>
        <v>42160.875</v>
      </c>
      <c r="AC2079">
        <f t="shared" si="262"/>
        <v>11</v>
      </c>
      <c r="AD2079">
        <f t="shared" si="263"/>
        <v>19</v>
      </c>
    </row>
    <row r="2080" spans="1:3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131.20499999999998</v>
      </c>
      <c r="P2080" s="5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1">
        <f t="shared" si="260"/>
        <v>42692.771493055552</v>
      </c>
      <c r="T2080" s="11">
        <f t="shared" si="261"/>
        <v>42722.771493055552</v>
      </c>
      <c r="AC2080">
        <f t="shared" si="262"/>
        <v>11</v>
      </c>
      <c r="AD2080">
        <f t="shared" si="263"/>
        <v>19</v>
      </c>
    </row>
    <row r="2081" spans="1:3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288.17</v>
      </c>
      <c r="P2081" s="5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1">
        <f t="shared" si="260"/>
        <v>42150.71056712963</v>
      </c>
      <c r="T2081" s="11">
        <f t="shared" si="261"/>
        <v>42180.791666666672</v>
      </c>
      <c r="AC2081">
        <f t="shared" si="262"/>
        <v>11</v>
      </c>
      <c r="AD2081">
        <f t="shared" si="263"/>
        <v>19</v>
      </c>
    </row>
    <row r="2082" spans="1:3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507.8</v>
      </c>
      <c r="P2082" s="5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1">
        <f t="shared" si="260"/>
        <v>42289.957175925927</v>
      </c>
      <c r="T2082" s="11">
        <f t="shared" si="261"/>
        <v>42319.998842592591</v>
      </c>
      <c r="AC2082">
        <f t="shared" si="262"/>
        <v>11</v>
      </c>
      <c r="AD2082">
        <f t="shared" si="263"/>
        <v>19</v>
      </c>
    </row>
    <row r="2083" spans="1:3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114.57142857142857</v>
      </c>
      <c r="P2083" s="5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1">
        <f t="shared" si="260"/>
        <v>41004.15688657407</v>
      </c>
      <c r="T2083" s="11">
        <f t="shared" si="261"/>
        <v>41045.207638888889</v>
      </c>
      <c r="AC2083">
        <f t="shared" si="262"/>
        <v>6</v>
      </c>
      <c r="AD2083">
        <f t="shared" si="263"/>
        <v>16</v>
      </c>
    </row>
    <row r="2084" spans="1:3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110.73333333333333</v>
      </c>
      <c r="P2084" s="5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1">
        <f t="shared" si="260"/>
        <v>40811.120324074072</v>
      </c>
      <c r="T2084" s="11">
        <f t="shared" si="261"/>
        <v>40871.161990740744</v>
      </c>
      <c r="AC2084">
        <f t="shared" si="262"/>
        <v>6</v>
      </c>
      <c r="AD2084">
        <f t="shared" si="263"/>
        <v>16</v>
      </c>
    </row>
    <row r="2085" spans="1:3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113.33333333333333</v>
      </c>
      <c r="P2085" s="5">
        <f t="shared" si="257"/>
        <v>34</v>
      </c>
      <c r="Q2085" t="str">
        <f t="shared" si="258"/>
        <v>music</v>
      </c>
      <c r="R2085" t="str">
        <f t="shared" si="259"/>
        <v>indie rock</v>
      </c>
      <c r="S2085" s="11">
        <f t="shared" si="260"/>
        <v>41034.72216435185</v>
      </c>
      <c r="T2085" s="11">
        <f t="shared" si="261"/>
        <v>41064.72216435185</v>
      </c>
      <c r="AC2085">
        <f t="shared" si="262"/>
        <v>6</v>
      </c>
      <c r="AD2085">
        <f t="shared" si="263"/>
        <v>16</v>
      </c>
    </row>
    <row r="2086" spans="1:3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108.33333333333333</v>
      </c>
      <c r="P2086" s="5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1">
        <f t="shared" si="260"/>
        <v>41731.833124999997</v>
      </c>
      <c r="T2086" s="11">
        <f t="shared" si="261"/>
        <v>41763.290972222225</v>
      </c>
      <c r="AC2086">
        <f t="shared" si="262"/>
        <v>6</v>
      </c>
      <c r="AD2086">
        <f t="shared" si="263"/>
        <v>16</v>
      </c>
    </row>
    <row r="2087" spans="1:3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123.53333333333335</v>
      </c>
      <c r="P2087" s="5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1">
        <f t="shared" si="260"/>
        <v>41075.835497685184</v>
      </c>
      <c r="T2087" s="11">
        <f t="shared" si="261"/>
        <v>41105.835497685184</v>
      </c>
      <c r="AC2087">
        <f t="shared" si="262"/>
        <v>6</v>
      </c>
      <c r="AD2087">
        <f t="shared" si="263"/>
        <v>16</v>
      </c>
    </row>
    <row r="2088" spans="1:3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100.69999999999999</v>
      </c>
      <c r="P2088" s="5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1">
        <f t="shared" si="260"/>
        <v>40860.67050925926</v>
      </c>
      <c r="T2088" s="11">
        <f t="shared" si="261"/>
        <v>40891.207638888889</v>
      </c>
      <c r="AC2088">
        <f t="shared" si="262"/>
        <v>6</v>
      </c>
      <c r="AD2088">
        <f t="shared" si="263"/>
        <v>16</v>
      </c>
    </row>
    <row r="2089" spans="1:3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103.53333333333335</v>
      </c>
      <c r="P2089" s="5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1">
        <f t="shared" si="260"/>
        <v>40764.204375000001</v>
      </c>
      <c r="T2089" s="11">
        <f t="shared" si="261"/>
        <v>40794.204375000001</v>
      </c>
      <c r="AC2089">
        <f t="shared" si="262"/>
        <v>6</v>
      </c>
      <c r="AD2089">
        <f t="shared" si="263"/>
        <v>16</v>
      </c>
    </row>
    <row r="2090" spans="1:3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115.51066666666668</v>
      </c>
      <c r="P2090" s="5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1">
        <f t="shared" si="260"/>
        <v>40395.714722222227</v>
      </c>
      <c r="T2090" s="11">
        <f t="shared" si="261"/>
        <v>40432.165972222225</v>
      </c>
      <c r="AC2090">
        <f t="shared" si="262"/>
        <v>6</v>
      </c>
      <c r="AD2090">
        <f t="shared" si="263"/>
        <v>16</v>
      </c>
    </row>
    <row r="2091" spans="1:3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120.4004</v>
      </c>
      <c r="P2091" s="5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1">
        <f t="shared" si="260"/>
        <v>41453.076319444444</v>
      </c>
      <c r="T2091" s="11">
        <f t="shared" si="261"/>
        <v>41488.076319444444</v>
      </c>
      <c r="AC2091">
        <f t="shared" si="262"/>
        <v>6</v>
      </c>
      <c r="AD2091">
        <f t="shared" si="263"/>
        <v>16</v>
      </c>
    </row>
    <row r="2092" spans="1:3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115.040375</v>
      </c>
      <c r="P2092" s="5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1">
        <f t="shared" si="260"/>
        <v>41299.381423611107</v>
      </c>
      <c r="T2092" s="11">
        <f t="shared" si="261"/>
        <v>41329.381423611107</v>
      </c>
      <c r="AC2092">
        <f t="shared" si="262"/>
        <v>6</v>
      </c>
      <c r="AD2092">
        <f t="shared" si="263"/>
        <v>16</v>
      </c>
    </row>
    <row r="2093" spans="1:3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120.46777777777777</v>
      </c>
      <c r="P2093" s="5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1">
        <f t="shared" si="260"/>
        <v>40555.322662037041</v>
      </c>
      <c r="T2093" s="11">
        <f t="shared" si="261"/>
        <v>40603.833333333336</v>
      </c>
      <c r="AC2093">
        <f t="shared" si="262"/>
        <v>6</v>
      </c>
      <c r="AD2093">
        <f t="shared" si="263"/>
        <v>16</v>
      </c>
    </row>
    <row r="2094" spans="1:3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101.28333333333333</v>
      </c>
      <c r="P2094" s="5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1">
        <f t="shared" si="260"/>
        <v>40763.707546296297</v>
      </c>
      <c r="T2094" s="11">
        <f t="shared" si="261"/>
        <v>40823.707546296297</v>
      </c>
      <c r="AC2094">
        <f t="shared" si="262"/>
        <v>6</v>
      </c>
      <c r="AD2094">
        <f t="shared" si="263"/>
        <v>16</v>
      </c>
    </row>
    <row r="2095" spans="1:3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102.46666666666667</v>
      </c>
      <c r="P2095" s="5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1">
        <f t="shared" si="260"/>
        <v>41205.854537037041</v>
      </c>
      <c r="T2095" s="11">
        <f t="shared" si="261"/>
        <v>41265.896203703705</v>
      </c>
      <c r="AC2095">
        <f t="shared" si="262"/>
        <v>6</v>
      </c>
      <c r="AD2095">
        <f t="shared" si="263"/>
        <v>16</v>
      </c>
    </row>
    <row r="2096" spans="1:3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120.54285714285714</v>
      </c>
      <c r="P2096" s="5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1">
        <f t="shared" si="260"/>
        <v>40939.02002314815</v>
      </c>
      <c r="T2096" s="11">
        <f t="shared" si="261"/>
        <v>40973.125</v>
      </c>
      <c r="AC2096">
        <f t="shared" si="262"/>
        <v>6</v>
      </c>
      <c r="AD2096">
        <f t="shared" si="263"/>
        <v>16</v>
      </c>
    </row>
    <row r="2097" spans="1:3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100</v>
      </c>
      <c r="P2097" s="5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1">
        <f t="shared" si="260"/>
        <v>40758.733483796299</v>
      </c>
      <c r="T2097" s="11">
        <f t="shared" si="261"/>
        <v>40818.733483796299</v>
      </c>
      <c r="AC2097">
        <f t="shared" si="262"/>
        <v>6</v>
      </c>
      <c r="AD2097">
        <f t="shared" si="263"/>
        <v>16</v>
      </c>
    </row>
    <row r="2098" spans="1:3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101.66666666666666</v>
      </c>
      <c r="P2098" s="5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1">
        <f t="shared" si="260"/>
        <v>41192.758506944447</v>
      </c>
      <c r="T2098" s="11">
        <f t="shared" si="261"/>
        <v>41208.165972222225</v>
      </c>
      <c r="AC2098">
        <f t="shared" si="262"/>
        <v>6</v>
      </c>
      <c r="AD2098">
        <f t="shared" si="263"/>
        <v>16</v>
      </c>
    </row>
    <row r="2099" spans="1:3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100</v>
      </c>
      <c r="P2099" s="5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1">
        <f t="shared" si="260"/>
        <v>40818.584895833337</v>
      </c>
      <c r="T2099" s="11">
        <f t="shared" si="261"/>
        <v>40878.626562500001</v>
      </c>
      <c r="AC2099">
        <f t="shared" si="262"/>
        <v>6</v>
      </c>
      <c r="AD2099">
        <f t="shared" si="263"/>
        <v>16</v>
      </c>
    </row>
    <row r="2100" spans="1:3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100.33333333333334</v>
      </c>
      <c r="P2100" s="5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1">
        <f t="shared" si="260"/>
        <v>40946.11383101852</v>
      </c>
      <c r="T2100" s="11">
        <f t="shared" si="261"/>
        <v>40976.11383101852</v>
      </c>
      <c r="AC2100">
        <f t="shared" si="262"/>
        <v>6</v>
      </c>
      <c r="AD2100">
        <f t="shared" si="263"/>
        <v>16</v>
      </c>
    </row>
    <row r="2101" spans="1:3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132.36666666666667</v>
      </c>
      <c r="P2101" s="5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1">
        <f t="shared" si="260"/>
        <v>42173.746342592596</v>
      </c>
      <c r="T2101" s="11">
        <f t="shared" si="261"/>
        <v>42187.152777777781</v>
      </c>
      <c r="AC2101">
        <f t="shared" si="262"/>
        <v>6</v>
      </c>
      <c r="AD2101">
        <f t="shared" si="263"/>
        <v>16</v>
      </c>
    </row>
    <row r="2102" spans="1:3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136.66666666666666</v>
      </c>
      <c r="P2102" s="5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1">
        <f t="shared" si="260"/>
        <v>41074.834965277776</v>
      </c>
      <c r="T2102" s="11">
        <f t="shared" si="261"/>
        <v>41090.165972222225</v>
      </c>
      <c r="AC2102">
        <f t="shared" si="262"/>
        <v>6</v>
      </c>
      <c r="AD2102">
        <f t="shared" si="263"/>
        <v>16</v>
      </c>
    </row>
    <row r="2103" spans="1:3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113.25</v>
      </c>
      <c r="P2103" s="5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1">
        <f t="shared" si="260"/>
        <v>40892.149467592593</v>
      </c>
      <c r="T2103" s="11">
        <f t="shared" si="261"/>
        <v>40952.149467592593</v>
      </c>
      <c r="AC2103">
        <f t="shared" si="262"/>
        <v>6</v>
      </c>
      <c r="AD2103">
        <f t="shared" si="263"/>
        <v>16</v>
      </c>
    </row>
    <row r="2104" spans="1:3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136</v>
      </c>
      <c r="P2104" s="5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1">
        <f t="shared" si="260"/>
        <v>40638.868611111109</v>
      </c>
      <c r="T2104" s="11">
        <f t="shared" si="261"/>
        <v>40668.868611111109</v>
      </c>
      <c r="AC2104">
        <f t="shared" si="262"/>
        <v>6</v>
      </c>
      <c r="AD2104">
        <f t="shared" si="263"/>
        <v>16</v>
      </c>
    </row>
    <row r="2105" spans="1:3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146.12318374694613</v>
      </c>
      <c r="P2105" s="5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1">
        <f t="shared" si="260"/>
        <v>41192.754942129628</v>
      </c>
      <c r="T2105" s="11">
        <f t="shared" si="261"/>
        <v>41222.7966087963</v>
      </c>
      <c r="AC2105">
        <f t="shared" si="262"/>
        <v>6</v>
      </c>
      <c r="AD2105">
        <f t="shared" si="263"/>
        <v>16</v>
      </c>
    </row>
    <row r="2106" spans="1:3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129.5</v>
      </c>
      <c r="P2106" s="5">
        <f t="shared" si="257"/>
        <v>28</v>
      </c>
      <c r="Q2106" t="str">
        <f t="shared" si="258"/>
        <v>music</v>
      </c>
      <c r="R2106" t="str">
        <f t="shared" si="259"/>
        <v>indie rock</v>
      </c>
      <c r="S2106" s="11">
        <f t="shared" si="260"/>
        <v>41394.074467592596</v>
      </c>
      <c r="T2106" s="11">
        <f t="shared" si="261"/>
        <v>41425</v>
      </c>
      <c r="AC2106">
        <f t="shared" si="262"/>
        <v>6</v>
      </c>
      <c r="AD2106">
        <f t="shared" si="263"/>
        <v>16</v>
      </c>
    </row>
    <row r="2107" spans="1:3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254</v>
      </c>
      <c r="P2107" s="5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1">
        <f t="shared" si="260"/>
        <v>41951.788807870369</v>
      </c>
      <c r="T2107" s="11">
        <f t="shared" si="261"/>
        <v>41964.166666666672</v>
      </c>
      <c r="AC2107">
        <f t="shared" si="262"/>
        <v>6</v>
      </c>
      <c r="AD2107">
        <f t="shared" si="263"/>
        <v>16</v>
      </c>
    </row>
    <row r="2108" spans="1:3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107.04545454545456</v>
      </c>
      <c r="P2108" s="5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1">
        <f t="shared" si="260"/>
        <v>41270.21497685185</v>
      </c>
      <c r="T2108" s="11">
        <f t="shared" si="261"/>
        <v>41300.21497685185</v>
      </c>
      <c r="AC2108">
        <f t="shared" si="262"/>
        <v>6</v>
      </c>
      <c r="AD2108">
        <f t="shared" si="263"/>
        <v>16</v>
      </c>
    </row>
    <row r="2109" spans="1:3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107.73299999999999</v>
      </c>
      <c r="P2109" s="5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1">
        <f t="shared" si="260"/>
        <v>41934.71056712963</v>
      </c>
      <c r="T2109" s="11">
        <f t="shared" si="261"/>
        <v>41955.752233796295</v>
      </c>
      <c r="AC2109">
        <f t="shared" si="262"/>
        <v>6</v>
      </c>
      <c r="AD2109">
        <f t="shared" si="263"/>
        <v>16</v>
      </c>
    </row>
    <row r="2110" spans="1:3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107.31250000000001</v>
      </c>
      <c r="P2110" s="5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1">
        <f t="shared" si="260"/>
        <v>41135.175694444442</v>
      </c>
      <c r="T2110" s="11">
        <f t="shared" si="261"/>
        <v>41162.163194444445</v>
      </c>
      <c r="AC2110">
        <f t="shared" si="262"/>
        <v>6</v>
      </c>
      <c r="AD2110">
        <f t="shared" si="263"/>
        <v>16</v>
      </c>
    </row>
    <row r="2111" spans="1:3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106.52500000000001</v>
      </c>
      <c r="P2111" s="5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1">
        <f t="shared" si="260"/>
        <v>42160.708530092597</v>
      </c>
      <c r="T2111" s="11">
        <f t="shared" si="261"/>
        <v>42190.708530092597</v>
      </c>
      <c r="AC2111">
        <f t="shared" si="262"/>
        <v>6</v>
      </c>
      <c r="AD2111">
        <f t="shared" si="263"/>
        <v>16</v>
      </c>
    </row>
    <row r="2112" spans="1:3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100.35000000000001</v>
      </c>
      <c r="P2112" s="5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1">
        <f t="shared" si="260"/>
        <v>41759.670937499999</v>
      </c>
      <c r="T2112" s="11">
        <f t="shared" si="261"/>
        <v>41787.207638888889</v>
      </c>
      <c r="AC2112">
        <f t="shared" si="262"/>
        <v>6</v>
      </c>
      <c r="AD2112">
        <f t="shared" si="263"/>
        <v>16</v>
      </c>
    </row>
    <row r="2113" spans="1:3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106.5</v>
      </c>
      <c r="P2113" s="5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1">
        <f t="shared" si="260"/>
        <v>40703.197048611109</v>
      </c>
      <c r="T2113" s="11">
        <f t="shared" si="261"/>
        <v>40770.041666666664</v>
      </c>
      <c r="AC2113">
        <f t="shared" si="262"/>
        <v>6</v>
      </c>
      <c r="AD2113">
        <f t="shared" si="263"/>
        <v>16</v>
      </c>
    </row>
    <row r="2114" spans="1:3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100</v>
      </c>
      <c r="P2114" s="5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1">
        <f t="shared" si="260"/>
        <v>41365.928159722222</v>
      </c>
      <c r="T2114" s="11">
        <f t="shared" si="261"/>
        <v>41379.928159722222</v>
      </c>
      <c r="AC2114">
        <f t="shared" si="262"/>
        <v>6</v>
      </c>
      <c r="AD2114">
        <f t="shared" si="263"/>
        <v>16</v>
      </c>
    </row>
    <row r="2115" spans="1:3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(E2115/D2115)*100</f>
        <v>104.85714285714285</v>
      </c>
      <c r="P2115" s="5">
        <f t="shared" ref="P2115:P2178" si="265">E2115/L2115</f>
        <v>68.598130841121488</v>
      </c>
      <c r="Q2115" t="str">
        <f t="shared" ref="Q2115:Q2178" si="266">LEFT(N2115,AC2115-1)</f>
        <v>music</v>
      </c>
      <c r="R2115" t="str">
        <f t="shared" ref="R2115:R2178" si="267">RIGHT(N2115,AD2115-AC2115)</f>
        <v>indie rock</v>
      </c>
      <c r="S2115" s="11">
        <f t="shared" ref="S2115:S2178" si="268">(J2115/86400)+DATE(1970,1,1)</f>
        <v>41870.86546296296</v>
      </c>
      <c r="T2115" s="11">
        <f t="shared" ref="T2115:T2178" si="269">(I2115/86400)+DATE(1970,1,1)</f>
        <v>41905.86546296296</v>
      </c>
      <c r="AC2115">
        <f t="shared" ref="AC2115:AC2178" si="270">FIND("/",N2115)</f>
        <v>6</v>
      </c>
      <c r="AD2115">
        <f t="shared" ref="AD2115:AD2178" si="271">LEN(N2115)</f>
        <v>16</v>
      </c>
    </row>
    <row r="2116" spans="1:3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104.69999999999999</v>
      </c>
      <c r="P2116" s="5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1">
        <f t="shared" si="268"/>
        <v>40458.815625000003</v>
      </c>
      <c r="T2116" s="11">
        <f t="shared" si="269"/>
        <v>40521.207638888889</v>
      </c>
      <c r="AC2116">
        <f t="shared" si="270"/>
        <v>6</v>
      </c>
      <c r="AD2116">
        <f t="shared" si="271"/>
        <v>16</v>
      </c>
    </row>
    <row r="2117" spans="1:3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225.66666666666669</v>
      </c>
      <c r="P2117" s="5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1">
        <f t="shared" si="268"/>
        <v>40564.081030092595</v>
      </c>
      <c r="T2117" s="11">
        <f t="shared" si="269"/>
        <v>40594.081030092595</v>
      </c>
      <c r="AC2117">
        <f t="shared" si="270"/>
        <v>6</v>
      </c>
      <c r="AD2117">
        <f t="shared" si="271"/>
        <v>16</v>
      </c>
    </row>
    <row r="2118" spans="1:3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100.90416666666667</v>
      </c>
      <c r="P2118" s="5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1">
        <f t="shared" si="268"/>
        <v>41136.777812500004</v>
      </c>
      <c r="T2118" s="11">
        <f t="shared" si="269"/>
        <v>41184.777812500004</v>
      </c>
      <c r="AC2118">
        <f t="shared" si="270"/>
        <v>6</v>
      </c>
      <c r="AD2118">
        <f t="shared" si="271"/>
        <v>16</v>
      </c>
    </row>
    <row r="2119" spans="1:3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147.75</v>
      </c>
      <c r="P2119" s="5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1">
        <f t="shared" si="268"/>
        <v>42290.059594907405</v>
      </c>
      <c r="T2119" s="11">
        <f t="shared" si="269"/>
        <v>42304.207638888889</v>
      </c>
      <c r="AC2119">
        <f t="shared" si="270"/>
        <v>6</v>
      </c>
      <c r="AD2119">
        <f t="shared" si="271"/>
        <v>16</v>
      </c>
    </row>
    <row r="2120" spans="1:3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134.61099999999999</v>
      </c>
      <c r="P2120" s="5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1">
        <f t="shared" si="268"/>
        <v>40718.839537037034</v>
      </c>
      <c r="T2120" s="11">
        <f t="shared" si="269"/>
        <v>40748.839537037034</v>
      </c>
      <c r="AC2120">
        <f t="shared" si="270"/>
        <v>6</v>
      </c>
      <c r="AD2120">
        <f t="shared" si="271"/>
        <v>16</v>
      </c>
    </row>
    <row r="2121" spans="1:3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100.75</v>
      </c>
      <c r="P2121" s="5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1">
        <f t="shared" si="268"/>
        <v>41107.130150462966</v>
      </c>
      <c r="T2121" s="11">
        <f t="shared" si="269"/>
        <v>41137.130150462966</v>
      </c>
      <c r="AC2121">
        <f t="shared" si="270"/>
        <v>6</v>
      </c>
      <c r="AD2121">
        <f t="shared" si="271"/>
        <v>16</v>
      </c>
    </row>
    <row r="2122" spans="1:3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100.880375</v>
      </c>
      <c r="P2122" s="5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1">
        <f t="shared" si="268"/>
        <v>41591.964537037034</v>
      </c>
      <c r="T2122" s="11">
        <f t="shared" si="269"/>
        <v>41640.964537037034</v>
      </c>
      <c r="AC2122">
        <f t="shared" si="270"/>
        <v>6</v>
      </c>
      <c r="AD2122">
        <f t="shared" si="271"/>
        <v>16</v>
      </c>
    </row>
    <row r="2123" spans="1:3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0.56800000000000006</v>
      </c>
      <c r="P2123" s="5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1">
        <f t="shared" si="268"/>
        <v>42716.7424537037</v>
      </c>
      <c r="T2123" s="11">
        <f t="shared" si="269"/>
        <v>42746.7424537037</v>
      </c>
      <c r="AC2123">
        <f t="shared" si="270"/>
        <v>6</v>
      </c>
      <c r="AD2123">
        <f t="shared" si="271"/>
        <v>17</v>
      </c>
    </row>
    <row r="2124" spans="1:3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0.38750000000000001</v>
      </c>
      <c r="P2124" s="5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1">
        <f t="shared" si="268"/>
        <v>42712.300567129627</v>
      </c>
      <c r="T2124" s="11">
        <f t="shared" si="269"/>
        <v>42742.300567129627</v>
      </c>
      <c r="AC2124">
        <f t="shared" si="270"/>
        <v>6</v>
      </c>
      <c r="AD2124">
        <f t="shared" si="271"/>
        <v>17</v>
      </c>
    </row>
    <row r="2125" spans="1:3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10</v>
      </c>
      <c r="P2125" s="5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1">
        <f t="shared" si="268"/>
        <v>40198.424849537041</v>
      </c>
      <c r="T2125" s="11">
        <f t="shared" si="269"/>
        <v>40252.290972222225</v>
      </c>
      <c r="AC2125">
        <f t="shared" si="270"/>
        <v>6</v>
      </c>
      <c r="AD2125">
        <f t="shared" si="271"/>
        <v>17</v>
      </c>
    </row>
    <row r="2126" spans="1:3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10.454545454545453</v>
      </c>
      <c r="P2126" s="5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1">
        <f t="shared" si="268"/>
        <v>40464.028182870374</v>
      </c>
      <c r="T2126" s="11">
        <f t="shared" si="269"/>
        <v>40512.208333333336</v>
      </c>
      <c r="AC2126">
        <f t="shared" si="270"/>
        <v>6</v>
      </c>
      <c r="AD2126">
        <f t="shared" si="271"/>
        <v>17</v>
      </c>
    </row>
    <row r="2127" spans="1:3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1.4200000000000002</v>
      </c>
      <c r="P2127" s="5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1">
        <f t="shared" si="268"/>
        <v>42191.023530092592</v>
      </c>
      <c r="T2127" s="11">
        <f t="shared" si="269"/>
        <v>42221.023530092592</v>
      </c>
      <c r="AC2127">
        <f t="shared" si="270"/>
        <v>6</v>
      </c>
      <c r="AD2127">
        <f t="shared" si="271"/>
        <v>17</v>
      </c>
    </row>
    <row r="2128" spans="1:3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0.05</v>
      </c>
      <c r="P2128" s="5">
        <f t="shared" si="265"/>
        <v>5</v>
      </c>
      <c r="Q2128" t="str">
        <f t="shared" si="266"/>
        <v>games</v>
      </c>
      <c r="R2128" t="str">
        <f t="shared" si="267"/>
        <v>video games</v>
      </c>
      <c r="S2128" s="11">
        <f t="shared" si="268"/>
        <v>41951.973229166666</v>
      </c>
      <c r="T2128" s="11">
        <f t="shared" si="269"/>
        <v>41981.973229166666</v>
      </c>
      <c r="AC2128">
        <f t="shared" si="270"/>
        <v>6</v>
      </c>
      <c r="AD2128">
        <f t="shared" si="271"/>
        <v>17</v>
      </c>
    </row>
    <row r="2129" spans="1:3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28.842857142857142</v>
      </c>
      <c r="P2129" s="5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1">
        <f t="shared" si="268"/>
        <v>42045.505358796298</v>
      </c>
      <c r="T2129" s="11">
        <f t="shared" si="269"/>
        <v>42075.463692129633</v>
      </c>
      <c r="AC2129">
        <f t="shared" si="270"/>
        <v>6</v>
      </c>
      <c r="AD2129">
        <f t="shared" si="271"/>
        <v>17</v>
      </c>
    </row>
    <row r="2130" spans="1:3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0.16666666666666669</v>
      </c>
      <c r="P2130" s="5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1">
        <f t="shared" si="268"/>
        <v>41843.772789351853</v>
      </c>
      <c r="T2130" s="11">
        <f t="shared" si="269"/>
        <v>41903.772789351853</v>
      </c>
      <c r="AC2130">
        <f t="shared" si="270"/>
        <v>6</v>
      </c>
      <c r="AD2130">
        <f t="shared" si="271"/>
        <v>17</v>
      </c>
    </row>
    <row r="2131" spans="1:3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11.799999999999999</v>
      </c>
      <c r="P2131" s="5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1">
        <f t="shared" si="268"/>
        <v>42409.024305555555</v>
      </c>
      <c r="T2131" s="11">
        <f t="shared" si="269"/>
        <v>42439.024305555555</v>
      </c>
      <c r="AC2131">
        <f t="shared" si="270"/>
        <v>6</v>
      </c>
      <c r="AD2131">
        <f t="shared" si="271"/>
        <v>17</v>
      </c>
    </row>
    <row r="2132" spans="1:3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0.20238095238095236</v>
      </c>
      <c r="P2132" s="5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1">
        <f t="shared" si="268"/>
        <v>41832.086377314816</v>
      </c>
      <c r="T2132" s="11">
        <f t="shared" si="269"/>
        <v>41867.086377314816</v>
      </c>
      <c r="AC2132">
        <f t="shared" si="270"/>
        <v>6</v>
      </c>
      <c r="AD2132">
        <f t="shared" si="271"/>
        <v>17</v>
      </c>
    </row>
    <row r="2133" spans="1:3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5</v>
      </c>
      <c r="P2133" s="5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1">
        <f t="shared" si="268"/>
        <v>42167.207071759258</v>
      </c>
      <c r="T2133" s="11">
        <f t="shared" si="269"/>
        <v>42197.207071759258</v>
      </c>
      <c r="AC2133">
        <f t="shared" si="270"/>
        <v>6</v>
      </c>
      <c r="AD2133">
        <f t="shared" si="271"/>
        <v>17</v>
      </c>
    </row>
    <row r="2134" spans="1:3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2.1129899999999995</v>
      </c>
      <c r="P2134" s="5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1">
        <f t="shared" si="268"/>
        <v>41643.487175925926</v>
      </c>
      <c r="T2134" s="11">
        <f t="shared" si="269"/>
        <v>41673.487175925926</v>
      </c>
      <c r="AC2134">
        <f t="shared" si="270"/>
        <v>6</v>
      </c>
      <c r="AD2134">
        <f t="shared" si="271"/>
        <v>17</v>
      </c>
    </row>
    <row r="2135" spans="1:3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</v>
      </c>
      <c r="P2135" s="5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1">
        <f t="shared" si="268"/>
        <v>40619.097210648149</v>
      </c>
      <c r="T2135" s="11">
        <f t="shared" si="269"/>
        <v>40657.290972222225</v>
      </c>
      <c r="AC2135">
        <f t="shared" si="270"/>
        <v>6</v>
      </c>
      <c r="AD2135">
        <f t="shared" si="271"/>
        <v>17</v>
      </c>
    </row>
    <row r="2136" spans="1:3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1.7333333333333332</v>
      </c>
      <c r="P2136" s="5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1">
        <f t="shared" si="268"/>
        <v>41361.886469907404</v>
      </c>
      <c r="T2136" s="11">
        <f t="shared" si="269"/>
        <v>41391.886469907404</v>
      </c>
      <c r="AC2136">
        <f t="shared" si="270"/>
        <v>6</v>
      </c>
      <c r="AD2136">
        <f t="shared" si="271"/>
        <v>17</v>
      </c>
    </row>
    <row r="2137" spans="1:3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</v>
      </c>
      <c r="P2137" s="5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1">
        <f t="shared" si="268"/>
        <v>41156.96334490741</v>
      </c>
      <c r="T2137" s="11">
        <f t="shared" si="269"/>
        <v>41186.96334490741</v>
      </c>
      <c r="AC2137">
        <f t="shared" si="270"/>
        <v>6</v>
      </c>
      <c r="AD2137">
        <f t="shared" si="271"/>
        <v>17</v>
      </c>
    </row>
    <row r="2138" spans="1:3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5.9612499999999999E-2</v>
      </c>
      <c r="P2138" s="5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1">
        <f t="shared" si="268"/>
        <v>41536.509097222224</v>
      </c>
      <c r="T2138" s="11">
        <f t="shared" si="269"/>
        <v>41566.509097222224</v>
      </c>
      <c r="AC2138">
        <f t="shared" si="270"/>
        <v>6</v>
      </c>
      <c r="AD2138">
        <f t="shared" si="271"/>
        <v>17</v>
      </c>
    </row>
    <row r="2139" spans="1:3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28.405999999999999</v>
      </c>
      <c r="P2139" s="5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1">
        <f t="shared" si="268"/>
        <v>41948.771168981482</v>
      </c>
      <c r="T2139" s="11">
        <f t="shared" si="269"/>
        <v>41978.771168981482</v>
      </c>
      <c r="AC2139">
        <f t="shared" si="270"/>
        <v>6</v>
      </c>
      <c r="AD2139">
        <f t="shared" si="271"/>
        <v>17</v>
      </c>
    </row>
    <row r="2140" spans="1:3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12.8</v>
      </c>
      <c r="P2140" s="5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1">
        <f t="shared" si="268"/>
        <v>41557.013182870374</v>
      </c>
      <c r="T2140" s="11">
        <f t="shared" si="269"/>
        <v>41587.054849537039</v>
      </c>
      <c r="AC2140">
        <f t="shared" si="270"/>
        <v>6</v>
      </c>
      <c r="AD2140">
        <f t="shared" si="271"/>
        <v>17</v>
      </c>
    </row>
    <row r="2141" spans="1:3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5.42</v>
      </c>
      <c r="P2141" s="5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1">
        <f t="shared" si="268"/>
        <v>42647.750092592592</v>
      </c>
      <c r="T2141" s="11">
        <f t="shared" si="269"/>
        <v>42677.750092592592</v>
      </c>
      <c r="AC2141">
        <f t="shared" si="270"/>
        <v>6</v>
      </c>
      <c r="AD2141">
        <f t="shared" si="271"/>
        <v>17</v>
      </c>
    </row>
    <row r="2142" spans="1:3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0.11199999999999999</v>
      </c>
      <c r="P2142" s="5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1">
        <f t="shared" si="268"/>
        <v>41255.833611111113</v>
      </c>
      <c r="T2142" s="11">
        <f t="shared" si="269"/>
        <v>41285.833611111113</v>
      </c>
      <c r="AC2142">
        <f t="shared" si="270"/>
        <v>6</v>
      </c>
      <c r="AD2142">
        <f t="shared" si="271"/>
        <v>17</v>
      </c>
    </row>
    <row r="2143" spans="1:3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5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1">
        <f t="shared" si="268"/>
        <v>41927.235636574071</v>
      </c>
      <c r="T2143" s="11">
        <f t="shared" si="269"/>
        <v>41957.277303240742</v>
      </c>
      <c r="AC2143">
        <f t="shared" si="270"/>
        <v>6</v>
      </c>
      <c r="AD2143">
        <f t="shared" si="271"/>
        <v>17</v>
      </c>
    </row>
    <row r="2144" spans="1:3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5.7238095238095239</v>
      </c>
      <c r="P2144" s="5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1">
        <f t="shared" si="268"/>
        <v>42340.701504629629</v>
      </c>
      <c r="T2144" s="11">
        <f t="shared" si="269"/>
        <v>42368.701504629629</v>
      </c>
      <c r="AC2144">
        <f t="shared" si="270"/>
        <v>6</v>
      </c>
      <c r="AD2144">
        <f t="shared" si="271"/>
        <v>17</v>
      </c>
    </row>
    <row r="2145" spans="1:3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11.25</v>
      </c>
      <c r="P2145" s="5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1">
        <f t="shared" si="268"/>
        <v>40332.886712962965</v>
      </c>
      <c r="T2145" s="11">
        <f t="shared" si="269"/>
        <v>40380.791666666664</v>
      </c>
      <c r="AC2145">
        <f t="shared" si="270"/>
        <v>6</v>
      </c>
      <c r="AD2145">
        <f t="shared" si="271"/>
        <v>17</v>
      </c>
    </row>
    <row r="2146" spans="1:3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1.7098591549295776</v>
      </c>
      <c r="P2146" s="5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1">
        <f t="shared" si="268"/>
        <v>41499.546759259261</v>
      </c>
      <c r="T2146" s="11">
        <f t="shared" si="269"/>
        <v>41531.546759259261</v>
      </c>
      <c r="AC2146">
        <f t="shared" si="270"/>
        <v>6</v>
      </c>
      <c r="AD2146">
        <f t="shared" si="271"/>
        <v>17</v>
      </c>
    </row>
    <row r="2147" spans="1:3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30.433333333333334</v>
      </c>
      <c r="P2147" s="5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1">
        <f t="shared" si="268"/>
        <v>41575.237430555557</v>
      </c>
      <c r="T2147" s="11">
        <f t="shared" si="269"/>
        <v>41605.279097222221</v>
      </c>
      <c r="AC2147">
        <f t="shared" si="270"/>
        <v>6</v>
      </c>
      <c r="AD2147">
        <f t="shared" si="271"/>
        <v>17</v>
      </c>
    </row>
    <row r="2148" spans="1:3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0.02</v>
      </c>
      <c r="P2148" s="5">
        <f t="shared" si="265"/>
        <v>1</v>
      </c>
      <c r="Q2148" t="str">
        <f t="shared" si="266"/>
        <v>games</v>
      </c>
      <c r="R2148" t="str">
        <f t="shared" si="267"/>
        <v>video games</v>
      </c>
      <c r="S2148" s="11">
        <f t="shared" si="268"/>
        <v>42397.679513888885</v>
      </c>
      <c r="T2148" s="11">
        <f t="shared" si="269"/>
        <v>42411.679513888885</v>
      </c>
      <c r="AC2148">
        <f t="shared" si="270"/>
        <v>6</v>
      </c>
      <c r="AD2148">
        <f t="shared" si="271"/>
        <v>17</v>
      </c>
    </row>
    <row r="2149" spans="1:3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0.69641025641025645</v>
      </c>
      <c r="P2149" s="5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1">
        <f t="shared" si="268"/>
        <v>41927.295694444445</v>
      </c>
      <c r="T2149" s="11">
        <f t="shared" si="269"/>
        <v>41959.337361111116</v>
      </c>
      <c r="AC2149">
        <f t="shared" si="270"/>
        <v>6</v>
      </c>
      <c r="AD2149">
        <f t="shared" si="271"/>
        <v>17</v>
      </c>
    </row>
    <row r="2150" spans="1:3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2</v>
      </c>
      <c r="P2150" s="5">
        <f t="shared" si="265"/>
        <v>1</v>
      </c>
      <c r="Q2150" t="str">
        <f t="shared" si="266"/>
        <v>games</v>
      </c>
      <c r="R2150" t="str">
        <f t="shared" si="267"/>
        <v>video games</v>
      </c>
      <c r="S2150" s="11">
        <f t="shared" si="268"/>
        <v>42066.733587962968</v>
      </c>
      <c r="T2150" s="11">
        <f t="shared" si="269"/>
        <v>42096.691921296297</v>
      </c>
      <c r="AC2150">
        <f t="shared" si="270"/>
        <v>6</v>
      </c>
      <c r="AD2150">
        <f t="shared" si="271"/>
        <v>17</v>
      </c>
    </row>
    <row r="2151" spans="1:3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5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1">
        <f t="shared" si="268"/>
        <v>40355.024953703702</v>
      </c>
      <c r="T2151" s="11">
        <f t="shared" si="269"/>
        <v>40390</v>
      </c>
      <c r="AC2151">
        <f t="shared" si="270"/>
        <v>6</v>
      </c>
      <c r="AD2151">
        <f t="shared" si="271"/>
        <v>17</v>
      </c>
    </row>
    <row r="2152" spans="1:3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0.80999999999999994</v>
      </c>
      <c r="P2152" s="5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1">
        <f t="shared" si="268"/>
        <v>42534.284710648149</v>
      </c>
      <c r="T2152" s="11">
        <f t="shared" si="269"/>
        <v>42564.284710648149</v>
      </c>
      <c r="AC2152">
        <f t="shared" si="270"/>
        <v>6</v>
      </c>
      <c r="AD2152">
        <f t="shared" si="271"/>
        <v>17</v>
      </c>
    </row>
    <row r="2153" spans="1:3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0.26222222222222225</v>
      </c>
      <c r="P2153" s="5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1">
        <f t="shared" si="268"/>
        <v>42520.847384259258</v>
      </c>
      <c r="T2153" s="11">
        <f t="shared" si="269"/>
        <v>42550.847384259258</v>
      </c>
      <c r="AC2153">
        <f t="shared" si="270"/>
        <v>6</v>
      </c>
      <c r="AD2153">
        <f t="shared" si="271"/>
        <v>17</v>
      </c>
    </row>
    <row r="2154" spans="1:3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0.16666666666666669</v>
      </c>
      <c r="P2154" s="5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1">
        <f t="shared" si="268"/>
        <v>41683.832280092596</v>
      </c>
      <c r="T2154" s="11">
        <f t="shared" si="269"/>
        <v>41713.790613425925</v>
      </c>
      <c r="AC2154">
        <f t="shared" si="270"/>
        <v>6</v>
      </c>
      <c r="AD2154">
        <f t="shared" si="271"/>
        <v>17</v>
      </c>
    </row>
    <row r="2155" spans="1:3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9.124454880912446E-3</v>
      </c>
      <c r="P2155" s="5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1">
        <f t="shared" si="268"/>
        <v>41974.911087962959</v>
      </c>
      <c r="T2155" s="11">
        <f t="shared" si="269"/>
        <v>42014.332638888889</v>
      </c>
      <c r="AC2155">
        <f t="shared" si="270"/>
        <v>6</v>
      </c>
      <c r="AD2155">
        <f t="shared" si="271"/>
        <v>17</v>
      </c>
    </row>
    <row r="2156" spans="1:3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0.8</v>
      </c>
      <c r="P2156" s="5">
        <f t="shared" si="265"/>
        <v>1</v>
      </c>
      <c r="Q2156" t="str">
        <f t="shared" si="266"/>
        <v>games</v>
      </c>
      <c r="R2156" t="str">
        <f t="shared" si="267"/>
        <v>video games</v>
      </c>
      <c r="S2156" s="11">
        <f t="shared" si="268"/>
        <v>41647.632256944446</v>
      </c>
      <c r="T2156" s="11">
        <f t="shared" si="269"/>
        <v>41667.632256944446</v>
      </c>
      <c r="AC2156">
        <f t="shared" si="270"/>
        <v>6</v>
      </c>
      <c r="AD2156">
        <f t="shared" si="271"/>
        <v>17</v>
      </c>
    </row>
    <row r="2157" spans="1:3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2.2999999999999998</v>
      </c>
      <c r="P2157" s="5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1">
        <f t="shared" si="268"/>
        <v>42430.747511574074</v>
      </c>
      <c r="T2157" s="11">
        <f t="shared" si="269"/>
        <v>42460.70584490741</v>
      </c>
      <c r="AC2157">
        <f t="shared" si="270"/>
        <v>6</v>
      </c>
      <c r="AD2157">
        <f t="shared" si="271"/>
        <v>17</v>
      </c>
    </row>
    <row r="2158" spans="1:3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2.6660714285714282</v>
      </c>
      <c r="P2158" s="5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1">
        <f t="shared" si="268"/>
        <v>41488.85423611111</v>
      </c>
      <c r="T2158" s="11">
        <f t="shared" si="269"/>
        <v>41533.85423611111</v>
      </c>
      <c r="AC2158">
        <f t="shared" si="270"/>
        <v>6</v>
      </c>
      <c r="AD2158">
        <f t="shared" si="271"/>
        <v>17</v>
      </c>
    </row>
    <row r="2159" spans="1:3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28.192</v>
      </c>
      <c r="P2159" s="5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1">
        <f t="shared" si="268"/>
        <v>42694.98128472222</v>
      </c>
      <c r="T2159" s="11">
        <f t="shared" si="269"/>
        <v>42727.332638888889</v>
      </c>
      <c r="AC2159">
        <f t="shared" si="270"/>
        <v>6</v>
      </c>
      <c r="AD2159">
        <f t="shared" si="271"/>
        <v>17</v>
      </c>
    </row>
    <row r="2160" spans="1:3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6.5900366666666672</v>
      </c>
      <c r="P2160" s="5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1">
        <f t="shared" si="268"/>
        <v>41264.853865740741</v>
      </c>
      <c r="T2160" s="11">
        <f t="shared" si="269"/>
        <v>41309.853865740741</v>
      </c>
      <c r="AC2160">
        <f t="shared" si="270"/>
        <v>6</v>
      </c>
      <c r="AD2160">
        <f t="shared" si="271"/>
        <v>17</v>
      </c>
    </row>
    <row r="2161" spans="1:3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0.72222222222222221</v>
      </c>
      <c r="P2161" s="5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1">
        <f t="shared" si="268"/>
        <v>40710.731180555558</v>
      </c>
      <c r="T2161" s="11">
        <f t="shared" si="269"/>
        <v>40740.731180555558</v>
      </c>
      <c r="AC2161">
        <f t="shared" si="270"/>
        <v>6</v>
      </c>
      <c r="AD2161">
        <f t="shared" si="271"/>
        <v>17</v>
      </c>
    </row>
    <row r="2162" spans="1:3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0.85000000000000009</v>
      </c>
      <c r="P2162" s="5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1">
        <f t="shared" si="268"/>
        <v>41018.711863425924</v>
      </c>
      <c r="T2162" s="11">
        <f t="shared" si="269"/>
        <v>41048.711863425924</v>
      </c>
      <c r="AC2162">
        <f t="shared" si="270"/>
        <v>6</v>
      </c>
      <c r="AD2162">
        <f t="shared" si="271"/>
        <v>17</v>
      </c>
    </row>
    <row r="2163" spans="1:3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115.75</v>
      </c>
      <c r="P2163" s="5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1">
        <f t="shared" si="268"/>
        <v>42240.852534722224</v>
      </c>
      <c r="T2163" s="11">
        <f t="shared" si="269"/>
        <v>42270.852534722224</v>
      </c>
      <c r="AC2163">
        <f t="shared" si="270"/>
        <v>6</v>
      </c>
      <c r="AD2163">
        <f t="shared" si="271"/>
        <v>10</v>
      </c>
    </row>
    <row r="2164" spans="1:3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112.26666666666667</v>
      </c>
      <c r="P2164" s="5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1">
        <f t="shared" si="268"/>
        <v>41813.766099537039</v>
      </c>
      <c r="T2164" s="11">
        <f t="shared" si="269"/>
        <v>41844.766099537039</v>
      </c>
      <c r="AC2164">
        <f t="shared" si="270"/>
        <v>6</v>
      </c>
      <c r="AD2164">
        <f t="shared" si="271"/>
        <v>10</v>
      </c>
    </row>
    <row r="2165" spans="1:3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132.20000000000002</v>
      </c>
      <c r="P2165" s="5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1">
        <f t="shared" si="268"/>
        <v>42111.899537037039</v>
      </c>
      <c r="T2165" s="11">
        <f t="shared" si="269"/>
        <v>42163.159722222219</v>
      </c>
      <c r="AC2165">
        <f t="shared" si="270"/>
        <v>6</v>
      </c>
      <c r="AD2165">
        <f t="shared" si="271"/>
        <v>10</v>
      </c>
    </row>
    <row r="2166" spans="1:3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102.63636363636364</v>
      </c>
      <c r="P2166" s="5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1">
        <f t="shared" si="268"/>
        <v>42515.71775462963</v>
      </c>
      <c r="T2166" s="11">
        <f t="shared" si="269"/>
        <v>42546.165972222225</v>
      </c>
      <c r="AC2166">
        <f t="shared" si="270"/>
        <v>6</v>
      </c>
      <c r="AD2166">
        <f t="shared" si="271"/>
        <v>10</v>
      </c>
    </row>
    <row r="2167" spans="1:3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138.64000000000001</v>
      </c>
      <c r="P2167" s="5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1">
        <f t="shared" si="268"/>
        <v>42438.667071759264</v>
      </c>
      <c r="T2167" s="11">
        <f t="shared" si="269"/>
        <v>42468.625405092593</v>
      </c>
      <c r="AC2167">
        <f t="shared" si="270"/>
        <v>6</v>
      </c>
      <c r="AD2167">
        <f t="shared" si="271"/>
        <v>10</v>
      </c>
    </row>
    <row r="2168" spans="1:3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146.6</v>
      </c>
      <c r="P2168" s="5">
        <f t="shared" si="265"/>
        <v>91.625</v>
      </c>
      <c r="Q2168" t="str">
        <f t="shared" si="266"/>
        <v>music</v>
      </c>
      <c r="R2168" t="str">
        <f t="shared" si="267"/>
        <v>rock</v>
      </c>
      <c r="S2168" s="11">
        <f t="shared" si="268"/>
        <v>41933.838171296295</v>
      </c>
      <c r="T2168" s="11">
        <f t="shared" si="269"/>
        <v>41978.879837962959</v>
      </c>
      <c r="AC2168">
        <f t="shared" si="270"/>
        <v>6</v>
      </c>
      <c r="AD2168">
        <f t="shared" si="271"/>
        <v>10</v>
      </c>
    </row>
    <row r="2169" spans="1:3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120</v>
      </c>
      <c r="P2169" s="5">
        <f t="shared" si="265"/>
        <v>22.5</v>
      </c>
      <c r="Q2169" t="str">
        <f t="shared" si="266"/>
        <v>music</v>
      </c>
      <c r="R2169" t="str">
        <f t="shared" si="267"/>
        <v>rock</v>
      </c>
      <c r="S2169" s="11">
        <f t="shared" si="268"/>
        <v>41153.066400462965</v>
      </c>
      <c r="T2169" s="11">
        <f t="shared" si="269"/>
        <v>41167.066400462965</v>
      </c>
      <c r="AC2169">
        <f t="shared" si="270"/>
        <v>6</v>
      </c>
      <c r="AD2169">
        <f t="shared" si="271"/>
        <v>10</v>
      </c>
    </row>
    <row r="2170" spans="1:3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121.5816111111111</v>
      </c>
      <c r="P2170" s="5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1">
        <f t="shared" si="268"/>
        <v>42745.600243055553</v>
      </c>
      <c r="T2170" s="11">
        <f t="shared" si="269"/>
        <v>42776.208333333328</v>
      </c>
      <c r="AC2170">
        <f t="shared" si="270"/>
        <v>6</v>
      </c>
      <c r="AD2170">
        <f t="shared" si="271"/>
        <v>10</v>
      </c>
    </row>
    <row r="2171" spans="1:3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100</v>
      </c>
      <c r="P2171" s="5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1">
        <f t="shared" si="268"/>
        <v>42793.700821759259</v>
      </c>
      <c r="T2171" s="11">
        <f t="shared" si="269"/>
        <v>42796.700821759259</v>
      </c>
      <c r="AC2171">
        <f t="shared" si="270"/>
        <v>6</v>
      </c>
      <c r="AD2171">
        <f t="shared" si="271"/>
        <v>10</v>
      </c>
    </row>
    <row r="2172" spans="1:3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180.85714285714286</v>
      </c>
      <c r="P2172" s="5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1">
        <f t="shared" si="268"/>
        <v>42198.750254629631</v>
      </c>
      <c r="T2172" s="11">
        <f t="shared" si="269"/>
        <v>42238.750254629631</v>
      </c>
      <c r="AC2172">
        <f t="shared" si="270"/>
        <v>6</v>
      </c>
      <c r="AD2172">
        <f t="shared" si="271"/>
        <v>10</v>
      </c>
    </row>
    <row r="2173" spans="1:3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106.075</v>
      </c>
      <c r="P2173" s="5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1">
        <f t="shared" si="268"/>
        <v>42141.95711805555</v>
      </c>
      <c r="T2173" s="11">
        <f t="shared" si="269"/>
        <v>42177.208333333328</v>
      </c>
      <c r="AC2173">
        <f t="shared" si="270"/>
        <v>6</v>
      </c>
      <c r="AD2173">
        <f t="shared" si="271"/>
        <v>10</v>
      </c>
    </row>
    <row r="2174" spans="1:3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100</v>
      </c>
      <c r="P2174" s="5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1">
        <f t="shared" si="268"/>
        <v>42082.580092592594</v>
      </c>
      <c r="T2174" s="11">
        <f t="shared" si="269"/>
        <v>42112.580092592594</v>
      </c>
      <c r="AC2174">
        <f t="shared" si="270"/>
        <v>6</v>
      </c>
      <c r="AD2174">
        <f t="shared" si="271"/>
        <v>10</v>
      </c>
    </row>
    <row r="2175" spans="1:3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126.92857142857143</v>
      </c>
      <c r="P2175" s="5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1">
        <f t="shared" si="268"/>
        <v>41495.692627314813</v>
      </c>
      <c r="T2175" s="11">
        <f t="shared" si="269"/>
        <v>41527.165972222225</v>
      </c>
      <c r="AC2175">
        <f t="shared" si="270"/>
        <v>6</v>
      </c>
      <c r="AD2175">
        <f t="shared" si="271"/>
        <v>10</v>
      </c>
    </row>
    <row r="2176" spans="1:3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102.97499999999999</v>
      </c>
      <c r="P2176" s="5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1">
        <f t="shared" si="268"/>
        <v>42465.542905092589</v>
      </c>
      <c r="T2176" s="11">
        <f t="shared" si="269"/>
        <v>42495.542905092589</v>
      </c>
      <c r="AC2176">
        <f t="shared" si="270"/>
        <v>6</v>
      </c>
      <c r="AD2176">
        <f t="shared" si="271"/>
        <v>10</v>
      </c>
    </row>
    <row r="2177" spans="1:3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250</v>
      </c>
      <c r="P2177" s="5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1">
        <f t="shared" si="268"/>
        <v>42565.009097222224</v>
      </c>
      <c r="T2177" s="11">
        <f t="shared" si="269"/>
        <v>42572.009097222224</v>
      </c>
      <c r="AC2177">
        <f t="shared" si="270"/>
        <v>6</v>
      </c>
      <c r="AD2177">
        <f t="shared" si="271"/>
        <v>10</v>
      </c>
    </row>
    <row r="2178" spans="1:3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126.02</v>
      </c>
      <c r="P2178" s="5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1">
        <f t="shared" si="268"/>
        <v>42096.633206018523</v>
      </c>
      <c r="T2178" s="11">
        <f t="shared" si="269"/>
        <v>42126.633206018523</v>
      </c>
      <c r="AC2178">
        <f t="shared" si="270"/>
        <v>6</v>
      </c>
      <c r="AD2178">
        <f t="shared" si="271"/>
        <v>10</v>
      </c>
    </row>
    <row r="2179" spans="1:3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(E2179/D2179)*100</f>
        <v>100.12</v>
      </c>
      <c r="P2179" s="5">
        <f t="shared" ref="P2179:P2242" si="273">E2179/L2179</f>
        <v>65.868421052631575</v>
      </c>
      <c r="Q2179" t="str">
        <f t="shared" ref="Q2179:Q2242" si="274">LEFT(N2179,AC2179-1)</f>
        <v>music</v>
      </c>
      <c r="R2179" t="str">
        <f t="shared" ref="R2179:R2242" si="275">RIGHT(N2179,AD2179-AC2179)</f>
        <v>rock</v>
      </c>
      <c r="S2179" s="11">
        <f t="shared" ref="S2179:S2242" si="276">(J2179/86400)+DATE(1970,1,1)</f>
        <v>42502.250775462962</v>
      </c>
      <c r="T2179" s="11">
        <f t="shared" ref="T2179:T2242" si="277">(I2179/86400)+DATE(1970,1,1)</f>
        <v>42527.250775462962</v>
      </c>
      <c r="AC2179">
        <f t="shared" ref="AC2179:AC2242" si="278">FIND("/",N2179)</f>
        <v>6</v>
      </c>
      <c r="AD2179">
        <f t="shared" ref="AD2179:AD2242" si="279">LEN(N2179)</f>
        <v>10</v>
      </c>
    </row>
    <row r="2180" spans="1:3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138.64000000000001</v>
      </c>
      <c r="P2180" s="5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1">
        <f t="shared" si="276"/>
        <v>42723.63653935185</v>
      </c>
      <c r="T2180" s="11">
        <f t="shared" si="277"/>
        <v>42753.63653935185</v>
      </c>
      <c r="AC2180">
        <f t="shared" si="278"/>
        <v>6</v>
      </c>
      <c r="AD2180">
        <f t="shared" si="279"/>
        <v>10</v>
      </c>
    </row>
    <row r="2181" spans="1:3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161.4</v>
      </c>
      <c r="P2181" s="5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1">
        <f t="shared" si="276"/>
        <v>42075.171203703707</v>
      </c>
      <c r="T2181" s="11">
        <f t="shared" si="277"/>
        <v>42105.171203703707</v>
      </c>
      <c r="AC2181">
        <f t="shared" si="278"/>
        <v>6</v>
      </c>
      <c r="AD2181">
        <f t="shared" si="279"/>
        <v>10</v>
      </c>
    </row>
    <row r="2182" spans="1:3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107.18419999999999</v>
      </c>
      <c r="P2182" s="5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1">
        <f t="shared" si="276"/>
        <v>42279.669768518521</v>
      </c>
      <c r="T2182" s="11">
        <f t="shared" si="277"/>
        <v>42321.711435185185</v>
      </c>
      <c r="AC2182">
        <f t="shared" si="278"/>
        <v>6</v>
      </c>
      <c r="AD2182">
        <f t="shared" si="279"/>
        <v>10</v>
      </c>
    </row>
    <row r="2183" spans="1:3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153.1</v>
      </c>
      <c r="P2183" s="5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1">
        <f t="shared" si="276"/>
        <v>42773.005243055552</v>
      </c>
      <c r="T2183" s="11">
        <f t="shared" si="277"/>
        <v>42787.005243055552</v>
      </c>
      <c r="AC2183">
        <f t="shared" si="278"/>
        <v>6</v>
      </c>
      <c r="AD2183">
        <f t="shared" si="279"/>
        <v>20</v>
      </c>
    </row>
    <row r="2184" spans="1:30" ht="48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524.16666666666663</v>
      </c>
      <c r="P2184" s="5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1">
        <f t="shared" si="276"/>
        <v>41879.900752314818</v>
      </c>
      <c r="T2184" s="11">
        <f t="shared" si="277"/>
        <v>41914.900752314818</v>
      </c>
      <c r="AC2184">
        <f t="shared" si="278"/>
        <v>6</v>
      </c>
      <c r="AD2184">
        <f t="shared" si="279"/>
        <v>20</v>
      </c>
    </row>
    <row r="2185" spans="1:3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489.27777777777777</v>
      </c>
      <c r="P2185" s="5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1">
        <f t="shared" si="276"/>
        <v>42745.365474537037</v>
      </c>
      <c r="T2185" s="11">
        <f t="shared" si="277"/>
        <v>42775.208333333328</v>
      </c>
      <c r="AC2185">
        <f t="shared" si="278"/>
        <v>6</v>
      </c>
      <c r="AD2185">
        <f t="shared" si="279"/>
        <v>20</v>
      </c>
    </row>
    <row r="2186" spans="1:3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284.74</v>
      </c>
      <c r="P2186" s="5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1">
        <f t="shared" si="276"/>
        <v>42380.690289351856</v>
      </c>
      <c r="T2186" s="11">
        <f t="shared" si="277"/>
        <v>42394.666666666672</v>
      </c>
      <c r="AC2186">
        <f t="shared" si="278"/>
        <v>6</v>
      </c>
      <c r="AD2186">
        <f t="shared" si="279"/>
        <v>20</v>
      </c>
    </row>
    <row r="2187" spans="1:3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1856.97</v>
      </c>
      <c r="P2187" s="5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1">
        <f t="shared" si="276"/>
        <v>41319.349988425922</v>
      </c>
      <c r="T2187" s="11">
        <f t="shared" si="277"/>
        <v>41359.349988425922</v>
      </c>
      <c r="AC2187">
        <f t="shared" si="278"/>
        <v>6</v>
      </c>
      <c r="AD2187">
        <f t="shared" si="279"/>
        <v>20</v>
      </c>
    </row>
    <row r="2188" spans="1:3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109.67499999999998</v>
      </c>
      <c r="P2188" s="5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1">
        <f t="shared" si="276"/>
        <v>42583.615081018521</v>
      </c>
      <c r="T2188" s="11">
        <f t="shared" si="277"/>
        <v>42620.083333333328</v>
      </c>
      <c r="AC2188">
        <f t="shared" si="278"/>
        <v>6</v>
      </c>
      <c r="AD2188">
        <f t="shared" si="279"/>
        <v>20</v>
      </c>
    </row>
    <row r="2189" spans="1:3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1014.6425</v>
      </c>
      <c r="P2189" s="5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1">
        <f t="shared" si="276"/>
        <v>42068.209097222221</v>
      </c>
      <c r="T2189" s="11">
        <f t="shared" si="277"/>
        <v>42097.165972222225</v>
      </c>
      <c r="AC2189">
        <f t="shared" si="278"/>
        <v>6</v>
      </c>
      <c r="AD2189">
        <f t="shared" si="279"/>
        <v>20</v>
      </c>
    </row>
    <row r="2190" spans="1:3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412.17692027666544</v>
      </c>
      <c r="P2190" s="5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1">
        <f t="shared" si="276"/>
        <v>42633.586122685185</v>
      </c>
      <c r="T2190" s="11">
        <f t="shared" si="277"/>
        <v>42668.708333333328</v>
      </c>
      <c r="AC2190">
        <f t="shared" si="278"/>
        <v>6</v>
      </c>
      <c r="AD2190">
        <f t="shared" si="279"/>
        <v>20</v>
      </c>
    </row>
    <row r="2191" spans="1:3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503.25</v>
      </c>
      <c r="P2191" s="5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1">
        <f t="shared" si="276"/>
        <v>42467.788194444445</v>
      </c>
      <c r="T2191" s="11">
        <f t="shared" si="277"/>
        <v>42481.916666666672</v>
      </c>
      <c r="AC2191">
        <f t="shared" si="278"/>
        <v>6</v>
      </c>
      <c r="AD2191">
        <f t="shared" si="279"/>
        <v>20</v>
      </c>
    </row>
    <row r="2192" spans="1:3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184.61052631578946</v>
      </c>
      <c r="P2192" s="5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1">
        <f t="shared" si="276"/>
        <v>42417.625046296293</v>
      </c>
      <c r="T2192" s="11">
        <f t="shared" si="277"/>
        <v>42452.290972222225</v>
      </c>
      <c r="AC2192">
        <f t="shared" si="278"/>
        <v>6</v>
      </c>
      <c r="AD2192">
        <f t="shared" si="279"/>
        <v>20</v>
      </c>
    </row>
    <row r="2193" spans="1:3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119.73333333333333</v>
      </c>
      <c r="P2193" s="5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1">
        <f t="shared" si="276"/>
        <v>42768.833645833336</v>
      </c>
      <c r="T2193" s="11">
        <f t="shared" si="277"/>
        <v>42780.833645833336</v>
      </c>
      <c r="AC2193">
        <f t="shared" si="278"/>
        <v>6</v>
      </c>
      <c r="AD2193">
        <f t="shared" si="279"/>
        <v>20</v>
      </c>
    </row>
    <row r="2194" spans="1:3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1081.2401666666667</v>
      </c>
      <c r="P2194" s="5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1">
        <f t="shared" si="276"/>
        <v>42691.8512037037</v>
      </c>
      <c r="T2194" s="11">
        <f t="shared" si="277"/>
        <v>42719.958333333328</v>
      </c>
      <c r="AC2194">
        <f t="shared" si="278"/>
        <v>6</v>
      </c>
      <c r="AD2194">
        <f t="shared" si="279"/>
        <v>20</v>
      </c>
    </row>
    <row r="2195" spans="1:3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452.37333333333333</v>
      </c>
      <c r="P2195" s="5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1">
        <f t="shared" si="276"/>
        <v>42664.405925925923</v>
      </c>
      <c r="T2195" s="11">
        <f t="shared" si="277"/>
        <v>42695.207638888889</v>
      </c>
      <c r="AC2195">
        <f t="shared" si="278"/>
        <v>6</v>
      </c>
      <c r="AD2195">
        <f t="shared" si="279"/>
        <v>20</v>
      </c>
    </row>
    <row r="2196" spans="1:3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537.37</v>
      </c>
      <c r="P2196" s="5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1">
        <f t="shared" si="276"/>
        <v>42425.757986111115</v>
      </c>
      <c r="T2196" s="11">
        <f t="shared" si="277"/>
        <v>42455.716319444444</v>
      </c>
      <c r="AC2196">
        <f t="shared" si="278"/>
        <v>6</v>
      </c>
      <c r="AD2196">
        <f t="shared" si="279"/>
        <v>20</v>
      </c>
    </row>
    <row r="2197" spans="1:3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120.32608695652173</v>
      </c>
      <c r="P2197" s="5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1">
        <f t="shared" si="276"/>
        <v>42197.771990740745</v>
      </c>
      <c r="T2197" s="11">
        <f t="shared" si="277"/>
        <v>42227.771990740745</v>
      </c>
      <c r="AC2197">
        <f t="shared" si="278"/>
        <v>6</v>
      </c>
      <c r="AD2197">
        <f t="shared" si="279"/>
        <v>20</v>
      </c>
    </row>
    <row r="2198" spans="1:3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113.83571428571429</v>
      </c>
      <c r="P2198" s="5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1">
        <f t="shared" si="276"/>
        <v>42675.487291666665</v>
      </c>
      <c r="T2198" s="11">
        <f t="shared" si="277"/>
        <v>42706.291666666672</v>
      </c>
      <c r="AC2198">
        <f t="shared" si="278"/>
        <v>6</v>
      </c>
      <c r="AD2198">
        <f t="shared" si="279"/>
        <v>20</v>
      </c>
    </row>
    <row r="2199" spans="1:3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951.03109999999992</v>
      </c>
      <c r="P2199" s="5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1">
        <f t="shared" si="276"/>
        <v>42033.584016203706</v>
      </c>
      <c r="T2199" s="11">
        <f t="shared" si="277"/>
        <v>42063.584016203706</v>
      </c>
      <c r="AC2199">
        <f t="shared" si="278"/>
        <v>6</v>
      </c>
      <c r="AD2199">
        <f t="shared" si="279"/>
        <v>20</v>
      </c>
    </row>
    <row r="2200" spans="1:3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132.89249999999998</v>
      </c>
      <c r="P2200" s="5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1">
        <f t="shared" si="276"/>
        <v>42292.513888888891</v>
      </c>
      <c r="T2200" s="11">
        <f t="shared" si="277"/>
        <v>42322.555555555555</v>
      </c>
      <c r="AC2200">
        <f t="shared" si="278"/>
        <v>6</v>
      </c>
      <c r="AD2200">
        <f t="shared" si="279"/>
        <v>20</v>
      </c>
    </row>
    <row r="2201" spans="1:3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146.97777777777779</v>
      </c>
      <c r="P2201" s="5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1">
        <f t="shared" si="276"/>
        <v>42262.416643518518</v>
      </c>
      <c r="T2201" s="11">
        <f t="shared" si="277"/>
        <v>42292.416643518518</v>
      </c>
      <c r="AC2201">
        <f t="shared" si="278"/>
        <v>6</v>
      </c>
      <c r="AD2201">
        <f t="shared" si="279"/>
        <v>20</v>
      </c>
    </row>
    <row r="2202" spans="1:3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542.15</v>
      </c>
      <c r="P2202" s="5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1">
        <f t="shared" si="276"/>
        <v>42163.625787037032</v>
      </c>
      <c r="T2202" s="11">
        <f t="shared" si="277"/>
        <v>42191.125</v>
      </c>
      <c r="AC2202">
        <f t="shared" si="278"/>
        <v>6</v>
      </c>
      <c r="AD2202">
        <f t="shared" si="279"/>
        <v>20</v>
      </c>
    </row>
    <row r="2203" spans="1:3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382.71818181818185</v>
      </c>
      <c r="P2203" s="5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1">
        <f t="shared" si="276"/>
        <v>41276.846817129626</v>
      </c>
      <c r="T2203" s="11">
        <f t="shared" si="277"/>
        <v>41290.846817129626</v>
      </c>
      <c r="AC2203">
        <f t="shared" si="278"/>
        <v>6</v>
      </c>
      <c r="AD2203">
        <f t="shared" si="279"/>
        <v>22</v>
      </c>
    </row>
    <row r="2204" spans="1:3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704.18124999999998</v>
      </c>
      <c r="P2204" s="5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1">
        <f t="shared" si="276"/>
        <v>41184.849166666667</v>
      </c>
      <c r="T2204" s="11">
        <f t="shared" si="277"/>
        <v>41214.849166666667</v>
      </c>
      <c r="AC2204">
        <f t="shared" si="278"/>
        <v>6</v>
      </c>
      <c r="AD2204">
        <f t="shared" si="279"/>
        <v>22</v>
      </c>
    </row>
    <row r="2205" spans="1:3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109.55</v>
      </c>
      <c r="P2205" s="5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1">
        <f t="shared" si="276"/>
        <v>42241.85974537037</v>
      </c>
      <c r="T2205" s="11">
        <f t="shared" si="277"/>
        <v>42271.85974537037</v>
      </c>
      <c r="AC2205">
        <f t="shared" si="278"/>
        <v>6</v>
      </c>
      <c r="AD2205">
        <f t="shared" si="279"/>
        <v>22</v>
      </c>
    </row>
    <row r="2206" spans="1:3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132.86666666666667</v>
      </c>
      <c r="P2206" s="5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1">
        <f t="shared" si="276"/>
        <v>41312.311562499999</v>
      </c>
      <c r="T2206" s="11">
        <f t="shared" si="277"/>
        <v>41342.311562499999</v>
      </c>
      <c r="AC2206">
        <f t="shared" si="278"/>
        <v>6</v>
      </c>
      <c r="AD2206">
        <f t="shared" si="279"/>
        <v>22</v>
      </c>
    </row>
    <row r="2207" spans="1:3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152</v>
      </c>
      <c r="P2207" s="5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1">
        <f t="shared" si="276"/>
        <v>41031.821631944447</v>
      </c>
      <c r="T2207" s="11">
        <f t="shared" si="277"/>
        <v>41061.821631944447</v>
      </c>
      <c r="AC2207">
        <f t="shared" si="278"/>
        <v>6</v>
      </c>
      <c r="AD2207">
        <f t="shared" si="279"/>
        <v>22</v>
      </c>
    </row>
    <row r="2208" spans="1:3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102.72727272727273</v>
      </c>
      <c r="P2208" s="5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1">
        <f t="shared" si="276"/>
        <v>40997.257222222222</v>
      </c>
      <c r="T2208" s="11">
        <f t="shared" si="277"/>
        <v>41015.257222222222</v>
      </c>
      <c r="AC2208">
        <f t="shared" si="278"/>
        <v>6</v>
      </c>
      <c r="AD2208">
        <f t="shared" si="279"/>
        <v>22</v>
      </c>
    </row>
    <row r="2209" spans="1:3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100</v>
      </c>
      <c r="P2209" s="5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1">
        <f t="shared" si="276"/>
        <v>41564.194131944445</v>
      </c>
      <c r="T2209" s="11">
        <f t="shared" si="277"/>
        <v>41594.235798611109</v>
      </c>
      <c r="AC2209">
        <f t="shared" si="278"/>
        <v>6</v>
      </c>
      <c r="AD2209">
        <f t="shared" si="279"/>
        <v>22</v>
      </c>
    </row>
    <row r="2210" spans="1:3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101.6</v>
      </c>
      <c r="P2210" s="5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1">
        <f t="shared" si="276"/>
        <v>40946.882245370369</v>
      </c>
      <c r="T2210" s="11">
        <f t="shared" si="277"/>
        <v>41006.166666666664</v>
      </c>
      <c r="AC2210">
        <f t="shared" si="278"/>
        <v>6</v>
      </c>
      <c r="AD2210">
        <f t="shared" si="279"/>
        <v>22</v>
      </c>
    </row>
    <row r="2211" spans="1:3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150.80000000000001</v>
      </c>
      <c r="P2211" s="5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1">
        <f t="shared" si="276"/>
        <v>41732.479675925926</v>
      </c>
      <c r="T2211" s="11">
        <f t="shared" si="277"/>
        <v>41743.958333333336</v>
      </c>
      <c r="AC2211">
        <f t="shared" si="278"/>
        <v>6</v>
      </c>
      <c r="AD2211">
        <f t="shared" si="279"/>
        <v>22</v>
      </c>
    </row>
    <row r="2212" spans="1:3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111.425</v>
      </c>
      <c r="P2212" s="5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1">
        <f t="shared" si="276"/>
        <v>40956.066087962965</v>
      </c>
      <c r="T2212" s="11">
        <f t="shared" si="277"/>
        <v>41013.733333333337</v>
      </c>
      <c r="AC2212">
        <f t="shared" si="278"/>
        <v>6</v>
      </c>
      <c r="AD2212">
        <f t="shared" si="279"/>
        <v>22</v>
      </c>
    </row>
    <row r="2213" spans="1:3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195.6</v>
      </c>
      <c r="P2213" s="5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1">
        <f t="shared" si="276"/>
        <v>41716.785011574073</v>
      </c>
      <c r="T2213" s="11">
        <f t="shared" si="277"/>
        <v>41739.290972222225</v>
      </c>
      <c r="AC2213">
        <f t="shared" si="278"/>
        <v>6</v>
      </c>
      <c r="AD2213">
        <f t="shared" si="279"/>
        <v>22</v>
      </c>
    </row>
    <row r="2214" spans="1:3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114.38333333333333</v>
      </c>
      <c r="P2214" s="5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1">
        <f t="shared" si="276"/>
        <v>41548.747418981482</v>
      </c>
      <c r="T2214" s="11">
        <f t="shared" si="277"/>
        <v>41582.041666666664</v>
      </c>
      <c r="AC2214">
        <f t="shared" si="278"/>
        <v>6</v>
      </c>
      <c r="AD2214">
        <f t="shared" si="279"/>
        <v>22</v>
      </c>
    </row>
    <row r="2215" spans="1:3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200</v>
      </c>
      <c r="P2215" s="5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1">
        <f t="shared" si="276"/>
        <v>42109.826145833329</v>
      </c>
      <c r="T2215" s="11">
        <f t="shared" si="277"/>
        <v>42139.826145833329</v>
      </c>
      <c r="AC2215">
        <f t="shared" si="278"/>
        <v>6</v>
      </c>
      <c r="AD2215">
        <f t="shared" si="279"/>
        <v>22</v>
      </c>
    </row>
    <row r="2216" spans="1:3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292.50166666666667</v>
      </c>
      <c r="P2216" s="5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1">
        <f t="shared" si="276"/>
        <v>41646.792222222226</v>
      </c>
      <c r="T2216" s="11">
        <f t="shared" si="277"/>
        <v>41676.792222222226</v>
      </c>
      <c r="AC2216">
        <f t="shared" si="278"/>
        <v>6</v>
      </c>
      <c r="AD2216">
        <f t="shared" si="279"/>
        <v>22</v>
      </c>
    </row>
    <row r="2217" spans="1:3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156.36363636363637</v>
      </c>
      <c r="P2217" s="5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1">
        <f t="shared" si="276"/>
        <v>40958.717268518521</v>
      </c>
      <c r="T2217" s="11">
        <f t="shared" si="277"/>
        <v>40981.290972222225</v>
      </c>
      <c r="AC2217">
        <f t="shared" si="278"/>
        <v>6</v>
      </c>
      <c r="AD2217">
        <f t="shared" si="279"/>
        <v>22</v>
      </c>
    </row>
    <row r="2218" spans="1:3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105.66666666666666</v>
      </c>
      <c r="P2218" s="5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1">
        <f t="shared" si="276"/>
        <v>42194.75167824074</v>
      </c>
      <c r="T2218" s="11">
        <f t="shared" si="277"/>
        <v>42208.75167824074</v>
      </c>
      <c r="AC2218">
        <f t="shared" si="278"/>
        <v>6</v>
      </c>
      <c r="AD2218">
        <f t="shared" si="279"/>
        <v>22</v>
      </c>
    </row>
    <row r="2219" spans="1:3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101.19047619047619</v>
      </c>
      <c r="P2219" s="5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1">
        <f t="shared" si="276"/>
        <v>42299.776770833334</v>
      </c>
      <c r="T2219" s="11">
        <f t="shared" si="277"/>
        <v>42310.333333333328</v>
      </c>
      <c r="AC2219">
        <f t="shared" si="278"/>
        <v>6</v>
      </c>
      <c r="AD2219">
        <f t="shared" si="279"/>
        <v>22</v>
      </c>
    </row>
    <row r="2220" spans="1:3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122.833</v>
      </c>
      <c r="P2220" s="5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1">
        <f t="shared" si="276"/>
        <v>41127.812303240738</v>
      </c>
      <c r="T2220" s="11">
        <f t="shared" si="277"/>
        <v>41150</v>
      </c>
      <c r="AC2220">
        <f t="shared" si="278"/>
        <v>6</v>
      </c>
      <c r="AD2220">
        <f t="shared" si="279"/>
        <v>22</v>
      </c>
    </row>
    <row r="2221" spans="1:3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101.49999999999999</v>
      </c>
      <c r="P2221" s="5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1">
        <f t="shared" si="276"/>
        <v>42205.718888888892</v>
      </c>
      <c r="T2221" s="11">
        <f t="shared" si="277"/>
        <v>42235.718888888892</v>
      </c>
      <c r="AC2221">
        <f t="shared" si="278"/>
        <v>6</v>
      </c>
      <c r="AD2221">
        <f t="shared" si="279"/>
        <v>22</v>
      </c>
    </row>
    <row r="2222" spans="1:3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101.14285714285714</v>
      </c>
      <c r="P2222" s="5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1">
        <f t="shared" si="276"/>
        <v>41452.060601851852</v>
      </c>
      <c r="T2222" s="11">
        <f t="shared" si="277"/>
        <v>41482.060601851852</v>
      </c>
      <c r="AC2222">
        <f t="shared" si="278"/>
        <v>6</v>
      </c>
      <c r="AD2222">
        <f t="shared" si="279"/>
        <v>22</v>
      </c>
    </row>
    <row r="2223" spans="1:3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108.11999999999999</v>
      </c>
      <c r="P2223" s="5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1">
        <f t="shared" si="276"/>
        <v>42452.666770833333</v>
      </c>
      <c r="T2223" s="11">
        <f t="shared" si="277"/>
        <v>42483</v>
      </c>
      <c r="AC2223">
        <f t="shared" si="278"/>
        <v>6</v>
      </c>
      <c r="AD2223">
        <f t="shared" si="279"/>
        <v>20</v>
      </c>
    </row>
    <row r="2224" spans="1:3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162.6</v>
      </c>
      <c r="P2224" s="5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1">
        <f t="shared" si="276"/>
        <v>40906.787581018521</v>
      </c>
      <c r="T2224" s="11">
        <f t="shared" si="277"/>
        <v>40936.787581018521</v>
      </c>
      <c r="AC2224">
        <f t="shared" si="278"/>
        <v>6</v>
      </c>
      <c r="AD2224">
        <f t="shared" si="279"/>
        <v>20</v>
      </c>
    </row>
    <row r="2225" spans="1:3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105.80000000000001</v>
      </c>
      <c r="P2225" s="5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1">
        <f t="shared" si="276"/>
        <v>42152.640833333338</v>
      </c>
      <c r="T2225" s="11">
        <f t="shared" si="277"/>
        <v>42182.640833333338</v>
      </c>
      <c r="AC2225">
        <f t="shared" si="278"/>
        <v>6</v>
      </c>
      <c r="AD2225">
        <f t="shared" si="279"/>
        <v>20</v>
      </c>
    </row>
    <row r="2226" spans="1:3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243.15000000000003</v>
      </c>
      <c r="P2226" s="5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1">
        <f t="shared" si="276"/>
        <v>42644.667534722219</v>
      </c>
      <c r="T2226" s="11">
        <f t="shared" si="277"/>
        <v>42672.791666666672</v>
      </c>
      <c r="AC2226">
        <f t="shared" si="278"/>
        <v>6</v>
      </c>
      <c r="AD2226">
        <f t="shared" si="279"/>
        <v>20</v>
      </c>
    </row>
    <row r="2227" spans="1:3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944.83338095238094</v>
      </c>
      <c r="P2227" s="5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1">
        <f t="shared" si="276"/>
        <v>41873.79184027778</v>
      </c>
      <c r="T2227" s="11">
        <f t="shared" si="277"/>
        <v>41903.79184027778</v>
      </c>
      <c r="AC2227">
        <f t="shared" si="278"/>
        <v>6</v>
      </c>
      <c r="AD2227">
        <f t="shared" si="279"/>
        <v>20</v>
      </c>
    </row>
    <row r="2228" spans="1:3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108.46283333333334</v>
      </c>
      <c r="P2228" s="5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1">
        <f t="shared" si="276"/>
        <v>42381.79886574074</v>
      </c>
      <c r="T2228" s="11">
        <f t="shared" si="277"/>
        <v>42412.207638888889</v>
      </c>
      <c r="AC2228">
        <f t="shared" si="278"/>
        <v>6</v>
      </c>
      <c r="AD2228">
        <f t="shared" si="279"/>
        <v>20</v>
      </c>
    </row>
    <row r="2229" spans="1:3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157.37692307692308</v>
      </c>
      <c r="P2229" s="5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1">
        <f t="shared" si="276"/>
        <v>41561.807349537034</v>
      </c>
      <c r="T2229" s="11">
        <f t="shared" si="277"/>
        <v>41591.849016203705</v>
      </c>
      <c r="AC2229">
        <f t="shared" si="278"/>
        <v>6</v>
      </c>
      <c r="AD2229">
        <f t="shared" si="279"/>
        <v>20</v>
      </c>
    </row>
    <row r="2230" spans="1:3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1174.49</v>
      </c>
      <c r="P2230" s="5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1">
        <f t="shared" si="276"/>
        <v>42202.278194444443</v>
      </c>
      <c r="T2230" s="11">
        <f t="shared" si="277"/>
        <v>42232.278194444443</v>
      </c>
      <c r="AC2230">
        <f t="shared" si="278"/>
        <v>6</v>
      </c>
      <c r="AD2230">
        <f t="shared" si="279"/>
        <v>20</v>
      </c>
    </row>
    <row r="2231" spans="1:3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171.04755366949576</v>
      </c>
      <c r="P2231" s="5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1">
        <f t="shared" si="276"/>
        <v>41484.664247685185</v>
      </c>
      <c r="T2231" s="11">
        <f t="shared" si="277"/>
        <v>41520.166666666664</v>
      </c>
      <c r="AC2231">
        <f t="shared" si="278"/>
        <v>6</v>
      </c>
      <c r="AD2231">
        <f t="shared" si="279"/>
        <v>20</v>
      </c>
    </row>
    <row r="2232" spans="1:3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125.95294117647057</v>
      </c>
      <c r="P2232" s="5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1">
        <f t="shared" si="276"/>
        <v>41724.881099537037</v>
      </c>
      <c r="T2232" s="11">
        <f t="shared" si="277"/>
        <v>41754.881099537037</v>
      </c>
      <c r="AC2232">
        <f t="shared" si="278"/>
        <v>6</v>
      </c>
      <c r="AD2232">
        <f t="shared" si="279"/>
        <v>20</v>
      </c>
    </row>
    <row r="2233" spans="1:3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1212.1296000000002</v>
      </c>
      <c r="P2233" s="5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1">
        <f t="shared" si="276"/>
        <v>41423.910891203705</v>
      </c>
      <c r="T2233" s="11">
        <f t="shared" si="277"/>
        <v>41450.208333333336</v>
      </c>
      <c r="AC2233">
        <f t="shared" si="278"/>
        <v>6</v>
      </c>
      <c r="AD2233">
        <f t="shared" si="279"/>
        <v>20</v>
      </c>
    </row>
    <row r="2234" spans="1:3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495.8</v>
      </c>
      <c r="P2234" s="5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1">
        <f t="shared" si="276"/>
        <v>41806.794074074074</v>
      </c>
      <c r="T2234" s="11">
        <f t="shared" si="277"/>
        <v>41839.125</v>
      </c>
      <c r="AC2234">
        <f t="shared" si="278"/>
        <v>6</v>
      </c>
      <c r="AD2234">
        <f t="shared" si="279"/>
        <v>20</v>
      </c>
    </row>
    <row r="2235" spans="1:3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332.03999999999996</v>
      </c>
      <c r="P2235" s="5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1">
        <f t="shared" si="276"/>
        <v>42331.378923611112</v>
      </c>
      <c r="T2235" s="11">
        <f t="shared" si="277"/>
        <v>42352</v>
      </c>
      <c r="AC2235">
        <f t="shared" si="278"/>
        <v>6</v>
      </c>
      <c r="AD2235">
        <f t="shared" si="279"/>
        <v>20</v>
      </c>
    </row>
    <row r="2236" spans="1:3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1165</v>
      </c>
      <c r="P2236" s="5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1">
        <f t="shared" si="276"/>
        <v>42710.824618055558</v>
      </c>
      <c r="T2236" s="11">
        <f t="shared" si="277"/>
        <v>42740.824618055558</v>
      </c>
      <c r="AC2236">
        <f t="shared" si="278"/>
        <v>6</v>
      </c>
      <c r="AD2236">
        <f t="shared" si="279"/>
        <v>20</v>
      </c>
    </row>
    <row r="2237" spans="1:3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153.3153846153846</v>
      </c>
      <c r="P2237" s="5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1">
        <f t="shared" si="276"/>
        <v>42062.022118055553</v>
      </c>
      <c r="T2237" s="11">
        <f t="shared" si="277"/>
        <v>42091.980451388888</v>
      </c>
      <c r="AC2237">
        <f t="shared" si="278"/>
        <v>6</v>
      </c>
      <c r="AD2237">
        <f t="shared" si="279"/>
        <v>20</v>
      </c>
    </row>
    <row r="2238" spans="1:30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537.10714285714289</v>
      </c>
      <c r="P2238" s="5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1">
        <f t="shared" si="276"/>
        <v>42371.617164351846</v>
      </c>
      <c r="T2238" s="11">
        <f t="shared" si="277"/>
        <v>42401.617164351846</v>
      </c>
      <c r="AC2238">
        <f t="shared" si="278"/>
        <v>6</v>
      </c>
      <c r="AD2238">
        <f t="shared" si="279"/>
        <v>20</v>
      </c>
    </row>
    <row r="2239" spans="1:3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352.92777777777775</v>
      </c>
      <c r="P2239" s="5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1">
        <f t="shared" si="276"/>
        <v>41915.003275462965</v>
      </c>
      <c r="T2239" s="11">
        <f t="shared" si="277"/>
        <v>41955.332638888889</v>
      </c>
      <c r="AC2239">
        <f t="shared" si="278"/>
        <v>6</v>
      </c>
      <c r="AD2239">
        <f t="shared" si="279"/>
        <v>20</v>
      </c>
    </row>
    <row r="2240" spans="1:3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137.4</v>
      </c>
      <c r="P2240" s="5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1">
        <f t="shared" si="276"/>
        <v>42774.621712962966</v>
      </c>
      <c r="T2240" s="11">
        <f t="shared" si="277"/>
        <v>42804.621712962966</v>
      </c>
      <c r="AC2240">
        <f t="shared" si="278"/>
        <v>6</v>
      </c>
      <c r="AD2240">
        <f t="shared" si="279"/>
        <v>20</v>
      </c>
    </row>
    <row r="2241" spans="1:3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128.02668</v>
      </c>
      <c r="P2241" s="5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1">
        <f t="shared" si="276"/>
        <v>41572.958495370374</v>
      </c>
      <c r="T2241" s="11">
        <f t="shared" si="277"/>
        <v>41609.168055555558</v>
      </c>
      <c r="AC2241">
        <f t="shared" si="278"/>
        <v>6</v>
      </c>
      <c r="AD2241">
        <f t="shared" si="279"/>
        <v>20</v>
      </c>
    </row>
    <row r="2242" spans="1:3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270.68</v>
      </c>
      <c r="P2242" s="5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1">
        <f t="shared" si="276"/>
        <v>42452.825740740736</v>
      </c>
      <c r="T2242" s="11">
        <f t="shared" si="277"/>
        <v>42482.825740740736</v>
      </c>
      <c r="AC2242">
        <f t="shared" si="278"/>
        <v>6</v>
      </c>
      <c r="AD2242">
        <f t="shared" si="279"/>
        <v>20</v>
      </c>
    </row>
    <row r="2243" spans="1:3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(E2243/D2243)*100</f>
        <v>806.4</v>
      </c>
      <c r="P2243" s="5">
        <f t="shared" ref="P2243:P2306" si="281">E2243/L2243</f>
        <v>49.472392638036808</v>
      </c>
      <c r="Q2243" t="str">
        <f t="shared" ref="Q2243:Q2306" si="282">LEFT(N2243,AC2243-1)</f>
        <v>games</v>
      </c>
      <c r="R2243" t="str">
        <f t="shared" ref="R2243:R2306" si="283">RIGHT(N2243,AD2243-AC2243)</f>
        <v>tabletop games</v>
      </c>
      <c r="S2243" s="11">
        <f t="shared" ref="S2243:S2306" si="284">(J2243/86400)+DATE(1970,1,1)</f>
        <v>42766.827546296292</v>
      </c>
      <c r="T2243" s="11">
        <f t="shared" ref="T2243:T2306" si="285">(I2243/86400)+DATE(1970,1,1)</f>
        <v>42796.827546296292</v>
      </c>
      <c r="AC2243">
        <f t="shared" ref="AC2243:AC2306" si="286">FIND("/",N2243)</f>
        <v>6</v>
      </c>
      <c r="AD2243">
        <f t="shared" ref="AD2243:AD2306" si="287">LEN(N2243)</f>
        <v>20</v>
      </c>
    </row>
    <row r="2244" spans="1:3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1360.0976000000001</v>
      </c>
      <c r="P2244" s="5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1">
        <f t="shared" si="284"/>
        <v>41569.575613425928</v>
      </c>
      <c r="T2244" s="11">
        <f t="shared" si="285"/>
        <v>41605.126388888893</v>
      </c>
      <c r="AC2244">
        <f t="shared" si="286"/>
        <v>6</v>
      </c>
      <c r="AD2244">
        <f t="shared" si="287"/>
        <v>20</v>
      </c>
    </row>
    <row r="2245" spans="1:3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930250</v>
      </c>
      <c r="P2245" s="5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1">
        <f t="shared" si="284"/>
        <v>42800.751041666663</v>
      </c>
      <c r="T2245" s="11">
        <f t="shared" si="285"/>
        <v>42807.125</v>
      </c>
      <c r="AC2245">
        <f t="shared" si="286"/>
        <v>6</v>
      </c>
      <c r="AD2245">
        <f t="shared" si="287"/>
        <v>20</v>
      </c>
    </row>
    <row r="2246" spans="1:3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377.02</v>
      </c>
      <c r="P2246" s="5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1">
        <f t="shared" si="284"/>
        <v>42647.818819444445</v>
      </c>
      <c r="T2246" s="11">
        <f t="shared" si="285"/>
        <v>42659.854166666672</v>
      </c>
      <c r="AC2246">
        <f t="shared" si="286"/>
        <v>6</v>
      </c>
      <c r="AD2246">
        <f t="shared" si="287"/>
        <v>20</v>
      </c>
    </row>
    <row r="2247" spans="1:3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2647.0250000000001</v>
      </c>
      <c r="P2247" s="5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1">
        <f t="shared" si="284"/>
        <v>41660.70853009259</v>
      </c>
      <c r="T2247" s="11">
        <f t="shared" si="285"/>
        <v>41691.75</v>
      </c>
      <c r="AC2247">
        <f t="shared" si="286"/>
        <v>6</v>
      </c>
      <c r="AD2247">
        <f t="shared" si="287"/>
        <v>20</v>
      </c>
    </row>
    <row r="2248" spans="1:3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100.12</v>
      </c>
      <c r="P2248" s="5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1">
        <f t="shared" si="284"/>
        <v>42221.79178240741</v>
      </c>
      <c r="T2248" s="11">
        <f t="shared" si="285"/>
        <v>42251.79178240741</v>
      </c>
      <c r="AC2248">
        <f t="shared" si="286"/>
        <v>6</v>
      </c>
      <c r="AD2248">
        <f t="shared" si="287"/>
        <v>20</v>
      </c>
    </row>
    <row r="2249" spans="1:3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104.45405405405405</v>
      </c>
      <c r="P2249" s="5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1">
        <f t="shared" si="284"/>
        <v>42200.666261574079</v>
      </c>
      <c r="T2249" s="11">
        <f t="shared" si="285"/>
        <v>42214.666261574079</v>
      </c>
      <c r="AC2249">
        <f t="shared" si="286"/>
        <v>6</v>
      </c>
      <c r="AD2249">
        <f t="shared" si="287"/>
        <v>20</v>
      </c>
    </row>
    <row r="2250" spans="1:3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107.21428571428571</v>
      </c>
      <c r="P2250" s="5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1">
        <f t="shared" si="284"/>
        <v>42688.875902777778</v>
      </c>
      <c r="T2250" s="11">
        <f t="shared" si="285"/>
        <v>42718.875902777778</v>
      </c>
      <c r="AC2250">
        <f t="shared" si="286"/>
        <v>6</v>
      </c>
      <c r="AD2250">
        <f t="shared" si="287"/>
        <v>20</v>
      </c>
    </row>
    <row r="2251" spans="1:3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168.77142857142857</v>
      </c>
      <c r="P2251" s="5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1">
        <f t="shared" si="284"/>
        <v>41336.703298611115</v>
      </c>
      <c r="T2251" s="11">
        <f t="shared" si="285"/>
        <v>41366.661631944444</v>
      </c>
      <c r="AC2251">
        <f t="shared" si="286"/>
        <v>6</v>
      </c>
      <c r="AD2251">
        <f t="shared" si="287"/>
        <v>20</v>
      </c>
    </row>
    <row r="2252" spans="1:3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975.11200000000008</v>
      </c>
      <c r="P2252" s="5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1">
        <f t="shared" si="284"/>
        <v>42677.005474537036</v>
      </c>
      <c r="T2252" s="11">
        <f t="shared" si="285"/>
        <v>42707.0471412037</v>
      </c>
      <c r="AC2252">
        <f t="shared" si="286"/>
        <v>6</v>
      </c>
      <c r="AD2252">
        <f t="shared" si="287"/>
        <v>20</v>
      </c>
    </row>
    <row r="2253" spans="1:3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134.44929411764704</v>
      </c>
      <c r="P2253" s="5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1">
        <f t="shared" si="284"/>
        <v>41846.34579861111</v>
      </c>
      <c r="T2253" s="11">
        <f t="shared" si="285"/>
        <v>41867.34579861111</v>
      </c>
      <c r="AC2253">
        <f t="shared" si="286"/>
        <v>6</v>
      </c>
      <c r="AD2253">
        <f t="shared" si="287"/>
        <v>20</v>
      </c>
    </row>
    <row r="2254" spans="1:3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272.27777777777777</v>
      </c>
      <c r="P2254" s="5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1">
        <f t="shared" si="284"/>
        <v>42573.327986111108</v>
      </c>
      <c r="T2254" s="11">
        <f t="shared" si="285"/>
        <v>42588.327986111108</v>
      </c>
      <c r="AC2254">
        <f t="shared" si="286"/>
        <v>6</v>
      </c>
      <c r="AD2254">
        <f t="shared" si="287"/>
        <v>20</v>
      </c>
    </row>
    <row r="2255" spans="1:3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112.6875</v>
      </c>
      <c r="P2255" s="5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1">
        <f t="shared" si="284"/>
        <v>42296.631331018521</v>
      </c>
      <c r="T2255" s="11">
        <f t="shared" si="285"/>
        <v>42326.672997685186</v>
      </c>
      <c r="AC2255">
        <f t="shared" si="286"/>
        <v>6</v>
      </c>
      <c r="AD2255">
        <f t="shared" si="287"/>
        <v>20</v>
      </c>
    </row>
    <row r="2256" spans="1:3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459.8</v>
      </c>
      <c r="P2256" s="5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1">
        <f t="shared" si="284"/>
        <v>42752.647777777776</v>
      </c>
      <c r="T2256" s="11">
        <f t="shared" si="285"/>
        <v>42759.647777777776</v>
      </c>
      <c r="AC2256">
        <f t="shared" si="286"/>
        <v>6</v>
      </c>
      <c r="AD2256">
        <f t="shared" si="287"/>
        <v>20</v>
      </c>
    </row>
    <row r="2257" spans="1:3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286.65822784810126</v>
      </c>
      <c r="P2257" s="5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1">
        <f t="shared" si="284"/>
        <v>42467.951979166668</v>
      </c>
      <c r="T2257" s="11">
        <f t="shared" si="285"/>
        <v>42497.951979166668</v>
      </c>
      <c r="AC2257">
        <f t="shared" si="286"/>
        <v>6</v>
      </c>
      <c r="AD2257">
        <f t="shared" si="287"/>
        <v>20</v>
      </c>
    </row>
    <row r="2258" spans="1:3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222.70833333333334</v>
      </c>
      <c r="P2258" s="5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1">
        <f t="shared" si="284"/>
        <v>42682.451921296291</v>
      </c>
      <c r="T2258" s="11">
        <f t="shared" si="285"/>
        <v>42696.451921296291</v>
      </c>
      <c r="AC2258">
        <f t="shared" si="286"/>
        <v>6</v>
      </c>
      <c r="AD2258">
        <f t="shared" si="287"/>
        <v>20</v>
      </c>
    </row>
    <row r="2259" spans="1:3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636.14</v>
      </c>
      <c r="P2259" s="5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1">
        <f t="shared" si="284"/>
        <v>42505.936678240745</v>
      </c>
      <c r="T2259" s="11">
        <f t="shared" si="285"/>
        <v>42540.958333333328</v>
      </c>
      <c r="AC2259">
        <f t="shared" si="286"/>
        <v>6</v>
      </c>
      <c r="AD2259">
        <f t="shared" si="287"/>
        <v>20</v>
      </c>
    </row>
    <row r="2260" spans="1:3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146.5</v>
      </c>
      <c r="P2260" s="5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1">
        <f t="shared" si="284"/>
        <v>42136.75100694444</v>
      </c>
      <c r="T2260" s="11">
        <f t="shared" si="285"/>
        <v>42166.75100694444</v>
      </c>
      <c r="AC2260">
        <f t="shared" si="286"/>
        <v>6</v>
      </c>
      <c r="AD2260">
        <f t="shared" si="287"/>
        <v>20</v>
      </c>
    </row>
    <row r="2261" spans="1:3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1867.1</v>
      </c>
      <c r="P2261" s="5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1">
        <f t="shared" si="284"/>
        <v>42702.804814814815</v>
      </c>
      <c r="T2261" s="11">
        <f t="shared" si="285"/>
        <v>42712.804814814815</v>
      </c>
      <c r="AC2261">
        <f t="shared" si="286"/>
        <v>6</v>
      </c>
      <c r="AD2261">
        <f t="shared" si="287"/>
        <v>20</v>
      </c>
    </row>
    <row r="2262" spans="1:3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326.92</v>
      </c>
      <c r="P2262" s="5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1">
        <f t="shared" si="284"/>
        <v>41695.016782407409</v>
      </c>
      <c r="T2262" s="11">
        <f t="shared" si="285"/>
        <v>41724.975115740745</v>
      </c>
      <c r="AC2262">
        <f t="shared" si="286"/>
        <v>6</v>
      </c>
      <c r="AD2262">
        <f t="shared" si="287"/>
        <v>20</v>
      </c>
    </row>
    <row r="2263" spans="1:3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779.5</v>
      </c>
      <c r="P2263" s="5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1">
        <f t="shared" si="284"/>
        <v>42759.724768518514</v>
      </c>
      <c r="T2263" s="11">
        <f t="shared" si="285"/>
        <v>42780.724768518514</v>
      </c>
      <c r="AC2263">
        <f t="shared" si="286"/>
        <v>6</v>
      </c>
      <c r="AD2263">
        <f t="shared" si="287"/>
        <v>20</v>
      </c>
    </row>
    <row r="2264" spans="1:3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154.15151515151516</v>
      </c>
      <c r="P2264" s="5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1">
        <f t="shared" si="284"/>
        <v>41926.585162037038</v>
      </c>
      <c r="T2264" s="11">
        <f t="shared" si="285"/>
        <v>41961</v>
      </c>
      <c r="AC2264">
        <f t="shared" si="286"/>
        <v>6</v>
      </c>
      <c r="AD2264">
        <f t="shared" si="287"/>
        <v>20</v>
      </c>
    </row>
    <row r="2265" spans="1:3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115.54666666666667</v>
      </c>
      <c r="P2265" s="5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1">
        <f t="shared" si="284"/>
        <v>42014.832326388889</v>
      </c>
      <c r="T2265" s="11">
        <f t="shared" si="285"/>
        <v>42035.832326388889</v>
      </c>
      <c r="AC2265">
        <f t="shared" si="286"/>
        <v>6</v>
      </c>
      <c r="AD2265">
        <f t="shared" si="287"/>
        <v>20</v>
      </c>
    </row>
    <row r="2266" spans="1:3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180.03333333333333</v>
      </c>
      <c r="P2266" s="5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1">
        <f t="shared" si="284"/>
        <v>42496.582337962958</v>
      </c>
      <c r="T2266" s="11">
        <f t="shared" si="285"/>
        <v>42513.125</v>
      </c>
      <c r="AC2266">
        <f t="shared" si="286"/>
        <v>6</v>
      </c>
      <c r="AD2266">
        <f t="shared" si="287"/>
        <v>20</v>
      </c>
    </row>
    <row r="2267" spans="1:3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298.5</v>
      </c>
      <c r="P2267" s="5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1">
        <f t="shared" si="284"/>
        <v>42689.853090277778</v>
      </c>
      <c r="T2267" s="11">
        <f t="shared" si="285"/>
        <v>42696.853090277778</v>
      </c>
      <c r="AC2267">
        <f t="shared" si="286"/>
        <v>6</v>
      </c>
      <c r="AD2267">
        <f t="shared" si="287"/>
        <v>20</v>
      </c>
    </row>
    <row r="2268" spans="1:3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320.26666666666665</v>
      </c>
      <c r="P2268" s="5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1">
        <f t="shared" si="284"/>
        <v>42469.874907407408</v>
      </c>
      <c r="T2268" s="11">
        <f t="shared" si="285"/>
        <v>42487.083333333328</v>
      </c>
      <c r="AC2268">
        <f t="shared" si="286"/>
        <v>6</v>
      </c>
      <c r="AD2268">
        <f t="shared" si="287"/>
        <v>20</v>
      </c>
    </row>
    <row r="2269" spans="1:3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380.52499999999998</v>
      </c>
      <c r="P2269" s="5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1">
        <f t="shared" si="284"/>
        <v>41968.829826388886</v>
      </c>
      <c r="T2269" s="11">
        <f t="shared" si="285"/>
        <v>41994.041666666672</v>
      </c>
      <c r="AC2269">
        <f t="shared" si="286"/>
        <v>6</v>
      </c>
      <c r="AD2269">
        <f t="shared" si="287"/>
        <v>20</v>
      </c>
    </row>
    <row r="2270" spans="1:3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102.60000000000001</v>
      </c>
      <c r="P2270" s="5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1">
        <f t="shared" si="284"/>
        <v>42776.082349537042</v>
      </c>
      <c r="T2270" s="11">
        <f t="shared" si="285"/>
        <v>42806.082349537042</v>
      </c>
      <c r="AC2270">
        <f t="shared" si="286"/>
        <v>6</v>
      </c>
      <c r="AD2270">
        <f t="shared" si="287"/>
        <v>20</v>
      </c>
    </row>
    <row r="2271" spans="1:3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1801.64</v>
      </c>
      <c r="P2271" s="5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1">
        <f t="shared" si="284"/>
        <v>42776.704432870371</v>
      </c>
      <c r="T2271" s="11">
        <f t="shared" si="285"/>
        <v>42801.208333333328</v>
      </c>
      <c r="AC2271">
        <f t="shared" si="286"/>
        <v>6</v>
      </c>
      <c r="AD2271">
        <f t="shared" si="287"/>
        <v>20</v>
      </c>
    </row>
    <row r="2272" spans="1:3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720.24800000000005</v>
      </c>
      <c r="P2272" s="5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1">
        <f t="shared" si="284"/>
        <v>42725.869363425925</v>
      </c>
      <c r="T2272" s="11">
        <f t="shared" si="285"/>
        <v>42745.915972222225</v>
      </c>
      <c r="AC2272">
        <f t="shared" si="286"/>
        <v>6</v>
      </c>
      <c r="AD2272">
        <f t="shared" si="287"/>
        <v>20</v>
      </c>
    </row>
    <row r="2273" spans="1:3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283.09000000000003</v>
      </c>
      <c r="P2273" s="5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1">
        <f t="shared" si="284"/>
        <v>42684.000046296293</v>
      </c>
      <c r="T2273" s="11">
        <f t="shared" si="285"/>
        <v>42714.000046296293</v>
      </c>
      <c r="AC2273">
        <f t="shared" si="286"/>
        <v>6</v>
      </c>
      <c r="AD2273">
        <f t="shared" si="287"/>
        <v>20</v>
      </c>
    </row>
    <row r="2274" spans="1:3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1356.6000000000001</v>
      </c>
      <c r="P2274" s="5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1">
        <f t="shared" si="284"/>
        <v>42315.699490740742</v>
      </c>
      <c r="T2274" s="11">
        <f t="shared" si="285"/>
        <v>42345.699490740742</v>
      </c>
      <c r="AC2274">
        <f t="shared" si="286"/>
        <v>6</v>
      </c>
      <c r="AD2274">
        <f t="shared" si="287"/>
        <v>20</v>
      </c>
    </row>
    <row r="2275" spans="1:3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220.35999999999999</v>
      </c>
      <c r="P2275" s="5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1">
        <f t="shared" si="284"/>
        <v>42781.549097222218</v>
      </c>
      <c r="T2275" s="11">
        <f t="shared" si="285"/>
        <v>42806.507430555561</v>
      </c>
      <c r="AC2275">
        <f t="shared" si="286"/>
        <v>6</v>
      </c>
      <c r="AD2275">
        <f t="shared" si="287"/>
        <v>20</v>
      </c>
    </row>
    <row r="2276" spans="1:30" ht="64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119.6</v>
      </c>
      <c r="P2276" s="5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1">
        <f t="shared" si="284"/>
        <v>41663.500659722224</v>
      </c>
      <c r="T2276" s="11">
        <f t="shared" si="285"/>
        <v>41693.500659722224</v>
      </c>
      <c r="AC2276">
        <f t="shared" si="286"/>
        <v>6</v>
      </c>
      <c r="AD2276">
        <f t="shared" si="287"/>
        <v>20</v>
      </c>
    </row>
    <row r="2277" spans="1:3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407.76923076923077</v>
      </c>
      <c r="P2277" s="5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1">
        <f t="shared" si="284"/>
        <v>41965.616655092592</v>
      </c>
      <c r="T2277" s="11">
        <f t="shared" si="285"/>
        <v>41995.616655092592</v>
      </c>
      <c r="AC2277">
        <f t="shared" si="286"/>
        <v>6</v>
      </c>
      <c r="AD2277">
        <f t="shared" si="287"/>
        <v>20</v>
      </c>
    </row>
    <row r="2278" spans="1:3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105.81826105905425</v>
      </c>
      <c r="P2278" s="5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1">
        <f t="shared" si="284"/>
        <v>41614.651493055557</v>
      </c>
      <c r="T2278" s="11">
        <f t="shared" si="285"/>
        <v>41644.651493055557</v>
      </c>
      <c r="AC2278">
        <f t="shared" si="286"/>
        <v>6</v>
      </c>
      <c r="AD2278">
        <f t="shared" si="287"/>
        <v>20</v>
      </c>
    </row>
    <row r="2279" spans="1:3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141.08235294117648</v>
      </c>
      <c r="P2279" s="5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1">
        <f t="shared" si="284"/>
        <v>40936.678506944445</v>
      </c>
      <c r="T2279" s="11">
        <f t="shared" si="285"/>
        <v>40966.678506944445</v>
      </c>
      <c r="AC2279">
        <f t="shared" si="286"/>
        <v>6</v>
      </c>
      <c r="AD2279">
        <f t="shared" si="287"/>
        <v>20</v>
      </c>
    </row>
    <row r="2280" spans="1:3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270.7</v>
      </c>
      <c r="P2280" s="5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1">
        <f t="shared" si="284"/>
        <v>42338.709108796298</v>
      </c>
      <c r="T2280" s="11">
        <f t="shared" si="285"/>
        <v>42372.957638888889</v>
      </c>
      <c r="AC2280">
        <f t="shared" si="286"/>
        <v>6</v>
      </c>
      <c r="AD2280">
        <f t="shared" si="287"/>
        <v>20</v>
      </c>
    </row>
    <row r="2281" spans="1:3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153.80000000000001</v>
      </c>
      <c r="P2281" s="5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1">
        <f t="shared" si="284"/>
        <v>42020.806701388894</v>
      </c>
      <c r="T2281" s="11">
        <f t="shared" si="285"/>
        <v>42039.166666666672</v>
      </c>
      <c r="AC2281">
        <f t="shared" si="286"/>
        <v>6</v>
      </c>
      <c r="AD2281">
        <f t="shared" si="287"/>
        <v>20</v>
      </c>
    </row>
    <row r="2282" spans="1:3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403.57653061224488</v>
      </c>
      <c r="P2282" s="5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1">
        <f t="shared" si="284"/>
        <v>42234.624895833331</v>
      </c>
      <c r="T2282" s="11">
        <f t="shared" si="285"/>
        <v>42264.624895833331</v>
      </c>
      <c r="AC2282">
        <f t="shared" si="286"/>
        <v>6</v>
      </c>
      <c r="AD2282">
        <f t="shared" si="287"/>
        <v>20</v>
      </c>
    </row>
    <row r="2283" spans="1:3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185</v>
      </c>
      <c r="P2283" s="5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1">
        <f t="shared" si="284"/>
        <v>40687.285844907405</v>
      </c>
      <c r="T2283" s="11">
        <f t="shared" si="285"/>
        <v>40749.284722222219</v>
      </c>
      <c r="AC2283">
        <f t="shared" si="286"/>
        <v>6</v>
      </c>
      <c r="AD2283">
        <f t="shared" si="287"/>
        <v>10</v>
      </c>
    </row>
    <row r="2284" spans="1:3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185.33333333333331</v>
      </c>
      <c r="P2284" s="5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1">
        <f t="shared" si="284"/>
        <v>42323.17460648148</v>
      </c>
      <c r="T2284" s="11">
        <f t="shared" si="285"/>
        <v>42383.17460648148</v>
      </c>
      <c r="AC2284">
        <f t="shared" si="286"/>
        <v>6</v>
      </c>
      <c r="AD2284">
        <f t="shared" si="287"/>
        <v>10</v>
      </c>
    </row>
    <row r="2285" spans="1:3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100.85533333333332</v>
      </c>
      <c r="P2285" s="5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1">
        <f t="shared" si="284"/>
        <v>40978.125046296293</v>
      </c>
      <c r="T2285" s="11">
        <f t="shared" si="285"/>
        <v>41038.083379629628</v>
      </c>
      <c r="AC2285">
        <f t="shared" si="286"/>
        <v>6</v>
      </c>
      <c r="AD2285">
        <f t="shared" si="287"/>
        <v>10</v>
      </c>
    </row>
    <row r="2286" spans="1:3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106.22116666666668</v>
      </c>
      <c r="P2286" s="5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1">
        <f t="shared" si="284"/>
        <v>40585.796817129631</v>
      </c>
      <c r="T2286" s="11">
        <f t="shared" si="285"/>
        <v>40614.166666666664</v>
      </c>
      <c r="AC2286">
        <f t="shared" si="286"/>
        <v>6</v>
      </c>
      <c r="AD2286">
        <f t="shared" si="287"/>
        <v>10</v>
      </c>
    </row>
    <row r="2287" spans="1:3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121.36666666666667</v>
      </c>
      <c r="P2287" s="5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1">
        <f t="shared" si="284"/>
        <v>41059.185682870375</v>
      </c>
      <c r="T2287" s="11">
        <f t="shared" si="285"/>
        <v>41089.185682870375</v>
      </c>
      <c r="AC2287">
        <f t="shared" si="286"/>
        <v>6</v>
      </c>
      <c r="AD2287">
        <f t="shared" si="287"/>
        <v>10</v>
      </c>
    </row>
    <row r="2288" spans="1:3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100.06666666666666</v>
      </c>
      <c r="P2288" s="5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1">
        <f t="shared" si="284"/>
        <v>41494.963587962964</v>
      </c>
      <c r="T2288" s="11">
        <f t="shared" si="285"/>
        <v>41523.165972222225</v>
      </c>
      <c r="AC2288">
        <f t="shared" si="286"/>
        <v>6</v>
      </c>
      <c r="AD2288">
        <f t="shared" si="287"/>
        <v>10</v>
      </c>
    </row>
    <row r="2289" spans="1:3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119.97755555555555</v>
      </c>
      <c r="P2289" s="5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1">
        <f t="shared" si="284"/>
        <v>41792.667361111111</v>
      </c>
      <c r="T2289" s="11">
        <f t="shared" si="285"/>
        <v>41813.667361111111</v>
      </c>
      <c r="AC2289">
        <f t="shared" si="286"/>
        <v>6</v>
      </c>
      <c r="AD2289">
        <f t="shared" si="287"/>
        <v>10</v>
      </c>
    </row>
    <row r="2290" spans="1:3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100.1</v>
      </c>
      <c r="P2290" s="5">
        <f t="shared" si="281"/>
        <v>40.04</v>
      </c>
      <c r="Q2290" t="str">
        <f t="shared" si="282"/>
        <v>music</v>
      </c>
      <c r="R2290" t="str">
        <f t="shared" si="283"/>
        <v>rock</v>
      </c>
      <c r="S2290" s="11">
        <f t="shared" si="284"/>
        <v>41067.827418981484</v>
      </c>
      <c r="T2290" s="11">
        <f t="shared" si="285"/>
        <v>41086.75</v>
      </c>
      <c r="AC2290">
        <f t="shared" si="286"/>
        <v>6</v>
      </c>
      <c r="AD2290">
        <f t="shared" si="287"/>
        <v>10</v>
      </c>
    </row>
    <row r="2291" spans="1:3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107.4</v>
      </c>
      <c r="P2291" s="5">
        <f t="shared" si="281"/>
        <v>64.44</v>
      </c>
      <c r="Q2291" t="str">
        <f t="shared" si="282"/>
        <v>music</v>
      </c>
      <c r="R2291" t="str">
        <f t="shared" si="283"/>
        <v>rock</v>
      </c>
      <c r="S2291" s="11">
        <f t="shared" si="284"/>
        <v>41571.998379629629</v>
      </c>
      <c r="T2291" s="11">
        <f t="shared" si="285"/>
        <v>41614.973611111112</v>
      </c>
      <c r="AC2291">
        <f t="shared" si="286"/>
        <v>6</v>
      </c>
      <c r="AD2291">
        <f t="shared" si="287"/>
        <v>10</v>
      </c>
    </row>
    <row r="2292" spans="1:3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104.06666666666666</v>
      </c>
      <c r="P2292" s="5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1">
        <f t="shared" si="284"/>
        <v>40070.253819444442</v>
      </c>
      <c r="T2292" s="11">
        <f t="shared" si="285"/>
        <v>40148.708333333336</v>
      </c>
      <c r="AC2292">
        <f t="shared" si="286"/>
        <v>6</v>
      </c>
      <c r="AD2292">
        <f t="shared" si="287"/>
        <v>10</v>
      </c>
    </row>
    <row r="2293" spans="1:3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172.8</v>
      </c>
      <c r="P2293" s="5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1">
        <f t="shared" si="284"/>
        <v>40987.977060185185</v>
      </c>
      <c r="T2293" s="11">
        <f t="shared" si="285"/>
        <v>41022.166666666664</v>
      </c>
      <c r="AC2293">
        <f t="shared" si="286"/>
        <v>6</v>
      </c>
      <c r="AD2293">
        <f t="shared" si="287"/>
        <v>10</v>
      </c>
    </row>
    <row r="2294" spans="1:3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107.2505</v>
      </c>
      <c r="P2294" s="5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1">
        <f t="shared" si="284"/>
        <v>40987.697638888887</v>
      </c>
      <c r="T2294" s="11">
        <f t="shared" si="285"/>
        <v>41017.697638888887</v>
      </c>
      <c r="AC2294">
        <f t="shared" si="286"/>
        <v>6</v>
      </c>
      <c r="AD2294">
        <f t="shared" si="287"/>
        <v>10</v>
      </c>
    </row>
    <row r="2295" spans="1:3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108.23529411764706</v>
      </c>
      <c r="P2295" s="5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1">
        <f t="shared" si="284"/>
        <v>41151.708321759259</v>
      </c>
      <c r="T2295" s="11">
        <f t="shared" si="285"/>
        <v>41177.165972222225</v>
      </c>
      <c r="AC2295">
        <f t="shared" si="286"/>
        <v>6</v>
      </c>
      <c r="AD2295">
        <f t="shared" si="287"/>
        <v>10</v>
      </c>
    </row>
    <row r="2296" spans="1:3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146.08079999999998</v>
      </c>
      <c r="P2296" s="5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1">
        <f t="shared" si="284"/>
        <v>41264.72314814815</v>
      </c>
      <c r="T2296" s="11">
        <f t="shared" si="285"/>
        <v>41294.72314814815</v>
      </c>
      <c r="AC2296">
        <f t="shared" si="286"/>
        <v>6</v>
      </c>
      <c r="AD2296">
        <f t="shared" si="287"/>
        <v>10</v>
      </c>
    </row>
    <row r="2297" spans="1:3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125.25</v>
      </c>
      <c r="P2297" s="5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1">
        <f t="shared" si="284"/>
        <v>41270.954351851848</v>
      </c>
      <c r="T2297" s="11">
        <f t="shared" si="285"/>
        <v>41300.954351851848</v>
      </c>
      <c r="AC2297">
        <f t="shared" si="286"/>
        <v>6</v>
      </c>
      <c r="AD2297">
        <f t="shared" si="287"/>
        <v>10</v>
      </c>
    </row>
    <row r="2298" spans="1:3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149.07142857142856</v>
      </c>
      <c r="P2298" s="5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1">
        <f t="shared" si="284"/>
        <v>40927.731782407405</v>
      </c>
      <c r="T2298" s="11">
        <f t="shared" si="285"/>
        <v>40962.731782407405</v>
      </c>
      <c r="AC2298">
        <f t="shared" si="286"/>
        <v>6</v>
      </c>
      <c r="AD2298">
        <f t="shared" si="287"/>
        <v>10</v>
      </c>
    </row>
    <row r="2299" spans="1:3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100.6</v>
      </c>
      <c r="P2299" s="5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1">
        <f t="shared" si="284"/>
        <v>40948.042233796295</v>
      </c>
      <c r="T2299" s="11">
        <f t="shared" si="285"/>
        <v>40982.165972222225</v>
      </c>
      <c r="AC2299">
        <f t="shared" si="286"/>
        <v>6</v>
      </c>
      <c r="AD2299">
        <f t="shared" si="287"/>
        <v>10</v>
      </c>
    </row>
    <row r="2300" spans="1:3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105.07333333333332</v>
      </c>
      <c r="P2300" s="5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1">
        <f t="shared" si="284"/>
        <v>41694.84065972222</v>
      </c>
      <c r="T2300" s="11">
        <f t="shared" si="285"/>
        <v>41724.798993055556</v>
      </c>
      <c r="AC2300">
        <f t="shared" si="286"/>
        <v>6</v>
      </c>
      <c r="AD2300">
        <f t="shared" si="287"/>
        <v>10</v>
      </c>
    </row>
    <row r="2301" spans="1:3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350.16666666666663</v>
      </c>
      <c r="P2301" s="5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1">
        <f t="shared" si="284"/>
        <v>40565.032511574071</v>
      </c>
      <c r="T2301" s="11">
        <f t="shared" si="285"/>
        <v>40580.032511574071</v>
      </c>
      <c r="AC2301">
        <f t="shared" si="286"/>
        <v>6</v>
      </c>
      <c r="AD2301">
        <f t="shared" si="287"/>
        <v>10</v>
      </c>
    </row>
    <row r="2302" spans="1:3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101.25</v>
      </c>
      <c r="P2302" s="5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1">
        <f t="shared" si="284"/>
        <v>41074.727037037039</v>
      </c>
      <c r="T2302" s="11">
        <f t="shared" si="285"/>
        <v>41088.727037037039</v>
      </c>
      <c r="AC2302">
        <f t="shared" si="286"/>
        <v>6</v>
      </c>
      <c r="AD2302">
        <f t="shared" si="287"/>
        <v>10</v>
      </c>
    </row>
    <row r="2303" spans="1:3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133.6044</v>
      </c>
      <c r="P2303" s="5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1">
        <f t="shared" si="284"/>
        <v>41416.146944444445</v>
      </c>
      <c r="T2303" s="11">
        <f t="shared" si="285"/>
        <v>41446.146944444445</v>
      </c>
      <c r="AC2303">
        <f t="shared" si="286"/>
        <v>6</v>
      </c>
      <c r="AD2303">
        <f t="shared" si="287"/>
        <v>16</v>
      </c>
    </row>
    <row r="2304" spans="1:3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170.65217391304347</v>
      </c>
      <c r="P2304" s="5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1">
        <f t="shared" si="284"/>
        <v>41605.868449074071</v>
      </c>
      <c r="T2304" s="11">
        <f t="shared" si="285"/>
        <v>41639.291666666664</v>
      </c>
      <c r="AC2304">
        <f t="shared" si="286"/>
        <v>6</v>
      </c>
      <c r="AD2304">
        <f t="shared" si="287"/>
        <v>16</v>
      </c>
    </row>
    <row r="2305" spans="1:3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109.35829457364341</v>
      </c>
      <c r="P2305" s="5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1">
        <f t="shared" si="284"/>
        <v>40850.111064814817</v>
      </c>
      <c r="T2305" s="11">
        <f t="shared" si="285"/>
        <v>40890.152731481481</v>
      </c>
      <c r="AC2305">
        <f t="shared" si="286"/>
        <v>6</v>
      </c>
      <c r="AD2305">
        <f t="shared" si="287"/>
        <v>16</v>
      </c>
    </row>
    <row r="2306" spans="1:3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100.70033333333335</v>
      </c>
      <c r="P2306" s="5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1">
        <f t="shared" si="284"/>
        <v>40502.815868055557</v>
      </c>
      <c r="T2306" s="11">
        <f t="shared" si="285"/>
        <v>40544.207638888889</v>
      </c>
      <c r="AC2306">
        <f t="shared" si="286"/>
        <v>6</v>
      </c>
      <c r="AD2306">
        <f t="shared" si="287"/>
        <v>16</v>
      </c>
    </row>
    <row r="2307" spans="1:3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(E2307/D2307)*100</f>
        <v>101.22777777777779</v>
      </c>
      <c r="P2307" s="5">
        <f t="shared" ref="P2307:P2370" si="289">E2307/L2307</f>
        <v>109.10778443113773</v>
      </c>
      <c r="Q2307" t="str">
        <f t="shared" ref="Q2307:Q2370" si="290">LEFT(N2307,AC2307-1)</f>
        <v>music</v>
      </c>
      <c r="R2307" t="str">
        <f t="shared" ref="R2307:R2370" si="291">RIGHT(N2307,AD2307-AC2307)</f>
        <v>indie rock</v>
      </c>
      <c r="S2307" s="11">
        <f t="shared" ref="S2307:S2370" si="292">(J2307/86400)+DATE(1970,1,1)</f>
        <v>41834.695277777777</v>
      </c>
      <c r="T2307" s="11">
        <f t="shared" ref="T2307:T2370" si="293">(I2307/86400)+DATE(1970,1,1)</f>
        <v>41859.75</v>
      </c>
      <c r="AC2307">
        <f t="shared" ref="AC2307:AC2370" si="294">FIND("/",N2307)</f>
        <v>6</v>
      </c>
      <c r="AD2307">
        <f t="shared" ref="AD2307:AD2370" si="295">LEN(N2307)</f>
        <v>16</v>
      </c>
    </row>
    <row r="2308" spans="1:3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106.75857142857143</v>
      </c>
      <c r="P2308" s="5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1">
        <f t="shared" si="292"/>
        <v>40948.16815972222</v>
      </c>
      <c r="T2308" s="11">
        <f t="shared" si="293"/>
        <v>40978.16815972222</v>
      </c>
      <c r="AC2308">
        <f t="shared" si="294"/>
        <v>6</v>
      </c>
      <c r="AD2308">
        <f t="shared" si="295"/>
        <v>16</v>
      </c>
    </row>
    <row r="2309" spans="1:3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106.65777537961894</v>
      </c>
      <c r="P2309" s="5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1">
        <f t="shared" si="292"/>
        <v>41004.802465277782</v>
      </c>
      <c r="T2309" s="11">
        <f t="shared" si="293"/>
        <v>41034.802407407406</v>
      </c>
      <c r="AC2309">
        <f t="shared" si="294"/>
        <v>6</v>
      </c>
      <c r="AD2309">
        <f t="shared" si="295"/>
        <v>16</v>
      </c>
    </row>
    <row r="2310" spans="1:3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101.30622</v>
      </c>
      <c r="P2310" s="5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1">
        <f t="shared" si="292"/>
        <v>41851.962916666671</v>
      </c>
      <c r="T2310" s="11">
        <f t="shared" si="293"/>
        <v>41880.041666666664</v>
      </c>
      <c r="AC2310">
        <f t="shared" si="294"/>
        <v>6</v>
      </c>
      <c r="AD2310">
        <f t="shared" si="295"/>
        <v>16</v>
      </c>
    </row>
    <row r="2311" spans="1:3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106.67450000000001</v>
      </c>
      <c r="P2311" s="5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1">
        <f t="shared" si="292"/>
        <v>41307.987696759257</v>
      </c>
      <c r="T2311" s="11">
        <f t="shared" si="293"/>
        <v>41342.987696759257</v>
      </c>
      <c r="AC2311">
        <f t="shared" si="294"/>
        <v>6</v>
      </c>
      <c r="AD2311">
        <f t="shared" si="295"/>
        <v>16</v>
      </c>
    </row>
    <row r="2312" spans="1:3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428.83978378378379</v>
      </c>
      <c r="P2312" s="5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1">
        <f t="shared" si="292"/>
        <v>41324.79415509259</v>
      </c>
      <c r="T2312" s="11">
        <f t="shared" si="293"/>
        <v>41354.752488425926</v>
      </c>
      <c r="AC2312">
        <f t="shared" si="294"/>
        <v>6</v>
      </c>
      <c r="AD2312">
        <f t="shared" si="295"/>
        <v>16</v>
      </c>
    </row>
    <row r="2313" spans="1:3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104.11111111111111</v>
      </c>
      <c r="P2313" s="5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1">
        <f t="shared" si="292"/>
        <v>41736.004502314812</v>
      </c>
      <c r="T2313" s="11">
        <f t="shared" si="293"/>
        <v>41766.004502314812</v>
      </c>
      <c r="AC2313">
        <f t="shared" si="294"/>
        <v>6</v>
      </c>
      <c r="AD2313">
        <f t="shared" si="295"/>
        <v>16</v>
      </c>
    </row>
    <row r="2314" spans="1:3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107.86666666666666</v>
      </c>
      <c r="P2314" s="5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1">
        <f t="shared" si="292"/>
        <v>41716.632847222223</v>
      </c>
      <c r="T2314" s="11">
        <f t="shared" si="293"/>
        <v>41747.958333333336</v>
      </c>
      <c r="AC2314">
        <f t="shared" si="294"/>
        <v>6</v>
      </c>
      <c r="AD2314">
        <f t="shared" si="295"/>
        <v>16</v>
      </c>
    </row>
    <row r="2315" spans="1:3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175.84040000000002</v>
      </c>
      <c r="P2315" s="5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1">
        <f t="shared" si="292"/>
        <v>41002.958634259259</v>
      </c>
      <c r="T2315" s="11">
        <f t="shared" si="293"/>
        <v>41032.958634259259</v>
      </c>
      <c r="AC2315">
        <f t="shared" si="294"/>
        <v>6</v>
      </c>
      <c r="AD2315">
        <f t="shared" si="295"/>
        <v>16</v>
      </c>
    </row>
    <row r="2316" spans="1:3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156.97</v>
      </c>
      <c r="P2316" s="5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1">
        <f t="shared" si="292"/>
        <v>41037.551585648151</v>
      </c>
      <c r="T2316" s="11">
        <f t="shared" si="293"/>
        <v>41067.551585648151</v>
      </c>
      <c r="AC2316">
        <f t="shared" si="294"/>
        <v>6</v>
      </c>
      <c r="AD2316">
        <f t="shared" si="295"/>
        <v>16</v>
      </c>
    </row>
    <row r="2317" spans="1:3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102.60000000000001</v>
      </c>
      <c r="P2317" s="5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1">
        <f t="shared" si="292"/>
        <v>41004.72619212963</v>
      </c>
      <c r="T2317" s="11">
        <f t="shared" si="293"/>
        <v>41034.72619212963</v>
      </c>
      <c r="AC2317">
        <f t="shared" si="294"/>
        <v>6</v>
      </c>
      <c r="AD2317">
        <f t="shared" si="295"/>
        <v>16</v>
      </c>
    </row>
    <row r="2318" spans="1:30" ht="64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104.04266666666666</v>
      </c>
      <c r="P2318" s="5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1">
        <f t="shared" si="292"/>
        <v>40079.725115740745</v>
      </c>
      <c r="T2318" s="11">
        <f t="shared" si="293"/>
        <v>40156.766666666663</v>
      </c>
      <c r="AC2318">
        <f t="shared" si="294"/>
        <v>6</v>
      </c>
      <c r="AD2318">
        <f t="shared" si="295"/>
        <v>16</v>
      </c>
    </row>
    <row r="2319" spans="1:3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104</v>
      </c>
      <c r="P2319" s="5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1">
        <f t="shared" si="292"/>
        <v>40192.542233796295</v>
      </c>
      <c r="T2319" s="11">
        <f t="shared" si="293"/>
        <v>40224.208333333336</v>
      </c>
      <c r="AC2319">
        <f t="shared" si="294"/>
        <v>6</v>
      </c>
      <c r="AD2319">
        <f t="shared" si="295"/>
        <v>16</v>
      </c>
    </row>
    <row r="2320" spans="1:3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121.05999999999999</v>
      </c>
      <c r="P2320" s="5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1">
        <f t="shared" si="292"/>
        <v>40050.643680555557</v>
      </c>
      <c r="T2320" s="11">
        <f t="shared" si="293"/>
        <v>40082.165972222225</v>
      </c>
      <c r="AC2320">
        <f t="shared" si="294"/>
        <v>6</v>
      </c>
      <c r="AD2320">
        <f t="shared" si="295"/>
        <v>16</v>
      </c>
    </row>
    <row r="2321" spans="1:3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107.69999999999999</v>
      </c>
      <c r="P2321" s="5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1">
        <f t="shared" si="292"/>
        <v>41593.082002314812</v>
      </c>
      <c r="T2321" s="11">
        <f t="shared" si="293"/>
        <v>41623.082002314812</v>
      </c>
      <c r="AC2321">
        <f t="shared" si="294"/>
        <v>6</v>
      </c>
      <c r="AD2321">
        <f t="shared" si="295"/>
        <v>16</v>
      </c>
    </row>
    <row r="2322" spans="1:3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108.66</v>
      </c>
      <c r="P2322" s="5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1">
        <f t="shared" si="292"/>
        <v>41696.817129629628</v>
      </c>
      <c r="T2322" s="11">
        <f t="shared" si="293"/>
        <v>41731.775462962964</v>
      </c>
      <c r="AC2322">
        <f t="shared" si="294"/>
        <v>6</v>
      </c>
      <c r="AD2322">
        <f t="shared" si="295"/>
        <v>16</v>
      </c>
    </row>
    <row r="2323" spans="1:3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39.120962394619681</v>
      </c>
      <c r="P2323" s="5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1">
        <f t="shared" si="292"/>
        <v>42799.260428240741</v>
      </c>
      <c r="T2323" s="11">
        <f t="shared" si="293"/>
        <v>42829.21876157407</v>
      </c>
      <c r="AC2323">
        <f t="shared" si="294"/>
        <v>5</v>
      </c>
      <c r="AD2323">
        <f t="shared" si="295"/>
        <v>16</v>
      </c>
    </row>
    <row r="2324" spans="1:3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3.1481481481481479</v>
      </c>
      <c r="P2324" s="5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1">
        <f t="shared" si="292"/>
        <v>42804.895474537036</v>
      </c>
      <c r="T2324" s="11">
        <f t="shared" si="293"/>
        <v>42834.853807870371</v>
      </c>
      <c r="AC2324">
        <f t="shared" si="294"/>
        <v>5</v>
      </c>
      <c r="AD2324">
        <f t="shared" si="295"/>
        <v>16</v>
      </c>
    </row>
    <row r="2325" spans="1:3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48</v>
      </c>
      <c r="P2325" s="5">
        <f t="shared" si="289"/>
        <v>30</v>
      </c>
      <c r="Q2325" t="str">
        <f t="shared" si="290"/>
        <v>food</v>
      </c>
      <c r="R2325" t="str">
        <f t="shared" si="291"/>
        <v>small batch</v>
      </c>
      <c r="S2325" s="11">
        <f t="shared" si="292"/>
        <v>42807.755173611113</v>
      </c>
      <c r="T2325" s="11">
        <f t="shared" si="293"/>
        <v>42814.755173611113</v>
      </c>
      <c r="AC2325">
        <f t="shared" si="294"/>
        <v>5</v>
      </c>
      <c r="AD2325">
        <f t="shared" si="295"/>
        <v>16</v>
      </c>
    </row>
    <row r="2326" spans="1:3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20.733333333333334</v>
      </c>
      <c r="P2326" s="5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1">
        <f t="shared" si="292"/>
        <v>42790.885243055556</v>
      </c>
      <c r="T2326" s="11">
        <f t="shared" si="293"/>
        <v>42820.843576388885</v>
      </c>
      <c r="AC2326">
        <f t="shared" si="294"/>
        <v>5</v>
      </c>
      <c r="AD2326">
        <f t="shared" si="295"/>
        <v>16</v>
      </c>
    </row>
    <row r="2327" spans="1:3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8</v>
      </c>
      <c r="P2327" s="5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1">
        <f t="shared" si="292"/>
        <v>42794.022349537037</v>
      </c>
      <c r="T2327" s="11">
        <f t="shared" si="293"/>
        <v>42823.980682870373</v>
      </c>
      <c r="AC2327">
        <f t="shared" si="294"/>
        <v>5</v>
      </c>
      <c r="AD2327">
        <f t="shared" si="295"/>
        <v>16</v>
      </c>
    </row>
    <row r="2328" spans="1:3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0.72</v>
      </c>
      <c r="P2328" s="5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1">
        <f t="shared" si="292"/>
        <v>42804.034120370372</v>
      </c>
      <c r="T2328" s="11">
        <f t="shared" si="293"/>
        <v>42855.708333333328</v>
      </c>
      <c r="AC2328">
        <f t="shared" si="294"/>
        <v>5</v>
      </c>
      <c r="AD2328">
        <f t="shared" si="295"/>
        <v>16</v>
      </c>
    </row>
    <row r="2329" spans="1:3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526.09431428571429</v>
      </c>
      <c r="P2329" s="5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1">
        <f t="shared" si="292"/>
        <v>41842.917129629626</v>
      </c>
      <c r="T2329" s="11">
        <f t="shared" si="293"/>
        <v>41877.917129629626</v>
      </c>
      <c r="AC2329">
        <f t="shared" si="294"/>
        <v>5</v>
      </c>
      <c r="AD2329">
        <f t="shared" si="295"/>
        <v>16</v>
      </c>
    </row>
    <row r="2330" spans="1:3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254.45000000000002</v>
      </c>
      <c r="P2330" s="5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1">
        <f t="shared" si="292"/>
        <v>42139.781678240739</v>
      </c>
      <c r="T2330" s="11">
        <f t="shared" si="293"/>
        <v>42169.781678240739</v>
      </c>
      <c r="AC2330">
        <f t="shared" si="294"/>
        <v>5</v>
      </c>
      <c r="AD2330">
        <f t="shared" si="295"/>
        <v>16</v>
      </c>
    </row>
    <row r="2331" spans="1:3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105.91999999999999</v>
      </c>
      <c r="P2331" s="5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1">
        <f t="shared" si="292"/>
        <v>41807.624374999999</v>
      </c>
      <c r="T2331" s="11">
        <f t="shared" si="293"/>
        <v>41837.624374999999</v>
      </c>
      <c r="AC2331">
        <f t="shared" si="294"/>
        <v>5</v>
      </c>
      <c r="AD2331">
        <f t="shared" si="295"/>
        <v>16</v>
      </c>
    </row>
    <row r="2332" spans="1:3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102.42285714285715</v>
      </c>
      <c r="P2332" s="5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1">
        <f t="shared" si="292"/>
        <v>42332.89980324074</v>
      </c>
      <c r="T2332" s="11">
        <f t="shared" si="293"/>
        <v>42363</v>
      </c>
      <c r="AC2332">
        <f t="shared" si="294"/>
        <v>5</v>
      </c>
      <c r="AD2332">
        <f t="shared" si="295"/>
        <v>16</v>
      </c>
    </row>
    <row r="2333" spans="1:3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144.31375</v>
      </c>
      <c r="P2333" s="5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1">
        <f t="shared" si="292"/>
        <v>41839.005671296298</v>
      </c>
      <c r="T2333" s="11">
        <f t="shared" si="293"/>
        <v>41869.005671296298</v>
      </c>
      <c r="AC2333">
        <f t="shared" si="294"/>
        <v>5</v>
      </c>
      <c r="AD2333">
        <f t="shared" si="295"/>
        <v>16</v>
      </c>
    </row>
    <row r="2334" spans="1:3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106.30800000000001</v>
      </c>
      <c r="P2334" s="5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1">
        <f t="shared" si="292"/>
        <v>42011.628136574072</v>
      </c>
      <c r="T2334" s="11">
        <f t="shared" si="293"/>
        <v>42041.628136574072</v>
      </c>
      <c r="AC2334">
        <f t="shared" si="294"/>
        <v>5</v>
      </c>
      <c r="AD2334">
        <f t="shared" si="295"/>
        <v>16</v>
      </c>
    </row>
    <row r="2335" spans="1:3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212.16666666666666</v>
      </c>
      <c r="P2335" s="5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1">
        <f t="shared" si="292"/>
        <v>41767.650347222225</v>
      </c>
      <c r="T2335" s="11">
        <f t="shared" si="293"/>
        <v>41788.743055555555</v>
      </c>
      <c r="AC2335">
        <f t="shared" si="294"/>
        <v>5</v>
      </c>
      <c r="AD2335">
        <f t="shared" si="295"/>
        <v>16</v>
      </c>
    </row>
    <row r="2336" spans="1:3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101.95</v>
      </c>
      <c r="P2336" s="5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1">
        <f t="shared" si="292"/>
        <v>41918.670115740737</v>
      </c>
      <c r="T2336" s="11">
        <f t="shared" si="293"/>
        <v>41948.731944444444</v>
      </c>
      <c r="AC2336">
        <f t="shared" si="294"/>
        <v>5</v>
      </c>
      <c r="AD2336">
        <f t="shared" si="295"/>
        <v>16</v>
      </c>
    </row>
    <row r="2337" spans="1:3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102.27200000000001</v>
      </c>
      <c r="P2337" s="5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1">
        <f t="shared" si="292"/>
        <v>41771.572256944448</v>
      </c>
      <c r="T2337" s="11">
        <f t="shared" si="293"/>
        <v>41801.572256944448</v>
      </c>
      <c r="AC2337">
        <f t="shared" si="294"/>
        <v>5</v>
      </c>
      <c r="AD2337">
        <f t="shared" si="295"/>
        <v>16</v>
      </c>
    </row>
    <row r="2338" spans="1:3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520.73254999999995</v>
      </c>
      <c r="P2338" s="5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1">
        <f t="shared" si="292"/>
        <v>41666.924710648149</v>
      </c>
      <c r="T2338" s="11">
        <f t="shared" si="293"/>
        <v>41706.924710648149</v>
      </c>
      <c r="AC2338">
        <f t="shared" si="294"/>
        <v>5</v>
      </c>
      <c r="AD2338">
        <f t="shared" si="295"/>
        <v>16</v>
      </c>
    </row>
    <row r="2339" spans="1:3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110.65833333333333</v>
      </c>
      <c r="P2339" s="5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1">
        <f t="shared" si="292"/>
        <v>41786.640543981484</v>
      </c>
      <c r="T2339" s="11">
        <f t="shared" si="293"/>
        <v>41816.640543981484</v>
      </c>
      <c r="AC2339">
        <f t="shared" si="294"/>
        <v>5</v>
      </c>
      <c r="AD2339">
        <f t="shared" si="295"/>
        <v>16</v>
      </c>
    </row>
    <row r="2340" spans="1:3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101.14333333333335</v>
      </c>
      <c r="P2340" s="5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1">
        <f t="shared" si="292"/>
        <v>41789.89680555556</v>
      </c>
      <c r="T2340" s="11">
        <f t="shared" si="293"/>
        <v>41819.89680555556</v>
      </c>
      <c r="AC2340">
        <f t="shared" si="294"/>
        <v>5</v>
      </c>
      <c r="AD2340">
        <f t="shared" si="295"/>
        <v>16</v>
      </c>
    </row>
    <row r="2341" spans="1:3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294.20799999999997</v>
      </c>
      <c r="P2341" s="5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1">
        <f t="shared" si="292"/>
        <v>42692.79987268518</v>
      </c>
      <c r="T2341" s="11">
        <f t="shared" si="293"/>
        <v>42723.332638888889</v>
      </c>
      <c r="AC2341">
        <f t="shared" si="294"/>
        <v>5</v>
      </c>
      <c r="AD2341">
        <f t="shared" si="295"/>
        <v>16</v>
      </c>
    </row>
    <row r="2342" spans="1:3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105.77749999999999</v>
      </c>
      <c r="P2342" s="5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1">
        <f t="shared" si="292"/>
        <v>42643.642800925925</v>
      </c>
      <c r="T2342" s="11">
        <f t="shared" si="293"/>
        <v>42673.642800925925</v>
      </c>
      <c r="AC2342">
        <f t="shared" si="294"/>
        <v>5</v>
      </c>
      <c r="AD2342">
        <f t="shared" si="295"/>
        <v>16</v>
      </c>
    </row>
    <row r="2343" spans="1:3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5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1">
        <f t="shared" si="292"/>
        <v>42167.813703703709</v>
      </c>
      <c r="T2343" s="11">
        <f t="shared" si="293"/>
        <v>42197.813703703709</v>
      </c>
      <c r="AC2343">
        <f t="shared" si="294"/>
        <v>11</v>
      </c>
      <c r="AD2343">
        <f t="shared" si="295"/>
        <v>14</v>
      </c>
    </row>
    <row r="2344" spans="1:3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5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1">
        <f t="shared" si="292"/>
        <v>41897.702199074076</v>
      </c>
      <c r="T2344" s="11">
        <f t="shared" si="293"/>
        <v>41918.208333333336</v>
      </c>
      <c r="AC2344">
        <f t="shared" si="294"/>
        <v>11</v>
      </c>
      <c r="AD2344">
        <f t="shared" si="295"/>
        <v>14</v>
      </c>
    </row>
    <row r="2345" spans="1:3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3</v>
      </c>
      <c r="P2345" s="5">
        <f t="shared" si="289"/>
        <v>300</v>
      </c>
      <c r="Q2345" t="str">
        <f t="shared" si="290"/>
        <v>technology</v>
      </c>
      <c r="R2345" t="str">
        <f t="shared" si="291"/>
        <v>web</v>
      </c>
      <c r="S2345" s="11">
        <f t="shared" si="292"/>
        <v>42327.825289351851</v>
      </c>
      <c r="T2345" s="11">
        <f t="shared" si="293"/>
        <v>42377.82430555555</v>
      </c>
      <c r="AC2345">
        <f t="shared" si="294"/>
        <v>11</v>
      </c>
      <c r="AD2345">
        <f t="shared" si="295"/>
        <v>14</v>
      </c>
    </row>
    <row r="2346" spans="1:3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0.1</v>
      </c>
      <c r="P2346" s="5">
        <f t="shared" si="289"/>
        <v>1</v>
      </c>
      <c r="Q2346" t="str">
        <f t="shared" si="290"/>
        <v>technology</v>
      </c>
      <c r="R2346" t="str">
        <f t="shared" si="291"/>
        <v>web</v>
      </c>
      <c r="S2346" s="11">
        <f t="shared" si="292"/>
        <v>42515.727650462963</v>
      </c>
      <c r="T2346" s="11">
        <f t="shared" si="293"/>
        <v>42545.727650462963</v>
      </c>
      <c r="AC2346">
        <f t="shared" si="294"/>
        <v>11</v>
      </c>
      <c r="AD2346">
        <f t="shared" si="295"/>
        <v>14</v>
      </c>
    </row>
    <row r="2347" spans="1:3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5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1">
        <f t="shared" si="292"/>
        <v>42060.001805555556</v>
      </c>
      <c r="T2347" s="11">
        <f t="shared" si="293"/>
        <v>42094.985416666663</v>
      </c>
      <c r="AC2347">
        <f t="shared" si="294"/>
        <v>11</v>
      </c>
      <c r="AD2347">
        <f t="shared" si="295"/>
        <v>14</v>
      </c>
    </row>
    <row r="2348" spans="1:3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6.5000000000000002E-2</v>
      </c>
      <c r="P2348" s="5">
        <f t="shared" si="289"/>
        <v>13</v>
      </c>
      <c r="Q2348" t="str">
        <f t="shared" si="290"/>
        <v>technology</v>
      </c>
      <c r="R2348" t="str">
        <f t="shared" si="291"/>
        <v>web</v>
      </c>
      <c r="S2348" s="11">
        <f t="shared" si="292"/>
        <v>42615.79896990741</v>
      </c>
      <c r="T2348" s="11">
        <f t="shared" si="293"/>
        <v>42660.79896990741</v>
      </c>
      <c r="AC2348">
        <f t="shared" si="294"/>
        <v>11</v>
      </c>
      <c r="AD2348">
        <f t="shared" si="295"/>
        <v>14</v>
      </c>
    </row>
    <row r="2349" spans="1:3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1.5</v>
      </c>
      <c r="P2349" s="5">
        <f t="shared" si="289"/>
        <v>15</v>
      </c>
      <c r="Q2349" t="str">
        <f t="shared" si="290"/>
        <v>technology</v>
      </c>
      <c r="R2349" t="str">
        <f t="shared" si="291"/>
        <v>web</v>
      </c>
      <c r="S2349" s="11">
        <f t="shared" si="292"/>
        <v>42577.607361111106</v>
      </c>
      <c r="T2349" s="11">
        <f t="shared" si="293"/>
        <v>42607.607361111106</v>
      </c>
      <c r="AC2349">
        <f t="shared" si="294"/>
        <v>11</v>
      </c>
      <c r="AD2349">
        <f t="shared" si="295"/>
        <v>14</v>
      </c>
    </row>
    <row r="2350" spans="1:3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0.38571428571428573</v>
      </c>
      <c r="P2350" s="5">
        <f t="shared" si="289"/>
        <v>54</v>
      </c>
      <c r="Q2350" t="str">
        <f t="shared" si="290"/>
        <v>technology</v>
      </c>
      <c r="R2350" t="str">
        <f t="shared" si="291"/>
        <v>web</v>
      </c>
      <c r="S2350" s="11">
        <f t="shared" si="292"/>
        <v>42360.932152777779</v>
      </c>
      <c r="T2350" s="11">
        <f t="shared" si="293"/>
        <v>42420.932152777779</v>
      </c>
      <c r="AC2350">
        <f t="shared" si="294"/>
        <v>11</v>
      </c>
      <c r="AD2350">
        <f t="shared" si="295"/>
        <v>14</v>
      </c>
    </row>
    <row r="2351" spans="1:3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5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1">
        <f t="shared" si="292"/>
        <v>42198.775787037041</v>
      </c>
      <c r="T2351" s="11">
        <f t="shared" si="293"/>
        <v>42227.775787037041</v>
      </c>
      <c r="AC2351">
        <f t="shared" si="294"/>
        <v>11</v>
      </c>
      <c r="AD2351">
        <f t="shared" si="295"/>
        <v>14</v>
      </c>
    </row>
    <row r="2352" spans="1:3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5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1">
        <f t="shared" si="292"/>
        <v>42708.842245370368</v>
      </c>
      <c r="T2352" s="11">
        <f t="shared" si="293"/>
        <v>42738.842245370368</v>
      </c>
      <c r="AC2352">
        <f t="shared" si="294"/>
        <v>11</v>
      </c>
      <c r="AD2352">
        <f t="shared" si="295"/>
        <v>14</v>
      </c>
    </row>
    <row r="2353" spans="1:3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0.5714285714285714</v>
      </c>
      <c r="P2353" s="5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1">
        <f t="shared" si="292"/>
        <v>42094.101145833338</v>
      </c>
      <c r="T2353" s="11">
        <f t="shared" si="293"/>
        <v>42124.101145833338</v>
      </c>
      <c r="AC2353">
        <f t="shared" si="294"/>
        <v>11</v>
      </c>
      <c r="AD2353">
        <f t="shared" si="295"/>
        <v>14</v>
      </c>
    </row>
    <row r="2354" spans="1:3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5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1">
        <f t="shared" si="292"/>
        <v>42101.633703703701</v>
      </c>
      <c r="T2354" s="11">
        <f t="shared" si="293"/>
        <v>42161.633703703701</v>
      </c>
      <c r="AC2354">
        <f t="shared" si="294"/>
        <v>11</v>
      </c>
      <c r="AD2354">
        <f t="shared" si="295"/>
        <v>14</v>
      </c>
    </row>
    <row r="2355" spans="1:3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5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1">
        <f t="shared" si="292"/>
        <v>42103.676180555558</v>
      </c>
      <c r="T2355" s="11">
        <f t="shared" si="293"/>
        <v>42115.676180555558</v>
      </c>
      <c r="AC2355">
        <f t="shared" si="294"/>
        <v>11</v>
      </c>
      <c r="AD2355">
        <f t="shared" si="295"/>
        <v>14</v>
      </c>
    </row>
    <row r="2356" spans="1:3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7.1428571428571425E-2</v>
      </c>
      <c r="P2356" s="5">
        <f t="shared" si="289"/>
        <v>25</v>
      </c>
      <c r="Q2356" t="str">
        <f t="shared" si="290"/>
        <v>technology</v>
      </c>
      <c r="R2356" t="str">
        <f t="shared" si="291"/>
        <v>web</v>
      </c>
      <c r="S2356" s="11">
        <f t="shared" si="292"/>
        <v>41954.722916666666</v>
      </c>
      <c r="T2356" s="11">
        <f t="shared" si="293"/>
        <v>42014.722916666666</v>
      </c>
      <c r="AC2356">
        <f t="shared" si="294"/>
        <v>11</v>
      </c>
      <c r="AD2356">
        <f t="shared" si="295"/>
        <v>14</v>
      </c>
    </row>
    <row r="2357" spans="1:3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0.6875</v>
      </c>
      <c r="P2357" s="5">
        <f t="shared" si="289"/>
        <v>27.5</v>
      </c>
      <c r="Q2357" t="str">
        <f t="shared" si="290"/>
        <v>technology</v>
      </c>
      <c r="R2357" t="str">
        <f t="shared" si="291"/>
        <v>web</v>
      </c>
      <c r="S2357" s="11">
        <f t="shared" si="292"/>
        <v>42096.918240740742</v>
      </c>
      <c r="T2357" s="11">
        <f t="shared" si="293"/>
        <v>42126.918240740742</v>
      </c>
      <c r="AC2357">
        <f t="shared" si="294"/>
        <v>11</v>
      </c>
      <c r="AD2357">
        <f t="shared" si="295"/>
        <v>14</v>
      </c>
    </row>
    <row r="2358" spans="1:3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5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1">
        <f t="shared" si="292"/>
        <v>42130.78361111111</v>
      </c>
      <c r="T2358" s="11">
        <f t="shared" si="293"/>
        <v>42160.78361111111</v>
      </c>
      <c r="AC2358">
        <f t="shared" si="294"/>
        <v>11</v>
      </c>
      <c r="AD2358">
        <f t="shared" si="295"/>
        <v>14</v>
      </c>
    </row>
    <row r="2359" spans="1:3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5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1">
        <f t="shared" si="292"/>
        <v>42264.620115740741</v>
      </c>
      <c r="T2359" s="11">
        <f t="shared" si="293"/>
        <v>42294.620115740741</v>
      </c>
      <c r="AC2359">
        <f t="shared" si="294"/>
        <v>11</v>
      </c>
      <c r="AD2359">
        <f t="shared" si="295"/>
        <v>14</v>
      </c>
    </row>
    <row r="2360" spans="1:3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5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1">
        <f t="shared" si="292"/>
        <v>41978.930972222224</v>
      </c>
      <c r="T2360" s="11">
        <f t="shared" si="293"/>
        <v>42035.027083333334</v>
      </c>
      <c r="AC2360">
        <f t="shared" si="294"/>
        <v>11</v>
      </c>
      <c r="AD2360">
        <f t="shared" si="295"/>
        <v>14</v>
      </c>
    </row>
    <row r="2361" spans="1:3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14.680000000000001</v>
      </c>
      <c r="P2361" s="5">
        <f t="shared" si="289"/>
        <v>367</v>
      </c>
      <c r="Q2361" t="str">
        <f t="shared" si="290"/>
        <v>technology</v>
      </c>
      <c r="R2361" t="str">
        <f t="shared" si="291"/>
        <v>web</v>
      </c>
      <c r="S2361" s="11">
        <f t="shared" si="292"/>
        <v>42159.649583333332</v>
      </c>
      <c r="T2361" s="11">
        <f t="shared" si="293"/>
        <v>42219.649583333332</v>
      </c>
      <c r="AC2361">
        <f t="shared" si="294"/>
        <v>11</v>
      </c>
      <c r="AD2361">
        <f t="shared" si="295"/>
        <v>14</v>
      </c>
    </row>
    <row r="2362" spans="1:3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0.04</v>
      </c>
      <c r="P2362" s="5">
        <f t="shared" si="289"/>
        <v>2</v>
      </c>
      <c r="Q2362" t="str">
        <f t="shared" si="290"/>
        <v>technology</v>
      </c>
      <c r="R2362" t="str">
        <f t="shared" si="291"/>
        <v>web</v>
      </c>
      <c r="S2362" s="11">
        <f t="shared" si="292"/>
        <v>42377.70694444445</v>
      </c>
      <c r="T2362" s="11">
        <f t="shared" si="293"/>
        <v>42407.70694444445</v>
      </c>
      <c r="AC2362">
        <f t="shared" si="294"/>
        <v>11</v>
      </c>
      <c r="AD2362">
        <f t="shared" si="295"/>
        <v>14</v>
      </c>
    </row>
    <row r="2363" spans="1:3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5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1">
        <f t="shared" si="292"/>
        <v>42466.858888888892</v>
      </c>
      <c r="T2363" s="11">
        <f t="shared" si="293"/>
        <v>42490.916666666672</v>
      </c>
      <c r="AC2363">
        <f t="shared" si="294"/>
        <v>11</v>
      </c>
      <c r="AD2363">
        <f t="shared" si="295"/>
        <v>14</v>
      </c>
    </row>
    <row r="2364" spans="1:3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28.571428571428569</v>
      </c>
      <c r="P2364" s="5">
        <f t="shared" si="289"/>
        <v>60</v>
      </c>
      <c r="Q2364" t="str">
        <f t="shared" si="290"/>
        <v>technology</v>
      </c>
      <c r="R2364" t="str">
        <f t="shared" si="291"/>
        <v>web</v>
      </c>
      <c r="S2364" s="11">
        <f t="shared" si="292"/>
        <v>41954.688310185185</v>
      </c>
      <c r="T2364" s="11">
        <f t="shared" si="293"/>
        <v>41984.688310185185</v>
      </c>
      <c r="AC2364">
        <f t="shared" si="294"/>
        <v>11</v>
      </c>
      <c r="AD2364">
        <f t="shared" si="295"/>
        <v>14</v>
      </c>
    </row>
    <row r="2365" spans="1:3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5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1">
        <f t="shared" si="292"/>
        <v>42322.011574074073</v>
      </c>
      <c r="T2365" s="11">
        <f t="shared" si="293"/>
        <v>42367.011574074073</v>
      </c>
      <c r="AC2365">
        <f t="shared" si="294"/>
        <v>11</v>
      </c>
      <c r="AD2365">
        <f t="shared" si="295"/>
        <v>14</v>
      </c>
    </row>
    <row r="2366" spans="1:3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5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1">
        <f t="shared" si="292"/>
        <v>42248.934675925921</v>
      </c>
      <c r="T2366" s="11">
        <f t="shared" si="293"/>
        <v>42303.934675925921</v>
      </c>
      <c r="AC2366">
        <f t="shared" si="294"/>
        <v>11</v>
      </c>
      <c r="AD2366">
        <f t="shared" si="295"/>
        <v>14</v>
      </c>
    </row>
    <row r="2367" spans="1:3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5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1">
        <f t="shared" si="292"/>
        <v>42346.736400462964</v>
      </c>
      <c r="T2367" s="11">
        <f t="shared" si="293"/>
        <v>42386.958333333328</v>
      </c>
      <c r="AC2367">
        <f t="shared" si="294"/>
        <v>11</v>
      </c>
      <c r="AD2367">
        <f t="shared" si="295"/>
        <v>14</v>
      </c>
    </row>
    <row r="2368" spans="1:3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10.52</v>
      </c>
      <c r="P2368" s="5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1">
        <f t="shared" si="292"/>
        <v>42268.531631944439</v>
      </c>
      <c r="T2368" s="11">
        <f t="shared" si="293"/>
        <v>42298.531631944439</v>
      </c>
      <c r="AC2368">
        <f t="shared" si="294"/>
        <v>11</v>
      </c>
      <c r="AD2368">
        <f t="shared" si="295"/>
        <v>14</v>
      </c>
    </row>
    <row r="2369" spans="1:3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</v>
      </c>
      <c r="P2369" s="5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1">
        <f t="shared" si="292"/>
        <v>42425.970092592594</v>
      </c>
      <c r="T2369" s="11">
        <f t="shared" si="293"/>
        <v>42485.928425925929</v>
      </c>
      <c r="AC2369">
        <f t="shared" si="294"/>
        <v>11</v>
      </c>
      <c r="AD2369">
        <f t="shared" si="295"/>
        <v>14</v>
      </c>
    </row>
    <row r="2370" spans="1:3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0.25</v>
      </c>
      <c r="P2370" s="5">
        <f t="shared" si="289"/>
        <v>50</v>
      </c>
      <c r="Q2370" t="str">
        <f t="shared" si="290"/>
        <v>technology</v>
      </c>
      <c r="R2370" t="str">
        <f t="shared" si="291"/>
        <v>web</v>
      </c>
      <c r="S2370" s="11">
        <f t="shared" si="292"/>
        <v>42063.721817129626</v>
      </c>
      <c r="T2370" s="11">
        <f t="shared" si="293"/>
        <v>42108.680150462962</v>
      </c>
      <c r="AC2370">
        <f t="shared" si="294"/>
        <v>11</v>
      </c>
      <c r="AD2370">
        <f t="shared" si="295"/>
        <v>14</v>
      </c>
    </row>
    <row r="2371" spans="1:3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(E2371/D2371)*100</f>
        <v>0</v>
      </c>
      <c r="P2371" s="5" t="e">
        <f t="shared" ref="P2371:P2434" si="297">E2371/L2371</f>
        <v>#DIV/0!</v>
      </c>
      <c r="Q2371" t="str">
        <f t="shared" ref="Q2371:Q2434" si="298">LEFT(N2371,AC2371-1)</f>
        <v>technology</v>
      </c>
      <c r="R2371" t="str">
        <f t="shared" ref="R2371:R2434" si="299">RIGHT(N2371,AD2371-AC2371)</f>
        <v>web</v>
      </c>
      <c r="S2371" s="11">
        <f t="shared" ref="S2371:S2434" si="300">(J2371/86400)+DATE(1970,1,1)</f>
        <v>42380.812627314815</v>
      </c>
      <c r="T2371" s="11">
        <f t="shared" ref="T2371:T2434" si="301">(I2371/86400)+DATE(1970,1,1)</f>
        <v>42410.812627314815</v>
      </c>
      <c r="AC2371">
        <f t="shared" ref="AC2371:AC2434" si="302">FIND("/",N2371)</f>
        <v>11</v>
      </c>
      <c r="AD2371">
        <f t="shared" ref="AD2371:AD2434" si="303">LEN(N2371)</f>
        <v>14</v>
      </c>
    </row>
    <row r="2372" spans="1:3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0.32800000000000001</v>
      </c>
      <c r="P2372" s="5">
        <f t="shared" si="297"/>
        <v>20.5</v>
      </c>
      <c r="Q2372" t="str">
        <f t="shared" si="298"/>
        <v>technology</v>
      </c>
      <c r="R2372" t="str">
        <f t="shared" si="299"/>
        <v>web</v>
      </c>
      <c r="S2372" s="11">
        <f t="shared" si="300"/>
        <v>41961.18913194444</v>
      </c>
      <c r="T2372" s="11">
        <f t="shared" si="301"/>
        <v>41991.18913194444</v>
      </c>
      <c r="AC2372">
        <f t="shared" si="302"/>
        <v>11</v>
      </c>
      <c r="AD2372">
        <f t="shared" si="303"/>
        <v>14</v>
      </c>
    </row>
    <row r="2373" spans="1:3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5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1">
        <f t="shared" si="300"/>
        <v>42150.777731481481</v>
      </c>
      <c r="T2373" s="11">
        <f t="shared" si="301"/>
        <v>42180.777731481481</v>
      </c>
      <c r="AC2373">
        <f t="shared" si="302"/>
        <v>11</v>
      </c>
      <c r="AD2373">
        <f t="shared" si="303"/>
        <v>14</v>
      </c>
    </row>
    <row r="2374" spans="1:3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3.2727272727272729</v>
      </c>
      <c r="P2374" s="5">
        <f t="shared" si="297"/>
        <v>30</v>
      </c>
      <c r="Q2374" t="str">
        <f t="shared" si="298"/>
        <v>technology</v>
      </c>
      <c r="R2374" t="str">
        <f t="shared" si="299"/>
        <v>web</v>
      </c>
      <c r="S2374" s="11">
        <f t="shared" si="300"/>
        <v>42088.069108796291</v>
      </c>
      <c r="T2374" s="11">
        <f t="shared" si="301"/>
        <v>42118.069108796291</v>
      </c>
      <c r="AC2374">
        <f t="shared" si="302"/>
        <v>11</v>
      </c>
      <c r="AD2374">
        <f t="shared" si="303"/>
        <v>14</v>
      </c>
    </row>
    <row r="2375" spans="1:3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5.8823529411764705E-3</v>
      </c>
      <c r="P2375" s="5">
        <f t="shared" si="297"/>
        <v>50</v>
      </c>
      <c r="Q2375" t="str">
        <f t="shared" si="298"/>
        <v>technology</v>
      </c>
      <c r="R2375" t="str">
        <f t="shared" si="299"/>
        <v>web</v>
      </c>
      <c r="S2375" s="11">
        <f t="shared" si="300"/>
        <v>42215.662314814814</v>
      </c>
      <c r="T2375" s="11">
        <f t="shared" si="301"/>
        <v>42245.662314814814</v>
      </c>
      <c r="AC2375">
        <f t="shared" si="302"/>
        <v>11</v>
      </c>
      <c r="AD2375">
        <f t="shared" si="303"/>
        <v>14</v>
      </c>
    </row>
    <row r="2376" spans="1:3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4.5454545454545456E-2</v>
      </c>
      <c r="P2376" s="5">
        <f t="shared" si="297"/>
        <v>10</v>
      </c>
      <c r="Q2376" t="str">
        <f t="shared" si="298"/>
        <v>technology</v>
      </c>
      <c r="R2376" t="str">
        <f t="shared" si="299"/>
        <v>web</v>
      </c>
      <c r="S2376" s="11">
        <f t="shared" si="300"/>
        <v>42017.843287037038</v>
      </c>
      <c r="T2376" s="11">
        <f t="shared" si="301"/>
        <v>42047.843287037038</v>
      </c>
      <c r="AC2376">
        <f t="shared" si="302"/>
        <v>11</v>
      </c>
      <c r="AD2376">
        <f t="shared" si="303"/>
        <v>14</v>
      </c>
    </row>
    <row r="2377" spans="1:3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5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1">
        <f t="shared" si="300"/>
        <v>42592.836076388892</v>
      </c>
      <c r="T2377" s="11">
        <f t="shared" si="301"/>
        <v>42622.836076388892</v>
      </c>
      <c r="AC2377">
        <f t="shared" si="302"/>
        <v>11</v>
      </c>
      <c r="AD2377">
        <f t="shared" si="303"/>
        <v>14</v>
      </c>
    </row>
    <row r="2378" spans="1:3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10.877666666666666</v>
      </c>
      <c r="P2378" s="5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1">
        <f t="shared" si="300"/>
        <v>42318.925532407404</v>
      </c>
      <c r="T2378" s="11">
        <f t="shared" si="301"/>
        <v>42348.925532407404</v>
      </c>
      <c r="AC2378">
        <f t="shared" si="302"/>
        <v>11</v>
      </c>
      <c r="AD2378">
        <f t="shared" si="303"/>
        <v>14</v>
      </c>
    </row>
    <row r="2379" spans="1:3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5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1">
        <f t="shared" si="300"/>
        <v>42669.870173611111</v>
      </c>
      <c r="T2379" s="11">
        <f t="shared" si="301"/>
        <v>42699.911840277782</v>
      </c>
      <c r="AC2379">
        <f t="shared" si="302"/>
        <v>11</v>
      </c>
      <c r="AD2379">
        <f t="shared" si="303"/>
        <v>14</v>
      </c>
    </row>
    <row r="2380" spans="1:3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5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1">
        <f t="shared" si="300"/>
        <v>42213.013078703705</v>
      </c>
      <c r="T2380" s="11">
        <f t="shared" si="301"/>
        <v>42242.013078703705</v>
      </c>
      <c r="AC2380">
        <f t="shared" si="302"/>
        <v>11</v>
      </c>
      <c r="AD2380">
        <f t="shared" si="303"/>
        <v>14</v>
      </c>
    </row>
    <row r="2381" spans="1:3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5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1">
        <f t="shared" si="300"/>
        <v>42237.016388888893</v>
      </c>
      <c r="T2381" s="11">
        <f t="shared" si="301"/>
        <v>42282.016388888893</v>
      </c>
      <c r="AC2381">
        <f t="shared" si="302"/>
        <v>11</v>
      </c>
      <c r="AD2381">
        <f t="shared" si="303"/>
        <v>14</v>
      </c>
    </row>
    <row r="2382" spans="1:3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0.36666666666666664</v>
      </c>
      <c r="P2382" s="5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1">
        <f t="shared" si="300"/>
        <v>42248.793310185181</v>
      </c>
      <c r="T2382" s="11">
        <f t="shared" si="301"/>
        <v>42278.793310185181</v>
      </c>
      <c r="AC2382">
        <f t="shared" si="302"/>
        <v>11</v>
      </c>
      <c r="AD2382">
        <f t="shared" si="303"/>
        <v>14</v>
      </c>
    </row>
    <row r="2383" spans="1:3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</v>
      </c>
      <c r="P2383" s="5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1">
        <f t="shared" si="300"/>
        <v>42074.935740740737</v>
      </c>
      <c r="T2383" s="11">
        <f t="shared" si="301"/>
        <v>42104.935740740737</v>
      </c>
      <c r="AC2383">
        <f t="shared" si="302"/>
        <v>11</v>
      </c>
      <c r="AD2383">
        <f t="shared" si="303"/>
        <v>14</v>
      </c>
    </row>
    <row r="2384" spans="1:3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</v>
      </c>
      <c r="P2384" s="5">
        <f t="shared" si="297"/>
        <v>37.5</v>
      </c>
      <c r="Q2384" t="str">
        <f t="shared" si="298"/>
        <v>technology</v>
      </c>
      <c r="R2384" t="str">
        <f t="shared" si="299"/>
        <v>web</v>
      </c>
      <c r="S2384" s="11">
        <f t="shared" si="300"/>
        <v>42195.187534722223</v>
      </c>
      <c r="T2384" s="11">
        <f t="shared" si="301"/>
        <v>42220.187534722223</v>
      </c>
      <c r="AC2384">
        <f t="shared" si="302"/>
        <v>11</v>
      </c>
      <c r="AD2384">
        <f t="shared" si="303"/>
        <v>14</v>
      </c>
    </row>
    <row r="2385" spans="1:3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4.3499999999999996</v>
      </c>
      <c r="P2385" s="5">
        <f t="shared" si="297"/>
        <v>145</v>
      </c>
      <c r="Q2385" t="str">
        <f t="shared" si="298"/>
        <v>technology</v>
      </c>
      <c r="R2385" t="str">
        <f t="shared" si="299"/>
        <v>web</v>
      </c>
      <c r="S2385" s="11">
        <f t="shared" si="300"/>
        <v>42027.056793981479</v>
      </c>
      <c r="T2385" s="11">
        <f t="shared" si="301"/>
        <v>42057.056793981479</v>
      </c>
      <c r="AC2385">
        <f t="shared" si="302"/>
        <v>11</v>
      </c>
      <c r="AD2385">
        <f t="shared" si="303"/>
        <v>14</v>
      </c>
    </row>
    <row r="2386" spans="1:3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0.8</v>
      </c>
      <c r="P2386" s="5">
        <f t="shared" si="297"/>
        <v>1</v>
      </c>
      <c r="Q2386" t="str">
        <f t="shared" si="298"/>
        <v>technology</v>
      </c>
      <c r="R2386" t="str">
        <f t="shared" si="299"/>
        <v>web</v>
      </c>
      <c r="S2386" s="11">
        <f t="shared" si="300"/>
        <v>41927.067627314813</v>
      </c>
      <c r="T2386" s="11">
        <f t="shared" si="301"/>
        <v>41957.109293981484</v>
      </c>
      <c r="AC2386">
        <f t="shared" si="302"/>
        <v>11</v>
      </c>
      <c r="AD2386">
        <f t="shared" si="303"/>
        <v>14</v>
      </c>
    </row>
    <row r="2387" spans="1:3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1.2123076923076923</v>
      </c>
      <c r="P2387" s="5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1">
        <f t="shared" si="300"/>
        <v>42191.70175925926</v>
      </c>
      <c r="T2387" s="11">
        <f t="shared" si="301"/>
        <v>42221.70175925926</v>
      </c>
      <c r="AC2387">
        <f t="shared" si="302"/>
        <v>11</v>
      </c>
      <c r="AD2387">
        <f t="shared" si="303"/>
        <v>14</v>
      </c>
    </row>
    <row r="2388" spans="1:3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5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1">
        <f t="shared" si="300"/>
        <v>41954.838240740741</v>
      </c>
      <c r="T2388" s="11">
        <f t="shared" si="301"/>
        <v>42014.838240740741</v>
      </c>
      <c r="AC2388">
        <f t="shared" si="302"/>
        <v>11</v>
      </c>
      <c r="AD2388">
        <f t="shared" si="303"/>
        <v>14</v>
      </c>
    </row>
    <row r="2389" spans="1:3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0.68399999999999994</v>
      </c>
      <c r="P2389" s="5">
        <f t="shared" si="297"/>
        <v>342</v>
      </c>
      <c r="Q2389" t="str">
        <f t="shared" si="298"/>
        <v>technology</v>
      </c>
      <c r="R2389" t="str">
        <f t="shared" si="299"/>
        <v>web</v>
      </c>
      <c r="S2389" s="11">
        <f t="shared" si="300"/>
        <v>42528.626620370371</v>
      </c>
      <c r="T2389" s="11">
        <f t="shared" si="301"/>
        <v>42573.626620370371</v>
      </c>
      <c r="AC2389">
        <f t="shared" si="302"/>
        <v>11</v>
      </c>
      <c r="AD2389">
        <f t="shared" si="303"/>
        <v>14</v>
      </c>
    </row>
    <row r="2390" spans="1:3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1.2513513513513512</v>
      </c>
      <c r="P2390" s="5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1">
        <f t="shared" si="300"/>
        <v>41989.853692129633</v>
      </c>
      <c r="T2390" s="11">
        <f t="shared" si="301"/>
        <v>42019.811805555553</v>
      </c>
      <c r="AC2390">
        <f t="shared" si="302"/>
        <v>11</v>
      </c>
      <c r="AD2390">
        <f t="shared" si="303"/>
        <v>14</v>
      </c>
    </row>
    <row r="2391" spans="1:3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0.1875</v>
      </c>
      <c r="P2391" s="5">
        <f t="shared" si="297"/>
        <v>30</v>
      </c>
      <c r="Q2391" t="str">
        <f t="shared" si="298"/>
        <v>technology</v>
      </c>
      <c r="R2391" t="str">
        <f t="shared" si="299"/>
        <v>web</v>
      </c>
      <c r="S2391" s="11">
        <f t="shared" si="300"/>
        <v>42179.653379629628</v>
      </c>
      <c r="T2391" s="11">
        <f t="shared" si="301"/>
        <v>42210.915972222225</v>
      </c>
      <c r="AC2391">
        <f t="shared" si="302"/>
        <v>11</v>
      </c>
      <c r="AD2391">
        <f t="shared" si="303"/>
        <v>14</v>
      </c>
    </row>
    <row r="2392" spans="1:3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5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1">
        <f t="shared" si="300"/>
        <v>41968.262314814812</v>
      </c>
      <c r="T2392" s="11">
        <f t="shared" si="301"/>
        <v>42008.262314814812</v>
      </c>
      <c r="AC2392">
        <f t="shared" si="302"/>
        <v>11</v>
      </c>
      <c r="AD2392">
        <f t="shared" si="303"/>
        <v>14</v>
      </c>
    </row>
    <row r="2393" spans="1:3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0.125</v>
      </c>
      <c r="P2393" s="5">
        <f t="shared" si="297"/>
        <v>25</v>
      </c>
      <c r="Q2393" t="str">
        <f t="shared" si="298"/>
        <v>technology</v>
      </c>
      <c r="R2393" t="str">
        <f t="shared" si="299"/>
        <v>web</v>
      </c>
      <c r="S2393" s="11">
        <f t="shared" si="300"/>
        <v>42064.794490740736</v>
      </c>
      <c r="T2393" s="11">
        <f t="shared" si="301"/>
        <v>42094.752824074079</v>
      </c>
      <c r="AC2393">
        <f t="shared" si="302"/>
        <v>11</v>
      </c>
      <c r="AD2393">
        <f t="shared" si="303"/>
        <v>14</v>
      </c>
    </row>
    <row r="2394" spans="1:3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5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1">
        <f t="shared" si="300"/>
        <v>42276.120636574073</v>
      </c>
      <c r="T2394" s="11">
        <f t="shared" si="301"/>
        <v>42306.120636574073</v>
      </c>
      <c r="AC2394">
        <f t="shared" si="302"/>
        <v>11</v>
      </c>
      <c r="AD2394">
        <f t="shared" si="303"/>
        <v>14</v>
      </c>
    </row>
    <row r="2395" spans="1:3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0.05</v>
      </c>
      <c r="P2395" s="5">
        <f t="shared" si="297"/>
        <v>50</v>
      </c>
      <c r="Q2395" t="str">
        <f t="shared" si="298"/>
        <v>technology</v>
      </c>
      <c r="R2395" t="str">
        <f t="shared" si="299"/>
        <v>web</v>
      </c>
      <c r="S2395" s="11">
        <f t="shared" si="300"/>
        <v>42194.648344907408</v>
      </c>
      <c r="T2395" s="11">
        <f t="shared" si="301"/>
        <v>42224.648344907408</v>
      </c>
      <c r="AC2395">
        <f t="shared" si="302"/>
        <v>11</v>
      </c>
      <c r="AD2395">
        <f t="shared" si="303"/>
        <v>14</v>
      </c>
    </row>
    <row r="2396" spans="1:3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0.06</v>
      </c>
      <c r="P2396" s="5">
        <f t="shared" si="297"/>
        <v>1.5</v>
      </c>
      <c r="Q2396" t="str">
        <f t="shared" si="298"/>
        <v>technology</v>
      </c>
      <c r="R2396" t="str">
        <f t="shared" si="299"/>
        <v>web</v>
      </c>
      <c r="S2396" s="11">
        <f t="shared" si="300"/>
        <v>42031.362187499995</v>
      </c>
      <c r="T2396" s="11">
        <f t="shared" si="301"/>
        <v>42061.362187499995</v>
      </c>
      <c r="AC2396">
        <f t="shared" si="302"/>
        <v>11</v>
      </c>
      <c r="AD2396">
        <f t="shared" si="303"/>
        <v>14</v>
      </c>
    </row>
    <row r="2397" spans="1:3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5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1">
        <f t="shared" si="300"/>
        <v>42717.121377314819</v>
      </c>
      <c r="T2397" s="11">
        <f t="shared" si="301"/>
        <v>42745.372916666667</v>
      </c>
      <c r="AC2397">
        <f t="shared" si="302"/>
        <v>11</v>
      </c>
      <c r="AD2397">
        <f t="shared" si="303"/>
        <v>14</v>
      </c>
    </row>
    <row r="2398" spans="1:3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0.2</v>
      </c>
      <c r="P2398" s="5">
        <f t="shared" si="297"/>
        <v>10</v>
      </c>
      <c r="Q2398" t="str">
        <f t="shared" si="298"/>
        <v>technology</v>
      </c>
      <c r="R2398" t="str">
        <f t="shared" si="299"/>
        <v>web</v>
      </c>
      <c r="S2398" s="11">
        <f t="shared" si="300"/>
        <v>42262.849050925928</v>
      </c>
      <c r="T2398" s="11">
        <f t="shared" si="301"/>
        <v>42292.849050925928</v>
      </c>
      <c r="AC2398">
        <f t="shared" si="302"/>
        <v>11</v>
      </c>
      <c r="AD2398">
        <f t="shared" si="303"/>
        <v>14</v>
      </c>
    </row>
    <row r="2399" spans="1:3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5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1">
        <f t="shared" si="300"/>
        <v>41976.88490740741</v>
      </c>
      <c r="T2399" s="11">
        <f t="shared" si="301"/>
        <v>42006.88490740741</v>
      </c>
      <c r="AC2399">
        <f t="shared" si="302"/>
        <v>11</v>
      </c>
      <c r="AD2399">
        <f t="shared" si="303"/>
        <v>14</v>
      </c>
    </row>
    <row r="2400" spans="1:3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5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1">
        <f t="shared" si="300"/>
        <v>42157.916481481487</v>
      </c>
      <c r="T2400" s="11">
        <f t="shared" si="301"/>
        <v>42187.916481481487</v>
      </c>
      <c r="AC2400">
        <f t="shared" si="302"/>
        <v>11</v>
      </c>
      <c r="AD2400">
        <f t="shared" si="303"/>
        <v>14</v>
      </c>
    </row>
    <row r="2401" spans="1:3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5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1">
        <f t="shared" si="300"/>
        <v>41956.853078703702</v>
      </c>
      <c r="T2401" s="11">
        <f t="shared" si="301"/>
        <v>41991.853078703702</v>
      </c>
      <c r="AC2401">
        <f t="shared" si="302"/>
        <v>11</v>
      </c>
      <c r="AD2401">
        <f t="shared" si="303"/>
        <v>14</v>
      </c>
    </row>
    <row r="2402" spans="1:3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5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1">
        <f t="shared" si="300"/>
        <v>42444.268101851849</v>
      </c>
      <c r="T2402" s="11">
        <f t="shared" si="301"/>
        <v>42474.268101851849</v>
      </c>
      <c r="AC2402">
        <f t="shared" si="302"/>
        <v>11</v>
      </c>
      <c r="AD2402">
        <f t="shared" si="303"/>
        <v>14</v>
      </c>
    </row>
    <row r="2403" spans="1:3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0.71785714285714286</v>
      </c>
      <c r="P2403" s="5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1">
        <f t="shared" si="300"/>
        <v>42374.822870370372</v>
      </c>
      <c r="T2403" s="11">
        <f t="shared" si="301"/>
        <v>42434.822870370372</v>
      </c>
      <c r="AC2403">
        <f t="shared" si="302"/>
        <v>5</v>
      </c>
      <c r="AD2403">
        <f t="shared" si="303"/>
        <v>16</v>
      </c>
    </row>
    <row r="2404" spans="1:3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0.43333333333333329</v>
      </c>
      <c r="P2404" s="5">
        <f t="shared" si="297"/>
        <v>52</v>
      </c>
      <c r="Q2404" t="str">
        <f t="shared" si="298"/>
        <v>food</v>
      </c>
      <c r="R2404" t="str">
        <f t="shared" si="299"/>
        <v>food trucks</v>
      </c>
      <c r="S2404" s="11">
        <f t="shared" si="300"/>
        <v>42107.679756944446</v>
      </c>
      <c r="T2404" s="11">
        <f t="shared" si="301"/>
        <v>42137.679756944446</v>
      </c>
      <c r="AC2404">
        <f t="shared" si="302"/>
        <v>5</v>
      </c>
      <c r="AD2404">
        <f t="shared" si="303"/>
        <v>16</v>
      </c>
    </row>
    <row r="2405" spans="1:3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16.833333333333332</v>
      </c>
      <c r="P2405" s="5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1">
        <f t="shared" si="300"/>
        <v>42399.882615740746</v>
      </c>
      <c r="T2405" s="11">
        <f t="shared" si="301"/>
        <v>42459.840949074074</v>
      </c>
      <c r="AC2405">
        <f t="shared" si="302"/>
        <v>5</v>
      </c>
      <c r="AD2405">
        <f t="shared" si="303"/>
        <v>16</v>
      </c>
    </row>
    <row r="2406" spans="1:3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5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1">
        <f t="shared" si="300"/>
        <v>42342.03943287037</v>
      </c>
      <c r="T2406" s="11">
        <f t="shared" si="301"/>
        <v>42372.03943287037</v>
      </c>
      <c r="AC2406">
        <f t="shared" si="302"/>
        <v>5</v>
      </c>
      <c r="AD2406">
        <f t="shared" si="303"/>
        <v>16</v>
      </c>
    </row>
    <row r="2407" spans="1:3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22.52</v>
      </c>
      <c r="P2407" s="5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1">
        <f t="shared" si="300"/>
        <v>42595.585358796292</v>
      </c>
      <c r="T2407" s="11">
        <f t="shared" si="301"/>
        <v>42616.585358796292</v>
      </c>
      <c r="AC2407">
        <f t="shared" si="302"/>
        <v>5</v>
      </c>
      <c r="AD2407">
        <f t="shared" si="303"/>
        <v>16</v>
      </c>
    </row>
    <row r="2408" spans="1:3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41.384615384615387</v>
      </c>
      <c r="P2408" s="5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1">
        <f t="shared" si="300"/>
        <v>41983.110995370371</v>
      </c>
      <c r="T2408" s="11">
        <f t="shared" si="301"/>
        <v>42023.110995370371</v>
      </c>
      <c r="AC2408">
        <f t="shared" si="302"/>
        <v>5</v>
      </c>
      <c r="AD2408">
        <f t="shared" si="303"/>
        <v>16</v>
      </c>
    </row>
    <row r="2409" spans="1:3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25.259090909090908</v>
      </c>
      <c r="P2409" s="5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1">
        <f t="shared" si="300"/>
        <v>42082.575555555552</v>
      </c>
      <c r="T2409" s="11">
        <f t="shared" si="301"/>
        <v>42105.25</v>
      </c>
      <c r="AC2409">
        <f t="shared" si="302"/>
        <v>5</v>
      </c>
      <c r="AD2409">
        <f t="shared" si="303"/>
        <v>16</v>
      </c>
    </row>
    <row r="2410" spans="1:3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0.2</v>
      </c>
      <c r="P2410" s="5">
        <f t="shared" si="297"/>
        <v>15</v>
      </c>
      <c r="Q2410" t="str">
        <f t="shared" si="298"/>
        <v>food</v>
      </c>
      <c r="R2410" t="str">
        <f t="shared" si="299"/>
        <v>food trucks</v>
      </c>
      <c r="S2410" s="11">
        <f t="shared" si="300"/>
        <v>41919.140706018516</v>
      </c>
      <c r="T2410" s="11">
        <f t="shared" si="301"/>
        <v>41949.182372685187</v>
      </c>
      <c r="AC2410">
        <f t="shared" si="302"/>
        <v>5</v>
      </c>
      <c r="AD2410">
        <f t="shared" si="303"/>
        <v>16</v>
      </c>
    </row>
    <row r="2411" spans="1:3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1.8399999999999999</v>
      </c>
      <c r="P2411" s="5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1">
        <f t="shared" si="300"/>
        <v>42204.875868055555</v>
      </c>
      <c r="T2411" s="11">
        <f t="shared" si="301"/>
        <v>42234.875868055555</v>
      </c>
      <c r="AC2411">
        <f t="shared" si="302"/>
        <v>5</v>
      </c>
      <c r="AD2411">
        <f t="shared" si="303"/>
        <v>16</v>
      </c>
    </row>
    <row r="2412" spans="1:3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5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1">
        <f t="shared" si="300"/>
        <v>42224.408275462964</v>
      </c>
      <c r="T2412" s="11">
        <f t="shared" si="301"/>
        <v>42254.408275462964</v>
      </c>
      <c r="AC2412">
        <f t="shared" si="302"/>
        <v>5</v>
      </c>
      <c r="AD2412">
        <f t="shared" si="303"/>
        <v>16</v>
      </c>
    </row>
    <row r="2413" spans="1:3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0.60399999999999998</v>
      </c>
      <c r="P2413" s="5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1">
        <f t="shared" si="300"/>
        <v>42211.732430555552</v>
      </c>
      <c r="T2413" s="11">
        <f t="shared" si="301"/>
        <v>42241.732430555552</v>
      </c>
      <c r="AC2413">
        <f t="shared" si="302"/>
        <v>5</v>
      </c>
      <c r="AD2413">
        <f t="shared" si="303"/>
        <v>16</v>
      </c>
    </row>
    <row r="2414" spans="1:3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5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1">
        <f t="shared" si="300"/>
        <v>42655.736956018518</v>
      </c>
      <c r="T2414" s="11">
        <f t="shared" si="301"/>
        <v>42700.778622685189</v>
      </c>
      <c r="AC2414">
        <f t="shared" si="302"/>
        <v>5</v>
      </c>
      <c r="AD2414">
        <f t="shared" si="303"/>
        <v>16</v>
      </c>
    </row>
    <row r="2415" spans="1:3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0.83333333333333337</v>
      </c>
      <c r="P2415" s="5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1">
        <f t="shared" si="300"/>
        <v>41760.10974537037</v>
      </c>
      <c r="T2415" s="11">
        <f t="shared" si="301"/>
        <v>41790.979166666664</v>
      </c>
      <c r="AC2415">
        <f t="shared" si="302"/>
        <v>5</v>
      </c>
      <c r="AD2415">
        <f t="shared" si="303"/>
        <v>16</v>
      </c>
    </row>
    <row r="2416" spans="1:3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3.0666666666666664</v>
      </c>
      <c r="P2416" s="5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1">
        <f t="shared" si="300"/>
        <v>42198.695138888885</v>
      </c>
      <c r="T2416" s="11">
        <f t="shared" si="301"/>
        <v>42238.165972222225</v>
      </c>
      <c r="AC2416">
        <f t="shared" si="302"/>
        <v>5</v>
      </c>
      <c r="AD2416">
        <f t="shared" si="303"/>
        <v>16</v>
      </c>
    </row>
    <row r="2417" spans="1:3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0.55833333333333335</v>
      </c>
      <c r="P2417" s="5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1">
        <f t="shared" si="300"/>
        <v>42536.862800925926</v>
      </c>
      <c r="T2417" s="11">
        <f t="shared" si="301"/>
        <v>42566.862800925926</v>
      </c>
      <c r="AC2417">
        <f t="shared" si="302"/>
        <v>5</v>
      </c>
      <c r="AD2417">
        <f t="shared" si="303"/>
        <v>16</v>
      </c>
    </row>
    <row r="2418" spans="1:3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2.5000000000000001E-2</v>
      </c>
      <c r="P2418" s="5">
        <f t="shared" si="297"/>
        <v>5</v>
      </c>
      <c r="Q2418" t="str">
        <f t="shared" si="298"/>
        <v>food</v>
      </c>
      <c r="R2418" t="str">
        <f t="shared" si="299"/>
        <v>food trucks</v>
      </c>
      <c r="S2418" s="11">
        <f t="shared" si="300"/>
        <v>42019.737766203703</v>
      </c>
      <c r="T2418" s="11">
        <f t="shared" si="301"/>
        <v>42077.625</v>
      </c>
      <c r="AC2418">
        <f t="shared" si="302"/>
        <v>5</v>
      </c>
      <c r="AD2418">
        <f t="shared" si="303"/>
        <v>16</v>
      </c>
    </row>
    <row r="2419" spans="1:3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5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1">
        <f t="shared" si="300"/>
        <v>41831.884108796294</v>
      </c>
      <c r="T2419" s="11">
        <f t="shared" si="301"/>
        <v>41861.884108796294</v>
      </c>
      <c r="AC2419">
        <f t="shared" si="302"/>
        <v>5</v>
      </c>
      <c r="AD2419">
        <f t="shared" si="303"/>
        <v>16</v>
      </c>
    </row>
    <row r="2420" spans="1:3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0.02</v>
      </c>
      <c r="P2420" s="5">
        <f t="shared" si="297"/>
        <v>1</v>
      </c>
      <c r="Q2420" t="str">
        <f t="shared" si="298"/>
        <v>food</v>
      </c>
      <c r="R2420" t="str">
        <f t="shared" si="299"/>
        <v>food trucks</v>
      </c>
      <c r="S2420" s="11">
        <f t="shared" si="300"/>
        <v>42027.856990740736</v>
      </c>
      <c r="T2420" s="11">
        <f t="shared" si="301"/>
        <v>42087.815324074079</v>
      </c>
      <c r="AC2420">
        <f t="shared" si="302"/>
        <v>5</v>
      </c>
      <c r="AD2420">
        <f t="shared" si="303"/>
        <v>16</v>
      </c>
    </row>
    <row r="2421" spans="1:3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5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1">
        <f t="shared" si="300"/>
        <v>41993.738298611112</v>
      </c>
      <c r="T2421" s="11">
        <f t="shared" si="301"/>
        <v>42053.738298611112</v>
      </c>
      <c r="AC2421">
        <f t="shared" si="302"/>
        <v>5</v>
      </c>
      <c r="AD2421">
        <f t="shared" si="303"/>
        <v>16</v>
      </c>
    </row>
    <row r="2422" spans="1:3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14.825133372851216</v>
      </c>
      <c r="P2422" s="5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1">
        <f t="shared" si="300"/>
        <v>41893.028877314813</v>
      </c>
      <c r="T2422" s="11">
        <f t="shared" si="301"/>
        <v>41953.070543981477</v>
      </c>
      <c r="AC2422">
        <f t="shared" si="302"/>
        <v>5</v>
      </c>
      <c r="AD2422">
        <f t="shared" si="303"/>
        <v>16</v>
      </c>
    </row>
    <row r="2423" spans="1:3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1.6666666666666666E-2</v>
      </c>
      <c r="P2423" s="5">
        <f t="shared" si="297"/>
        <v>1</v>
      </c>
      <c r="Q2423" t="str">
        <f t="shared" si="298"/>
        <v>food</v>
      </c>
      <c r="R2423" t="str">
        <f t="shared" si="299"/>
        <v>food trucks</v>
      </c>
      <c r="S2423" s="11">
        <f t="shared" si="300"/>
        <v>42026.687453703707</v>
      </c>
      <c r="T2423" s="11">
        <f t="shared" si="301"/>
        <v>42056.687453703707</v>
      </c>
      <c r="AC2423">
        <f t="shared" si="302"/>
        <v>5</v>
      </c>
      <c r="AD2423">
        <f t="shared" si="303"/>
        <v>16</v>
      </c>
    </row>
    <row r="2424" spans="1:3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0.2</v>
      </c>
      <c r="P2424" s="5">
        <f t="shared" si="297"/>
        <v>1</v>
      </c>
      <c r="Q2424" t="str">
        <f t="shared" si="298"/>
        <v>food</v>
      </c>
      <c r="R2424" t="str">
        <f t="shared" si="299"/>
        <v>food trucks</v>
      </c>
      <c r="S2424" s="11">
        <f t="shared" si="300"/>
        <v>42044.724953703699</v>
      </c>
      <c r="T2424" s="11">
        <f t="shared" si="301"/>
        <v>42074.683287037042</v>
      </c>
      <c r="AC2424">
        <f t="shared" si="302"/>
        <v>5</v>
      </c>
      <c r="AD2424">
        <f t="shared" si="303"/>
        <v>16</v>
      </c>
    </row>
    <row r="2425" spans="1:3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1.3333333333333334E-2</v>
      </c>
      <c r="P2425" s="5">
        <f t="shared" si="297"/>
        <v>8</v>
      </c>
      <c r="Q2425" t="str">
        <f t="shared" si="298"/>
        <v>food</v>
      </c>
      <c r="R2425" t="str">
        <f t="shared" si="299"/>
        <v>food trucks</v>
      </c>
      <c r="S2425" s="11">
        <f t="shared" si="300"/>
        <v>41974.704745370371</v>
      </c>
      <c r="T2425" s="11">
        <f t="shared" si="301"/>
        <v>42004.704745370371</v>
      </c>
      <c r="AC2425">
        <f t="shared" si="302"/>
        <v>5</v>
      </c>
      <c r="AD2425">
        <f t="shared" si="303"/>
        <v>16</v>
      </c>
    </row>
    <row r="2426" spans="1:3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</v>
      </c>
      <c r="P2426" s="5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1">
        <f t="shared" si="300"/>
        <v>41909.892453703702</v>
      </c>
      <c r="T2426" s="11">
        <f t="shared" si="301"/>
        <v>41939.892453703702</v>
      </c>
      <c r="AC2426">
        <f t="shared" si="302"/>
        <v>5</v>
      </c>
      <c r="AD2426">
        <f t="shared" si="303"/>
        <v>16</v>
      </c>
    </row>
    <row r="2427" spans="1:3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2.8571428571428574E-2</v>
      </c>
      <c r="P2427" s="5">
        <f t="shared" si="297"/>
        <v>1</v>
      </c>
      <c r="Q2427" t="str">
        <f t="shared" si="298"/>
        <v>food</v>
      </c>
      <c r="R2427" t="str">
        <f t="shared" si="299"/>
        <v>food trucks</v>
      </c>
      <c r="S2427" s="11">
        <f t="shared" si="300"/>
        <v>42502.913761574076</v>
      </c>
      <c r="T2427" s="11">
        <f t="shared" si="301"/>
        <v>42517.919444444444</v>
      </c>
      <c r="AC2427">
        <f t="shared" si="302"/>
        <v>5</v>
      </c>
      <c r="AD2427">
        <f t="shared" si="303"/>
        <v>16</v>
      </c>
    </row>
    <row r="2428" spans="1:3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5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1">
        <f t="shared" si="300"/>
        <v>42164.170046296298</v>
      </c>
      <c r="T2428" s="11">
        <f t="shared" si="301"/>
        <v>42224.170046296298</v>
      </c>
      <c r="AC2428">
        <f t="shared" si="302"/>
        <v>5</v>
      </c>
      <c r="AD2428">
        <f t="shared" si="303"/>
        <v>16</v>
      </c>
    </row>
    <row r="2429" spans="1:3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2E-3</v>
      </c>
      <c r="P2429" s="5">
        <f t="shared" si="297"/>
        <v>1</v>
      </c>
      <c r="Q2429" t="str">
        <f t="shared" si="298"/>
        <v>food</v>
      </c>
      <c r="R2429" t="str">
        <f t="shared" si="299"/>
        <v>food trucks</v>
      </c>
      <c r="S2429" s="11">
        <f t="shared" si="300"/>
        <v>42412.318668981483</v>
      </c>
      <c r="T2429" s="11">
        <f t="shared" si="301"/>
        <v>42452.277002314819</v>
      </c>
      <c r="AC2429">
        <f t="shared" si="302"/>
        <v>5</v>
      </c>
      <c r="AD2429">
        <f t="shared" si="303"/>
        <v>16</v>
      </c>
    </row>
    <row r="2430" spans="1:3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2.8571428571428571E-3</v>
      </c>
      <c r="P2430" s="5">
        <f t="shared" si="297"/>
        <v>1</v>
      </c>
      <c r="Q2430" t="str">
        <f t="shared" si="298"/>
        <v>food</v>
      </c>
      <c r="R2430" t="str">
        <f t="shared" si="299"/>
        <v>food trucks</v>
      </c>
      <c r="S2430" s="11">
        <f t="shared" si="300"/>
        <v>42045.784155092595</v>
      </c>
      <c r="T2430" s="11">
        <f t="shared" si="301"/>
        <v>42075.742488425924</v>
      </c>
      <c r="AC2430">
        <f t="shared" si="302"/>
        <v>5</v>
      </c>
      <c r="AD2430">
        <f t="shared" si="303"/>
        <v>16</v>
      </c>
    </row>
    <row r="2431" spans="1:3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</v>
      </c>
      <c r="P2431" s="5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1">
        <f t="shared" si="300"/>
        <v>42734.879236111112</v>
      </c>
      <c r="T2431" s="11">
        <f t="shared" si="301"/>
        <v>42771.697222222225</v>
      </c>
      <c r="AC2431">
        <f t="shared" si="302"/>
        <v>5</v>
      </c>
      <c r="AD2431">
        <f t="shared" si="303"/>
        <v>16</v>
      </c>
    </row>
    <row r="2432" spans="1:3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0.70000000000000007</v>
      </c>
      <c r="P2432" s="5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1">
        <f t="shared" si="300"/>
        <v>42382.130833333329</v>
      </c>
      <c r="T2432" s="11">
        <f t="shared" si="301"/>
        <v>42412.130833333329</v>
      </c>
      <c r="AC2432">
        <f t="shared" si="302"/>
        <v>5</v>
      </c>
      <c r="AD2432">
        <f t="shared" si="303"/>
        <v>16</v>
      </c>
    </row>
    <row r="2433" spans="1:3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2E-3</v>
      </c>
      <c r="P2433" s="5">
        <f t="shared" si="297"/>
        <v>1</v>
      </c>
      <c r="Q2433" t="str">
        <f t="shared" si="298"/>
        <v>food</v>
      </c>
      <c r="R2433" t="str">
        <f t="shared" si="299"/>
        <v>food trucks</v>
      </c>
      <c r="S2433" s="11">
        <f t="shared" si="300"/>
        <v>42489.099687499998</v>
      </c>
      <c r="T2433" s="11">
        <f t="shared" si="301"/>
        <v>42549.099687499998</v>
      </c>
      <c r="AC2433">
        <f t="shared" si="302"/>
        <v>5</v>
      </c>
      <c r="AD2433">
        <f t="shared" si="303"/>
        <v>16</v>
      </c>
    </row>
    <row r="2434" spans="1:3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1.4285714285714287E-2</v>
      </c>
      <c r="P2434" s="5">
        <f t="shared" si="297"/>
        <v>1</v>
      </c>
      <c r="Q2434" t="str">
        <f t="shared" si="298"/>
        <v>food</v>
      </c>
      <c r="R2434" t="str">
        <f t="shared" si="299"/>
        <v>food trucks</v>
      </c>
      <c r="S2434" s="11">
        <f t="shared" si="300"/>
        <v>42041.218715277777</v>
      </c>
      <c r="T2434" s="11">
        <f t="shared" si="301"/>
        <v>42071.218715277777</v>
      </c>
      <c r="AC2434">
        <f t="shared" si="302"/>
        <v>5</v>
      </c>
      <c r="AD2434">
        <f t="shared" si="303"/>
        <v>16</v>
      </c>
    </row>
    <row r="2435" spans="1:3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(E2435/D2435)*100</f>
        <v>0</v>
      </c>
      <c r="P2435" s="5" t="e">
        <f t="shared" ref="P2435:P2498" si="305">E2435/L2435</f>
        <v>#DIV/0!</v>
      </c>
      <c r="Q2435" t="str">
        <f t="shared" ref="Q2435:Q2498" si="306">LEFT(N2435,AC2435-1)</f>
        <v>food</v>
      </c>
      <c r="R2435" t="str">
        <f t="shared" ref="R2435:R2498" si="307">RIGHT(N2435,AD2435-AC2435)</f>
        <v>food trucks</v>
      </c>
      <c r="S2435" s="11">
        <f t="shared" ref="S2435:S2498" si="308">(J2435/86400)+DATE(1970,1,1)</f>
        <v>42397.89980324074</v>
      </c>
      <c r="T2435" s="11">
        <f t="shared" ref="T2435:T2498" si="309">(I2435/86400)+DATE(1970,1,1)</f>
        <v>42427.89980324074</v>
      </c>
      <c r="AC2435">
        <f t="shared" ref="AC2435:AC2498" si="310">FIND("/",N2435)</f>
        <v>5</v>
      </c>
      <c r="AD2435">
        <f t="shared" ref="AD2435:AD2498" si="311">LEN(N2435)</f>
        <v>16</v>
      </c>
    </row>
    <row r="2436" spans="1:3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0.13</v>
      </c>
      <c r="P2436" s="5">
        <f t="shared" si="305"/>
        <v>13</v>
      </c>
      <c r="Q2436" t="str">
        <f t="shared" si="306"/>
        <v>food</v>
      </c>
      <c r="R2436" t="str">
        <f t="shared" si="307"/>
        <v>food trucks</v>
      </c>
      <c r="S2436" s="11">
        <f t="shared" si="308"/>
        <v>42180.186041666668</v>
      </c>
      <c r="T2436" s="11">
        <f t="shared" si="309"/>
        <v>42220.186041666668</v>
      </c>
      <c r="AC2436">
        <f t="shared" si="310"/>
        <v>5</v>
      </c>
      <c r="AD2436">
        <f t="shared" si="311"/>
        <v>16</v>
      </c>
    </row>
    <row r="2437" spans="1:3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0.48960000000000004</v>
      </c>
      <c r="P2437" s="5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1">
        <f t="shared" si="308"/>
        <v>42252.277615740742</v>
      </c>
      <c r="T2437" s="11">
        <f t="shared" si="309"/>
        <v>42282.277615740742</v>
      </c>
      <c r="AC2437">
        <f t="shared" si="310"/>
        <v>5</v>
      </c>
      <c r="AD2437">
        <f t="shared" si="311"/>
        <v>16</v>
      </c>
    </row>
    <row r="2438" spans="1:3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3.8461538461538464E-2</v>
      </c>
      <c r="P2438" s="5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1">
        <f t="shared" si="308"/>
        <v>42338.615393518514</v>
      </c>
      <c r="T2438" s="11">
        <f t="shared" si="309"/>
        <v>42398.615393518514</v>
      </c>
      <c r="AC2438">
        <f t="shared" si="310"/>
        <v>5</v>
      </c>
      <c r="AD2438">
        <f t="shared" si="311"/>
        <v>16</v>
      </c>
    </row>
    <row r="2439" spans="1:3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5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1">
        <f t="shared" si="308"/>
        <v>42031.965138888889</v>
      </c>
      <c r="T2439" s="11">
        <f t="shared" si="309"/>
        <v>42080.75</v>
      </c>
      <c r="AC2439">
        <f t="shared" si="310"/>
        <v>5</v>
      </c>
      <c r="AD2439">
        <f t="shared" si="311"/>
        <v>16</v>
      </c>
    </row>
    <row r="2440" spans="1:3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0.33333333333333337</v>
      </c>
      <c r="P2440" s="5">
        <f t="shared" si="305"/>
        <v>50</v>
      </c>
      <c r="Q2440" t="str">
        <f t="shared" si="306"/>
        <v>food</v>
      </c>
      <c r="R2440" t="str">
        <f t="shared" si="307"/>
        <v>food trucks</v>
      </c>
      <c r="S2440" s="11">
        <f t="shared" si="308"/>
        <v>42285.91506944444</v>
      </c>
      <c r="T2440" s="11">
        <f t="shared" si="309"/>
        <v>42345.956736111111</v>
      </c>
      <c r="AC2440">
        <f t="shared" si="310"/>
        <v>5</v>
      </c>
      <c r="AD2440">
        <f t="shared" si="311"/>
        <v>16</v>
      </c>
    </row>
    <row r="2441" spans="1:3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5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1">
        <f t="shared" si="308"/>
        <v>42265.818622685183</v>
      </c>
      <c r="T2441" s="11">
        <f t="shared" si="309"/>
        <v>42295.818622685183</v>
      </c>
      <c r="AC2441">
        <f t="shared" si="310"/>
        <v>5</v>
      </c>
      <c r="AD2441">
        <f t="shared" si="311"/>
        <v>16</v>
      </c>
    </row>
    <row r="2442" spans="1:3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0.2</v>
      </c>
      <c r="P2442" s="5">
        <f t="shared" si="305"/>
        <v>5</v>
      </c>
      <c r="Q2442" t="str">
        <f t="shared" si="306"/>
        <v>food</v>
      </c>
      <c r="R2442" t="str">
        <f t="shared" si="307"/>
        <v>food trucks</v>
      </c>
      <c r="S2442" s="11">
        <f t="shared" si="308"/>
        <v>42383.899456018524</v>
      </c>
      <c r="T2442" s="11">
        <f t="shared" si="309"/>
        <v>42413.899456018524</v>
      </c>
      <c r="AC2442">
        <f t="shared" si="310"/>
        <v>5</v>
      </c>
      <c r="AD2442">
        <f t="shared" si="311"/>
        <v>16</v>
      </c>
    </row>
    <row r="2443" spans="1:3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107.88</v>
      </c>
      <c r="P2443" s="5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1">
        <f t="shared" si="308"/>
        <v>42187.125625000001</v>
      </c>
      <c r="T2443" s="11">
        <f t="shared" si="309"/>
        <v>42208.207638888889</v>
      </c>
      <c r="AC2443">
        <f t="shared" si="310"/>
        <v>5</v>
      </c>
      <c r="AD2443">
        <f t="shared" si="311"/>
        <v>16</v>
      </c>
    </row>
    <row r="2444" spans="1:3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125.94166666666666</v>
      </c>
      <c r="P2444" s="5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1">
        <f t="shared" si="308"/>
        <v>42052.666990740741</v>
      </c>
      <c r="T2444" s="11">
        <f t="shared" si="309"/>
        <v>42082.625324074077</v>
      </c>
      <c r="AC2444">
        <f t="shared" si="310"/>
        <v>5</v>
      </c>
      <c r="AD2444">
        <f t="shared" si="311"/>
        <v>16</v>
      </c>
    </row>
    <row r="2445" spans="1:3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202.51495</v>
      </c>
      <c r="P2445" s="5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1">
        <f t="shared" si="308"/>
        <v>41836.625254629631</v>
      </c>
      <c r="T2445" s="11">
        <f t="shared" si="309"/>
        <v>41866.625254629631</v>
      </c>
      <c r="AC2445">
        <f t="shared" si="310"/>
        <v>5</v>
      </c>
      <c r="AD2445">
        <f t="shared" si="311"/>
        <v>16</v>
      </c>
    </row>
    <row r="2446" spans="1:3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108.60000000000001</v>
      </c>
      <c r="P2446" s="5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1">
        <f t="shared" si="308"/>
        <v>42485.754525462966</v>
      </c>
      <c r="T2446" s="11">
        <f t="shared" si="309"/>
        <v>42515.754525462966</v>
      </c>
      <c r="AC2446">
        <f t="shared" si="310"/>
        <v>5</v>
      </c>
      <c r="AD2446">
        <f t="shared" si="311"/>
        <v>16</v>
      </c>
    </row>
    <row r="2447" spans="1:3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172.8</v>
      </c>
      <c r="P2447" s="5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1">
        <f t="shared" si="308"/>
        <v>42243.190057870372</v>
      </c>
      <c r="T2447" s="11">
        <f t="shared" si="309"/>
        <v>42273.190057870372</v>
      </c>
      <c r="AC2447">
        <f t="shared" si="310"/>
        <v>5</v>
      </c>
      <c r="AD2447">
        <f t="shared" si="311"/>
        <v>16</v>
      </c>
    </row>
    <row r="2448" spans="1:3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167.98</v>
      </c>
      <c r="P2448" s="5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1">
        <f t="shared" si="308"/>
        <v>42670.602673611109</v>
      </c>
      <c r="T2448" s="11">
        <f t="shared" si="309"/>
        <v>42700.64434027778</v>
      </c>
      <c r="AC2448">
        <f t="shared" si="310"/>
        <v>5</v>
      </c>
      <c r="AD2448">
        <f t="shared" si="311"/>
        <v>16</v>
      </c>
    </row>
    <row r="2449" spans="1:3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427.20000000000005</v>
      </c>
      <c r="P2449" s="5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1">
        <f t="shared" si="308"/>
        <v>42654.469826388886</v>
      </c>
      <c r="T2449" s="11">
        <f t="shared" si="309"/>
        <v>42686.166666666672</v>
      </c>
      <c r="AC2449">
        <f t="shared" si="310"/>
        <v>5</v>
      </c>
      <c r="AD2449">
        <f t="shared" si="311"/>
        <v>16</v>
      </c>
    </row>
    <row r="2450" spans="1:3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107.5</v>
      </c>
      <c r="P2450" s="5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1">
        <f t="shared" si="308"/>
        <v>42607.316122685181</v>
      </c>
      <c r="T2450" s="11">
        <f t="shared" si="309"/>
        <v>42613.233333333337</v>
      </c>
      <c r="AC2450">
        <f t="shared" si="310"/>
        <v>5</v>
      </c>
      <c r="AD2450">
        <f t="shared" si="311"/>
        <v>16</v>
      </c>
    </row>
    <row r="2451" spans="1:3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108</v>
      </c>
      <c r="P2451" s="5">
        <f t="shared" si="305"/>
        <v>90</v>
      </c>
      <c r="Q2451" t="str">
        <f t="shared" si="306"/>
        <v>food</v>
      </c>
      <c r="R2451" t="str">
        <f t="shared" si="307"/>
        <v>small batch</v>
      </c>
      <c r="S2451" s="11">
        <f t="shared" si="308"/>
        <v>41943.142534722225</v>
      </c>
      <c r="T2451" s="11">
        <f t="shared" si="309"/>
        <v>41973.184201388889</v>
      </c>
      <c r="AC2451">
        <f t="shared" si="310"/>
        <v>5</v>
      </c>
      <c r="AD2451">
        <f t="shared" si="311"/>
        <v>16</v>
      </c>
    </row>
    <row r="2452" spans="1:3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101.53353333333335</v>
      </c>
      <c r="P2452" s="5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1">
        <f t="shared" si="308"/>
        <v>41902.07240740741</v>
      </c>
      <c r="T2452" s="11">
        <f t="shared" si="309"/>
        <v>41940.132638888885</v>
      </c>
      <c r="AC2452">
        <f t="shared" si="310"/>
        <v>5</v>
      </c>
      <c r="AD2452">
        <f t="shared" si="311"/>
        <v>16</v>
      </c>
    </row>
    <row r="2453" spans="1:3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115.45</v>
      </c>
      <c r="P2453" s="5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1">
        <f t="shared" si="308"/>
        <v>42779.908449074079</v>
      </c>
      <c r="T2453" s="11">
        <f t="shared" si="309"/>
        <v>42799.908449074079</v>
      </c>
      <c r="AC2453">
        <f t="shared" si="310"/>
        <v>5</v>
      </c>
      <c r="AD2453">
        <f t="shared" si="311"/>
        <v>16</v>
      </c>
    </row>
    <row r="2454" spans="1:3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133.5</v>
      </c>
      <c r="P2454" s="5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1">
        <f t="shared" si="308"/>
        <v>42338.84375</v>
      </c>
      <c r="T2454" s="11">
        <f t="shared" si="309"/>
        <v>42367.958333333328</v>
      </c>
      <c r="AC2454">
        <f t="shared" si="310"/>
        <v>5</v>
      </c>
      <c r="AD2454">
        <f t="shared" si="311"/>
        <v>16</v>
      </c>
    </row>
    <row r="2455" spans="1:3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154.69999999999999</v>
      </c>
      <c r="P2455" s="5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1">
        <f t="shared" si="308"/>
        <v>42738.692233796297</v>
      </c>
      <c r="T2455" s="11">
        <f t="shared" si="309"/>
        <v>42768.692233796297</v>
      </c>
      <c r="AC2455">
        <f t="shared" si="310"/>
        <v>5</v>
      </c>
      <c r="AD2455">
        <f t="shared" si="311"/>
        <v>16</v>
      </c>
    </row>
    <row r="2456" spans="1:3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100.84571428571429</v>
      </c>
      <c r="P2456" s="5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1">
        <f t="shared" si="308"/>
        <v>42770.201481481483</v>
      </c>
      <c r="T2456" s="11">
        <f t="shared" si="309"/>
        <v>42805.201481481483</v>
      </c>
      <c r="AC2456">
        <f t="shared" si="310"/>
        <v>5</v>
      </c>
      <c r="AD2456">
        <f t="shared" si="311"/>
        <v>16</v>
      </c>
    </row>
    <row r="2457" spans="1:3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182</v>
      </c>
      <c r="P2457" s="5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1">
        <f t="shared" si="308"/>
        <v>42452.781828703708</v>
      </c>
      <c r="T2457" s="11">
        <f t="shared" si="309"/>
        <v>42480.781828703708</v>
      </c>
      <c r="AC2457">
        <f t="shared" si="310"/>
        <v>5</v>
      </c>
      <c r="AD2457">
        <f t="shared" si="311"/>
        <v>16</v>
      </c>
    </row>
    <row r="2458" spans="1:3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180.86666666666667</v>
      </c>
      <c r="P2458" s="5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1">
        <f t="shared" si="308"/>
        <v>42761.961099537039</v>
      </c>
      <c r="T2458" s="11">
        <f t="shared" si="309"/>
        <v>42791.961099537039</v>
      </c>
      <c r="AC2458">
        <f t="shared" si="310"/>
        <v>5</v>
      </c>
      <c r="AD2458">
        <f t="shared" si="311"/>
        <v>16</v>
      </c>
    </row>
    <row r="2459" spans="1:3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102.30434782608695</v>
      </c>
      <c r="P2459" s="5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1">
        <f t="shared" si="308"/>
        <v>42423.602500000001</v>
      </c>
      <c r="T2459" s="11">
        <f t="shared" si="309"/>
        <v>42453.560833333337</v>
      </c>
      <c r="AC2459">
        <f t="shared" si="310"/>
        <v>5</v>
      </c>
      <c r="AD2459">
        <f t="shared" si="311"/>
        <v>16</v>
      </c>
    </row>
    <row r="2460" spans="1:3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110.17999999999999</v>
      </c>
      <c r="P2460" s="5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1">
        <f t="shared" si="308"/>
        <v>42495.871736111112</v>
      </c>
      <c r="T2460" s="11">
        <f t="shared" si="309"/>
        <v>42530.791666666672</v>
      </c>
      <c r="AC2460">
        <f t="shared" si="310"/>
        <v>5</v>
      </c>
      <c r="AD2460">
        <f t="shared" si="311"/>
        <v>16</v>
      </c>
    </row>
    <row r="2461" spans="1:3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102.25</v>
      </c>
      <c r="P2461" s="5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1">
        <f t="shared" si="308"/>
        <v>42407.637557870374</v>
      </c>
      <c r="T2461" s="11">
        <f t="shared" si="309"/>
        <v>42452.595891203702</v>
      </c>
      <c r="AC2461">
        <f t="shared" si="310"/>
        <v>5</v>
      </c>
      <c r="AD2461">
        <f t="shared" si="311"/>
        <v>16</v>
      </c>
    </row>
    <row r="2462" spans="1:3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100.78823529411764</v>
      </c>
      <c r="P2462" s="5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1">
        <f t="shared" si="308"/>
        <v>42704.187118055561</v>
      </c>
      <c r="T2462" s="11">
        <f t="shared" si="309"/>
        <v>42738.178472222222</v>
      </c>
      <c r="AC2462">
        <f t="shared" si="310"/>
        <v>5</v>
      </c>
      <c r="AD2462">
        <f t="shared" si="311"/>
        <v>16</v>
      </c>
    </row>
    <row r="2463" spans="1:3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103.8</v>
      </c>
      <c r="P2463" s="5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1">
        <f t="shared" si="308"/>
        <v>40784.012696759259</v>
      </c>
      <c r="T2463" s="11">
        <f t="shared" si="309"/>
        <v>40817.125</v>
      </c>
      <c r="AC2463">
        <f t="shared" si="310"/>
        <v>6</v>
      </c>
      <c r="AD2463">
        <f t="shared" si="311"/>
        <v>16</v>
      </c>
    </row>
    <row r="2464" spans="1:3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110.70833333333334</v>
      </c>
      <c r="P2464" s="5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1">
        <f t="shared" si="308"/>
        <v>41089.186296296299</v>
      </c>
      <c r="T2464" s="11">
        <f t="shared" si="309"/>
        <v>41109.186296296299</v>
      </c>
      <c r="AC2464">
        <f t="shared" si="310"/>
        <v>6</v>
      </c>
      <c r="AD2464">
        <f t="shared" si="311"/>
        <v>16</v>
      </c>
    </row>
    <row r="2465" spans="1:3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116.25000000000001</v>
      </c>
      <c r="P2465" s="5">
        <f t="shared" si="305"/>
        <v>31</v>
      </c>
      <c r="Q2465" t="str">
        <f t="shared" si="306"/>
        <v>music</v>
      </c>
      <c r="R2465" t="str">
        <f t="shared" si="307"/>
        <v>indie rock</v>
      </c>
      <c r="S2465" s="11">
        <f t="shared" si="308"/>
        <v>41341.111400462964</v>
      </c>
      <c r="T2465" s="11">
        <f t="shared" si="309"/>
        <v>41380.791666666664</v>
      </c>
      <c r="AC2465">
        <f t="shared" si="310"/>
        <v>6</v>
      </c>
      <c r="AD2465">
        <f t="shared" si="311"/>
        <v>16</v>
      </c>
    </row>
    <row r="2466" spans="1:3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111.1</v>
      </c>
      <c r="P2466" s="5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1">
        <f t="shared" si="308"/>
        <v>42248.90042824074</v>
      </c>
      <c r="T2466" s="11">
        <f t="shared" si="309"/>
        <v>42277.811805555553</v>
      </c>
      <c r="AC2466">
        <f t="shared" si="310"/>
        <v>6</v>
      </c>
      <c r="AD2466">
        <f t="shared" si="311"/>
        <v>16</v>
      </c>
    </row>
    <row r="2467" spans="1:3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180.14285714285714</v>
      </c>
      <c r="P2467" s="5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1">
        <f t="shared" si="308"/>
        <v>41145.719305555554</v>
      </c>
      <c r="T2467" s="11">
        <f t="shared" si="309"/>
        <v>41175.719305555554</v>
      </c>
      <c r="AC2467">
        <f t="shared" si="310"/>
        <v>6</v>
      </c>
      <c r="AD2467">
        <f t="shared" si="311"/>
        <v>16</v>
      </c>
    </row>
    <row r="2468" spans="1:3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100</v>
      </c>
      <c r="P2468" s="5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1">
        <f t="shared" si="308"/>
        <v>41373.102465277778</v>
      </c>
      <c r="T2468" s="11">
        <f t="shared" si="309"/>
        <v>41403.102465277778</v>
      </c>
      <c r="AC2468">
        <f t="shared" si="310"/>
        <v>6</v>
      </c>
      <c r="AD2468">
        <f t="shared" si="311"/>
        <v>16</v>
      </c>
    </row>
    <row r="2469" spans="1:3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118.5</v>
      </c>
      <c r="P2469" s="5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1">
        <f t="shared" si="308"/>
        <v>41025.874201388891</v>
      </c>
      <c r="T2469" s="11">
        <f t="shared" si="309"/>
        <v>41039.708333333336</v>
      </c>
      <c r="AC2469">
        <f t="shared" si="310"/>
        <v>6</v>
      </c>
      <c r="AD2469">
        <f t="shared" si="311"/>
        <v>16</v>
      </c>
    </row>
    <row r="2470" spans="1:3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107.21700000000001</v>
      </c>
      <c r="P2470" s="5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1">
        <f t="shared" si="308"/>
        <v>41174.154178240744</v>
      </c>
      <c r="T2470" s="11">
        <f t="shared" si="309"/>
        <v>41210.208333333336</v>
      </c>
      <c r="AC2470">
        <f t="shared" si="310"/>
        <v>6</v>
      </c>
      <c r="AD2470">
        <f t="shared" si="311"/>
        <v>16</v>
      </c>
    </row>
    <row r="2471" spans="1:3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113.66666666666667</v>
      </c>
      <c r="P2471" s="5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1">
        <f t="shared" si="308"/>
        <v>40557.429733796293</v>
      </c>
      <c r="T2471" s="11">
        <f t="shared" si="309"/>
        <v>40582.429733796293</v>
      </c>
      <c r="AC2471">
        <f t="shared" si="310"/>
        <v>6</v>
      </c>
      <c r="AD2471">
        <f t="shared" si="311"/>
        <v>16</v>
      </c>
    </row>
    <row r="2472" spans="1:3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103.16400000000002</v>
      </c>
      <c r="P2472" s="5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1">
        <f t="shared" si="308"/>
        <v>41023.07471064815</v>
      </c>
      <c r="T2472" s="11">
        <f t="shared" si="309"/>
        <v>41053.07471064815</v>
      </c>
      <c r="AC2472">
        <f t="shared" si="310"/>
        <v>6</v>
      </c>
      <c r="AD2472">
        <f t="shared" si="311"/>
        <v>16</v>
      </c>
    </row>
    <row r="2473" spans="1:3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128</v>
      </c>
      <c r="P2473" s="5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1">
        <f t="shared" si="308"/>
        <v>40893.992962962962</v>
      </c>
      <c r="T2473" s="11">
        <f t="shared" si="309"/>
        <v>40933.992962962962</v>
      </c>
      <c r="AC2473">
        <f t="shared" si="310"/>
        <v>6</v>
      </c>
      <c r="AD2473">
        <f t="shared" si="311"/>
        <v>16</v>
      </c>
    </row>
    <row r="2474" spans="1:30" ht="64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135.76026666666667</v>
      </c>
      <c r="P2474" s="5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1">
        <f t="shared" si="308"/>
        <v>40354.11550925926</v>
      </c>
      <c r="T2474" s="11">
        <f t="shared" si="309"/>
        <v>40425.043749999997</v>
      </c>
      <c r="AC2474">
        <f t="shared" si="310"/>
        <v>6</v>
      </c>
      <c r="AD2474">
        <f t="shared" si="311"/>
        <v>16</v>
      </c>
    </row>
    <row r="2475" spans="1:3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100</v>
      </c>
      <c r="P2475" s="5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1">
        <f t="shared" si="308"/>
        <v>41193.748483796298</v>
      </c>
      <c r="T2475" s="11">
        <f t="shared" si="309"/>
        <v>41223.790150462963</v>
      </c>
      <c r="AC2475">
        <f t="shared" si="310"/>
        <v>6</v>
      </c>
      <c r="AD2475">
        <f t="shared" si="311"/>
        <v>16</v>
      </c>
    </row>
    <row r="2476" spans="1:3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100.00360000000002</v>
      </c>
      <c r="P2476" s="5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1">
        <f t="shared" si="308"/>
        <v>40417.011296296296</v>
      </c>
      <c r="T2476" s="11">
        <f t="shared" si="309"/>
        <v>40462.011296296296</v>
      </c>
      <c r="AC2476">
        <f t="shared" si="310"/>
        <v>6</v>
      </c>
      <c r="AD2476">
        <f t="shared" si="311"/>
        <v>16</v>
      </c>
    </row>
    <row r="2477" spans="1:3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104.71999999999998</v>
      </c>
      <c r="P2477" s="5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1">
        <f t="shared" si="308"/>
        <v>40310.287673611107</v>
      </c>
      <c r="T2477" s="11">
        <f t="shared" si="309"/>
        <v>40369.916666666664</v>
      </c>
      <c r="AC2477">
        <f t="shared" si="310"/>
        <v>6</v>
      </c>
      <c r="AD2477">
        <f t="shared" si="311"/>
        <v>16</v>
      </c>
    </row>
    <row r="2478" spans="1:3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105.02249999999999</v>
      </c>
      <c r="P2478" s="5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1">
        <f t="shared" si="308"/>
        <v>41913.328356481477</v>
      </c>
      <c r="T2478" s="11">
        <f t="shared" si="309"/>
        <v>41946.370023148149</v>
      </c>
      <c r="AC2478">
        <f t="shared" si="310"/>
        <v>6</v>
      </c>
      <c r="AD2478">
        <f t="shared" si="311"/>
        <v>16</v>
      </c>
    </row>
    <row r="2479" spans="1:3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171.33333333333334</v>
      </c>
      <c r="P2479" s="5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1">
        <f t="shared" si="308"/>
        <v>41088.691493055558</v>
      </c>
      <c r="T2479" s="11">
        <f t="shared" si="309"/>
        <v>41133.691493055558</v>
      </c>
      <c r="AC2479">
        <f t="shared" si="310"/>
        <v>6</v>
      </c>
      <c r="AD2479">
        <f t="shared" si="311"/>
        <v>16</v>
      </c>
    </row>
    <row r="2480" spans="1:3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127.49999999999999</v>
      </c>
      <c r="P2480" s="5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1">
        <f t="shared" si="308"/>
        <v>41257.950381944444</v>
      </c>
      <c r="T2480" s="11">
        <f t="shared" si="309"/>
        <v>41287.950381944444</v>
      </c>
      <c r="AC2480">
        <f t="shared" si="310"/>
        <v>6</v>
      </c>
      <c r="AD2480">
        <f t="shared" si="311"/>
        <v>16</v>
      </c>
    </row>
    <row r="2481" spans="1:3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133.44333333333333</v>
      </c>
      <c r="P2481" s="5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1">
        <f t="shared" si="308"/>
        <v>41107.726782407408</v>
      </c>
      <c r="T2481" s="11">
        <f t="shared" si="309"/>
        <v>41118.083333333336</v>
      </c>
      <c r="AC2481">
        <f t="shared" si="310"/>
        <v>6</v>
      </c>
      <c r="AD2481">
        <f t="shared" si="311"/>
        <v>16</v>
      </c>
    </row>
    <row r="2482" spans="1:3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100</v>
      </c>
      <c r="P2482" s="5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1">
        <f t="shared" si="308"/>
        <v>42227.936157407406</v>
      </c>
      <c r="T2482" s="11">
        <f t="shared" si="309"/>
        <v>42287.936157407406</v>
      </c>
      <c r="AC2482">
        <f t="shared" si="310"/>
        <v>6</v>
      </c>
      <c r="AD2482">
        <f t="shared" si="311"/>
        <v>16</v>
      </c>
    </row>
    <row r="2483" spans="1:3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112.91099999999999</v>
      </c>
      <c r="P2483" s="5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1">
        <f t="shared" si="308"/>
        <v>40999.645925925928</v>
      </c>
      <c r="T2483" s="11">
        <f t="shared" si="309"/>
        <v>41029.645925925928</v>
      </c>
      <c r="AC2483">
        <f t="shared" si="310"/>
        <v>6</v>
      </c>
      <c r="AD2483">
        <f t="shared" si="311"/>
        <v>16</v>
      </c>
    </row>
    <row r="2484" spans="1:3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100.1</v>
      </c>
      <c r="P2484" s="5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1">
        <f t="shared" si="308"/>
        <v>40711.782210648147</v>
      </c>
      <c r="T2484" s="11">
        <f t="shared" si="309"/>
        <v>40756.782210648147</v>
      </c>
      <c r="AC2484">
        <f t="shared" si="310"/>
        <v>6</v>
      </c>
      <c r="AD2484">
        <f t="shared" si="311"/>
        <v>16</v>
      </c>
    </row>
    <row r="2485" spans="1:3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113.72727272727272</v>
      </c>
      <c r="P2485" s="5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1">
        <f t="shared" si="308"/>
        <v>40970.750034722223</v>
      </c>
      <c r="T2485" s="11">
        <f t="shared" si="309"/>
        <v>41030.708368055552</v>
      </c>
      <c r="AC2485">
        <f t="shared" si="310"/>
        <v>6</v>
      </c>
      <c r="AD2485">
        <f t="shared" si="311"/>
        <v>16</v>
      </c>
    </row>
    <row r="2486" spans="1:3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119.31742857142855</v>
      </c>
      <c r="P2486" s="5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1">
        <f t="shared" si="308"/>
        <v>40771.916701388887</v>
      </c>
      <c r="T2486" s="11">
        <f t="shared" si="309"/>
        <v>40801.916701388887</v>
      </c>
      <c r="AC2486">
        <f t="shared" si="310"/>
        <v>6</v>
      </c>
      <c r="AD2486">
        <f t="shared" si="311"/>
        <v>16</v>
      </c>
    </row>
    <row r="2487" spans="1:3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103.25</v>
      </c>
      <c r="P2487" s="5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1">
        <f t="shared" si="308"/>
        <v>40793.998599537037</v>
      </c>
      <c r="T2487" s="11">
        <f t="shared" si="309"/>
        <v>40828.998599537037</v>
      </c>
      <c r="AC2487">
        <f t="shared" si="310"/>
        <v>6</v>
      </c>
      <c r="AD2487">
        <f t="shared" si="311"/>
        <v>16</v>
      </c>
    </row>
    <row r="2488" spans="1:3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265.66666666666669</v>
      </c>
      <c r="P2488" s="5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1">
        <f t="shared" si="308"/>
        <v>40991.708055555559</v>
      </c>
      <c r="T2488" s="11">
        <f t="shared" si="309"/>
        <v>41021.708055555559</v>
      </c>
      <c r="AC2488">
        <f t="shared" si="310"/>
        <v>6</v>
      </c>
      <c r="AD2488">
        <f t="shared" si="311"/>
        <v>16</v>
      </c>
    </row>
    <row r="2489" spans="1:3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100.05066666666667</v>
      </c>
      <c r="P2489" s="5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1">
        <f t="shared" si="308"/>
        <v>41026.083298611113</v>
      </c>
      <c r="T2489" s="11">
        <f t="shared" si="309"/>
        <v>41056.083298611113</v>
      </c>
      <c r="AC2489">
        <f t="shared" si="310"/>
        <v>6</v>
      </c>
      <c r="AD2489">
        <f t="shared" si="311"/>
        <v>16</v>
      </c>
    </row>
    <row r="2490" spans="1:3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106.69999999999999</v>
      </c>
      <c r="P2490" s="5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1">
        <f t="shared" si="308"/>
        <v>40833.633194444446</v>
      </c>
      <c r="T2490" s="11">
        <f t="shared" si="309"/>
        <v>40863.674861111111</v>
      </c>
      <c r="AC2490">
        <f t="shared" si="310"/>
        <v>6</v>
      </c>
      <c r="AD2490">
        <f t="shared" si="311"/>
        <v>16</v>
      </c>
    </row>
    <row r="2491" spans="1:3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133.67142857142858</v>
      </c>
      <c r="P2491" s="5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1">
        <f t="shared" si="308"/>
        <v>41373.690266203703</v>
      </c>
      <c r="T2491" s="11">
        <f t="shared" si="309"/>
        <v>41403.690266203703</v>
      </c>
      <c r="AC2491">
        <f t="shared" si="310"/>
        <v>6</v>
      </c>
      <c r="AD2491">
        <f t="shared" si="311"/>
        <v>16</v>
      </c>
    </row>
    <row r="2492" spans="1:3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121.39999999999999</v>
      </c>
      <c r="P2492" s="5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1">
        <f t="shared" si="308"/>
        <v>41023.227731481486</v>
      </c>
      <c r="T2492" s="11">
        <f t="shared" si="309"/>
        <v>41083.227731481486</v>
      </c>
      <c r="AC2492">
        <f t="shared" si="310"/>
        <v>6</v>
      </c>
      <c r="AD2492">
        <f t="shared" si="311"/>
        <v>16</v>
      </c>
    </row>
    <row r="2493" spans="1:3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103.2</v>
      </c>
      <c r="P2493" s="5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1">
        <f t="shared" si="308"/>
        <v>40542.839282407411</v>
      </c>
      <c r="T2493" s="11">
        <f t="shared" si="309"/>
        <v>40559.077083333337</v>
      </c>
      <c r="AC2493">
        <f t="shared" si="310"/>
        <v>6</v>
      </c>
      <c r="AD2493">
        <f t="shared" si="311"/>
        <v>16</v>
      </c>
    </row>
    <row r="2494" spans="1:3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125</v>
      </c>
      <c r="P2494" s="5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1">
        <f t="shared" si="308"/>
        <v>41024.985972222225</v>
      </c>
      <c r="T2494" s="11">
        <f t="shared" si="309"/>
        <v>41076.415972222225</v>
      </c>
      <c r="AC2494">
        <f t="shared" si="310"/>
        <v>6</v>
      </c>
      <c r="AD2494">
        <f t="shared" si="311"/>
        <v>16</v>
      </c>
    </row>
    <row r="2495" spans="1:3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128.69999999999999</v>
      </c>
      <c r="P2495" s="5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1">
        <f t="shared" si="308"/>
        <v>41348.168287037035</v>
      </c>
      <c r="T2495" s="11">
        <f t="shared" si="309"/>
        <v>41393.168287037035</v>
      </c>
      <c r="AC2495">
        <f t="shared" si="310"/>
        <v>6</v>
      </c>
      <c r="AD2495">
        <f t="shared" si="311"/>
        <v>16</v>
      </c>
    </row>
    <row r="2496" spans="1:3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101.00533333333333</v>
      </c>
      <c r="P2496" s="5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1">
        <f t="shared" si="308"/>
        <v>41022.645185185189</v>
      </c>
      <c r="T2496" s="11">
        <f t="shared" si="309"/>
        <v>41052.645185185189</v>
      </c>
      <c r="AC2496">
        <f t="shared" si="310"/>
        <v>6</v>
      </c>
      <c r="AD2496">
        <f t="shared" si="311"/>
        <v>16</v>
      </c>
    </row>
    <row r="2497" spans="1:3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127.53666666666665</v>
      </c>
      <c r="P2497" s="5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1">
        <f t="shared" si="308"/>
        <v>41036.946469907409</v>
      </c>
      <c r="T2497" s="11">
        <f t="shared" si="309"/>
        <v>41066.946469907409</v>
      </c>
      <c r="AC2497">
        <f t="shared" si="310"/>
        <v>6</v>
      </c>
      <c r="AD2497">
        <f t="shared" si="311"/>
        <v>16</v>
      </c>
    </row>
    <row r="2498" spans="1:3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100</v>
      </c>
      <c r="P2498" s="5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1">
        <f t="shared" si="308"/>
        <v>41327.996435185181</v>
      </c>
      <c r="T2498" s="11">
        <f t="shared" si="309"/>
        <v>41362.954768518517</v>
      </c>
      <c r="AC2498">
        <f t="shared" si="310"/>
        <v>6</v>
      </c>
      <c r="AD2498">
        <f t="shared" si="311"/>
        <v>16</v>
      </c>
    </row>
    <row r="2499" spans="1:3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(E2499/D2499)*100</f>
        <v>112.7715</v>
      </c>
      <c r="P2499" s="5">
        <f t="shared" ref="P2499:P2562" si="313">E2499/L2499</f>
        <v>80.551071428571419</v>
      </c>
      <c r="Q2499" t="str">
        <f t="shared" ref="Q2499:Q2562" si="314">LEFT(N2499,AC2499-1)</f>
        <v>music</v>
      </c>
      <c r="R2499" t="str">
        <f t="shared" ref="R2499:R2562" si="315">RIGHT(N2499,AD2499-AC2499)</f>
        <v>indie rock</v>
      </c>
      <c r="S2499" s="11">
        <f t="shared" ref="S2499:S2562" si="316">(J2499/86400)+DATE(1970,1,1)</f>
        <v>40730.878912037035</v>
      </c>
      <c r="T2499" s="11">
        <f t="shared" ref="T2499:T2562" si="317">(I2499/86400)+DATE(1970,1,1)</f>
        <v>40760.878912037035</v>
      </c>
      <c r="AC2499">
        <f t="shared" ref="AC2499:AC2562" si="318">FIND("/",N2499)</f>
        <v>6</v>
      </c>
      <c r="AD2499">
        <f t="shared" ref="AD2499:AD2562" si="319">LEN(N2499)</f>
        <v>16</v>
      </c>
    </row>
    <row r="2500" spans="1:3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105.60000000000001</v>
      </c>
      <c r="P2500" s="5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1">
        <f t="shared" si="316"/>
        <v>42017.967442129629</v>
      </c>
      <c r="T2500" s="11">
        <f t="shared" si="317"/>
        <v>42031.967442129629</v>
      </c>
      <c r="AC2500">
        <f t="shared" si="318"/>
        <v>6</v>
      </c>
      <c r="AD2500">
        <f t="shared" si="319"/>
        <v>16</v>
      </c>
    </row>
    <row r="2501" spans="1:3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202.625</v>
      </c>
      <c r="P2501" s="5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1">
        <f t="shared" si="316"/>
        <v>41226.648576388892</v>
      </c>
      <c r="T2501" s="11">
        <f t="shared" si="317"/>
        <v>41274.75</v>
      </c>
      <c r="AC2501">
        <f t="shared" si="318"/>
        <v>6</v>
      </c>
      <c r="AD2501">
        <f t="shared" si="319"/>
        <v>16</v>
      </c>
    </row>
    <row r="2502" spans="1:3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113.33333333333333</v>
      </c>
      <c r="P2502" s="5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1">
        <f t="shared" si="316"/>
        <v>41053.772858796292</v>
      </c>
      <c r="T2502" s="11">
        <f t="shared" si="317"/>
        <v>41083.772858796292</v>
      </c>
      <c r="AC2502">
        <f t="shared" si="318"/>
        <v>6</v>
      </c>
      <c r="AD2502">
        <f t="shared" si="319"/>
        <v>16</v>
      </c>
    </row>
    <row r="2503" spans="1:3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2.5545454545454547</v>
      </c>
      <c r="P2503" s="5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1">
        <f t="shared" si="316"/>
        <v>42244.776666666672</v>
      </c>
      <c r="T2503" s="11">
        <f t="shared" si="317"/>
        <v>42274.776666666672</v>
      </c>
      <c r="AC2503">
        <f t="shared" si="318"/>
        <v>5</v>
      </c>
      <c r="AD2503">
        <f t="shared" si="319"/>
        <v>16</v>
      </c>
    </row>
    <row r="2504" spans="1:3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7.8181818181818186E-2</v>
      </c>
      <c r="P2504" s="5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1">
        <f t="shared" si="316"/>
        <v>41858.825439814813</v>
      </c>
      <c r="T2504" s="11">
        <f t="shared" si="317"/>
        <v>41903.825439814813</v>
      </c>
      <c r="AC2504">
        <f t="shared" si="318"/>
        <v>5</v>
      </c>
      <c r="AD2504">
        <f t="shared" si="319"/>
        <v>16</v>
      </c>
    </row>
    <row r="2505" spans="1:3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5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1">
        <f t="shared" si="316"/>
        <v>42498.899398148147</v>
      </c>
      <c r="T2505" s="11">
        <f t="shared" si="317"/>
        <v>42528.879166666666</v>
      </c>
      <c r="AC2505">
        <f t="shared" si="318"/>
        <v>5</v>
      </c>
      <c r="AD2505">
        <f t="shared" si="319"/>
        <v>16</v>
      </c>
    </row>
    <row r="2506" spans="1:3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5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1">
        <f t="shared" si="316"/>
        <v>41928.015439814815</v>
      </c>
      <c r="T2506" s="11">
        <f t="shared" si="317"/>
        <v>41958.057106481487</v>
      </c>
      <c r="AC2506">
        <f t="shared" si="318"/>
        <v>5</v>
      </c>
      <c r="AD2506">
        <f t="shared" si="319"/>
        <v>16</v>
      </c>
    </row>
    <row r="2507" spans="1:3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5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1">
        <f t="shared" si="316"/>
        <v>42047.05574074074</v>
      </c>
      <c r="T2507" s="11">
        <f t="shared" si="317"/>
        <v>42077.014074074075</v>
      </c>
      <c r="AC2507">
        <f t="shared" si="318"/>
        <v>5</v>
      </c>
      <c r="AD2507">
        <f t="shared" si="319"/>
        <v>16</v>
      </c>
    </row>
    <row r="2508" spans="1:3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0.6</v>
      </c>
      <c r="P2508" s="5">
        <f t="shared" si="313"/>
        <v>15</v>
      </c>
      <c r="Q2508" t="str">
        <f t="shared" si="314"/>
        <v>food</v>
      </c>
      <c r="R2508" t="str">
        <f t="shared" si="315"/>
        <v>restaurants</v>
      </c>
      <c r="S2508" s="11">
        <f t="shared" si="316"/>
        <v>42258.297094907408</v>
      </c>
      <c r="T2508" s="11">
        <f t="shared" si="317"/>
        <v>42280.875</v>
      </c>
      <c r="AC2508">
        <f t="shared" si="318"/>
        <v>5</v>
      </c>
      <c r="AD2508">
        <f t="shared" si="319"/>
        <v>16</v>
      </c>
    </row>
    <row r="2509" spans="1:3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5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1">
        <f t="shared" si="316"/>
        <v>42105.072962962964</v>
      </c>
      <c r="T2509" s="11">
        <f t="shared" si="317"/>
        <v>42135.072962962964</v>
      </c>
      <c r="AC2509">
        <f t="shared" si="318"/>
        <v>5</v>
      </c>
      <c r="AD2509">
        <f t="shared" si="319"/>
        <v>16</v>
      </c>
    </row>
    <row r="2510" spans="1:3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5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1">
        <f t="shared" si="316"/>
        <v>41835.951782407406</v>
      </c>
      <c r="T2510" s="11">
        <f t="shared" si="317"/>
        <v>41865.951782407406</v>
      </c>
      <c r="AC2510">
        <f t="shared" si="318"/>
        <v>5</v>
      </c>
      <c r="AD2510">
        <f t="shared" si="319"/>
        <v>16</v>
      </c>
    </row>
    <row r="2511" spans="1:3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</v>
      </c>
      <c r="P2511" s="5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1">
        <f t="shared" si="316"/>
        <v>42058.809594907405</v>
      </c>
      <c r="T2511" s="11">
        <f t="shared" si="317"/>
        <v>42114.767928240741</v>
      </c>
      <c r="AC2511">
        <f t="shared" si="318"/>
        <v>5</v>
      </c>
      <c r="AD2511">
        <f t="shared" si="319"/>
        <v>16</v>
      </c>
    </row>
    <row r="2512" spans="1:3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0.15</v>
      </c>
      <c r="P2512" s="5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1">
        <f t="shared" si="316"/>
        <v>42078.997361111113</v>
      </c>
      <c r="T2512" s="11">
        <f t="shared" si="317"/>
        <v>42138.997361111113</v>
      </c>
      <c r="AC2512">
        <f t="shared" si="318"/>
        <v>5</v>
      </c>
      <c r="AD2512">
        <f t="shared" si="319"/>
        <v>16</v>
      </c>
    </row>
    <row r="2513" spans="1:3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5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1">
        <f t="shared" si="316"/>
        <v>42371.446909722217</v>
      </c>
      <c r="T2513" s="11">
        <f t="shared" si="317"/>
        <v>42401.446909722217</v>
      </c>
      <c r="AC2513">
        <f t="shared" si="318"/>
        <v>5</v>
      </c>
      <c r="AD2513">
        <f t="shared" si="319"/>
        <v>16</v>
      </c>
    </row>
    <row r="2514" spans="1:3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5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1">
        <f t="shared" si="316"/>
        <v>41971.876863425925</v>
      </c>
      <c r="T2514" s="11">
        <f t="shared" si="317"/>
        <v>41986.876863425925</v>
      </c>
      <c r="AC2514">
        <f t="shared" si="318"/>
        <v>5</v>
      </c>
      <c r="AD2514">
        <f t="shared" si="319"/>
        <v>16</v>
      </c>
    </row>
    <row r="2515" spans="1:3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5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1">
        <f t="shared" si="316"/>
        <v>42732.00681712963</v>
      </c>
      <c r="T2515" s="11">
        <f t="shared" si="317"/>
        <v>42792.00681712963</v>
      </c>
      <c r="AC2515">
        <f t="shared" si="318"/>
        <v>5</v>
      </c>
      <c r="AD2515">
        <f t="shared" si="319"/>
        <v>16</v>
      </c>
    </row>
    <row r="2516" spans="1:3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</v>
      </c>
      <c r="P2516" s="5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1">
        <f t="shared" si="316"/>
        <v>41854.389780092592</v>
      </c>
      <c r="T2516" s="11">
        <f t="shared" si="317"/>
        <v>41871.389780092592</v>
      </c>
      <c r="AC2516">
        <f t="shared" si="318"/>
        <v>5</v>
      </c>
      <c r="AD2516">
        <f t="shared" si="319"/>
        <v>16</v>
      </c>
    </row>
    <row r="2517" spans="1:3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18.600000000000001</v>
      </c>
      <c r="P2517" s="5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1">
        <f t="shared" si="316"/>
        <v>42027.839733796296</v>
      </c>
      <c r="T2517" s="11">
        <f t="shared" si="317"/>
        <v>42057.839733796296</v>
      </c>
      <c r="AC2517">
        <f t="shared" si="318"/>
        <v>5</v>
      </c>
      <c r="AD2517">
        <f t="shared" si="319"/>
        <v>16</v>
      </c>
    </row>
    <row r="2518" spans="1:3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5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1">
        <f t="shared" si="316"/>
        <v>41942.653379629628</v>
      </c>
      <c r="T2518" s="11">
        <f t="shared" si="317"/>
        <v>41972.6950462963</v>
      </c>
      <c r="AC2518">
        <f t="shared" si="318"/>
        <v>5</v>
      </c>
      <c r="AD2518">
        <f t="shared" si="319"/>
        <v>16</v>
      </c>
    </row>
    <row r="2519" spans="1:3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9.8166666666666664</v>
      </c>
      <c r="P2519" s="5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1">
        <f t="shared" si="316"/>
        <v>42052.802430555559</v>
      </c>
      <c r="T2519" s="11">
        <f t="shared" si="317"/>
        <v>42082.760763888888</v>
      </c>
      <c r="AC2519">
        <f t="shared" si="318"/>
        <v>5</v>
      </c>
      <c r="AD2519">
        <f t="shared" si="319"/>
        <v>16</v>
      </c>
    </row>
    <row r="2520" spans="1:3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5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1">
        <f t="shared" si="316"/>
        <v>41926.680879629632</v>
      </c>
      <c r="T2520" s="11">
        <f t="shared" si="317"/>
        <v>41956.722546296296</v>
      </c>
      <c r="AC2520">
        <f t="shared" si="318"/>
        <v>5</v>
      </c>
      <c r="AD2520">
        <f t="shared" si="319"/>
        <v>16</v>
      </c>
    </row>
    <row r="2521" spans="1:3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4.3333333333333335E-2</v>
      </c>
      <c r="P2521" s="5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1">
        <f t="shared" si="316"/>
        <v>41809.155138888891</v>
      </c>
      <c r="T2521" s="11">
        <f t="shared" si="317"/>
        <v>41839.155138888891</v>
      </c>
      <c r="AC2521">
        <f t="shared" si="318"/>
        <v>5</v>
      </c>
      <c r="AD2521">
        <f t="shared" si="319"/>
        <v>16</v>
      </c>
    </row>
    <row r="2522" spans="1:3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5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1">
        <f t="shared" si="316"/>
        <v>42612.600520833337</v>
      </c>
      <c r="T2522" s="11">
        <f t="shared" si="317"/>
        <v>42658.806250000001</v>
      </c>
      <c r="AC2522">
        <f t="shared" si="318"/>
        <v>5</v>
      </c>
      <c r="AD2522">
        <f t="shared" si="319"/>
        <v>16</v>
      </c>
    </row>
    <row r="2523" spans="1:3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109.48792</v>
      </c>
      <c r="P2523" s="5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1">
        <f t="shared" si="316"/>
        <v>42269.967835648145</v>
      </c>
      <c r="T2523" s="11">
        <f t="shared" si="317"/>
        <v>42290.967835648145</v>
      </c>
      <c r="AC2523">
        <f t="shared" si="318"/>
        <v>6</v>
      </c>
      <c r="AD2523">
        <f t="shared" si="319"/>
        <v>21</v>
      </c>
    </row>
    <row r="2524" spans="1:3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100</v>
      </c>
      <c r="P2524" s="5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1">
        <f t="shared" si="316"/>
        <v>42460.573611111111</v>
      </c>
      <c r="T2524" s="11">
        <f t="shared" si="317"/>
        <v>42482.619444444441</v>
      </c>
      <c r="AC2524">
        <f t="shared" si="318"/>
        <v>6</v>
      </c>
      <c r="AD2524">
        <f t="shared" si="319"/>
        <v>21</v>
      </c>
    </row>
    <row r="2525" spans="1:3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156.44444444444446</v>
      </c>
      <c r="P2525" s="5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1">
        <f t="shared" si="316"/>
        <v>41930.975601851853</v>
      </c>
      <c r="T2525" s="11">
        <f t="shared" si="317"/>
        <v>41961.017268518517</v>
      </c>
      <c r="AC2525">
        <f t="shared" si="318"/>
        <v>6</v>
      </c>
      <c r="AD2525">
        <f t="shared" si="319"/>
        <v>21</v>
      </c>
    </row>
    <row r="2526" spans="1:3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101.6</v>
      </c>
      <c r="P2526" s="5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1">
        <f t="shared" si="316"/>
        <v>41961.807372685187</v>
      </c>
      <c r="T2526" s="11">
        <f t="shared" si="317"/>
        <v>41994.1875</v>
      </c>
      <c r="AC2526">
        <f t="shared" si="318"/>
        <v>6</v>
      </c>
      <c r="AD2526">
        <f t="shared" si="319"/>
        <v>21</v>
      </c>
    </row>
    <row r="2527" spans="1:3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100.325</v>
      </c>
      <c r="P2527" s="5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1">
        <f t="shared" si="316"/>
        <v>41058.844571759255</v>
      </c>
      <c r="T2527" s="11">
        <f t="shared" si="317"/>
        <v>41088.844571759255</v>
      </c>
      <c r="AC2527">
        <f t="shared" si="318"/>
        <v>6</v>
      </c>
      <c r="AD2527">
        <f t="shared" si="319"/>
        <v>21</v>
      </c>
    </row>
    <row r="2528" spans="1:3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112.94999999999999</v>
      </c>
      <c r="P2528" s="5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1">
        <f t="shared" si="316"/>
        <v>41953.091134259259</v>
      </c>
      <c r="T2528" s="11">
        <f t="shared" si="317"/>
        <v>41981.207638888889</v>
      </c>
      <c r="AC2528">
        <f t="shared" si="318"/>
        <v>6</v>
      </c>
      <c r="AD2528">
        <f t="shared" si="319"/>
        <v>21</v>
      </c>
    </row>
    <row r="2529" spans="1:3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102.125</v>
      </c>
      <c r="P2529" s="5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1">
        <f t="shared" si="316"/>
        <v>41546.75105324074</v>
      </c>
      <c r="T2529" s="11">
        <f t="shared" si="317"/>
        <v>41565.165972222225</v>
      </c>
      <c r="AC2529">
        <f t="shared" si="318"/>
        <v>6</v>
      </c>
      <c r="AD2529">
        <f t="shared" si="319"/>
        <v>21</v>
      </c>
    </row>
    <row r="2530" spans="1:3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107.24974999999999</v>
      </c>
      <c r="P2530" s="5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1">
        <f t="shared" si="316"/>
        <v>42217.834525462968</v>
      </c>
      <c r="T2530" s="11">
        <f t="shared" si="317"/>
        <v>42236.458333333328</v>
      </c>
      <c r="AC2530">
        <f t="shared" si="318"/>
        <v>6</v>
      </c>
      <c r="AD2530">
        <f t="shared" si="319"/>
        <v>21</v>
      </c>
    </row>
    <row r="2531" spans="1:3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104.28333333333333</v>
      </c>
      <c r="P2531" s="5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1">
        <f t="shared" si="316"/>
        <v>40948.080729166664</v>
      </c>
      <c r="T2531" s="11">
        <f t="shared" si="317"/>
        <v>40993.0390625</v>
      </c>
      <c r="AC2531">
        <f t="shared" si="318"/>
        <v>6</v>
      </c>
      <c r="AD2531">
        <f t="shared" si="319"/>
        <v>21</v>
      </c>
    </row>
    <row r="2532" spans="1:3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100</v>
      </c>
      <c r="P2532" s="5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1">
        <f t="shared" si="316"/>
        <v>42081.864641203705</v>
      </c>
      <c r="T2532" s="11">
        <f t="shared" si="317"/>
        <v>42114.201388888891</v>
      </c>
      <c r="AC2532">
        <f t="shared" si="318"/>
        <v>6</v>
      </c>
      <c r="AD2532">
        <f t="shared" si="319"/>
        <v>21</v>
      </c>
    </row>
    <row r="2533" spans="1:3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100.4</v>
      </c>
      <c r="P2533" s="5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1">
        <f t="shared" si="316"/>
        <v>42208.680023148147</v>
      </c>
      <c r="T2533" s="11">
        <f t="shared" si="317"/>
        <v>42231.165972222225</v>
      </c>
      <c r="AC2533">
        <f t="shared" si="318"/>
        <v>6</v>
      </c>
      <c r="AD2533">
        <f t="shared" si="319"/>
        <v>21</v>
      </c>
    </row>
    <row r="2534" spans="1:3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126.125</v>
      </c>
      <c r="P2534" s="5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1">
        <f t="shared" si="316"/>
        <v>41107.849143518521</v>
      </c>
      <c r="T2534" s="11">
        <f t="shared" si="317"/>
        <v>41137.849143518521</v>
      </c>
      <c r="AC2534">
        <f t="shared" si="318"/>
        <v>6</v>
      </c>
      <c r="AD2534">
        <f t="shared" si="319"/>
        <v>21</v>
      </c>
    </row>
    <row r="2535" spans="1:3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110.66666666666667</v>
      </c>
      <c r="P2535" s="5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1">
        <f t="shared" si="316"/>
        <v>41304.751284722224</v>
      </c>
      <c r="T2535" s="11">
        <f t="shared" si="317"/>
        <v>41334.750787037039</v>
      </c>
      <c r="AC2535">
        <f t="shared" si="318"/>
        <v>6</v>
      </c>
      <c r="AD2535">
        <f t="shared" si="319"/>
        <v>21</v>
      </c>
    </row>
    <row r="2536" spans="1:3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105</v>
      </c>
      <c r="P2536" s="5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1">
        <f t="shared" si="316"/>
        <v>40127.700370370367</v>
      </c>
      <c r="T2536" s="11">
        <f t="shared" si="317"/>
        <v>40179.25</v>
      </c>
      <c r="AC2536">
        <f t="shared" si="318"/>
        <v>6</v>
      </c>
      <c r="AD2536">
        <f t="shared" si="319"/>
        <v>21</v>
      </c>
    </row>
    <row r="2537" spans="1:3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103.77499999999999</v>
      </c>
      <c r="P2537" s="5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1">
        <f t="shared" si="316"/>
        <v>41943.791030092594</v>
      </c>
      <c r="T2537" s="11">
        <f t="shared" si="317"/>
        <v>41974.832696759258</v>
      </c>
      <c r="AC2537">
        <f t="shared" si="318"/>
        <v>6</v>
      </c>
      <c r="AD2537">
        <f t="shared" si="319"/>
        <v>21</v>
      </c>
    </row>
    <row r="2538" spans="1:3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115.99999999999999</v>
      </c>
      <c r="P2538" s="5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1">
        <f t="shared" si="316"/>
        <v>41464.106087962966</v>
      </c>
      <c r="T2538" s="11">
        <f t="shared" si="317"/>
        <v>41485.106087962966</v>
      </c>
      <c r="AC2538">
        <f t="shared" si="318"/>
        <v>6</v>
      </c>
      <c r="AD2538">
        <f t="shared" si="319"/>
        <v>21</v>
      </c>
    </row>
    <row r="2539" spans="1:3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110.00000000000001</v>
      </c>
      <c r="P2539" s="5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1">
        <f t="shared" si="316"/>
        <v>40696.648784722223</v>
      </c>
      <c r="T2539" s="11">
        <f t="shared" si="317"/>
        <v>40756.648784722223</v>
      </c>
      <c r="AC2539">
        <f t="shared" si="318"/>
        <v>6</v>
      </c>
      <c r="AD2539">
        <f t="shared" si="319"/>
        <v>21</v>
      </c>
    </row>
    <row r="2540" spans="1:3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113.01761111111111</v>
      </c>
      <c r="P2540" s="5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1">
        <f t="shared" si="316"/>
        <v>41298.509965277779</v>
      </c>
      <c r="T2540" s="11">
        <f t="shared" si="317"/>
        <v>41329.207638888889</v>
      </c>
      <c r="AC2540">
        <f t="shared" si="318"/>
        <v>6</v>
      </c>
      <c r="AD2540">
        <f t="shared" si="319"/>
        <v>21</v>
      </c>
    </row>
    <row r="2541" spans="1:3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100.25</v>
      </c>
      <c r="P2541" s="5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1">
        <f t="shared" si="316"/>
        <v>41977.902222222227</v>
      </c>
      <c r="T2541" s="11">
        <f t="shared" si="317"/>
        <v>42037.902222222227</v>
      </c>
      <c r="AC2541">
        <f t="shared" si="318"/>
        <v>6</v>
      </c>
      <c r="AD2541">
        <f t="shared" si="319"/>
        <v>21</v>
      </c>
    </row>
    <row r="2542" spans="1:3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103.4</v>
      </c>
      <c r="P2542" s="5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1">
        <f t="shared" si="316"/>
        <v>40785.675011574072</v>
      </c>
      <c r="T2542" s="11">
        <f t="shared" si="317"/>
        <v>40845.675011574072</v>
      </c>
      <c r="AC2542">
        <f t="shared" si="318"/>
        <v>6</v>
      </c>
      <c r="AD2542">
        <f t="shared" si="319"/>
        <v>21</v>
      </c>
    </row>
    <row r="2543" spans="1:3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107.02857142857142</v>
      </c>
      <c r="P2543" s="5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1">
        <f t="shared" si="316"/>
        <v>41483.449282407411</v>
      </c>
      <c r="T2543" s="11">
        <f t="shared" si="317"/>
        <v>41543.449282407411</v>
      </c>
      <c r="AC2543">
        <f t="shared" si="318"/>
        <v>6</v>
      </c>
      <c r="AD2543">
        <f t="shared" si="319"/>
        <v>21</v>
      </c>
    </row>
    <row r="2544" spans="1:3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103.57142857142858</v>
      </c>
      <c r="P2544" s="5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1">
        <f t="shared" si="316"/>
        <v>41509.426585648151</v>
      </c>
      <c r="T2544" s="11">
        <f t="shared" si="317"/>
        <v>41548.165972222225</v>
      </c>
      <c r="AC2544">
        <f t="shared" si="318"/>
        <v>6</v>
      </c>
      <c r="AD2544">
        <f t="shared" si="319"/>
        <v>21</v>
      </c>
    </row>
    <row r="2545" spans="1:3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156.4</v>
      </c>
      <c r="P2545" s="5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1">
        <f t="shared" si="316"/>
        <v>40514.107615740737</v>
      </c>
      <c r="T2545" s="11">
        <f t="shared" si="317"/>
        <v>40545.125</v>
      </c>
      <c r="AC2545">
        <f t="shared" si="318"/>
        <v>6</v>
      </c>
      <c r="AD2545">
        <f t="shared" si="319"/>
        <v>21</v>
      </c>
    </row>
    <row r="2546" spans="1:3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100.82</v>
      </c>
      <c r="P2546" s="5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1">
        <f t="shared" si="316"/>
        <v>41068.520474537036</v>
      </c>
      <c r="T2546" s="11">
        <f t="shared" si="317"/>
        <v>41098.520474537036</v>
      </c>
      <c r="AC2546">
        <f t="shared" si="318"/>
        <v>6</v>
      </c>
      <c r="AD2546">
        <f t="shared" si="319"/>
        <v>21</v>
      </c>
    </row>
    <row r="2547" spans="1:3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195.3</v>
      </c>
      <c r="P2547" s="5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1">
        <f t="shared" si="316"/>
        <v>42027.138171296298</v>
      </c>
      <c r="T2547" s="11">
        <f t="shared" si="317"/>
        <v>42062.020833333328</v>
      </c>
      <c r="AC2547">
        <f t="shared" si="318"/>
        <v>6</v>
      </c>
      <c r="AD2547">
        <f t="shared" si="319"/>
        <v>21</v>
      </c>
    </row>
    <row r="2548" spans="1:3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111.71428571428572</v>
      </c>
      <c r="P2548" s="5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1">
        <f t="shared" si="316"/>
        <v>41524.858553240745</v>
      </c>
      <c r="T2548" s="11">
        <f t="shared" si="317"/>
        <v>41552.208333333336</v>
      </c>
      <c r="AC2548">
        <f t="shared" si="318"/>
        <v>6</v>
      </c>
      <c r="AD2548">
        <f t="shared" si="319"/>
        <v>21</v>
      </c>
    </row>
    <row r="2549" spans="1:3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119.85454545454546</v>
      </c>
      <c r="P2549" s="5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1">
        <f t="shared" si="316"/>
        <v>40973.773182870369</v>
      </c>
      <c r="T2549" s="11">
        <f t="shared" si="317"/>
        <v>41003.731516203705</v>
      </c>
      <c r="AC2549">
        <f t="shared" si="318"/>
        <v>6</v>
      </c>
      <c r="AD2549">
        <f t="shared" si="319"/>
        <v>21</v>
      </c>
    </row>
    <row r="2550" spans="1:3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101.85</v>
      </c>
      <c r="P2550" s="5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1">
        <f t="shared" si="316"/>
        <v>42618.625428240739</v>
      </c>
      <c r="T2550" s="11">
        <f t="shared" si="317"/>
        <v>42643.185416666667</v>
      </c>
      <c r="AC2550">
        <f t="shared" si="318"/>
        <v>6</v>
      </c>
      <c r="AD2550">
        <f t="shared" si="319"/>
        <v>21</v>
      </c>
    </row>
    <row r="2551" spans="1:3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102.80254777070064</v>
      </c>
      <c r="P2551" s="5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1">
        <f t="shared" si="316"/>
        <v>41390.757754629631</v>
      </c>
      <c r="T2551" s="11">
        <f t="shared" si="317"/>
        <v>41425.708333333336</v>
      </c>
      <c r="AC2551">
        <f t="shared" si="318"/>
        <v>6</v>
      </c>
      <c r="AD2551">
        <f t="shared" si="319"/>
        <v>21</v>
      </c>
    </row>
    <row r="2552" spans="1:3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100.84615384615385</v>
      </c>
      <c r="P2552" s="5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1">
        <f t="shared" si="316"/>
        <v>42228.634328703702</v>
      </c>
      <c r="T2552" s="11">
        <f t="shared" si="317"/>
        <v>42285.165972222225</v>
      </c>
      <c r="AC2552">
        <f t="shared" si="318"/>
        <v>6</v>
      </c>
      <c r="AD2552">
        <f t="shared" si="319"/>
        <v>21</v>
      </c>
    </row>
    <row r="2553" spans="1:3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102.73469387755102</v>
      </c>
      <c r="P2553" s="5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1">
        <f t="shared" si="316"/>
        <v>40961.252141203702</v>
      </c>
      <c r="T2553" s="11">
        <f t="shared" si="317"/>
        <v>40989.866666666669</v>
      </c>
      <c r="AC2553">
        <f t="shared" si="318"/>
        <v>6</v>
      </c>
      <c r="AD2553">
        <f t="shared" si="319"/>
        <v>21</v>
      </c>
    </row>
    <row r="2554" spans="1:3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106.5</v>
      </c>
      <c r="P2554" s="5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1">
        <f t="shared" si="316"/>
        <v>42769.809965277775</v>
      </c>
      <c r="T2554" s="11">
        <f t="shared" si="317"/>
        <v>42799.809965277775</v>
      </c>
      <c r="AC2554">
        <f t="shared" si="318"/>
        <v>6</v>
      </c>
      <c r="AD2554">
        <f t="shared" si="319"/>
        <v>21</v>
      </c>
    </row>
    <row r="2555" spans="1:3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155.53333333333333</v>
      </c>
      <c r="P2555" s="5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1">
        <f t="shared" si="316"/>
        <v>41113.199155092589</v>
      </c>
      <c r="T2555" s="11">
        <f t="shared" si="317"/>
        <v>41173.199155092589</v>
      </c>
      <c r="AC2555">
        <f t="shared" si="318"/>
        <v>6</v>
      </c>
      <c r="AD2555">
        <f t="shared" si="319"/>
        <v>21</v>
      </c>
    </row>
    <row r="2556" spans="1:3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122.8</v>
      </c>
      <c r="P2556" s="5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1">
        <f t="shared" si="316"/>
        <v>42125.078275462962</v>
      </c>
      <c r="T2556" s="11">
        <f t="shared" si="317"/>
        <v>42156.165972222225</v>
      </c>
      <c r="AC2556">
        <f t="shared" si="318"/>
        <v>6</v>
      </c>
      <c r="AD2556">
        <f t="shared" si="319"/>
        <v>21</v>
      </c>
    </row>
    <row r="2557" spans="1:3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107.35</v>
      </c>
      <c r="P2557" s="5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1">
        <f t="shared" si="316"/>
        <v>41026.655011574076</v>
      </c>
      <c r="T2557" s="11">
        <f t="shared" si="317"/>
        <v>41057.655011574076</v>
      </c>
      <c r="AC2557">
        <f t="shared" si="318"/>
        <v>6</v>
      </c>
      <c r="AD2557">
        <f t="shared" si="319"/>
        <v>21</v>
      </c>
    </row>
    <row r="2558" spans="1:3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105.50335570469798</v>
      </c>
      <c r="P2558" s="5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1">
        <f t="shared" si="316"/>
        <v>41222.991400462961</v>
      </c>
      <c r="T2558" s="11">
        <f t="shared" si="317"/>
        <v>41267.991400462961</v>
      </c>
      <c r="AC2558">
        <f t="shared" si="318"/>
        <v>6</v>
      </c>
      <c r="AD2558">
        <f t="shared" si="319"/>
        <v>21</v>
      </c>
    </row>
    <row r="2559" spans="1:3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118.44444444444444</v>
      </c>
      <c r="P2559" s="5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1">
        <f t="shared" si="316"/>
        <v>41744.745208333334</v>
      </c>
      <c r="T2559" s="11">
        <f t="shared" si="317"/>
        <v>41774.745208333334</v>
      </c>
      <c r="AC2559">
        <f t="shared" si="318"/>
        <v>6</v>
      </c>
      <c r="AD2559">
        <f t="shared" si="319"/>
        <v>21</v>
      </c>
    </row>
    <row r="2560" spans="1:3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108.88</v>
      </c>
      <c r="P2560" s="5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1">
        <f t="shared" si="316"/>
        <v>42093.860023148147</v>
      </c>
      <c r="T2560" s="11">
        <f t="shared" si="317"/>
        <v>42125.582638888889</v>
      </c>
      <c r="AC2560">
        <f t="shared" si="318"/>
        <v>6</v>
      </c>
      <c r="AD2560">
        <f t="shared" si="319"/>
        <v>21</v>
      </c>
    </row>
    <row r="2561" spans="1:3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111.25</v>
      </c>
      <c r="P2561" s="5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1">
        <f t="shared" si="316"/>
        <v>40829.873657407406</v>
      </c>
      <c r="T2561" s="11">
        <f t="shared" si="317"/>
        <v>40862.817361111112</v>
      </c>
      <c r="AC2561">
        <f t="shared" si="318"/>
        <v>6</v>
      </c>
      <c r="AD2561">
        <f t="shared" si="319"/>
        <v>21</v>
      </c>
    </row>
    <row r="2562" spans="1:3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100.1</v>
      </c>
      <c r="P2562" s="5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1">
        <f t="shared" si="316"/>
        <v>42039.951087962967</v>
      </c>
      <c r="T2562" s="11">
        <f t="shared" si="317"/>
        <v>42069.951087962967</v>
      </c>
      <c r="AC2562">
        <f t="shared" si="318"/>
        <v>6</v>
      </c>
      <c r="AD2562">
        <f t="shared" si="319"/>
        <v>21</v>
      </c>
    </row>
    <row r="2563" spans="1:3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(E2563/D2563)*100</f>
        <v>0</v>
      </c>
      <c r="P2563" s="5" t="e">
        <f t="shared" ref="P2563:P2626" si="321">E2563/L2563</f>
        <v>#DIV/0!</v>
      </c>
      <c r="Q2563" t="str">
        <f t="shared" ref="Q2563:Q2626" si="322">LEFT(N2563,AC2563-1)</f>
        <v>food</v>
      </c>
      <c r="R2563" t="str">
        <f t="shared" ref="R2563:R2626" si="323">RIGHT(N2563,AD2563-AC2563)</f>
        <v>food trucks</v>
      </c>
      <c r="S2563" s="11">
        <f t="shared" ref="S2563:S2626" si="324">(J2563/86400)+DATE(1970,1,1)</f>
        <v>42260.528807870374</v>
      </c>
      <c r="T2563" s="11">
        <f t="shared" ref="T2563:T2626" si="325">(I2563/86400)+DATE(1970,1,1)</f>
        <v>42290.528807870374</v>
      </c>
      <c r="AC2563">
        <f t="shared" ref="AC2563:AC2626" si="326">FIND("/",N2563)</f>
        <v>5</v>
      </c>
      <c r="AD2563">
        <f t="shared" ref="AD2563:AD2626" si="327">LEN(N2563)</f>
        <v>16</v>
      </c>
    </row>
    <row r="2564" spans="1:3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0.75</v>
      </c>
      <c r="P2564" s="5">
        <f t="shared" si="321"/>
        <v>25</v>
      </c>
      <c r="Q2564" t="str">
        <f t="shared" si="322"/>
        <v>food</v>
      </c>
      <c r="R2564" t="str">
        <f t="shared" si="323"/>
        <v>food trucks</v>
      </c>
      <c r="S2564" s="11">
        <f t="shared" si="324"/>
        <v>42594.524756944447</v>
      </c>
      <c r="T2564" s="11">
        <f t="shared" si="325"/>
        <v>42654.524756944447</v>
      </c>
      <c r="AC2564">
        <f t="shared" si="326"/>
        <v>5</v>
      </c>
      <c r="AD2564">
        <f t="shared" si="327"/>
        <v>16</v>
      </c>
    </row>
    <row r="2565" spans="1:3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5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1">
        <f t="shared" si="324"/>
        <v>42155.139479166668</v>
      </c>
      <c r="T2565" s="11">
        <f t="shared" si="325"/>
        <v>42215.139479166668</v>
      </c>
      <c r="AC2565">
        <f t="shared" si="326"/>
        <v>5</v>
      </c>
      <c r="AD2565">
        <f t="shared" si="327"/>
        <v>16</v>
      </c>
    </row>
    <row r="2566" spans="1:3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5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1">
        <f t="shared" si="324"/>
        <v>41822.040497685186</v>
      </c>
      <c r="T2566" s="11">
        <f t="shared" si="325"/>
        <v>41852.040497685186</v>
      </c>
      <c r="AC2566">
        <f t="shared" si="326"/>
        <v>5</v>
      </c>
      <c r="AD2566">
        <f t="shared" si="327"/>
        <v>16</v>
      </c>
    </row>
    <row r="2567" spans="1:3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1</v>
      </c>
      <c r="P2567" s="5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1">
        <f t="shared" si="324"/>
        <v>42440.650335648148</v>
      </c>
      <c r="T2567" s="11">
        <f t="shared" si="325"/>
        <v>42499.868055555555</v>
      </c>
      <c r="AC2567">
        <f t="shared" si="326"/>
        <v>5</v>
      </c>
      <c r="AD2567">
        <f t="shared" si="327"/>
        <v>16</v>
      </c>
    </row>
    <row r="2568" spans="1:3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5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1">
        <f t="shared" si="324"/>
        <v>41842.980879629627</v>
      </c>
      <c r="T2568" s="11">
        <f t="shared" si="325"/>
        <v>41872.980879629627</v>
      </c>
      <c r="AC2568">
        <f t="shared" si="326"/>
        <v>5</v>
      </c>
      <c r="AD2568">
        <f t="shared" si="327"/>
        <v>16</v>
      </c>
    </row>
    <row r="2569" spans="1:3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0.26666666666666666</v>
      </c>
      <c r="P2569" s="5">
        <f t="shared" si="321"/>
        <v>60</v>
      </c>
      <c r="Q2569" t="str">
        <f t="shared" si="322"/>
        <v>food</v>
      </c>
      <c r="R2569" t="str">
        <f t="shared" si="323"/>
        <v>food trucks</v>
      </c>
      <c r="S2569" s="11">
        <f t="shared" si="324"/>
        <v>42087.878912037035</v>
      </c>
      <c r="T2569" s="11">
        <f t="shared" si="325"/>
        <v>42117.878912037035</v>
      </c>
      <c r="AC2569">
        <f t="shared" si="326"/>
        <v>5</v>
      </c>
      <c r="AD2569">
        <f t="shared" si="327"/>
        <v>16</v>
      </c>
    </row>
    <row r="2570" spans="1:3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0.5</v>
      </c>
      <c r="P2570" s="5">
        <f t="shared" si="321"/>
        <v>50</v>
      </c>
      <c r="Q2570" t="str">
        <f t="shared" si="322"/>
        <v>food</v>
      </c>
      <c r="R2570" t="str">
        <f t="shared" si="323"/>
        <v>food trucks</v>
      </c>
      <c r="S2570" s="11">
        <f t="shared" si="324"/>
        <v>42584.666597222225</v>
      </c>
      <c r="T2570" s="11">
        <f t="shared" si="325"/>
        <v>42614.666597222225</v>
      </c>
      <c r="AC2570">
        <f t="shared" si="326"/>
        <v>5</v>
      </c>
      <c r="AD2570">
        <f t="shared" si="327"/>
        <v>16</v>
      </c>
    </row>
    <row r="2571" spans="1:3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2.2307692307692308</v>
      </c>
      <c r="P2571" s="5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1">
        <f t="shared" si="324"/>
        <v>42234.105462962965</v>
      </c>
      <c r="T2571" s="11">
        <f t="shared" si="325"/>
        <v>42264.105462962965</v>
      </c>
      <c r="AC2571">
        <f t="shared" si="326"/>
        <v>5</v>
      </c>
      <c r="AD2571">
        <f t="shared" si="327"/>
        <v>16</v>
      </c>
    </row>
    <row r="2572" spans="1:3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0.84285714285714297</v>
      </c>
      <c r="P2572" s="5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1">
        <f t="shared" si="324"/>
        <v>42744.903182870374</v>
      </c>
      <c r="T2572" s="11">
        <f t="shared" si="325"/>
        <v>42774.903182870374</v>
      </c>
      <c r="AC2572">
        <f t="shared" si="326"/>
        <v>5</v>
      </c>
      <c r="AD2572">
        <f t="shared" si="327"/>
        <v>16</v>
      </c>
    </row>
    <row r="2573" spans="1:3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0.25</v>
      </c>
      <c r="P2573" s="5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1">
        <f t="shared" si="324"/>
        <v>42449.341678240744</v>
      </c>
      <c r="T2573" s="11">
        <f t="shared" si="325"/>
        <v>42509.341678240744</v>
      </c>
      <c r="AC2573">
        <f t="shared" si="326"/>
        <v>5</v>
      </c>
      <c r="AD2573">
        <f t="shared" si="327"/>
        <v>16</v>
      </c>
    </row>
    <row r="2574" spans="1:3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5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1">
        <f t="shared" si="324"/>
        <v>42077.119409722218</v>
      </c>
      <c r="T2574" s="11">
        <f t="shared" si="325"/>
        <v>42107.119409722218</v>
      </c>
      <c r="AC2574">
        <f t="shared" si="326"/>
        <v>5</v>
      </c>
      <c r="AD2574">
        <f t="shared" si="327"/>
        <v>16</v>
      </c>
    </row>
    <row r="2575" spans="1:3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5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1">
        <f t="shared" si="324"/>
        <v>41829.592002314814</v>
      </c>
      <c r="T2575" s="11">
        <f t="shared" si="325"/>
        <v>41874.592002314814</v>
      </c>
      <c r="AC2575">
        <f t="shared" si="326"/>
        <v>5</v>
      </c>
      <c r="AD2575">
        <f t="shared" si="327"/>
        <v>16</v>
      </c>
    </row>
    <row r="2576" spans="1:3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5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1">
        <f t="shared" si="324"/>
        <v>42487.825752314813</v>
      </c>
      <c r="T2576" s="11">
        <f t="shared" si="325"/>
        <v>42508.825752314813</v>
      </c>
      <c r="AC2576">
        <f t="shared" si="326"/>
        <v>5</v>
      </c>
      <c r="AD2576">
        <f t="shared" si="327"/>
        <v>16</v>
      </c>
    </row>
    <row r="2577" spans="1:3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5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1">
        <f t="shared" si="324"/>
        <v>41986.108726851853</v>
      </c>
      <c r="T2577" s="11">
        <f t="shared" si="325"/>
        <v>42016.108726851853</v>
      </c>
      <c r="AC2577">
        <f t="shared" si="326"/>
        <v>5</v>
      </c>
      <c r="AD2577">
        <f t="shared" si="327"/>
        <v>16</v>
      </c>
    </row>
    <row r="2578" spans="1:3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5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1">
        <f t="shared" si="324"/>
        <v>42060.00980324074</v>
      </c>
      <c r="T2578" s="11">
        <f t="shared" si="325"/>
        <v>42104.968136574069</v>
      </c>
      <c r="AC2578">
        <f t="shared" si="326"/>
        <v>5</v>
      </c>
      <c r="AD2578">
        <f t="shared" si="327"/>
        <v>16</v>
      </c>
    </row>
    <row r="2579" spans="1:3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5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1">
        <f t="shared" si="324"/>
        <v>41830.820567129631</v>
      </c>
      <c r="T2579" s="11">
        <f t="shared" si="325"/>
        <v>41855.820567129631</v>
      </c>
      <c r="AC2579">
        <f t="shared" si="326"/>
        <v>5</v>
      </c>
      <c r="AD2579">
        <f t="shared" si="327"/>
        <v>16</v>
      </c>
    </row>
    <row r="2580" spans="1:3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5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1">
        <f t="shared" si="324"/>
        <v>42238.022905092592</v>
      </c>
      <c r="T2580" s="11">
        <f t="shared" si="325"/>
        <v>42286.708333333328</v>
      </c>
      <c r="AC2580">
        <f t="shared" si="326"/>
        <v>5</v>
      </c>
      <c r="AD2580">
        <f t="shared" si="327"/>
        <v>16</v>
      </c>
    </row>
    <row r="2581" spans="1:3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0.13849999999999998</v>
      </c>
      <c r="P2581" s="5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1">
        <f t="shared" si="324"/>
        <v>41837.829895833333</v>
      </c>
      <c r="T2581" s="11">
        <f t="shared" si="325"/>
        <v>41897.829895833333</v>
      </c>
      <c r="AC2581">
        <f t="shared" si="326"/>
        <v>5</v>
      </c>
      <c r="AD2581">
        <f t="shared" si="327"/>
        <v>16</v>
      </c>
    </row>
    <row r="2582" spans="1:3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0.6</v>
      </c>
      <c r="P2582" s="5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1">
        <f t="shared" si="324"/>
        <v>42110.326423611114</v>
      </c>
      <c r="T2582" s="11">
        <f t="shared" si="325"/>
        <v>42140.125</v>
      </c>
      <c r="AC2582">
        <f t="shared" si="326"/>
        <v>5</v>
      </c>
      <c r="AD2582">
        <f t="shared" si="327"/>
        <v>16</v>
      </c>
    </row>
    <row r="2583" spans="1:3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10.6</v>
      </c>
      <c r="P2583" s="5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1">
        <f t="shared" si="324"/>
        <v>42294.628449074073</v>
      </c>
      <c r="T2583" s="11">
        <f t="shared" si="325"/>
        <v>42324.670115740737</v>
      </c>
      <c r="AC2583">
        <f t="shared" si="326"/>
        <v>5</v>
      </c>
      <c r="AD2583">
        <f t="shared" si="327"/>
        <v>16</v>
      </c>
    </row>
    <row r="2584" spans="1:3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1.1111111111111111E-3</v>
      </c>
      <c r="P2584" s="5">
        <f t="shared" si="321"/>
        <v>1</v>
      </c>
      <c r="Q2584" t="str">
        <f t="shared" si="322"/>
        <v>food</v>
      </c>
      <c r="R2584" t="str">
        <f t="shared" si="323"/>
        <v>food trucks</v>
      </c>
      <c r="S2584" s="11">
        <f t="shared" si="324"/>
        <v>42642.988819444443</v>
      </c>
      <c r="T2584" s="11">
        <f t="shared" si="325"/>
        <v>42672.988819444443</v>
      </c>
      <c r="AC2584">
        <f t="shared" si="326"/>
        <v>5</v>
      </c>
      <c r="AD2584">
        <f t="shared" si="327"/>
        <v>16</v>
      </c>
    </row>
    <row r="2585" spans="1:3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0.5</v>
      </c>
      <c r="P2585" s="5">
        <f t="shared" si="321"/>
        <v>1</v>
      </c>
      <c r="Q2585" t="str">
        <f t="shared" si="322"/>
        <v>food</v>
      </c>
      <c r="R2585" t="str">
        <f t="shared" si="323"/>
        <v>food trucks</v>
      </c>
      <c r="S2585" s="11">
        <f t="shared" si="324"/>
        <v>42019.76944444445</v>
      </c>
      <c r="T2585" s="11">
        <f t="shared" si="325"/>
        <v>42079.727777777778</v>
      </c>
      <c r="AC2585">
        <f t="shared" si="326"/>
        <v>5</v>
      </c>
      <c r="AD2585">
        <f t="shared" si="327"/>
        <v>16</v>
      </c>
    </row>
    <row r="2586" spans="1:3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5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1">
        <f t="shared" si="324"/>
        <v>42140.173252314809</v>
      </c>
      <c r="T2586" s="11">
        <f t="shared" si="325"/>
        <v>42170.173252314809</v>
      </c>
      <c r="AC2586">
        <f t="shared" si="326"/>
        <v>5</v>
      </c>
      <c r="AD2586">
        <f t="shared" si="327"/>
        <v>16</v>
      </c>
    </row>
    <row r="2587" spans="1:3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0.16666666666666669</v>
      </c>
      <c r="P2587" s="5">
        <f t="shared" si="321"/>
        <v>50</v>
      </c>
      <c r="Q2587" t="str">
        <f t="shared" si="322"/>
        <v>food</v>
      </c>
      <c r="R2587" t="str">
        <f t="shared" si="323"/>
        <v>food trucks</v>
      </c>
      <c r="S2587" s="11">
        <f t="shared" si="324"/>
        <v>41795.963333333333</v>
      </c>
      <c r="T2587" s="11">
        <f t="shared" si="325"/>
        <v>41825.963333333333</v>
      </c>
      <c r="AC2587">
        <f t="shared" si="326"/>
        <v>5</v>
      </c>
      <c r="AD2587">
        <f t="shared" si="327"/>
        <v>16</v>
      </c>
    </row>
    <row r="2588" spans="1:3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0.16666666666666669</v>
      </c>
      <c r="P2588" s="5">
        <f t="shared" si="321"/>
        <v>5</v>
      </c>
      <c r="Q2588" t="str">
        <f t="shared" si="322"/>
        <v>food</v>
      </c>
      <c r="R2588" t="str">
        <f t="shared" si="323"/>
        <v>food trucks</v>
      </c>
      <c r="S2588" s="11">
        <f t="shared" si="324"/>
        <v>42333.330277777779</v>
      </c>
      <c r="T2588" s="11">
        <f t="shared" si="325"/>
        <v>42363.330277777779</v>
      </c>
      <c r="AC2588">
        <f t="shared" si="326"/>
        <v>5</v>
      </c>
      <c r="AD2588">
        <f t="shared" si="327"/>
        <v>16</v>
      </c>
    </row>
    <row r="2589" spans="1:3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2.4340000000000002</v>
      </c>
      <c r="P2589" s="5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1">
        <f t="shared" si="324"/>
        <v>42338.675381944442</v>
      </c>
      <c r="T2589" s="11">
        <f t="shared" si="325"/>
        <v>42368.675381944442</v>
      </c>
      <c r="AC2589">
        <f t="shared" si="326"/>
        <v>5</v>
      </c>
      <c r="AD2589">
        <f t="shared" si="327"/>
        <v>16</v>
      </c>
    </row>
    <row r="2590" spans="1:3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3.8833333333333329</v>
      </c>
      <c r="P2590" s="5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1">
        <f t="shared" si="324"/>
        <v>42042.676226851851</v>
      </c>
      <c r="T2590" s="11">
        <f t="shared" si="325"/>
        <v>42094.551388888889</v>
      </c>
      <c r="AC2590">
        <f t="shared" si="326"/>
        <v>5</v>
      </c>
      <c r="AD2590">
        <f t="shared" si="327"/>
        <v>16</v>
      </c>
    </row>
    <row r="2591" spans="1:3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0.01</v>
      </c>
      <c r="P2591" s="5">
        <f t="shared" si="321"/>
        <v>5</v>
      </c>
      <c r="Q2591" t="str">
        <f t="shared" si="322"/>
        <v>food</v>
      </c>
      <c r="R2591" t="str">
        <f t="shared" si="323"/>
        <v>food trucks</v>
      </c>
      <c r="S2591" s="11">
        <f t="shared" si="324"/>
        <v>42422.536192129628</v>
      </c>
      <c r="T2591" s="11">
        <f t="shared" si="325"/>
        <v>42452.494525462964</v>
      </c>
      <c r="AC2591">
        <f t="shared" si="326"/>
        <v>5</v>
      </c>
      <c r="AD2591">
        <f t="shared" si="327"/>
        <v>16</v>
      </c>
    </row>
    <row r="2592" spans="1:3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5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1">
        <f t="shared" si="324"/>
        <v>42388.589085648149</v>
      </c>
      <c r="T2592" s="11">
        <f t="shared" si="325"/>
        <v>42395.589085648149</v>
      </c>
      <c r="AC2592">
        <f t="shared" si="326"/>
        <v>5</v>
      </c>
      <c r="AD2592">
        <f t="shared" si="327"/>
        <v>16</v>
      </c>
    </row>
    <row r="2593" spans="1:3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1.7333333333333332</v>
      </c>
      <c r="P2593" s="5">
        <f t="shared" si="321"/>
        <v>13</v>
      </c>
      <c r="Q2593" t="str">
        <f t="shared" si="322"/>
        <v>food</v>
      </c>
      <c r="R2593" t="str">
        <f t="shared" si="323"/>
        <v>food trucks</v>
      </c>
      <c r="S2593" s="11">
        <f t="shared" si="324"/>
        <v>42382.906527777777</v>
      </c>
      <c r="T2593" s="11">
        <f t="shared" si="325"/>
        <v>42442.864861111113</v>
      </c>
      <c r="AC2593">
        <f t="shared" si="326"/>
        <v>5</v>
      </c>
      <c r="AD2593">
        <f t="shared" si="327"/>
        <v>16</v>
      </c>
    </row>
    <row r="2594" spans="1:3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0.16666666666666669</v>
      </c>
      <c r="P2594" s="5">
        <f t="shared" si="321"/>
        <v>50</v>
      </c>
      <c r="Q2594" t="str">
        <f t="shared" si="322"/>
        <v>food</v>
      </c>
      <c r="R2594" t="str">
        <f t="shared" si="323"/>
        <v>food trucks</v>
      </c>
      <c r="S2594" s="11">
        <f t="shared" si="324"/>
        <v>41887.801168981481</v>
      </c>
      <c r="T2594" s="11">
        <f t="shared" si="325"/>
        <v>41917.801168981481</v>
      </c>
      <c r="AC2594">
        <f t="shared" si="326"/>
        <v>5</v>
      </c>
      <c r="AD2594">
        <f t="shared" si="327"/>
        <v>16</v>
      </c>
    </row>
    <row r="2595" spans="1:3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5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1">
        <f t="shared" si="324"/>
        <v>42089.845208333332</v>
      </c>
      <c r="T2595" s="11">
        <f t="shared" si="325"/>
        <v>42119.845208333332</v>
      </c>
      <c r="AC2595">
        <f t="shared" si="326"/>
        <v>5</v>
      </c>
      <c r="AD2595">
        <f t="shared" si="327"/>
        <v>16</v>
      </c>
    </row>
    <row r="2596" spans="1:3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1.25E-3</v>
      </c>
      <c r="P2596" s="5">
        <f t="shared" si="321"/>
        <v>1</v>
      </c>
      <c r="Q2596" t="str">
        <f t="shared" si="322"/>
        <v>food</v>
      </c>
      <c r="R2596" t="str">
        <f t="shared" si="323"/>
        <v>food trucks</v>
      </c>
      <c r="S2596" s="11">
        <f t="shared" si="324"/>
        <v>41828.967916666668</v>
      </c>
      <c r="T2596" s="11">
        <f t="shared" si="325"/>
        <v>41858.967916666668</v>
      </c>
      <c r="AC2596">
        <f t="shared" si="326"/>
        <v>5</v>
      </c>
      <c r="AD2596">
        <f t="shared" si="327"/>
        <v>16</v>
      </c>
    </row>
    <row r="2597" spans="1:3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12.166666666666668</v>
      </c>
      <c r="P2597" s="5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1">
        <f t="shared" si="324"/>
        <v>42760.244212962964</v>
      </c>
      <c r="T2597" s="11">
        <f t="shared" si="325"/>
        <v>42790.244212962964</v>
      </c>
      <c r="AC2597">
        <f t="shared" si="326"/>
        <v>5</v>
      </c>
      <c r="AD2597">
        <f t="shared" si="327"/>
        <v>16</v>
      </c>
    </row>
    <row r="2598" spans="1:3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23.588571428571427</v>
      </c>
      <c r="P2598" s="5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1">
        <f t="shared" si="324"/>
        <v>41828.664456018516</v>
      </c>
      <c r="T2598" s="11">
        <f t="shared" si="325"/>
        <v>41858.664456018516</v>
      </c>
      <c r="AC2598">
        <f t="shared" si="326"/>
        <v>5</v>
      </c>
      <c r="AD2598">
        <f t="shared" si="327"/>
        <v>16</v>
      </c>
    </row>
    <row r="2599" spans="1:3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5.6666666666666661</v>
      </c>
      <c r="P2599" s="5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1">
        <f t="shared" si="324"/>
        <v>42510.341631944444</v>
      </c>
      <c r="T2599" s="11">
        <f t="shared" si="325"/>
        <v>42540.341631944444</v>
      </c>
      <c r="AC2599">
        <f t="shared" si="326"/>
        <v>5</v>
      </c>
      <c r="AD2599">
        <f t="shared" si="327"/>
        <v>16</v>
      </c>
    </row>
    <row r="2600" spans="1:3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39</v>
      </c>
      <c r="P2600" s="5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1">
        <f t="shared" si="324"/>
        <v>42240.840289351851</v>
      </c>
      <c r="T2600" s="11">
        <f t="shared" si="325"/>
        <v>42270.840289351851</v>
      </c>
      <c r="AC2600">
        <f t="shared" si="326"/>
        <v>5</v>
      </c>
      <c r="AD2600">
        <f t="shared" si="327"/>
        <v>16</v>
      </c>
    </row>
    <row r="2601" spans="1:3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0.99546510341776351</v>
      </c>
      <c r="P2601" s="5">
        <f t="shared" si="321"/>
        <v>18</v>
      </c>
      <c r="Q2601" t="str">
        <f t="shared" si="322"/>
        <v>food</v>
      </c>
      <c r="R2601" t="str">
        <f t="shared" si="323"/>
        <v>food trucks</v>
      </c>
      <c r="S2601" s="11">
        <f t="shared" si="324"/>
        <v>41809.754016203704</v>
      </c>
      <c r="T2601" s="11">
        <f t="shared" si="325"/>
        <v>41854.754016203704</v>
      </c>
      <c r="AC2601">
        <f t="shared" si="326"/>
        <v>5</v>
      </c>
      <c r="AD2601">
        <f t="shared" si="327"/>
        <v>16</v>
      </c>
    </row>
    <row r="2602" spans="1:3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6.9320000000000004</v>
      </c>
      <c r="P2602" s="5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1">
        <f t="shared" si="324"/>
        <v>42394.900462962964</v>
      </c>
      <c r="T2602" s="11">
        <f t="shared" si="325"/>
        <v>42454.858796296292</v>
      </c>
      <c r="AC2602">
        <f t="shared" si="326"/>
        <v>5</v>
      </c>
      <c r="AD2602">
        <f t="shared" si="327"/>
        <v>16</v>
      </c>
    </row>
    <row r="2603" spans="1:3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661.4</v>
      </c>
      <c r="P2603" s="5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1">
        <f t="shared" si="324"/>
        <v>41150.902187500003</v>
      </c>
      <c r="T2603" s="11">
        <f t="shared" si="325"/>
        <v>41165.165972222225</v>
      </c>
      <c r="AC2603">
        <f t="shared" si="326"/>
        <v>11</v>
      </c>
      <c r="AD2603">
        <f t="shared" si="327"/>
        <v>28</v>
      </c>
    </row>
    <row r="2604" spans="1:3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326.0916666666667</v>
      </c>
      <c r="P2604" s="5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1">
        <f t="shared" si="324"/>
        <v>41915.747314814813</v>
      </c>
      <c r="T2604" s="11">
        <f t="shared" si="325"/>
        <v>41955.888888888891</v>
      </c>
      <c r="AC2604">
        <f t="shared" si="326"/>
        <v>11</v>
      </c>
      <c r="AD2604">
        <f t="shared" si="327"/>
        <v>28</v>
      </c>
    </row>
    <row r="2605" spans="1:3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101.48571428571429</v>
      </c>
      <c r="P2605" s="5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1">
        <f t="shared" si="324"/>
        <v>41617.912662037037</v>
      </c>
      <c r="T2605" s="11">
        <f t="shared" si="325"/>
        <v>41631.912662037037</v>
      </c>
      <c r="AC2605">
        <f t="shared" si="326"/>
        <v>11</v>
      </c>
      <c r="AD2605">
        <f t="shared" si="327"/>
        <v>28</v>
      </c>
    </row>
    <row r="2606" spans="1:3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104.21799999999999</v>
      </c>
      <c r="P2606" s="5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1">
        <f t="shared" si="324"/>
        <v>40998.051192129627</v>
      </c>
      <c r="T2606" s="11">
        <f t="shared" si="325"/>
        <v>41028.051192129627</v>
      </c>
      <c r="AC2606">
        <f t="shared" si="326"/>
        <v>11</v>
      </c>
      <c r="AD2606">
        <f t="shared" si="327"/>
        <v>28</v>
      </c>
    </row>
    <row r="2607" spans="1:3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107.42157000000002</v>
      </c>
      <c r="P2607" s="5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1">
        <f t="shared" si="324"/>
        <v>42508.541550925926</v>
      </c>
      <c r="T2607" s="11">
        <f t="shared" si="325"/>
        <v>42538.541550925926</v>
      </c>
      <c r="AC2607">
        <f t="shared" si="326"/>
        <v>11</v>
      </c>
      <c r="AD2607">
        <f t="shared" si="327"/>
        <v>28</v>
      </c>
    </row>
    <row r="2608" spans="1:3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110.05454545454545</v>
      </c>
      <c r="P2608" s="5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1">
        <f t="shared" si="324"/>
        <v>41726.712754629625</v>
      </c>
      <c r="T2608" s="11">
        <f t="shared" si="325"/>
        <v>41758.712754629625</v>
      </c>
      <c r="AC2608">
        <f t="shared" si="326"/>
        <v>11</v>
      </c>
      <c r="AD2608">
        <f t="shared" si="327"/>
        <v>28</v>
      </c>
    </row>
    <row r="2609" spans="1:3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407.7</v>
      </c>
      <c r="P2609" s="5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1">
        <f t="shared" si="324"/>
        <v>42184.874675925923</v>
      </c>
      <c r="T2609" s="11">
        <f t="shared" si="325"/>
        <v>42228.083333333328</v>
      </c>
      <c r="AC2609">
        <f t="shared" si="326"/>
        <v>11</v>
      </c>
      <c r="AD2609">
        <f t="shared" si="327"/>
        <v>28</v>
      </c>
    </row>
    <row r="2610" spans="1:3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223.92500000000001</v>
      </c>
      <c r="P2610" s="5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1">
        <f t="shared" si="324"/>
        <v>42767.801712962959</v>
      </c>
      <c r="T2610" s="11">
        <f t="shared" si="325"/>
        <v>42809</v>
      </c>
      <c r="AC2610">
        <f t="shared" si="326"/>
        <v>11</v>
      </c>
      <c r="AD2610">
        <f t="shared" si="327"/>
        <v>28</v>
      </c>
    </row>
    <row r="2611" spans="1:3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303.80111428571428</v>
      </c>
      <c r="P2611" s="5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1">
        <f t="shared" si="324"/>
        <v>41075.237858796296</v>
      </c>
      <c r="T2611" s="11">
        <f t="shared" si="325"/>
        <v>41105.237858796296</v>
      </c>
      <c r="AC2611">
        <f t="shared" si="326"/>
        <v>11</v>
      </c>
      <c r="AD2611">
        <f t="shared" si="327"/>
        <v>28</v>
      </c>
    </row>
    <row r="2612" spans="1:3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141.3251043268175</v>
      </c>
      <c r="P2612" s="5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1">
        <f t="shared" si="324"/>
        <v>42564.881076388891</v>
      </c>
      <c r="T2612" s="11">
        <f t="shared" si="325"/>
        <v>42604.290972222225</v>
      </c>
      <c r="AC2612">
        <f t="shared" si="326"/>
        <v>11</v>
      </c>
      <c r="AD2612">
        <f t="shared" si="327"/>
        <v>28</v>
      </c>
    </row>
    <row r="2613" spans="1:3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2790.6363636363635</v>
      </c>
      <c r="P2613" s="5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1">
        <f t="shared" si="324"/>
        <v>42704.335810185185</v>
      </c>
      <c r="T2613" s="11">
        <f t="shared" si="325"/>
        <v>42737.957638888889</v>
      </c>
      <c r="AC2613">
        <f t="shared" si="326"/>
        <v>11</v>
      </c>
      <c r="AD2613">
        <f t="shared" si="327"/>
        <v>28</v>
      </c>
    </row>
    <row r="2614" spans="1:3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171.76130000000001</v>
      </c>
      <c r="P2614" s="5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1">
        <f t="shared" si="324"/>
        <v>41982.143171296295</v>
      </c>
      <c r="T2614" s="11">
        <f t="shared" si="325"/>
        <v>42013.143171296295</v>
      </c>
      <c r="AC2614">
        <f t="shared" si="326"/>
        <v>11</v>
      </c>
      <c r="AD2614">
        <f t="shared" si="327"/>
        <v>28</v>
      </c>
    </row>
    <row r="2615" spans="1:3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101.01333333333334</v>
      </c>
      <c r="P2615" s="5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1">
        <f t="shared" si="324"/>
        <v>41143.81821759259</v>
      </c>
      <c r="T2615" s="11">
        <f t="shared" si="325"/>
        <v>41173.81821759259</v>
      </c>
      <c r="AC2615">
        <f t="shared" si="326"/>
        <v>11</v>
      </c>
      <c r="AD2615">
        <f t="shared" si="327"/>
        <v>28</v>
      </c>
    </row>
    <row r="2616" spans="1:3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102</v>
      </c>
      <c r="P2616" s="5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1">
        <f t="shared" si="324"/>
        <v>41730.708472222221</v>
      </c>
      <c r="T2616" s="11">
        <f t="shared" si="325"/>
        <v>41759.208333333336</v>
      </c>
      <c r="AC2616">
        <f t="shared" si="326"/>
        <v>11</v>
      </c>
      <c r="AD2616">
        <f t="shared" si="327"/>
        <v>28</v>
      </c>
    </row>
    <row r="2617" spans="1:3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169.76511744127936</v>
      </c>
      <c r="P2617" s="5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1">
        <f t="shared" si="324"/>
        <v>42453.49726851852</v>
      </c>
      <c r="T2617" s="11">
        <f t="shared" si="325"/>
        <v>42490.5</v>
      </c>
      <c r="AC2617">
        <f t="shared" si="326"/>
        <v>11</v>
      </c>
      <c r="AD2617">
        <f t="shared" si="327"/>
        <v>28</v>
      </c>
    </row>
    <row r="2618" spans="1:3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114.53400000000001</v>
      </c>
      <c r="P2618" s="5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1">
        <f t="shared" si="324"/>
        <v>42211.99454861111</v>
      </c>
      <c r="T2618" s="11">
        <f t="shared" si="325"/>
        <v>42241.99454861111</v>
      </c>
      <c r="AC2618">
        <f t="shared" si="326"/>
        <v>11</v>
      </c>
      <c r="AD2618">
        <f t="shared" si="327"/>
        <v>28</v>
      </c>
    </row>
    <row r="2619" spans="1:3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877.6</v>
      </c>
      <c r="P2619" s="5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1">
        <f t="shared" si="324"/>
        <v>41902.874432870369</v>
      </c>
      <c r="T2619" s="11">
        <f t="shared" si="325"/>
        <v>41932.874432870369</v>
      </c>
      <c r="AC2619">
        <f t="shared" si="326"/>
        <v>11</v>
      </c>
      <c r="AD2619">
        <f t="shared" si="327"/>
        <v>28</v>
      </c>
    </row>
    <row r="2620" spans="1:3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105.38666666666667</v>
      </c>
      <c r="P2620" s="5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1">
        <f t="shared" si="324"/>
        <v>42279.792372685188</v>
      </c>
      <c r="T2620" s="11">
        <f t="shared" si="325"/>
        <v>42339.834039351852</v>
      </c>
      <c r="AC2620">
        <f t="shared" si="326"/>
        <v>11</v>
      </c>
      <c r="AD2620">
        <f t="shared" si="327"/>
        <v>28</v>
      </c>
    </row>
    <row r="2621" spans="1:3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188.39999999999998</v>
      </c>
      <c r="P2621" s="5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1">
        <f t="shared" si="324"/>
        <v>42273.884305555555</v>
      </c>
      <c r="T2621" s="11">
        <f t="shared" si="325"/>
        <v>42300.458333333328</v>
      </c>
      <c r="AC2621">
        <f t="shared" si="326"/>
        <v>11</v>
      </c>
      <c r="AD2621">
        <f t="shared" si="327"/>
        <v>28</v>
      </c>
    </row>
    <row r="2622" spans="1:3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143.65230769230772</v>
      </c>
      <c r="P2622" s="5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1">
        <f t="shared" si="324"/>
        <v>42251.16715277778</v>
      </c>
      <c r="T2622" s="11">
        <f t="shared" si="325"/>
        <v>42288.041666666672</v>
      </c>
      <c r="AC2622">
        <f t="shared" si="326"/>
        <v>11</v>
      </c>
      <c r="AD2622">
        <f t="shared" si="327"/>
        <v>28</v>
      </c>
    </row>
    <row r="2623" spans="1:3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145.88</v>
      </c>
      <c r="P2623" s="5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1">
        <f t="shared" si="324"/>
        <v>42115.747546296298</v>
      </c>
      <c r="T2623" s="11">
        <f t="shared" si="325"/>
        <v>42145.747546296298</v>
      </c>
      <c r="AC2623">
        <f t="shared" si="326"/>
        <v>11</v>
      </c>
      <c r="AD2623">
        <f t="shared" si="327"/>
        <v>28</v>
      </c>
    </row>
    <row r="2624" spans="1:3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131.184</v>
      </c>
      <c r="P2624" s="5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1">
        <f t="shared" si="324"/>
        <v>42689.74324074074</v>
      </c>
      <c r="T2624" s="11">
        <f t="shared" si="325"/>
        <v>42734.74324074074</v>
      </c>
      <c r="AC2624">
        <f t="shared" si="326"/>
        <v>11</v>
      </c>
      <c r="AD2624">
        <f t="shared" si="327"/>
        <v>28</v>
      </c>
    </row>
    <row r="2625" spans="1:3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113.99999999999999</v>
      </c>
      <c r="P2625" s="5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1">
        <f t="shared" si="324"/>
        <v>42692.256550925929</v>
      </c>
      <c r="T2625" s="11">
        <f t="shared" si="325"/>
        <v>42706.256550925929</v>
      </c>
      <c r="AC2625">
        <f t="shared" si="326"/>
        <v>11</v>
      </c>
      <c r="AD2625">
        <f t="shared" si="327"/>
        <v>28</v>
      </c>
    </row>
    <row r="2626" spans="1:3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1379.4206249999997</v>
      </c>
      <c r="P2626" s="5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1">
        <f t="shared" si="324"/>
        <v>41144.421550925923</v>
      </c>
      <c r="T2626" s="11">
        <f t="shared" si="325"/>
        <v>41165.421550925923</v>
      </c>
      <c r="AC2626">
        <f t="shared" si="326"/>
        <v>11</v>
      </c>
      <c r="AD2626">
        <f t="shared" si="327"/>
        <v>28</v>
      </c>
    </row>
    <row r="2627" spans="1:3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(E2627/D2627)*100</f>
        <v>956</v>
      </c>
      <c r="P2627" s="5">
        <f t="shared" ref="P2627:P2690" si="329">E2627/L2627</f>
        <v>27.576923076923077</v>
      </c>
      <c r="Q2627" t="str">
        <f t="shared" ref="Q2627:Q2690" si="330">LEFT(N2627,AC2627-1)</f>
        <v>technology</v>
      </c>
      <c r="R2627" t="str">
        <f t="shared" ref="R2627:R2690" si="331">RIGHT(N2627,AD2627-AC2627)</f>
        <v>space exploration</v>
      </c>
      <c r="S2627" s="11">
        <f t="shared" ref="S2627:S2690" si="332">(J2627/86400)+DATE(1970,1,1)</f>
        <v>42658.810277777782</v>
      </c>
      <c r="T2627" s="11">
        <f t="shared" ref="T2627:T2690" si="333">(I2627/86400)+DATE(1970,1,1)</f>
        <v>42683.851944444439</v>
      </c>
      <c r="AC2627">
        <f t="shared" ref="AC2627:AC2690" si="334">FIND("/",N2627)</f>
        <v>11</v>
      </c>
      <c r="AD2627">
        <f t="shared" ref="AD2627:AD2690" si="335">LEN(N2627)</f>
        <v>28</v>
      </c>
    </row>
    <row r="2628" spans="1:3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112.00000000000001</v>
      </c>
      <c r="P2628" s="5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1">
        <f t="shared" si="332"/>
        <v>42128.628113425926</v>
      </c>
      <c r="T2628" s="11">
        <f t="shared" si="333"/>
        <v>42158.628113425926</v>
      </c>
      <c r="AC2628">
        <f t="shared" si="334"/>
        <v>11</v>
      </c>
      <c r="AD2628">
        <f t="shared" si="335"/>
        <v>28</v>
      </c>
    </row>
    <row r="2629" spans="1:3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646.66666666666663</v>
      </c>
      <c r="P2629" s="5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1">
        <f t="shared" si="332"/>
        <v>42304.829409722224</v>
      </c>
      <c r="T2629" s="11">
        <f t="shared" si="333"/>
        <v>42334.871076388888</v>
      </c>
      <c r="AC2629">
        <f t="shared" si="334"/>
        <v>11</v>
      </c>
      <c r="AD2629">
        <f t="shared" si="335"/>
        <v>28</v>
      </c>
    </row>
    <row r="2630" spans="1:3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110.36948748510132</v>
      </c>
      <c r="P2630" s="5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1">
        <f t="shared" si="332"/>
        <v>41953.966053240743</v>
      </c>
      <c r="T2630" s="11">
        <f t="shared" si="333"/>
        <v>41973.966053240743</v>
      </c>
      <c r="AC2630">
        <f t="shared" si="334"/>
        <v>11</v>
      </c>
      <c r="AD2630">
        <f t="shared" si="335"/>
        <v>28</v>
      </c>
    </row>
    <row r="2631" spans="1:3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127.74000000000001</v>
      </c>
      <c r="P2631" s="5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1">
        <f t="shared" si="332"/>
        <v>42108.538449074069</v>
      </c>
      <c r="T2631" s="11">
        <f t="shared" si="333"/>
        <v>42138.538449074069</v>
      </c>
      <c r="AC2631">
        <f t="shared" si="334"/>
        <v>11</v>
      </c>
      <c r="AD2631">
        <f t="shared" si="335"/>
        <v>28</v>
      </c>
    </row>
    <row r="2632" spans="1:3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157.9</v>
      </c>
      <c r="P2632" s="5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1">
        <f t="shared" si="332"/>
        <v>42524.105462962965</v>
      </c>
      <c r="T2632" s="11">
        <f t="shared" si="333"/>
        <v>42551.416666666672</v>
      </c>
      <c r="AC2632">
        <f t="shared" si="334"/>
        <v>11</v>
      </c>
      <c r="AD2632">
        <f t="shared" si="335"/>
        <v>28</v>
      </c>
    </row>
    <row r="2633" spans="1:3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114.66525000000001</v>
      </c>
      <c r="P2633" s="5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1">
        <f t="shared" si="332"/>
        <v>42218.169293981482</v>
      </c>
      <c r="T2633" s="11">
        <f t="shared" si="333"/>
        <v>42246.169293981482</v>
      </c>
      <c r="AC2633">
        <f t="shared" si="334"/>
        <v>11</v>
      </c>
      <c r="AD2633">
        <f t="shared" si="335"/>
        <v>28</v>
      </c>
    </row>
    <row r="2634" spans="1:3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137.00934579439252</v>
      </c>
      <c r="P2634" s="5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1">
        <f t="shared" si="332"/>
        <v>42494.061793981484</v>
      </c>
      <c r="T2634" s="11">
        <f t="shared" si="333"/>
        <v>42519.061793981484</v>
      </c>
      <c r="AC2634">
        <f t="shared" si="334"/>
        <v>11</v>
      </c>
      <c r="AD2634">
        <f t="shared" si="335"/>
        <v>28</v>
      </c>
    </row>
    <row r="2635" spans="1:3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354.62</v>
      </c>
      <c r="P2635" s="5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1">
        <f t="shared" si="332"/>
        <v>41667.823287037041</v>
      </c>
      <c r="T2635" s="11">
        <f t="shared" si="333"/>
        <v>41697.958333333336</v>
      </c>
      <c r="AC2635">
        <f t="shared" si="334"/>
        <v>11</v>
      </c>
      <c r="AD2635">
        <f t="shared" si="335"/>
        <v>28</v>
      </c>
    </row>
    <row r="2636" spans="1:3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106.02150537634409</v>
      </c>
      <c r="P2636" s="5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1">
        <f t="shared" si="332"/>
        <v>42612.656493055554</v>
      </c>
      <c r="T2636" s="11">
        <f t="shared" si="333"/>
        <v>42642.656493055554</v>
      </c>
      <c r="AC2636">
        <f t="shared" si="334"/>
        <v>11</v>
      </c>
      <c r="AD2636">
        <f t="shared" si="335"/>
        <v>28</v>
      </c>
    </row>
    <row r="2637" spans="1:3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100</v>
      </c>
      <c r="P2637" s="5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1">
        <f t="shared" si="332"/>
        <v>42037.950937500005</v>
      </c>
      <c r="T2637" s="11">
        <f t="shared" si="333"/>
        <v>42072.909270833334</v>
      </c>
      <c r="AC2637">
        <f t="shared" si="334"/>
        <v>11</v>
      </c>
      <c r="AD2637">
        <f t="shared" si="335"/>
        <v>28</v>
      </c>
    </row>
    <row r="2638" spans="1:3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187.3</v>
      </c>
      <c r="P2638" s="5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1">
        <f t="shared" si="332"/>
        <v>42636.614745370374</v>
      </c>
      <c r="T2638" s="11">
        <f t="shared" si="333"/>
        <v>42659.041666666672</v>
      </c>
      <c r="AC2638">
        <f t="shared" si="334"/>
        <v>11</v>
      </c>
      <c r="AD2638">
        <f t="shared" si="335"/>
        <v>28</v>
      </c>
    </row>
    <row r="2639" spans="1:3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166.2</v>
      </c>
      <c r="P2639" s="5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1">
        <f t="shared" si="332"/>
        <v>42639.549479166672</v>
      </c>
      <c r="T2639" s="11">
        <f t="shared" si="333"/>
        <v>42655.549479166672</v>
      </c>
      <c r="AC2639">
        <f t="shared" si="334"/>
        <v>11</v>
      </c>
      <c r="AD2639">
        <f t="shared" si="335"/>
        <v>28</v>
      </c>
    </row>
    <row r="2640" spans="1:3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101.72910662824208</v>
      </c>
      <c r="P2640" s="5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1">
        <f t="shared" si="332"/>
        <v>41989.913136574076</v>
      </c>
      <c r="T2640" s="11">
        <f t="shared" si="333"/>
        <v>42019.913136574076</v>
      </c>
      <c r="AC2640">
        <f t="shared" si="334"/>
        <v>11</v>
      </c>
      <c r="AD2640">
        <f t="shared" si="335"/>
        <v>28</v>
      </c>
    </row>
    <row r="2641" spans="1:3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164</v>
      </c>
      <c r="P2641" s="5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1">
        <f t="shared" si="332"/>
        <v>42024.86513888889</v>
      </c>
      <c r="T2641" s="11">
        <f t="shared" si="333"/>
        <v>42054.86513888889</v>
      </c>
      <c r="AC2641">
        <f t="shared" si="334"/>
        <v>11</v>
      </c>
      <c r="AD2641">
        <f t="shared" si="335"/>
        <v>28</v>
      </c>
    </row>
    <row r="2642" spans="1:3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105.66666666666666</v>
      </c>
      <c r="P2642" s="5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1">
        <f t="shared" si="332"/>
        <v>42103.160578703704</v>
      </c>
      <c r="T2642" s="11">
        <f t="shared" si="333"/>
        <v>42163.160578703704</v>
      </c>
      <c r="AC2642">
        <f t="shared" si="334"/>
        <v>11</v>
      </c>
      <c r="AD2642">
        <f t="shared" si="335"/>
        <v>28</v>
      </c>
    </row>
    <row r="2643" spans="1:3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1</v>
      </c>
      <c r="P2643" s="5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1">
        <f t="shared" si="332"/>
        <v>41880.827118055553</v>
      </c>
      <c r="T2643" s="11">
        <f t="shared" si="333"/>
        <v>41897.839583333334</v>
      </c>
      <c r="AC2643">
        <f t="shared" si="334"/>
        <v>11</v>
      </c>
      <c r="AD2643">
        <f t="shared" si="335"/>
        <v>28</v>
      </c>
    </row>
    <row r="2644" spans="1:3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5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1">
        <f t="shared" si="332"/>
        <v>42536.246620370366</v>
      </c>
      <c r="T2644" s="11">
        <f t="shared" si="333"/>
        <v>42566.289583333331</v>
      </c>
      <c r="AC2644">
        <f t="shared" si="334"/>
        <v>11</v>
      </c>
      <c r="AD2644">
        <f t="shared" si="335"/>
        <v>28</v>
      </c>
    </row>
    <row r="2645" spans="1:3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33.559730999999999</v>
      </c>
      <c r="P2645" s="5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1">
        <f t="shared" si="332"/>
        <v>42689.582349537042</v>
      </c>
      <c r="T2645" s="11">
        <f t="shared" si="333"/>
        <v>42725.332638888889</v>
      </c>
      <c r="AC2645">
        <f t="shared" si="334"/>
        <v>11</v>
      </c>
      <c r="AD2645">
        <f t="shared" si="335"/>
        <v>28</v>
      </c>
    </row>
    <row r="2646" spans="1:3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2.0529999999999999</v>
      </c>
      <c r="P2646" s="5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1">
        <f t="shared" si="332"/>
        <v>42774.792071759264</v>
      </c>
      <c r="T2646" s="11">
        <f t="shared" si="333"/>
        <v>42804.792071759264</v>
      </c>
      <c r="AC2646">
        <f t="shared" si="334"/>
        <v>11</v>
      </c>
      <c r="AD2646">
        <f t="shared" si="335"/>
        <v>28</v>
      </c>
    </row>
    <row r="2647" spans="1:3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10.5</v>
      </c>
      <c r="P2647" s="5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1">
        <f t="shared" si="332"/>
        <v>41921.842627314814</v>
      </c>
      <c r="T2647" s="11">
        <f t="shared" si="333"/>
        <v>41951.884293981479</v>
      </c>
      <c r="AC2647">
        <f t="shared" si="334"/>
        <v>11</v>
      </c>
      <c r="AD2647">
        <f t="shared" si="335"/>
        <v>28</v>
      </c>
    </row>
    <row r="2648" spans="1:3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8.4172840000000004</v>
      </c>
      <c r="P2648" s="5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1">
        <f t="shared" si="332"/>
        <v>42226.313298611116</v>
      </c>
      <c r="T2648" s="11">
        <f t="shared" si="333"/>
        <v>42256.313298611116</v>
      </c>
      <c r="AC2648">
        <f t="shared" si="334"/>
        <v>11</v>
      </c>
      <c r="AD2648">
        <f t="shared" si="335"/>
        <v>28</v>
      </c>
    </row>
    <row r="2649" spans="1:3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</v>
      </c>
      <c r="P2649" s="5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1">
        <f t="shared" si="332"/>
        <v>42200.261793981481</v>
      </c>
      <c r="T2649" s="11">
        <f t="shared" si="333"/>
        <v>42230.261793981481</v>
      </c>
      <c r="AC2649">
        <f t="shared" si="334"/>
        <v>11</v>
      </c>
      <c r="AD2649">
        <f t="shared" si="335"/>
        <v>28</v>
      </c>
    </row>
    <row r="2650" spans="1:3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0.88333333333333341</v>
      </c>
      <c r="P2650" s="5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1">
        <f t="shared" si="332"/>
        <v>42408.714814814812</v>
      </c>
      <c r="T2650" s="11">
        <f t="shared" si="333"/>
        <v>42438.714814814812</v>
      </c>
      <c r="AC2650">
        <f t="shared" si="334"/>
        <v>11</v>
      </c>
      <c r="AD2650">
        <f t="shared" si="335"/>
        <v>28</v>
      </c>
    </row>
    <row r="2651" spans="1:3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9.920000000000001E-2</v>
      </c>
      <c r="P2651" s="5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1">
        <f t="shared" si="332"/>
        <v>42341.99700231482</v>
      </c>
      <c r="T2651" s="11">
        <f t="shared" si="333"/>
        <v>42401.99700231482</v>
      </c>
      <c r="AC2651">
        <f t="shared" si="334"/>
        <v>11</v>
      </c>
      <c r="AD2651">
        <f t="shared" si="335"/>
        <v>28</v>
      </c>
    </row>
    <row r="2652" spans="1:3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0.59666666666666668</v>
      </c>
      <c r="P2652" s="5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1">
        <f t="shared" si="332"/>
        <v>42695.624340277776</v>
      </c>
      <c r="T2652" s="11">
        <f t="shared" si="333"/>
        <v>42725.624340277776</v>
      </c>
      <c r="AC2652">
        <f t="shared" si="334"/>
        <v>11</v>
      </c>
      <c r="AD2652">
        <f t="shared" si="335"/>
        <v>28</v>
      </c>
    </row>
    <row r="2653" spans="1:3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1.8689285714285715</v>
      </c>
      <c r="P2653" s="5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1">
        <f t="shared" si="332"/>
        <v>42327.805659722224</v>
      </c>
      <c r="T2653" s="11">
        <f t="shared" si="333"/>
        <v>42355.805659722224</v>
      </c>
      <c r="AC2653">
        <f t="shared" si="334"/>
        <v>11</v>
      </c>
      <c r="AD2653">
        <f t="shared" si="335"/>
        <v>28</v>
      </c>
    </row>
    <row r="2654" spans="1:3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0.88500000000000001</v>
      </c>
      <c r="P2654" s="5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1">
        <f t="shared" si="332"/>
        <v>41953.158854166672</v>
      </c>
      <c r="T2654" s="11">
        <f t="shared" si="333"/>
        <v>41983.158854166672</v>
      </c>
      <c r="AC2654">
        <f t="shared" si="334"/>
        <v>11</v>
      </c>
      <c r="AD2654">
        <f t="shared" si="335"/>
        <v>28</v>
      </c>
    </row>
    <row r="2655" spans="1:3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11.52156862745098</v>
      </c>
      <c r="P2655" s="5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1">
        <f t="shared" si="332"/>
        <v>41771.651932870373</v>
      </c>
      <c r="T2655" s="11">
        <f t="shared" si="333"/>
        <v>41803.166666666664</v>
      </c>
      <c r="AC2655">
        <f t="shared" si="334"/>
        <v>11</v>
      </c>
      <c r="AD2655">
        <f t="shared" si="335"/>
        <v>28</v>
      </c>
    </row>
    <row r="2656" spans="1:3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5.1000000000000004E-2</v>
      </c>
      <c r="P2656" s="5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1">
        <f t="shared" si="332"/>
        <v>42055.600995370369</v>
      </c>
      <c r="T2656" s="11">
        <f t="shared" si="333"/>
        <v>42115.559328703705</v>
      </c>
      <c r="AC2656">
        <f t="shared" si="334"/>
        <v>11</v>
      </c>
      <c r="AD2656">
        <f t="shared" si="335"/>
        <v>28</v>
      </c>
    </row>
    <row r="2657" spans="1:3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21.033333333333335</v>
      </c>
      <c r="P2657" s="5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1">
        <f t="shared" si="332"/>
        <v>42381.866284722222</v>
      </c>
      <c r="T2657" s="11">
        <f t="shared" si="333"/>
        <v>42409.833333333328</v>
      </c>
      <c r="AC2657">
        <f t="shared" si="334"/>
        <v>11</v>
      </c>
      <c r="AD2657">
        <f t="shared" si="335"/>
        <v>28</v>
      </c>
    </row>
    <row r="2658" spans="1:3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11.436666666666667</v>
      </c>
      <c r="P2658" s="5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1">
        <f t="shared" si="332"/>
        <v>42767.688518518524</v>
      </c>
      <c r="T2658" s="11">
        <f t="shared" si="333"/>
        <v>42806.791666666672</v>
      </c>
      <c r="AC2658">
        <f t="shared" si="334"/>
        <v>11</v>
      </c>
      <c r="AD2658">
        <f t="shared" si="335"/>
        <v>28</v>
      </c>
    </row>
    <row r="2659" spans="1:3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18.737933333333334</v>
      </c>
      <c r="P2659" s="5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1">
        <f t="shared" si="332"/>
        <v>42551.928854166668</v>
      </c>
      <c r="T2659" s="11">
        <f t="shared" si="333"/>
        <v>42585.0625</v>
      </c>
      <c r="AC2659">
        <f t="shared" si="334"/>
        <v>11</v>
      </c>
      <c r="AD2659">
        <f t="shared" si="335"/>
        <v>28</v>
      </c>
    </row>
    <row r="2660" spans="1:3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9.285714285714286E-2</v>
      </c>
      <c r="P2660" s="5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1">
        <f t="shared" si="332"/>
        <v>42551.884189814809</v>
      </c>
      <c r="T2660" s="11">
        <f t="shared" si="333"/>
        <v>42581.884189814809</v>
      </c>
      <c r="AC2660">
        <f t="shared" si="334"/>
        <v>11</v>
      </c>
      <c r="AD2660">
        <f t="shared" si="335"/>
        <v>28</v>
      </c>
    </row>
    <row r="2661" spans="1:3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2.7204081632653061</v>
      </c>
      <c r="P2661" s="5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1">
        <f t="shared" si="332"/>
        <v>42082.069560185184</v>
      </c>
      <c r="T2661" s="11">
        <f t="shared" si="333"/>
        <v>42112.069560185184</v>
      </c>
      <c r="AC2661">
        <f t="shared" si="334"/>
        <v>11</v>
      </c>
      <c r="AD2661">
        <f t="shared" si="335"/>
        <v>28</v>
      </c>
    </row>
    <row r="2662" spans="1:3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9.5000000000000001E-2</v>
      </c>
      <c r="P2662" s="5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1">
        <f t="shared" si="332"/>
        <v>42272.713171296295</v>
      </c>
      <c r="T2662" s="11">
        <f t="shared" si="333"/>
        <v>42332.754837962959</v>
      </c>
      <c r="AC2662">
        <f t="shared" si="334"/>
        <v>11</v>
      </c>
      <c r="AD2662">
        <f t="shared" si="335"/>
        <v>28</v>
      </c>
    </row>
    <row r="2663" spans="1:3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102.89999999999999</v>
      </c>
      <c r="P2663" s="5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1">
        <f t="shared" si="332"/>
        <v>41542.958449074074</v>
      </c>
      <c r="T2663" s="11">
        <f t="shared" si="333"/>
        <v>41572.958449074074</v>
      </c>
      <c r="AC2663">
        <f t="shared" si="334"/>
        <v>11</v>
      </c>
      <c r="AD2663">
        <f t="shared" si="335"/>
        <v>22</v>
      </c>
    </row>
    <row r="2664" spans="1:3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106.80000000000001</v>
      </c>
      <c r="P2664" s="5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1">
        <f t="shared" si="332"/>
        <v>42207.746678240743</v>
      </c>
      <c r="T2664" s="11">
        <f t="shared" si="333"/>
        <v>42237.746678240743</v>
      </c>
      <c r="AC2664">
        <f t="shared" si="334"/>
        <v>11</v>
      </c>
      <c r="AD2664">
        <f t="shared" si="335"/>
        <v>22</v>
      </c>
    </row>
    <row r="2665" spans="1:3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104.59625</v>
      </c>
      <c r="P2665" s="5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1">
        <f t="shared" si="332"/>
        <v>42222.622766203705</v>
      </c>
      <c r="T2665" s="11">
        <f t="shared" si="333"/>
        <v>42251.625</v>
      </c>
      <c r="AC2665">
        <f t="shared" si="334"/>
        <v>11</v>
      </c>
      <c r="AD2665">
        <f t="shared" si="335"/>
        <v>22</v>
      </c>
    </row>
    <row r="2666" spans="1:3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103.42857142857143</v>
      </c>
      <c r="P2666" s="5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1">
        <f t="shared" si="332"/>
        <v>42313.02542824074</v>
      </c>
      <c r="T2666" s="11">
        <f t="shared" si="333"/>
        <v>42347.290972222225</v>
      </c>
      <c r="AC2666">
        <f t="shared" si="334"/>
        <v>11</v>
      </c>
      <c r="AD2666">
        <f t="shared" si="335"/>
        <v>22</v>
      </c>
    </row>
    <row r="2667" spans="1:3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123.14285714285715</v>
      </c>
      <c r="P2667" s="5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1">
        <f t="shared" si="332"/>
        <v>42083.895532407405</v>
      </c>
      <c r="T2667" s="11">
        <f t="shared" si="333"/>
        <v>42128.895532407405</v>
      </c>
      <c r="AC2667">
        <f t="shared" si="334"/>
        <v>11</v>
      </c>
      <c r="AD2667">
        <f t="shared" si="335"/>
        <v>22</v>
      </c>
    </row>
    <row r="2668" spans="1:3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159.29509999999999</v>
      </c>
      <c r="P2668" s="5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1">
        <f t="shared" si="332"/>
        <v>42235.764340277776</v>
      </c>
      <c r="T2668" s="11">
        <f t="shared" si="333"/>
        <v>42272.875</v>
      </c>
      <c r="AC2668">
        <f t="shared" si="334"/>
        <v>11</v>
      </c>
      <c r="AD2668">
        <f t="shared" si="335"/>
        <v>22</v>
      </c>
    </row>
    <row r="2669" spans="1:3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110.66666666666667</v>
      </c>
      <c r="P2669" s="5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1">
        <f t="shared" si="332"/>
        <v>42380.926111111112</v>
      </c>
      <c r="T2669" s="11">
        <f t="shared" si="333"/>
        <v>42410.926111111112</v>
      </c>
      <c r="AC2669">
        <f t="shared" si="334"/>
        <v>11</v>
      </c>
      <c r="AD2669">
        <f t="shared" si="335"/>
        <v>22</v>
      </c>
    </row>
    <row r="2670" spans="1:3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170.70000000000002</v>
      </c>
      <c r="P2670" s="5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1">
        <f t="shared" si="332"/>
        <v>42275.58871527778</v>
      </c>
      <c r="T2670" s="11">
        <f t="shared" si="333"/>
        <v>42317.60555555555</v>
      </c>
      <c r="AC2670">
        <f t="shared" si="334"/>
        <v>11</v>
      </c>
      <c r="AD2670">
        <f t="shared" si="335"/>
        <v>22</v>
      </c>
    </row>
    <row r="2671" spans="1:3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125.125</v>
      </c>
      <c r="P2671" s="5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1">
        <f t="shared" si="332"/>
        <v>42319.035833333328</v>
      </c>
      <c r="T2671" s="11">
        <f t="shared" si="333"/>
        <v>42379.035833333328</v>
      </c>
      <c r="AC2671">
        <f t="shared" si="334"/>
        <v>11</v>
      </c>
      <c r="AD2671">
        <f t="shared" si="335"/>
        <v>22</v>
      </c>
    </row>
    <row r="2672" spans="1:3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6.4158609339642041</v>
      </c>
      <c r="P2672" s="5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1">
        <f t="shared" si="332"/>
        <v>41821.020601851851</v>
      </c>
      <c r="T2672" s="11">
        <f t="shared" si="333"/>
        <v>41849.020601851851</v>
      </c>
      <c r="AC2672">
        <f t="shared" si="334"/>
        <v>11</v>
      </c>
      <c r="AD2672">
        <f t="shared" si="335"/>
        <v>22</v>
      </c>
    </row>
    <row r="2673" spans="1:3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11.343999999999999</v>
      </c>
      <c r="P2673" s="5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1">
        <f t="shared" si="332"/>
        <v>41962.749027777776</v>
      </c>
      <c r="T2673" s="11">
        <f t="shared" si="333"/>
        <v>41992.818055555559</v>
      </c>
      <c r="AC2673">
        <f t="shared" si="334"/>
        <v>11</v>
      </c>
      <c r="AD2673">
        <f t="shared" si="335"/>
        <v>22</v>
      </c>
    </row>
    <row r="2674" spans="1:3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33.19</v>
      </c>
      <c r="P2674" s="5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1">
        <f t="shared" si="332"/>
        <v>42344.884143518517</v>
      </c>
      <c r="T2674" s="11">
        <f t="shared" si="333"/>
        <v>42366.25</v>
      </c>
      <c r="AC2674">
        <f t="shared" si="334"/>
        <v>11</v>
      </c>
      <c r="AD2674">
        <f t="shared" si="335"/>
        <v>22</v>
      </c>
    </row>
    <row r="2675" spans="1:3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27.58</v>
      </c>
      <c r="P2675" s="5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1">
        <f t="shared" si="332"/>
        <v>41912.541655092595</v>
      </c>
      <c r="T2675" s="11">
        <f t="shared" si="333"/>
        <v>41941.947916666664</v>
      </c>
      <c r="AC2675">
        <f t="shared" si="334"/>
        <v>11</v>
      </c>
      <c r="AD2675">
        <f t="shared" si="335"/>
        <v>22</v>
      </c>
    </row>
    <row r="2676" spans="1:3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62.839999999999996</v>
      </c>
      <c r="P2676" s="5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1">
        <f t="shared" si="332"/>
        <v>42529.632754629631</v>
      </c>
      <c r="T2676" s="11">
        <f t="shared" si="333"/>
        <v>42556.207638888889</v>
      </c>
      <c r="AC2676">
        <f t="shared" si="334"/>
        <v>11</v>
      </c>
      <c r="AD2676">
        <f t="shared" si="335"/>
        <v>22</v>
      </c>
    </row>
    <row r="2677" spans="1:3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7.5880000000000001</v>
      </c>
      <c r="P2677" s="5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1">
        <f t="shared" si="332"/>
        <v>41923.857511574075</v>
      </c>
      <c r="T2677" s="11">
        <f t="shared" si="333"/>
        <v>41953.899178240739</v>
      </c>
      <c r="AC2677">
        <f t="shared" si="334"/>
        <v>11</v>
      </c>
      <c r="AD2677">
        <f t="shared" si="335"/>
        <v>22</v>
      </c>
    </row>
    <row r="2678" spans="1:3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50.38095238095238</v>
      </c>
      <c r="P2678" s="5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1">
        <f t="shared" si="332"/>
        <v>42482.624699074076</v>
      </c>
      <c r="T2678" s="11">
        <f t="shared" si="333"/>
        <v>42512.624699074076</v>
      </c>
      <c r="AC2678">
        <f t="shared" si="334"/>
        <v>11</v>
      </c>
      <c r="AD2678">
        <f t="shared" si="335"/>
        <v>22</v>
      </c>
    </row>
    <row r="2679" spans="1:3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17.512820512820511</v>
      </c>
      <c r="P2679" s="5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1">
        <f t="shared" si="332"/>
        <v>41793.029432870375</v>
      </c>
      <c r="T2679" s="11">
        <f t="shared" si="333"/>
        <v>41823.029432870375</v>
      </c>
      <c r="AC2679">
        <f t="shared" si="334"/>
        <v>11</v>
      </c>
      <c r="AD2679">
        <f t="shared" si="335"/>
        <v>22</v>
      </c>
    </row>
    <row r="2680" spans="1:3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1.375E-2</v>
      </c>
      <c r="P2680" s="5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1">
        <f t="shared" si="332"/>
        <v>42241.798206018517</v>
      </c>
      <c r="T2680" s="11">
        <f t="shared" si="333"/>
        <v>42271.798206018517</v>
      </c>
      <c r="AC2680">
        <f t="shared" si="334"/>
        <v>11</v>
      </c>
      <c r="AD2680">
        <f t="shared" si="335"/>
        <v>22</v>
      </c>
    </row>
    <row r="2681" spans="1:3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0.33</v>
      </c>
      <c r="P2681" s="5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1">
        <f t="shared" si="332"/>
        <v>42033.001087962963</v>
      </c>
      <c r="T2681" s="11">
        <f t="shared" si="333"/>
        <v>42063.001087962963</v>
      </c>
      <c r="AC2681">
        <f t="shared" si="334"/>
        <v>11</v>
      </c>
      <c r="AD2681">
        <f t="shared" si="335"/>
        <v>22</v>
      </c>
    </row>
    <row r="2682" spans="1:3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0.86250000000000004</v>
      </c>
      <c r="P2682" s="5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1">
        <f t="shared" si="332"/>
        <v>42436.211701388893</v>
      </c>
      <c r="T2682" s="11">
        <f t="shared" si="333"/>
        <v>42466.170034722221</v>
      </c>
      <c r="AC2682">
        <f t="shared" si="334"/>
        <v>11</v>
      </c>
      <c r="AD2682">
        <f t="shared" si="335"/>
        <v>22</v>
      </c>
    </row>
    <row r="2683" spans="1:3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0.6875</v>
      </c>
      <c r="P2683" s="5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1">
        <f t="shared" si="332"/>
        <v>41805.895254629628</v>
      </c>
      <c r="T2683" s="11">
        <f t="shared" si="333"/>
        <v>41830.895254629628</v>
      </c>
      <c r="AC2683">
        <f t="shared" si="334"/>
        <v>5</v>
      </c>
      <c r="AD2683">
        <f t="shared" si="335"/>
        <v>16</v>
      </c>
    </row>
    <row r="2684" spans="1:3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28.299999999999997</v>
      </c>
      <c r="P2684" s="5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1">
        <f t="shared" si="332"/>
        <v>41932.871990740743</v>
      </c>
      <c r="T2684" s="11">
        <f t="shared" si="333"/>
        <v>41965.249305555553</v>
      </c>
      <c r="AC2684">
        <f t="shared" si="334"/>
        <v>5</v>
      </c>
      <c r="AD2684">
        <f t="shared" si="335"/>
        <v>16</v>
      </c>
    </row>
    <row r="2685" spans="1:3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0.24</v>
      </c>
      <c r="P2685" s="5">
        <f t="shared" si="329"/>
        <v>12</v>
      </c>
      <c r="Q2685" t="str">
        <f t="shared" si="330"/>
        <v>food</v>
      </c>
      <c r="R2685" t="str">
        <f t="shared" si="331"/>
        <v>food trucks</v>
      </c>
      <c r="S2685" s="11">
        <f t="shared" si="332"/>
        <v>42034.75509259259</v>
      </c>
      <c r="T2685" s="11">
        <f t="shared" si="333"/>
        <v>42064.75509259259</v>
      </c>
      <c r="AC2685">
        <f t="shared" si="334"/>
        <v>5</v>
      </c>
      <c r="AD2685">
        <f t="shared" si="335"/>
        <v>16</v>
      </c>
    </row>
    <row r="2686" spans="1:3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1.1428571428571428</v>
      </c>
      <c r="P2686" s="5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1">
        <f t="shared" si="332"/>
        <v>41820.914641203708</v>
      </c>
      <c r="T2686" s="11">
        <f t="shared" si="333"/>
        <v>41860.914641203708</v>
      </c>
      <c r="AC2686">
        <f t="shared" si="334"/>
        <v>5</v>
      </c>
      <c r="AD2686">
        <f t="shared" si="335"/>
        <v>16</v>
      </c>
    </row>
    <row r="2687" spans="1:3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0.02</v>
      </c>
      <c r="P2687" s="5">
        <f t="shared" si="329"/>
        <v>10</v>
      </c>
      <c r="Q2687" t="str">
        <f t="shared" si="330"/>
        <v>food</v>
      </c>
      <c r="R2687" t="str">
        <f t="shared" si="331"/>
        <v>food trucks</v>
      </c>
      <c r="S2687" s="11">
        <f t="shared" si="332"/>
        <v>42061.69594907407</v>
      </c>
      <c r="T2687" s="11">
        <f t="shared" si="333"/>
        <v>42121.654282407406</v>
      </c>
      <c r="AC2687">
        <f t="shared" si="334"/>
        <v>5</v>
      </c>
      <c r="AD2687">
        <f t="shared" si="335"/>
        <v>16</v>
      </c>
    </row>
    <row r="2688" spans="1:3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5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1">
        <f t="shared" si="332"/>
        <v>41892.974803240737</v>
      </c>
      <c r="T2688" s="11">
        <f t="shared" si="333"/>
        <v>41912.974803240737</v>
      </c>
      <c r="AC2688">
        <f t="shared" si="334"/>
        <v>5</v>
      </c>
      <c r="AD2688">
        <f t="shared" si="335"/>
        <v>16</v>
      </c>
    </row>
    <row r="2689" spans="1:3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5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1">
        <f t="shared" si="332"/>
        <v>42154.64025462963</v>
      </c>
      <c r="T2689" s="11">
        <f t="shared" si="333"/>
        <v>42184.64025462963</v>
      </c>
      <c r="AC2689">
        <f t="shared" si="334"/>
        <v>5</v>
      </c>
      <c r="AD2689">
        <f t="shared" si="335"/>
        <v>16</v>
      </c>
    </row>
    <row r="2690" spans="1:3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0.14799999999999999</v>
      </c>
      <c r="P2690" s="5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1">
        <f t="shared" si="332"/>
        <v>42028.11886574074</v>
      </c>
      <c r="T2690" s="11">
        <f t="shared" si="333"/>
        <v>42059.125</v>
      </c>
      <c r="AC2690">
        <f t="shared" si="334"/>
        <v>5</v>
      </c>
      <c r="AD2690">
        <f t="shared" si="335"/>
        <v>16</v>
      </c>
    </row>
    <row r="2691" spans="1:3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(E2691/D2691)*100</f>
        <v>2.8571428571428571E-3</v>
      </c>
      <c r="P2691" s="5">
        <f t="shared" ref="P2691:P2754" si="337">E2691/L2691</f>
        <v>1</v>
      </c>
      <c r="Q2691" t="str">
        <f t="shared" ref="Q2691:Q2754" si="338">LEFT(N2691,AC2691-1)</f>
        <v>food</v>
      </c>
      <c r="R2691" t="str">
        <f t="shared" ref="R2691:R2754" si="339">RIGHT(N2691,AD2691-AC2691)</f>
        <v>food trucks</v>
      </c>
      <c r="S2691" s="11">
        <f t="shared" ref="S2691:S2754" si="340">(J2691/86400)+DATE(1970,1,1)</f>
        <v>42551.961689814816</v>
      </c>
      <c r="T2691" s="11">
        <f t="shared" ref="T2691:T2754" si="341">(I2691/86400)+DATE(1970,1,1)</f>
        <v>42581.961689814816</v>
      </c>
      <c r="AC2691">
        <f t="shared" ref="AC2691:AC2754" si="342">FIND("/",N2691)</f>
        <v>5</v>
      </c>
      <c r="AD2691">
        <f t="shared" ref="AD2691:AD2754" si="343">LEN(N2691)</f>
        <v>16</v>
      </c>
    </row>
    <row r="2692" spans="1:3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10.7325</v>
      </c>
      <c r="P2692" s="5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1">
        <f t="shared" si="340"/>
        <v>42113.105046296296</v>
      </c>
      <c r="T2692" s="11">
        <f t="shared" si="341"/>
        <v>42158.105046296296</v>
      </c>
      <c r="AC2692">
        <f t="shared" si="342"/>
        <v>5</v>
      </c>
      <c r="AD2692">
        <f t="shared" si="343"/>
        <v>16</v>
      </c>
    </row>
    <row r="2693" spans="1:3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5.3846153846153842E-2</v>
      </c>
      <c r="P2693" s="5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1">
        <f t="shared" si="340"/>
        <v>42089.724039351851</v>
      </c>
      <c r="T2693" s="11">
        <f t="shared" si="341"/>
        <v>42134.724039351851</v>
      </c>
      <c r="AC2693">
        <f t="shared" si="342"/>
        <v>5</v>
      </c>
      <c r="AD2693">
        <f t="shared" si="343"/>
        <v>16</v>
      </c>
    </row>
    <row r="2694" spans="1:3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0.7142857142857143</v>
      </c>
      <c r="P2694" s="5">
        <f t="shared" si="337"/>
        <v>25</v>
      </c>
      <c r="Q2694" t="str">
        <f t="shared" si="338"/>
        <v>food</v>
      </c>
      <c r="R2694" t="str">
        <f t="shared" si="339"/>
        <v>food trucks</v>
      </c>
      <c r="S2694" s="11">
        <f t="shared" si="340"/>
        <v>42058.334027777775</v>
      </c>
      <c r="T2694" s="11">
        <f t="shared" si="341"/>
        <v>42088.292361111111</v>
      </c>
      <c r="AC2694">
        <f t="shared" si="342"/>
        <v>5</v>
      </c>
      <c r="AD2694">
        <f t="shared" si="343"/>
        <v>16</v>
      </c>
    </row>
    <row r="2695" spans="1:3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0.8</v>
      </c>
      <c r="P2695" s="5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1">
        <f t="shared" si="340"/>
        <v>41834.138495370367</v>
      </c>
      <c r="T2695" s="11">
        <f t="shared" si="341"/>
        <v>41864.138495370367</v>
      </c>
      <c r="AC2695">
        <f t="shared" si="342"/>
        <v>5</v>
      </c>
      <c r="AD2695">
        <f t="shared" si="343"/>
        <v>16</v>
      </c>
    </row>
    <row r="2696" spans="1:3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3.3333333333333335E-3</v>
      </c>
      <c r="P2696" s="5">
        <f t="shared" si="337"/>
        <v>1</v>
      </c>
      <c r="Q2696" t="str">
        <f t="shared" si="338"/>
        <v>food</v>
      </c>
      <c r="R2696" t="str">
        <f t="shared" si="339"/>
        <v>food trucks</v>
      </c>
      <c r="S2696" s="11">
        <f t="shared" si="340"/>
        <v>41878.140497685185</v>
      </c>
      <c r="T2696" s="11">
        <f t="shared" si="341"/>
        <v>41908.140497685185</v>
      </c>
      <c r="AC2696">
        <f t="shared" si="342"/>
        <v>5</v>
      </c>
      <c r="AD2696">
        <f t="shared" si="343"/>
        <v>16</v>
      </c>
    </row>
    <row r="2697" spans="1:3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0.47333333333333333</v>
      </c>
      <c r="P2697" s="5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1">
        <f t="shared" si="340"/>
        <v>42048.181921296295</v>
      </c>
      <c r="T2697" s="11">
        <f t="shared" si="341"/>
        <v>42108.14025462963</v>
      </c>
      <c r="AC2697">
        <f t="shared" si="342"/>
        <v>5</v>
      </c>
      <c r="AD2697">
        <f t="shared" si="343"/>
        <v>16</v>
      </c>
    </row>
    <row r="2698" spans="1:3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</v>
      </c>
      <c r="P2698" s="5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1">
        <f t="shared" si="340"/>
        <v>41964.844444444447</v>
      </c>
      <c r="T2698" s="11">
        <f t="shared" si="341"/>
        <v>41998.844444444447</v>
      </c>
      <c r="AC2698">
        <f t="shared" si="342"/>
        <v>5</v>
      </c>
      <c r="AD2698">
        <f t="shared" si="343"/>
        <v>16</v>
      </c>
    </row>
    <row r="2699" spans="1:3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26.35217391304348</v>
      </c>
      <c r="P2699" s="5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1">
        <f t="shared" si="340"/>
        <v>42187.940081018518</v>
      </c>
      <c r="T2699" s="11">
        <f t="shared" si="341"/>
        <v>42218.916666666672</v>
      </c>
      <c r="AC2699">
        <f t="shared" si="342"/>
        <v>5</v>
      </c>
      <c r="AD2699">
        <f t="shared" si="343"/>
        <v>16</v>
      </c>
    </row>
    <row r="2700" spans="1:3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0.325125</v>
      </c>
      <c r="P2700" s="5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1">
        <f t="shared" si="340"/>
        <v>41787.898240740738</v>
      </c>
      <c r="T2700" s="11">
        <f t="shared" si="341"/>
        <v>41817.898240740738</v>
      </c>
      <c r="AC2700">
        <f t="shared" si="342"/>
        <v>5</v>
      </c>
      <c r="AD2700">
        <f t="shared" si="343"/>
        <v>16</v>
      </c>
    </row>
    <row r="2701" spans="1:3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5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1">
        <f t="shared" si="340"/>
        <v>41829.896562499998</v>
      </c>
      <c r="T2701" s="11">
        <f t="shared" si="341"/>
        <v>41859.896562499998</v>
      </c>
      <c r="AC2701">
        <f t="shared" si="342"/>
        <v>5</v>
      </c>
      <c r="AD2701">
        <f t="shared" si="343"/>
        <v>16</v>
      </c>
    </row>
    <row r="2702" spans="1:3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0.7000700070007001</v>
      </c>
      <c r="P2702" s="5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1">
        <f t="shared" si="340"/>
        <v>41870.874675925923</v>
      </c>
      <c r="T2702" s="11">
        <f t="shared" si="341"/>
        <v>41900.874675925923</v>
      </c>
      <c r="AC2702">
        <f t="shared" si="342"/>
        <v>5</v>
      </c>
      <c r="AD2702">
        <f t="shared" si="343"/>
        <v>16</v>
      </c>
    </row>
    <row r="2703" spans="1:3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46.176470588235297</v>
      </c>
      <c r="P2703" s="5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1">
        <f t="shared" si="340"/>
        <v>42801.774699074071</v>
      </c>
      <c r="T2703" s="11">
        <f t="shared" si="341"/>
        <v>42832.733032407406</v>
      </c>
      <c r="AC2703">
        <f t="shared" si="342"/>
        <v>8</v>
      </c>
      <c r="AD2703">
        <f t="shared" si="343"/>
        <v>14</v>
      </c>
    </row>
    <row r="2704" spans="1:3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34.410000000000004</v>
      </c>
      <c r="P2704" s="5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1">
        <f t="shared" si="340"/>
        <v>42800.801817129628</v>
      </c>
      <c r="T2704" s="11">
        <f t="shared" si="341"/>
        <v>42830.760150462964</v>
      </c>
      <c r="AC2704">
        <f t="shared" si="342"/>
        <v>8</v>
      </c>
      <c r="AD2704">
        <f t="shared" si="343"/>
        <v>14</v>
      </c>
    </row>
    <row r="2705" spans="1:3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103.75000000000001</v>
      </c>
      <c r="P2705" s="5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1">
        <f t="shared" si="340"/>
        <v>42756.690162037034</v>
      </c>
      <c r="T2705" s="11">
        <f t="shared" si="341"/>
        <v>42816.648495370369</v>
      </c>
      <c r="AC2705">
        <f t="shared" si="342"/>
        <v>8</v>
      </c>
      <c r="AD2705">
        <f t="shared" si="343"/>
        <v>14</v>
      </c>
    </row>
    <row r="2706" spans="1:3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6.0263157894736841</v>
      </c>
      <c r="P2706" s="5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1">
        <f t="shared" si="340"/>
        <v>42787.862430555557</v>
      </c>
      <c r="T2706" s="11">
        <f t="shared" si="341"/>
        <v>42830.820763888885</v>
      </c>
      <c r="AC2706">
        <f t="shared" si="342"/>
        <v>8</v>
      </c>
      <c r="AD2706">
        <f t="shared" si="343"/>
        <v>14</v>
      </c>
    </row>
    <row r="2707" spans="1:3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10.539393939393939</v>
      </c>
      <c r="P2707" s="5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1">
        <f t="shared" si="340"/>
        <v>42773.916180555556</v>
      </c>
      <c r="T2707" s="11">
        <f t="shared" si="341"/>
        <v>42818.874513888892</v>
      </c>
      <c r="AC2707">
        <f t="shared" si="342"/>
        <v>8</v>
      </c>
      <c r="AD2707">
        <f t="shared" si="343"/>
        <v>14</v>
      </c>
    </row>
    <row r="2708" spans="1:3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112.29714285714284</v>
      </c>
      <c r="P2708" s="5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1">
        <f t="shared" si="340"/>
        <v>41899.294942129629</v>
      </c>
      <c r="T2708" s="11">
        <f t="shared" si="341"/>
        <v>41928.290972222225</v>
      </c>
      <c r="AC2708">
        <f t="shared" si="342"/>
        <v>8</v>
      </c>
      <c r="AD2708">
        <f t="shared" si="343"/>
        <v>14</v>
      </c>
    </row>
    <row r="2709" spans="1:3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350.84462500000001</v>
      </c>
      <c r="P2709" s="5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1">
        <f t="shared" si="340"/>
        <v>41391.782905092594</v>
      </c>
      <c r="T2709" s="11">
        <f t="shared" si="341"/>
        <v>41421.290972222225</v>
      </c>
      <c r="AC2709">
        <f t="shared" si="342"/>
        <v>8</v>
      </c>
      <c r="AD2709">
        <f t="shared" si="343"/>
        <v>14</v>
      </c>
    </row>
    <row r="2710" spans="1:3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233.21535</v>
      </c>
      <c r="P2710" s="5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1">
        <f t="shared" si="340"/>
        <v>42512.698217592595</v>
      </c>
      <c r="T2710" s="11">
        <f t="shared" si="341"/>
        <v>42572.698217592595</v>
      </c>
      <c r="AC2710">
        <f t="shared" si="342"/>
        <v>8</v>
      </c>
      <c r="AD2710">
        <f t="shared" si="343"/>
        <v>14</v>
      </c>
    </row>
    <row r="2711" spans="1:3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101.60599999999999</v>
      </c>
      <c r="P2711" s="5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1">
        <f t="shared" si="340"/>
        <v>42612.149780092594</v>
      </c>
      <c r="T2711" s="11">
        <f t="shared" si="341"/>
        <v>42647.165972222225</v>
      </c>
      <c r="AC2711">
        <f t="shared" si="342"/>
        <v>8</v>
      </c>
      <c r="AD2711">
        <f t="shared" si="343"/>
        <v>14</v>
      </c>
    </row>
    <row r="2712" spans="1:3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153.90035000000003</v>
      </c>
      <c r="P2712" s="5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1">
        <f t="shared" si="340"/>
        <v>41828.229490740741</v>
      </c>
      <c r="T2712" s="11">
        <f t="shared" si="341"/>
        <v>41860.083333333336</v>
      </c>
      <c r="AC2712">
        <f t="shared" si="342"/>
        <v>8</v>
      </c>
      <c r="AD2712">
        <f t="shared" si="343"/>
        <v>14</v>
      </c>
    </row>
    <row r="2713" spans="1:3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100.7161125319693</v>
      </c>
      <c r="P2713" s="5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1">
        <f t="shared" si="340"/>
        <v>41780.745254629626</v>
      </c>
      <c r="T2713" s="11">
        <f t="shared" si="341"/>
        <v>41810.917361111111</v>
      </c>
      <c r="AC2713">
        <f t="shared" si="342"/>
        <v>8</v>
      </c>
      <c r="AD2713">
        <f t="shared" si="343"/>
        <v>14</v>
      </c>
    </row>
    <row r="2714" spans="1:3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131.38181818181818</v>
      </c>
      <c r="P2714" s="5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1">
        <f t="shared" si="340"/>
        <v>41432.062037037038</v>
      </c>
      <c r="T2714" s="11">
        <f t="shared" si="341"/>
        <v>41468.75</v>
      </c>
      <c r="AC2714">
        <f t="shared" si="342"/>
        <v>8</v>
      </c>
      <c r="AD2714">
        <f t="shared" si="343"/>
        <v>14</v>
      </c>
    </row>
    <row r="2715" spans="1:3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102.24133333333334</v>
      </c>
      <c r="P2715" s="5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1">
        <f t="shared" si="340"/>
        <v>42322.653749999998</v>
      </c>
      <c r="T2715" s="11">
        <f t="shared" si="341"/>
        <v>42362.653749999998</v>
      </c>
      <c r="AC2715">
        <f t="shared" si="342"/>
        <v>8</v>
      </c>
      <c r="AD2715">
        <f t="shared" si="343"/>
        <v>14</v>
      </c>
    </row>
    <row r="2716" spans="1:3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116.35599999999999</v>
      </c>
      <c r="P2716" s="5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1">
        <f t="shared" si="340"/>
        <v>42629.655046296291</v>
      </c>
      <c r="T2716" s="11">
        <f t="shared" si="341"/>
        <v>42657.958333333328</v>
      </c>
      <c r="AC2716">
        <f t="shared" si="342"/>
        <v>8</v>
      </c>
      <c r="AD2716">
        <f t="shared" si="343"/>
        <v>14</v>
      </c>
    </row>
    <row r="2717" spans="1:3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264.62241666666665</v>
      </c>
      <c r="P2717" s="5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1">
        <f t="shared" si="340"/>
        <v>42387.398472222223</v>
      </c>
      <c r="T2717" s="11">
        <f t="shared" si="341"/>
        <v>42421.398472222223</v>
      </c>
      <c r="AC2717">
        <f t="shared" si="342"/>
        <v>8</v>
      </c>
      <c r="AD2717">
        <f t="shared" si="343"/>
        <v>14</v>
      </c>
    </row>
    <row r="2718" spans="1:3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119.98010000000001</v>
      </c>
      <c r="P2718" s="5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1">
        <f t="shared" si="340"/>
        <v>42255.333252314813</v>
      </c>
      <c r="T2718" s="11">
        <f t="shared" si="341"/>
        <v>42285.333252314813</v>
      </c>
      <c r="AC2718">
        <f t="shared" si="342"/>
        <v>8</v>
      </c>
      <c r="AD2718">
        <f t="shared" si="343"/>
        <v>14</v>
      </c>
    </row>
    <row r="2719" spans="1:3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120.10400000000001</v>
      </c>
      <c r="P2719" s="5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1">
        <f t="shared" si="340"/>
        <v>41934.914918981478</v>
      </c>
      <c r="T2719" s="11">
        <f t="shared" si="341"/>
        <v>41979.956585648149</v>
      </c>
      <c r="AC2719">
        <f t="shared" si="342"/>
        <v>8</v>
      </c>
      <c r="AD2719">
        <f t="shared" si="343"/>
        <v>14</v>
      </c>
    </row>
    <row r="2720" spans="1:3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103.58333333333334</v>
      </c>
      <c r="P2720" s="5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1">
        <f t="shared" si="340"/>
        <v>42465.596585648149</v>
      </c>
      <c r="T2720" s="11">
        <f t="shared" si="341"/>
        <v>42493.958333333328</v>
      </c>
      <c r="AC2720">
        <f t="shared" si="342"/>
        <v>8</v>
      </c>
      <c r="AD2720">
        <f t="shared" si="343"/>
        <v>14</v>
      </c>
    </row>
    <row r="2721" spans="1:3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108.83333333333334</v>
      </c>
      <c r="P2721" s="5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1">
        <f t="shared" si="340"/>
        <v>42418.031180555554</v>
      </c>
      <c r="T2721" s="11">
        <f t="shared" si="341"/>
        <v>42477.98951388889</v>
      </c>
      <c r="AC2721">
        <f t="shared" si="342"/>
        <v>8</v>
      </c>
      <c r="AD2721">
        <f t="shared" si="343"/>
        <v>14</v>
      </c>
    </row>
    <row r="2722" spans="1:3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118.12400000000001</v>
      </c>
      <c r="P2722" s="5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1">
        <f t="shared" si="340"/>
        <v>42655.465891203705</v>
      </c>
      <c r="T2722" s="11">
        <f t="shared" si="341"/>
        <v>42685.507557870369</v>
      </c>
      <c r="AC2722">
        <f t="shared" si="342"/>
        <v>8</v>
      </c>
      <c r="AD2722">
        <f t="shared" si="343"/>
        <v>14</v>
      </c>
    </row>
    <row r="2723" spans="1:3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1462</v>
      </c>
      <c r="P2723" s="5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1">
        <f t="shared" si="340"/>
        <v>41493.543958333335</v>
      </c>
      <c r="T2723" s="11">
        <f t="shared" si="341"/>
        <v>41523.791666666664</v>
      </c>
      <c r="AC2723">
        <f t="shared" si="342"/>
        <v>11</v>
      </c>
      <c r="AD2723">
        <f t="shared" si="343"/>
        <v>19</v>
      </c>
    </row>
    <row r="2724" spans="1:3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252.54</v>
      </c>
      <c r="P2724" s="5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1">
        <f t="shared" si="340"/>
        <v>42704.857094907406</v>
      </c>
      <c r="T2724" s="11">
        <f t="shared" si="341"/>
        <v>42764.857094907406</v>
      </c>
      <c r="AC2724">
        <f t="shared" si="342"/>
        <v>11</v>
      </c>
      <c r="AD2724">
        <f t="shared" si="343"/>
        <v>19</v>
      </c>
    </row>
    <row r="2725" spans="1:3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140.05000000000001</v>
      </c>
      <c r="P2725" s="5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1">
        <f t="shared" si="340"/>
        <v>41944.83898148148</v>
      </c>
      <c r="T2725" s="11">
        <f t="shared" si="341"/>
        <v>42004.880648148144</v>
      </c>
      <c r="AC2725">
        <f t="shared" si="342"/>
        <v>11</v>
      </c>
      <c r="AD2725">
        <f t="shared" si="343"/>
        <v>19</v>
      </c>
    </row>
    <row r="2726" spans="1:3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296.87520259319291</v>
      </c>
      <c r="P2726" s="5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1">
        <f t="shared" si="340"/>
        <v>42199.32707175926</v>
      </c>
      <c r="T2726" s="11">
        <f t="shared" si="341"/>
        <v>42231.32707175926</v>
      </c>
      <c r="AC2726">
        <f t="shared" si="342"/>
        <v>11</v>
      </c>
      <c r="AD2726">
        <f t="shared" si="343"/>
        <v>19</v>
      </c>
    </row>
    <row r="2727" spans="1:3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144.54249999999999</v>
      </c>
      <c r="P2727" s="5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1">
        <f t="shared" si="340"/>
        <v>42745.744618055556</v>
      </c>
      <c r="T2727" s="11">
        <f t="shared" si="341"/>
        <v>42795.744618055556</v>
      </c>
      <c r="AC2727">
        <f t="shared" si="342"/>
        <v>11</v>
      </c>
      <c r="AD2727">
        <f t="shared" si="343"/>
        <v>19</v>
      </c>
    </row>
    <row r="2728" spans="1:3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105.745</v>
      </c>
      <c r="P2728" s="5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1">
        <f t="shared" si="340"/>
        <v>42452.579988425925</v>
      </c>
      <c r="T2728" s="11">
        <f t="shared" si="341"/>
        <v>42482.579988425925</v>
      </c>
      <c r="AC2728">
        <f t="shared" si="342"/>
        <v>11</v>
      </c>
      <c r="AD2728">
        <f t="shared" si="343"/>
        <v>19</v>
      </c>
    </row>
    <row r="2729" spans="1:3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493.21000000000004</v>
      </c>
      <c r="P2729" s="5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1">
        <f t="shared" si="340"/>
        <v>42198.676655092597</v>
      </c>
      <c r="T2729" s="11">
        <f t="shared" si="341"/>
        <v>42223.676655092597</v>
      </c>
      <c r="AC2729">
        <f t="shared" si="342"/>
        <v>11</v>
      </c>
      <c r="AD2729">
        <f t="shared" si="343"/>
        <v>19</v>
      </c>
    </row>
    <row r="2730" spans="1:3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201.82666666666668</v>
      </c>
      <c r="P2730" s="5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1">
        <f t="shared" si="340"/>
        <v>42333.59993055556</v>
      </c>
      <c r="T2730" s="11">
        <f t="shared" si="341"/>
        <v>42368.59993055556</v>
      </c>
      <c r="AC2730">
        <f t="shared" si="342"/>
        <v>11</v>
      </c>
      <c r="AD2730">
        <f t="shared" si="343"/>
        <v>19</v>
      </c>
    </row>
    <row r="2731" spans="1:3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104.44</v>
      </c>
      <c r="P2731" s="5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1">
        <f t="shared" si="340"/>
        <v>42095.240706018521</v>
      </c>
      <c r="T2731" s="11">
        <f t="shared" si="341"/>
        <v>42125.240706018521</v>
      </c>
      <c r="AC2731">
        <f t="shared" si="342"/>
        <v>11</v>
      </c>
      <c r="AD2731">
        <f t="shared" si="343"/>
        <v>19</v>
      </c>
    </row>
    <row r="2732" spans="1:3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170.29262962962963</v>
      </c>
      <c r="P2732" s="5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1">
        <f t="shared" si="340"/>
        <v>41351.541377314818</v>
      </c>
      <c r="T2732" s="11">
        <f t="shared" si="341"/>
        <v>41386.541377314818</v>
      </c>
      <c r="AC2732">
        <f t="shared" si="342"/>
        <v>11</v>
      </c>
      <c r="AD2732">
        <f t="shared" si="343"/>
        <v>19</v>
      </c>
    </row>
    <row r="2733" spans="1:3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104.30333333333333</v>
      </c>
      <c r="P2733" s="5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1">
        <f t="shared" si="340"/>
        <v>41872.525717592594</v>
      </c>
      <c r="T2733" s="11">
        <f t="shared" si="341"/>
        <v>41930.166666666664</v>
      </c>
      <c r="AC2733">
        <f t="shared" si="342"/>
        <v>11</v>
      </c>
      <c r="AD2733">
        <f t="shared" si="343"/>
        <v>19</v>
      </c>
    </row>
    <row r="2734" spans="1:3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118.25000000000001</v>
      </c>
      <c r="P2734" s="5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1">
        <f t="shared" si="340"/>
        <v>41389.808194444442</v>
      </c>
      <c r="T2734" s="11">
        <f t="shared" si="341"/>
        <v>41422</v>
      </c>
      <c r="AC2734">
        <f t="shared" si="342"/>
        <v>11</v>
      </c>
      <c r="AD2734">
        <f t="shared" si="343"/>
        <v>19</v>
      </c>
    </row>
    <row r="2735" spans="1:3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107.538</v>
      </c>
      <c r="P2735" s="5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1">
        <f t="shared" si="340"/>
        <v>42044.272847222222</v>
      </c>
      <c r="T2735" s="11">
        <f t="shared" si="341"/>
        <v>42104.231180555551</v>
      </c>
      <c r="AC2735">
        <f t="shared" si="342"/>
        <v>11</v>
      </c>
      <c r="AD2735">
        <f t="shared" si="343"/>
        <v>19</v>
      </c>
    </row>
    <row r="2736" spans="1:3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2260300</v>
      </c>
      <c r="P2736" s="5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1">
        <f t="shared" si="340"/>
        <v>42626.668888888889</v>
      </c>
      <c r="T2736" s="11">
        <f t="shared" si="341"/>
        <v>42656.915972222225</v>
      </c>
      <c r="AC2736">
        <f t="shared" si="342"/>
        <v>11</v>
      </c>
      <c r="AD2736">
        <f t="shared" si="343"/>
        <v>19</v>
      </c>
    </row>
    <row r="2737" spans="1:3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978.13466666666682</v>
      </c>
      <c r="P2737" s="5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1">
        <f t="shared" si="340"/>
        <v>41316.120949074073</v>
      </c>
      <c r="T2737" s="11">
        <f t="shared" si="341"/>
        <v>41346.833333333336</v>
      </c>
      <c r="AC2737">
        <f t="shared" si="342"/>
        <v>11</v>
      </c>
      <c r="AD2737">
        <f t="shared" si="343"/>
        <v>19</v>
      </c>
    </row>
    <row r="2738" spans="1:3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122.9</v>
      </c>
      <c r="P2738" s="5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1">
        <f t="shared" si="340"/>
        <v>41722.666354166664</v>
      </c>
      <c r="T2738" s="11">
        <f t="shared" si="341"/>
        <v>41752.666354166664</v>
      </c>
      <c r="AC2738">
        <f t="shared" si="342"/>
        <v>11</v>
      </c>
      <c r="AD2738">
        <f t="shared" si="343"/>
        <v>19</v>
      </c>
    </row>
    <row r="2739" spans="1:3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246.0608</v>
      </c>
      <c r="P2739" s="5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1">
        <f t="shared" si="340"/>
        <v>41611.917673611111</v>
      </c>
      <c r="T2739" s="11">
        <f t="shared" si="341"/>
        <v>41654.791666666664</v>
      </c>
      <c r="AC2739">
        <f t="shared" si="342"/>
        <v>11</v>
      </c>
      <c r="AD2739">
        <f t="shared" si="343"/>
        <v>19</v>
      </c>
    </row>
    <row r="2740" spans="1:3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147.94</v>
      </c>
      <c r="P2740" s="5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1">
        <f t="shared" si="340"/>
        <v>42620.143564814818</v>
      </c>
      <c r="T2740" s="11">
        <f t="shared" si="341"/>
        <v>42680.143564814818</v>
      </c>
      <c r="AC2740">
        <f t="shared" si="342"/>
        <v>11</v>
      </c>
      <c r="AD2740">
        <f t="shared" si="343"/>
        <v>19</v>
      </c>
    </row>
    <row r="2741" spans="1:3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384.09090909090907</v>
      </c>
      <c r="P2741" s="5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1">
        <f t="shared" si="340"/>
        <v>41719.887928240743</v>
      </c>
      <c r="T2741" s="11">
        <f t="shared" si="341"/>
        <v>41764.887928240743</v>
      </c>
      <c r="AC2741">
        <f t="shared" si="342"/>
        <v>11</v>
      </c>
      <c r="AD2741">
        <f t="shared" si="343"/>
        <v>19</v>
      </c>
    </row>
    <row r="2742" spans="1:3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103.33333333333334</v>
      </c>
      <c r="P2742" s="5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1">
        <f t="shared" si="340"/>
        <v>42045.031851851847</v>
      </c>
      <c r="T2742" s="11">
        <f t="shared" si="341"/>
        <v>42074.99018518519</v>
      </c>
      <c r="AC2742">
        <f t="shared" si="342"/>
        <v>11</v>
      </c>
      <c r="AD2742">
        <f t="shared" si="343"/>
        <v>19</v>
      </c>
    </row>
    <row r="2743" spans="1:3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0.43750000000000006</v>
      </c>
      <c r="P2743" s="5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1">
        <f t="shared" si="340"/>
        <v>41911.657430555555</v>
      </c>
      <c r="T2743" s="11">
        <f t="shared" si="341"/>
        <v>41932.088194444441</v>
      </c>
      <c r="AC2743">
        <f t="shared" si="342"/>
        <v>11</v>
      </c>
      <c r="AD2743">
        <f t="shared" si="343"/>
        <v>27</v>
      </c>
    </row>
    <row r="2744" spans="1:3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29.24</v>
      </c>
      <c r="P2744" s="5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1">
        <f t="shared" si="340"/>
        <v>41030.719756944447</v>
      </c>
      <c r="T2744" s="11">
        <f t="shared" si="341"/>
        <v>41044.719756944447</v>
      </c>
      <c r="AC2744">
        <f t="shared" si="342"/>
        <v>11</v>
      </c>
      <c r="AD2744">
        <f t="shared" si="343"/>
        <v>27</v>
      </c>
    </row>
    <row r="2745" spans="1:3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5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1">
        <f t="shared" si="340"/>
        <v>42632.328784722224</v>
      </c>
      <c r="T2745" s="11">
        <f t="shared" si="341"/>
        <v>42662.328784722224</v>
      </c>
      <c r="AC2745">
        <f t="shared" si="342"/>
        <v>11</v>
      </c>
      <c r="AD2745">
        <f t="shared" si="343"/>
        <v>27</v>
      </c>
    </row>
    <row r="2746" spans="1:3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5.21875</v>
      </c>
      <c r="P2746" s="5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1">
        <f t="shared" si="340"/>
        <v>40938.062476851854</v>
      </c>
      <c r="T2746" s="11">
        <f t="shared" si="341"/>
        <v>40968.062476851854</v>
      </c>
      <c r="AC2746">
        <f t="shared" si="342"/>
        <v>11</v>
      </c>
      <c r="AD2746">
        <f t="shared" si="343"/>
        <v>27</v>
      </c>
    </row>
    <row r="2747" spans="1:3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21.887499999999999</v>
      </c>
      <c r="P2747" s="5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1">
        <f t="shared" si="340"/>
        <v>41044.988055555557</v>
      </c>
      <c r="T2747" s="11">
        <f t="shared" si="341"/>
        <v>41104.988055555557</v>
      </c>
      <c r="AC2747">
        <f t="shared" si="342"/>
        <v>11</v>
      </c>
      <c r="AD2747">
        <f t="shared" si="343"/>
        <v>27</v>
      </c>
    </row>
    <row r="2748" spans="1:3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26.700000000000003</v>
      </c>
      <c r="P2748" s="5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1">
        <f t="shared" si="340"/>
        <v>41850.781377314815</v>
      </c>
      <c r="T2748" s="11">
        <f t="shared" si="341"/>
        <v>41880.781377314815</v>
      </c>
      <c r="AC2748">
        <f t="shared" si="342"/>
        <v>11</v>
      </c>
      <c r="AD2748">
        <f t="shared" si="343"/>
        <v>27</v>
      </c>
    </row>
    <row r="2749" spans="1:3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28.000000000000004</v>
      </c>
      <c r="P2749" s="5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1">
        <f t="shared" si="340"/>
        <v>41044.648113425923</v>
      </c>
      <c r="T2749" s="11">
        <f t="shared" si="341"/>
        <v>41076.131944444445</v>
      </c>
      <c r="AC2749">
        <f t="shared" si="342"/>
        <v>11</v>
      </c>
      <c r="AD2749">
        <f t="shared" si="343"/>
        <v>27</v>
      </c>
    </row>
    <row r="2750" spans="1:3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</v>
      </c>
      <c r="P2750" s="5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1">
        <f t="shared" si="340"/>
        <v>42585.7106712963</v>
      </c>
      <c r="T2750" s="11">
        <f t="shared" si="341"/>
        <v>42615.7106712963</v>
      </c>
      <c r="AC2750">
        <f t="shared" si="342"/>
        <v>11</v>
      </c>
      <c r="AD2750">
        <f t="shared" si="343"/>
        <v>27</v>
      </c>
    </row>
    <row r="2751" spans="1:3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</v>
      </c>
      <c r="P2751" s="5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1">
        <f t="shared" si="340"/>
        <v>42068.799039351856</v>
      </c>
      <c r="T2751" s="11">
        <f t="shared" si="341"/>
        <v>42098.757372685184</v>
      </c>
      <c r="AC2751">
        <f t="shared" si="342"/>
        <v>11</v>
      </c>
      <c r="AD2751">
        <f t="shared" si="343"/>
        <v>27</v>
      </c>
    </row>
    <row r="2752" spans="1:3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5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1">
        <f t="shared" si="340"/>
        <v>41078.899826388893</v>
      </c>
      <c r="T2752" s="11">
        <f t="shared" si="341"/>
        <v>41090.833333333336</v>
      </c>
      <c r="AC2752">
        <f t="shared" si="342"/>
        <v>11</v>
      </c>
      <c r="AD2752">
        <f t="shared" si="343"/>
        <v>27</v>
      </c>
    </row>
    <row r="2753" spans="1:3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5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1">
        <f t="shared" si="340"/>
        <v>41747.887060185181</v>
      </c>
      <c r="T2753" s="11">
        <f t="shared" si="341"/>
        <v>41807.887060185181</v>
      </c>
      <c r="AC2753">
        <f t="shared" si="342"/>
        <v>11</v>
      </c>
      <c r="AD2753">
        <f t="shared" si="343"/>
        <v>27</v>
      </c>
    </row>
    <row r="2754" spans="1:3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11.458333333333332</v>
      </c>
      <c r="P2754" s="5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1">
        <f t="shared" si="340"/>
        <v>40855.765092592592</v>
      </c>
      <c r="T2754" s="11">
        <f t="shared" si="341"/>
        <v>40895.765092592592</v>
      </c>
      <c r="AC2754">
        <f t="shared" si="342"/>
        <v>11</v>
      </c>
      <c r="AD2754">
        <f t="shared" si="343"/>
        <v>27</v>
      </c>
    </row>
    <row r="2755" spans="1:3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(E2755/D2755)*100</f>
        <v>19</v>
      </c>
      <c r="P2755" s="5">
        <f t="shared" ref="P2755:P2818" si="345">E2755/L2755</f>
        <v>47.5</v>
      </c>
      <c r="Q2755" t="str">
        <f t="shared" ref="Q2755:Q2818" si="346">LEFT(N2755,AC2755-1)</f>
        <v>publishing</v>
      </c>
      <c r="R2755" t="str">
        <f t="shared" ref="R2755:R2818" si="347">RIGHT(N2755,AD2755-AC2755)</f>
        <v>children's books</v>
      </c>
      <c r="S2755" s="11">
        <f t="shared" ref="S2755:S2818" si="348">(J2755/86400)+DATE(1970,1,1)</f>
        <v>41117.900729166664</v>
      </c>
      <c r="T2755" s="11">
        <f t="shared" ref="T2755:T2818" si="349">(I2755/86400)+DATE(1970,1,1)</f>
        <v>41147.900729166664</v>
      </c>
      <c r="AC2755">
        <f t="shared" ref="AC2755:AC2818" si="350">FIND("/",N2755)</f>
        <v>11</v>
      </c>
      <c r="AD2755">
        <f t="shared" ref="AD2755:AD2818" si="351">LEN(N2755)</f>
        <v>27</v>
      </c>
    </row>
    <row r="2756" spans="1:3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5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1">
        <f t="shared" si="348"/>
        <v>41863.636006944442</v>
      </c>
      <c r="T2756" s="11">
        <f t="shared" si="349"/>
        <v>41893.636006944442</v>
      </c>
      <c r="AC2756">
        <f t="shared" si="350"/>
        <v>11</v>
      </c>
      <c r="AD2756">
        <f t="shared" si="351"/>
        <v>27</v>
      </c>
    </row>
    <row r="2757" spans="1:3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52</v>
      </c>
      <c r="P2757" s="5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1">
        <f t="shared" si="348"/>
        <v>42072.790821759263</v>
      </c>
      <c r="T2757" s="11">
        <f t="shared" si="349"/>
        <v>42102.790821759263</v>
      </c>
      <c r="AC2757">
        <f t="shared" si="350"/>
        <v>11</v>
      </c>
      <c r="AD2757">
        <f t="shared" si="351"/>
        <v>27</v>
      </c>
    </row>
    <row r="2758" spans="1:3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10.48</v>
      </c>
      <c r="P2758" s="5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1">
        <f t="shared" si="348"/>
        <v>41620.900474537033</v>
      </c>
      <c r="T2758" s="11">
        <f t="shared" si="349"/>
        <v>41650.900474537033</v>
      </c>
      <c r="AC2758">
        <f t="shared" si="350"/>
        <v>11</v>
      </c>
      <c r="AD2758">
        <f t="shared" si="351"/>
        <v>27</v>
      </c>
    </row>
    <row r="2759" spans="1:3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0.66666666666666674</v>
      </c>
      <c r="P2759" s="5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1">
        <f t="shared" si="348"/>
        <v>42573.65662037037</v>
      </c>
      <c r="T2759" s="11">
        <f t="shared" si="349"/>
        <v>42588.65662037037</v>
      </c>
      <c r="AC2759">
        <f t="shared" si="350"/>
        <v>11</v>
      </c>
      <c r="AD2759">
        <f t="shared" si="351"/>
        <v>27</v>
      </c>
    </row>
    <row r="2760" spans="1:3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11.700000000000001</v>
      </c>
      <c r="P2760" s="5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1">
        <f t="shared" si="348"/>
        <v>42639.441932870366</v>
      </c>
      <c r="T2760" s="11">
        <f t="shared" si="349"/>
        <v>42653.441932870366</v>
      </c>
      <c r="AC2760">
        <f t="shared" si="350"/>
        <v>11</v>
      </c>
      <c r="AD2760">
        <f t="shared" si="351"/>
        <v>27</v>
      </c>
    </row>
    <row r="2761" spans="1:3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10.5</v>
      </c>
      <c r="P2761" s="5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1">
        <f t="shared" si="348"/>
        <v>42524.36650462963</v>
      </c>
      <c r="T2761" s="11">
        <f t="shared" si="349"/>
        <v>42567.36650462963</v>
      </c>
      <c r="AC2761">
        <f t="shared" si="350"/>
        <v>11</v>
      </c>
      <c r="AD2761">
        <f t="shared" si="351"/>
        <v>27</v>
      </c>
    </row>
    <row r="2762" spans="1:3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5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1">
        <f t="shared" si="348"/>
        <v>41415.461319444446</v>
      </c>
      <c r="T2762" s="11">
        <f t="shared" si="349"/>
        <v>41445.461319444446</v>
      </c>
      <c r="AC2762">
        <f t="shared" si="350"/>
        <v>11</v>
      </c>
      <c r="AD2762">
        <f t="shared" si="351"/>
        <v>27</v>
      </c>
    </row>
    <row r="2763" spans="1:3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0.72</v>
      </c>
      <c r="P2763" s="5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1">
        <f t="shared" si="348"/>
        <v>41247.063576388886</v>
      </c>
      <c r="T2763" s="11">
        <f t="shared" si="349"/>
        <v>41277.063576388886</v>
      </c>
      <c r="AC2763">
        <f t="shared" si="350"/>
        <v>11</v>
      </c>
      <c r="AD2763">
        <f t="shared" si="351"/>
        <v>27</v>
      </c>
    </row>
    <row r="2764" spans="1:3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0.76923076923076927</v>
      </c>
      <c r="P2764" s="5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1">
        <f t="shared" si="348"/>
        <v>40927.036979166667</v>
      </c>
      <c r="T2764" s="11">
        <f t="shared" si="349"/>
        <v>40986.995312500003</v>
      </c>
      <c r="AC2764">
        <f t="shared" si="350"/>
        <v>11</v>
      </c>
      <c r="AD2764">
        <f t="shared" si="351"/>
        <v>27</v>
      </c>
    </row>
    <row r="2765" spans="1:3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0.22842639593908631</v>
      </c>
      <c r="P2765" s="5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1">
        <f t="shared" si="348"/>
        <v>41373.579675925925</v>
      </c>
      <c r="T2765" s="11">
        <f t="shared" si="349"/>
        <v>41418.579675925925</v>
      </c>
      <c r="AC2765">
        <f t="shared" si="350"/>
        <v>11</v>
      </c>
      <c r="AD2765">
        <f t="shared" si="351"/>
        <v>27</v>
      </c>
    </row>
    <row r="2766" spans="1:3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</v>
      </c>
      <c r="P2766" s="5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1">
        <f t="shared" si="348"/>
        <v>41030.292025462964</v>
      </c>
      <c r="T2766" s="11">
        <f t="shared" si="349"/>
        <v>41059.791666666664</v>
      </c>
      <c r="AC2766">
        <f t="shared" si="350"/>
        <v>11</v>
      </c>
      <c r="AD2766">
        <f t="shared" si="351"/>
        <v>27</v>
      </c>
    </row>
    <row r="2767" spans="1:3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5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1">
        <f t="shared" si="348"/>
        <v>41194.579027777778</v>
      </c>
      <c r="T2767" s="11">
        <f t="shared" si="349"/>
        <v>41210.579027777778</v>
      </c>
      <c r="AC2767">
        <f t="shared" si="350"/>
        <v>11</v>
      </c>
      <c r="AD2767">
        <f t="shared" si="351"/>
        <v>27</v>
      </c>
    </row>
    <row r="2768" spans="1:3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2</v>
      </c>
      <c r="P2768" s="5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1">
        <f t="shared" si="348"/>
        <v>40736.668032407411</v>
      </c>
      <c r="T2768" s="11">
        <f t="shared" si="349"/>
        <v>40766.668032407411</v>
      </c>
      <c r="AC2768">
        <f t="shared" si="350"/>
        <v>11</v>
      </c>
      <c r="AD2768">
        <f t="shared" si="351"/>
        <v>27</v>
      </c>
    </row>
    <row r="2769" spans="1:3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0.85000000000000009</v>
      </c>
      <c r="P2769" s="5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1">
        <f t="shared" si="348"/>
        <v>42172.958912037036</v>
      </c>
      <c r="T2769" s="11">
        <f t="shared" si="349"/>
        <v>42232.958912037036</v>
      </c>
      <c r="AC2769">
        <f t="shared" si="350"/>
        <v>11</v>
      </c>
      <c r="AD2769">
        <f t="shared" si="351"/>
        <v>27</v>
      </c>
    </row>
    <row r="2770" spans="1:3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14.314285714285715</v>
      </c>
      <c r="P2770" s="5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1">
        <f t="shared" si="348"/>
        <v>40967.614849537036</v>
      </c>
      <c r="T2770" s="11">
        <f t="shared" si="349"/>
        <v>40997.573182870372</v>
      </c>
      <c r="AC2770">
        <f t="shared" si="350"/>
        <v>11</v>
      </c>
      <c r="AD2770">
        <f t="shared" si="351"/>
        <v>27</v>
      </c>
    </row>
    <row r="2771" spans="1:3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0.25</v>
      </c>
      <c r="P2771" s="5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1">
        <f t="shared" si="348"/>
        <v>41745.826273148152</v>
      </c>
      <c r="T2771" s="11">
        <f t="shared" si="349"/>
        <v>41795.826273148152</v>
      </c>
      <c r="AC2771">
        <f t="shared" si="350"/>
        <v>11</v>
      </c>
      <c r="AD2771">
        <f t="shared" si="351"/>
        <v>27</v>
      </c>
    </row>
    <row r="2772" spans="1:3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10.411249999999999</v>
      </c>
      <c r="P2772" s="5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1">
        <f t="shared" si="348"/>
        <v>41686.705208333333</v>
      </c>
      <c r="T2772" s="11">
        <f t="shared" si="349"/>
        <v>41716.663541666669</v>
      </c>
      <c r="AC2772">
        <f t="shared" si="350"/>
        <v>11</v>
      </c>
      <c r="AD2772">
        <f t="shared" si="351"/>
        <v>27</v>
      </c>
    </row>
    <row r="2773" spans="1:3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5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1">
        <f t="shared" si="348"/>
        <v>41257.531712962962</v>
      </c>
      <c r="T2773" s="11">
        <f t="shared" si="349"/>
        <v>41306.708333333336</v>
      </c>
      <c r="AC2773">
        <f t="shared" si="350"/>
        <v>11</v>
      </c>
      <c r="AD2773">
        <f t="shared" si="351"/>
        <v>27</v>
      </c>
    </row>
    <row r="2774" spans="1:3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5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1">
        <f t="shared" si="348"/>
        <v>41537.869143518517</v>
      </c>
      <c r="T2774" s="11">
        <f t="shared" si="349"/>
        <v>41552.869143518517</v>
      </c>
      <c r="AC2774">
        <f t="shared" si="350"/>
        <v>11</v>
      </c>
      <c r="AD2774">
        <f t="shared" si="351"/>
        <v>27</v>
      </c>
    </row>
    <row r="2775" spans="1:3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0.18867924528301888</v>
      </c>
      <c r="P2775" s="5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1">
        <f t="shared" si="348"/>
        <v>42474.86482638889</v>
      </c>
      <c r="T2775" s="11">
        <f t="shared" si="349"/>
        <v>42484.86482638889</v>
      </c>
      <c r="AC2775">
        <f t="shared" si="350"/>
        <v>11</v>
      </c>
      <c r="AD2775">
        <f t="shared" si="351"/>
        <v>27</v>
      </c>
    </row>
    <row r="2776" spans="1:3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14.249999999999998</v>
      </c>
      <c r="P2776" s="5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1">
        <f t="shared" si="348"/>
        <v>41311.126481481479</v>
      </c>
      <c r="T2776" s="11">
        <f t="shared" si="349"/>
        <v>41341.126481481479</v>
      </c>
      <c r="AC2776">
        <f t="shared" si="350"/>
        <v>11</v>
      </c>
      <c r="AD2776">
        <f t="shared" si="351"/>
        <v>27</v>
      </c>
    </row>
    <row r="2777" spans="1:3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3</v>
      </c>
      <c r="P2777" s="5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1">
        <f t="shared" si="348"/>
        <v>40863.013356481482</v>
      </c>
      <c r="T2777" s="11">
        <f t="shared" si="349"/>
        <v>40893.013356481482</v>
      </c>
      <c r="AC2777">
        <f t="shared" si="350"/>
        <v>11</v>
      </c>
      <c r="AD2777">
        <f t="shared" si="351"/>
        <v>27</v>
      </c>
    </row>
    <row r="2778" spans="1:3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7.8809523809523814</v>
      </c>
      <c r="P2778" s="5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1">
        <f t="shared" si="348"/>
        <v>42136.297175925924</v>
      </c>
      <c r="T2778" s="11">
        <f t="shared" si="349"/>
        <v>42167.297175925924</v>
      </c>
      <c r="AC2778">
        <f t="shared" si="350"/>
        <v>11</v>
      </c>
      <c r="AD2778">
        <f t="shared" si="351"/>
        <v>27</v>
      </c>
    </row>
    <row r="2779" spans="1:3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0.33333333333333337</v>
      </c>
      <c r="P2779" s="5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1">
        <f t="shared" si="348"/>
        <v>42172.669027777782</v>
      </c>
      <c r="T2779" s="11">
        <f t="shared" si="349"/>
        <v>42202.669027777782</v>
      </c>
      <c r="AC2779">
        <f t="shared" si="350"/>
        <v>11</v>
      </c>
      <c r="AD2779">
        <f t="shared" si="351"/>
        <v>27</v>
      </c>
    </row>
    <row r="2780" spans="1:3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25.545454545454543</v>
      </c>
      <c r="P2780" s="5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1">
        <f t="shared" si="348"/>
        <v>41846.978078703702</v>
      </c>
      <c r="T2780" s="11">
        <f t="shared" si="349"/>
        <v>41876.978078703702</v>
      </c>
      <c r="AC2780">
        <f t="shared" si="350"/>
        <v>11</v>
      </c>
      <c r="AD2780">
        <f t="shared" si="351"/>
        <v>27</v>
      </c>
    </row>
    <row r="2781" spans="1:3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</v>
      </c>
      <c r="P2781" s="5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1">
        <f t="shared" si="348"/>
        <v>42300.585891203707</v>
      </c>
      <c r="T2781" s="11">
        <f t="shared" si="349"/>
        <v>42330.627557870372</v>
      </c>
      <c r="AC2781">
        <f t="shared" si="350"/>
        <v>11</v>
      </c>
      <c r="AD2781">
        <f t="shared" si="351"/>
        <v>27</v>
      </c>
    </row>
    <row r="2782" spans="1:3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5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1">
        <f t="shared" si="348"/>
        <v>42774.447777777779</v>
      </c>
      <c r="T2782" s="11">
        <f t="shared" si="349"/>
        <v>42804.447777777779</v>
      </c>
      <c r="AC2782">
        <f t="shared" si="350"/>
        <v>11</v>
      </c>
      <c r="AD2782">
        <f t="shared" si="351"/>
        <v>27</v>
      </c>
    </row>
    <row r="2783" spans="1:3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105.28</v>
      </c>
      <c r="P2783" s="5">
        <f t="shared" si="345"/>
        <v>47</v>
      </c>
      <c r="Q2783" t="str">
        <f t="shared" si="346"/>
        <v>theater</v>
      </c>
      <c r="R2783" t="str">
        <f t="shared" si="347"/>
        <v>plays</v>
      </c>
      <c r="S2783" s="11">
        <f t="shared" si="348"/>
        <v>42018.94159722222</v>
      </c>
      <c r="T2783" s="11">
        <f t="shared" si="349"/>
        <v>42047.291666666672</v>
      </c>
      <c r="AC2783">
        <f t="shared" si="350"/>
        <v>8</v>
      </c>
      <c r="AD2783">
        <f t="shared" si="351"/>
        <v>13</v>
      </c>
    </row>
    <row r="2784" spans="1:3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120</v>
      </c>
      <c r="P2784" s="5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1">
        <f t="shared" si="348"/>
        <v>42026.924976851849</v>
      </c>
      <c r="T2784" s="11">
        <f t="shared" si="349"/>
        <v>42052.207638888889</v>
      </c>
      <c r="AC2784">
        <f t="shared" si="350"/>
        <v>8</v>
      </c>
      <c r="AD2784">
        <f t="shared" si="351"/>
        <v>13</v>
      </c>
    </row>
    <row r="2785" spans="1:3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114.5</v>
      </c>
      <c r="P2785" s="5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1">
        <f t="shared" si="348"/>
        <v>42103.535254629634</v>
      </c>
      <c r="T2785" s="11">
        <f t="shared" si="349"/>
        <v>42117.535254629634</v>
      </c>
      <c r="AC2785">
        <f t="shared" si="350"/>
        <v>8</v>
      </c>
      <c r="AD2785">
        <f t="shared" si="351"/>
        <v>13</v>
      </c>
    </row>
    <row r="2786" spans="1:3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119</v>
      </c>
      <c r="P2786" s="5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1">
        <f t="shared" si="348"/>
        <v>41920.787534722222</v>
      </c>
      <c r="T2786" s="11">
        <f t="shared" si="349"/>
        <v>41941.787534722222</v>
      </c>
      <c r="AC2786">
        <f t="shared" si="350"/>
        <v>8</v>
      </c>
      <c r="AD2786">
        <f t="shared" si="351"/>
        <v>13</v>
      </c>
    </row>
    <row r="2787" spans="1:3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104.67999999999999</v>
      </c>
      <c r="P2787" s="5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1">
        <f t="shared" si="348"/>
        <v>42558.189432870371</v>
      </c>
      <c r="T2787" s="11">
        <f t="shared" si="349"/>
        <v>42587.875</v>
      </c>
      <c r="AC2787">
        <f t="shared" si="350"/>
        <v>8</v>
      </c>
      <c r="AD2787">
        <f t="shared" si="351"/>
        <v>13</v>
      </c>
    </row>
    <row r="2788" spans="1:3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117.83999999999999</v>
      </c>
      <c r="P2788" s="5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1">
        <f t="shared" si="348"/>
        <v>41815.569212962961</v>
      </c>
      <c r="T2788" s="11">
        <f t="shared" si="349"/>
        <v>41829.569212962961</v>
      </c>
      <c r="AC2788">
        <f t="shared" si="350"/>
        <v>8</v>
      </c>
      <c r="AD2788">
        <f t="shared" si="351"/>
        <v>13</v>
      </c>
    </row>
    <row r="2789" spans="1:3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119.7</v>
      </c>
      <c r="P2789" s="5">
        <f t="shared" si="345"/>
        <v>31.5</v>
      </c>
      <c r="Q2789" t="str">
        <f t="shared" si="346"/>
        <v>theater</v>
      </c>
      <c r="R2789" t="str">
        <f t="shared" si="347"/>
        <v>plays</v>
      </c>
      <c r="S2789" s="11">
        <f t="shared" si="348"/>
        <v>41808.198518518519</v>
      </c>
      <c r="T2789" s="11">
        <f t="shared" si="349"/>
        <v>41838.198518518519</v>
      </c>
      <c r="AC2789">
        <f t="shared" si="350"/>
        <v>8</v>
      </c>
      <c r="AD2789">
        <f t="shared" si="351"/>
        <v>13</v>
      </c>
    </row>
    <row r="2790" spans="1:3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102.49999999999999</v>
      </c>
      <c r="P2790" s="5">
        <f t="shared" si="345"/>
        <v>102.5</v>
      </c>
      <c r="Q2790" t="str">
        <f t="shared" si="346"/>
        <v>theater</v>
      </c>
      <c r="R2790" t="str">
        <f t="shared" si="347"/>
        <v>plays</v>
      </c>
      <c r="S2790" s="11">
        <f t="shared" si="348"/>
        <v>42550.701886574076</v>
      </c>
      <c r="T2790" s="11">
        <f t="shared" si="349"/>
        <v>42580.701886574076</v>
      </c>
      <c r="AC2790">
        <f t="shared" si="350"/>
        <v>8</v>
      </c>
      <c r="AD2790">
        <f t="shared" si="351"/>
        <v>13</v>
      </c>
    </row>
    <row r="2791" spans="1:3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101.16666666666667</v>
      </c>
      <c r="P2791" s="5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1">
        <f t="shared" si="348"/>
        <v>42056.013124999998</v>
      </c>
      <c r="T2791" s="11">
        <f t="shared" si="349"/>
        <v>42075.166666666672</v>
      </c>
      <c r="AC2791">
        <f t="shared" si="350"/>
        <v>8</v>
      </c>
      <c r="AD2791">
        <f t="shared" si="351"/>
        <v>13</v>
      </c>
    </row>
    <row r="2792" spans="1:3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105.33333333333333</v>
      </c>
      <c r="P2792" s="5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1">
        <f t="shared" si="348"/>
        <v>42016.938692129625</v>
      </c>
      <c r="T2792" s="11">
        <f t="shared" si="349"/>
        <v>42046.938692129625</v>
      </c>
      <c r="AC2792">
        <f t="shared" si="350"/>
        <v>8</v>
      </c>
      <c r="AD2792">
        <f t="shared" si="351"/>
        <v>13</v>
      </c>
    </row>
    <row r="2793" spans="1:3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102.49999999999999</v>
      </c>
      <c r="P2793" s="5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1">
        <f t="shared" si="348"/>
        <v>42591.899988425925</v>
      </c>
      <c r="T2793" s="11">
        <f t="shared" si="349"/>
        <v>42622.166666666672</v>
      </c>
      <c r="AC2793">
        <f t="shared" si="350"/>
        <v>8</v>
      </c>
      <c r="AD2793">
        <f t="shared" si="351"/>
        <v>13</v>
      </c>
    </row>
    <row r="2794" spans="1:3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107.60000000000001</v>
      </c>
      <c r="P2794" s="5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1">
        <f t="shared" si="348"/>
        <v>42183.231006944443</v>
      </c>
      <c r="T2794" s="11">
        <f t="shared" si="349"/>
        <v>42228.231006944443</v>
      </c>
      <c r="AC2794">
        <f t="shared" si="350"/>
        <v>8</v>
      </c>
      <c r="AD2794">
        <f t="shared" si="351"/>
        <v>13</v>
      </c>
    </row>
    <row r="2795" spans="1:3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110.5675</v>
      </c>
      <c r="P2795" s="5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1">
        <f t="shared" si="348"/>
        <v>42176.419039351851</v>
      </c>
      <c r="T2795" s="11">
        <f t="shared" si="349"/>
        <v>42206.419039351851</v>
      </c>
      <c r="AC2795">
        <f t="shared" si="350"/>
        <v>8</v>
      </c>
      <c r="AD2795">
        <f t="shared" si="351"/>
        <v>13</v>
      </c>
    </row>
    <row r="2796" spans="1:3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150</v>
      </c>
      <c r="P2796" s="5">
        <f t="shared" si="345"/>
        <v>25</v>
      </c>
      <c r="Q2796" t="str">
        <f t="shared" si="346"/>
        <v>theater</v>
      </c>
      <c r="R2796" t="str">
        <f t="shared" si="347"/>
        <v>plays</v>
      </c>
      <c r="S2796" s="11">
        <f t="shared" si="348"/>
        <v>42416.691655092596</v>
      </c>
      <c r="T2796" s="11">
        <f t="shared" si="349"/>
        <v>42432.791666666672</v>
      </c>
      <c r="AC2796">
        <f t="shared" si="350"/>
        <v>8</v>
      </c>
      <c r="AD2796">
        <f t="shared" si="351"/>
        <v>13</v>
      </c>
    </row>
    <row r="2797" spans="1:3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104.28571428571429</v>
      </c>
      <c r="P2797" s="5">
        <f t="shared" si="345"/>
        <v>36.5</v>
      </c>
      <c r="Q2797" t="str">
        <f t="shared" si="346"/>
        <v>theater</v>
      </c>
      <c r="R2797" t="str">
        <f t="shared" si="347"/>
        <v>plays</v>
      </c>
      <c r="S2797" s="11">
        <f t="shared" si="348"/>
        <v>41780.525937500002</v>
      </c>
      <c r="T2797" s="11">
        <f t="shared" si="349"/>
        <v>41796.958333333336</v>
      </c>
      <c r="AC2797">
        <f t="shared" si="350"/>
        <v>8</v>
      </c>
      <c r="AD2797">
        <f t="shared" si="351"/>
        <v>13</v>
      </c>
    </row>
    <row r="2798" spans="1:3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115.5</v>
      </c>
      <c r="P2798" s="5">
        <f t="shared" si="345"/>
        <v>44</v>
      </c>
      <c r="Q2798" t="str">
        <f t="shared" si="346"/>
        <v>theater</v>
      </c>
      <c r="R2798" t="str">
        <f t="shared" si="347"/>
        <v>plays</v>
      </c>
      <c r="S2798" s="11">
        <f t="shared" si="348"/>
        <v>41795.528101851851</v>
      </c>
      <c r="T2798" s="11">
        <f t="shared" si="349"/>
        <v>41825.528101851851</v>
      </c>
      <c r="AC2798">
        <f t="shared" si="350"/>
        <v>8</v>
      </c>
      <c r="AD2798">
        <f t="shared" si="351"/>
        <v>13</v>
      </c>
    </row>
    <row r="2799" spans="1:3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102.64512500000001</v>
      </c>
      <c r="P2799" s="5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1">
        <f t="shared" si="348"/>
        <v>41798.94027777778</v>
      </c>
      <c r="T2799" s="11">
        <f t="shared" si="349"/>
        <v>41828.94027777778</v>
      </c>
      <c r="AC2799">
        <f t="shared" si="350"/>
        <v>8</v>
      </c>
      <c r="AD2799">
        <f t="shared" si="351"/>
        <v>13</v>
      </c>
    </row>
    <row r="2800" spans="1:3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101.4</v>
      </c>
      <c r="P2800" s="5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1">
        <f t="shared" si="348"/>
        <v>42201.675011574072</v>
      </c>
      <c r="T2800" s="11">
        <f t="shared" si="349"/>
        <v>42216.666666666672</v>
      </c>
      <c r="AC2800">
        <f t="shared" si="350"/>
        <v>8</v>
      </c>
      <c r="AD2800">
        <f t="shared" si="351"/>
        <v>13</v>
      </c>
    </row>
    <row r="2801" spans="1:3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116.6348</v>
      </c>
      <c r="P2801" s="5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1">
        <f t="shared" si="348"/>
        <v>42507.264699074076</v>
      </c>
      <c r="T2801" s="11">
        <f t="shared" si="349"/>
        <v>42538.666666666672</v>
      </c>
      <c r="AC2801">
        <f t="shared" si="350"/>
        <v>8</v>
      </c>
      <c r="AD2801">
        <f t="shared" si="351"/>
        <v>13</v>
      </c>
    </row>
    <row r="2802" spans="1:3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133</v>
      </c>
      <c r="P2802" s="5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1">
        <f t="shared" si="348"/>
        <v>41948.552847222221</v>
      </c>
      <c r="T2802" s="11">
        <f t="shared" si="349"/>
        <v>42008.552847222221</v>
      </c>
      <c r="AC2802">
        <f t="shared" si="350"/>
        <v>8</v>
      </c>
      <c r="AD2802">
        <f t="shared" si="351"/>
        <v>13</v>
      </c>
    </row>
    <row r="2803" spans="1:3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133.20000000000002</v>
      </c>
      <c r="P2803" s="5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1">
        <f t="shared" si="348"/>
        <v>41900.243159722224</v>
      </c>
      <c r="T2803" s="11">
        <f t="shared" si="349"/>
        <v>41922.458333333336</v>
      </c>
      <c r="AC2803">
        <f t="shared" si="350"/>
        <v>8</v>
      </c>
      <c r="AD2803">
        <f t="shared" si="351"/>
        <v>13</v>
      </c>
    </row>
    <row r="2804" spans="1:3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101.83333333333333</v>
      </c>
      <c r="P2804" s="5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1">
        <f t="shared" si="348"/>
        <v>42192.64707175926</v>
      </c>
      <c r="T2804" s="11">
        <f t="shared" si="349"/>
        <v>42222.64707175926</v>
      </c>
      <c r="AC2804">
        <f t="shared" si="350"/>
        <v>8</v>
      </c>
      <c r="AD2804">
        <f t="shared" si="351"/>
        <v>13</v>
      </c>
    </row>
    <row r="2805" spans="1:3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127.95</v>
      </c>
      <c r="P2805" s="5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1">
        <f t="shared" si="348"/>
        <v>42158.065694444449</v>
      </c>
      <c r="T2805" s="11">
        <f t="shared" si="349"/>
        <v>42201</v>
      </c>
      <c r="AC2805">
        <f t="shared" si="350"/>
        <v>8</v>
      </c>
      <c r="AD2805">
        <f t="shared" si="351"/>
        <v>13</v>
      </c>
    </row>
    <row r="2806" spans="1:3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114.99999999999999</v>
      </c>
      <c r="P2806" s="5">
        <f t="shared" si="345"/>
        <v>50</v>
      </c>
      <c r="Q2806" t="str">
        <f t="shared" si="346"/>
        <v>theater</v>
      </c>
      <c r="R2806" t="str">
        <f t="shared" si="347"/>
        <v>plays</v>
      </c>
      <c r="S2806" s="11">
        <f t="shared" si="348"/>
        <v>41881.453587962962</v>
      </c>
      <c r="T2806" s="11">
        <f t="shared" si="349"/>
        <v>41911.453587962962</v>
      </c>
      <c r="AC2806">
        <f t="shared" si="350"/>
        <v>8</v>
      </c>
      <c r="AD2806">
        <f t="shared" si="351"/>
        <v>13</v>
      </c>
    </row>
    <row r="2807" spans="1:3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110.00000000000001</v>
      </c>
      <c r="P2807" s="5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1">
        <f t="shared" si="348"/>
        <v>42213.505474537036</v>
      </c>
      <c r="T2807" s="11">
        <f t="shared" si="349"/>
        <v>42238.505474537036</v>
      </c>
      <c r="AC2807">
        <f t="shared" si="350"/>
        <v>8</v>
      </c>
      <c r="AD2807">
        <f t="shared" si="351"/>
        <v>13</v>
      </c>
    </row>
    <row r="2808" spans="1:3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112.1</v>
      </c>
      <c r="P2808" s="5">
        <f t="shared" si="345"/>
        <v>44.25</v>
      </c>
      <c r="Q2808" t="str">
        <f t="shared" si="346"/>
        <v>theater</v>
      </c>
      <c r="R2808" t="str">
        <f t="shared" si="347"/>
        <v>plays</v>
      </c>
      <c r="S2808" s="11">
        <f t="shared" si="348"/>
        <v>42185.267245370371</v>
      </c>
      <c r="T2808" s="11">
        <f t="shared" si="349"/>
        <v>42221.458333333328</v>
      </c>
      <c r="AC2808">
        <f t="shared" si="350"/>
        <v>8</v>
      </c>
      <c r="AD2808">
        <f t="shared" si="351"/>
        <v>13</v>
      </c>
    </row>
    <row r="2809" spans="1:3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126</v>
      </c>
      <c r="P2809" s="5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1">
        <f t="shared" si="348"/>
        <v>42154.873124999998</v>
      </c>
      <c r="T2809" s="11">
        <f t="shared" si="349"/>
        <v>42184.873124999998</v>
      </c>
      <c r="AC2809">
        <f t="shared" si="350"/>
        <v>8</v>
      </c>
      <c r="AD2809">
        <f t="shared" si="351"/>
        <v>13</v>
      </c>
    </row>
    <row r="2810" spans="1:3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100.24444444444444</v>
      </c>
      <c r="P2810" s="5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1">
        <f t="shared" si="348"/>
        <v>42208.84646990741</v>
      </c>
      <c r="T2810" s="11">
        <f t="shared" si="349"/>
        <v>42238.84646990741</v>
      </c>
      <c r="AC2810">
        <f t="shared" si="350"/>
        <v>8</v>
      </c>
      <c r="AD2810">
        <f t="shared" si="351"/>
        <v>13</v>
      </c>
    </row>
    <row r="2811" spans="1:3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102.4</v>
      </c>
      <c r="P2811" s="5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1">
        <f t="shared" si="348"/>
        <v>42451.496817129635</v>
      </c>
      <c r="T2811" s="11">
        <f t="shared" si="349"/>
        <v>42459.610416666663</v>
      </c>
      <c r="AC2811">
        <f t="shared" si="350"/>
        <v>8</v>
      </c>
      <c r="AD2811">
        <f t="shared" si="351"/>
        <v>13</v>
      </c>
    </row>
    <row r="2812" spans="1:3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108.2</v>
      </c>
      <c r="P2812" s="5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1">
        <f t="shared" si="348"/>
        <v>41759.13962962963</v>
      </c>
      <c r="T2812" s="11">
        <f t="shared" si="349"/>
        <v>41791.165972222225</v>
      </c>
      <c r="AC2812">
        <f t="shared" si="350"/>
        <v>8</v>
      </c>
      <c r="AD2812">
        <f t="shared" si="351"/>
        <v>13</v>
      </c>
    </row>
    <row r="2813" spans="1:3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100.27</v>
      </c>
      <c r="P2813" s="5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1">
        <f t="shared" si="348"/>
        <v>42028.496562500004</v>
      </c>
      <c r="T2813" s="11">
        <f t="shared" si="349"/>
        <v>42058.496562500004</v>
      </c>
      <c r="AC2813">
        <f t="shared" si="350"/>
        <v>8</v>
      </c>
      <c r="AD2813">
        <f t="shared" si="351"/>
        <v>13</v>
      </c>
    </row>
    <row r="2814" spans="1:3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113.3</v>
      </c>
      <c r="P2814" s="5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1">
        <f t="shared" si="348"/>
        <v>42054.74418981481</v>
      </c>
      <c r="T2814" s="11">
        <f t="shared" si="349"/>
        <v>42100.166666666672</v>
      </c>
      <c r="AC2814">
        <f t="shared" si="350"/>
        <v>8</v>
      </c>
      <c r="AD2814">
        <f t="shared" si="351"/>
        <v>13</v>
      </c>
    </row>
    <row r="2815" spans="1:3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127.57571428571428</v>
      </c>
      <c r="P2815" s="5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1">
        <f t="shared" si="348"/>
        <v>42693.742604166662</v>
      </c>
      <c r="T2815" s="11">
        <f t="shared" si="349"/>
        <v>42718.742604166662</v>
      </c>
      <c r="AC2815">
        <f t="shared" si="350"/>
        <v>8</v>
      </c>
      <c r="AD2815">
        <f t="shared" si="351"/>
        <v>13</v>
      </c>
    </row>
    <row r="2816" spans="1:3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107.73333333333332</v>
      </c>
      <c r="P2816" s="5">
        <f t="shared" si="345"/>
        <v>25.25</v>
      </c>
      <c r="Q2816" t="str">
        <f t="shared" si="346"/>
        <v>theater</v>
      </c>
      <c r="R2816" t="str">
        <f t="shared" si="347"/>
        <v>plays</v>
      </c>
      <c r="S2816" s="11">
        <f t="shared" si="348"/>
        <v>42103.399479166663</v>
      </c>
      <c r="T2816" s="11">
        <f t="shared" si="349"/>
        <v>42133.399479166663</v>
      </c>
      <c r="AC2816">
        <f t="shared" si="350"/>
        <v>8</v>
      </c>
      <c r="AD2816">
        <f t="shared" si="351"/>
        <v>13</v>
      </c>
    </row>
    <row r="2817" spans="1:3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242</v>
      </c>
      <c r="P2817" s="5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1">
        <f t="shared" si="348"/>
        <v>42559.776724537034</v>
      </c>
      <c r="T2817" s="11">
        <f t="shared" si="349"/>
        <v>42589.776724537034</v>
      </c>
      <c r="AC2817">
        <f t="shared" si="350"/>
        <v>8</v>
      </c>
      <c r="AD2817">
        <f t="shared" si="351"/>
        <v>13</v>
      </c>
    </row>
    <row r="2818" spans="1:3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141.56666666666666</v>
      </c>
      <c r="P2818" s="5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1">
        <f t="shared" si="348"/>
        <v>42188.467499999999</v>
      </c>
      <c r="T2818" s="11">
        <f t="shared" si="349"/>
        <v>42218.666666666672</v>
      </c>
      <c r="AC2818">
        <f t="shared" si="350"/>
        <v>8</v>
      </c>
      <c r="AD2818">
        <f t="shared" si="351"/>
        <v>13</v>
      </c>
    </row>
    <row r="2819" spans="1:3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(E2819/D2819)*100</f>
        <v>130</v>
      </c>
      <c r="P2819" s="5">
        <f t="shared" ref="P2819:P2882" si="353">E2819/L2819</f>
        <v>23.636363636363637</v>
      </c>
      <c r="Q2819" t="str">
        <f t="shared" ref="Q2819:Q2882" si="354">LEFT(N2819,AC2819-1)</f>
        <v>theater</v>
      </c>
      <c r="R2819" t="str">
        <f t="shared" ref="R2819:R2882" si="355">RIGHT(N2819,AD2819-AC2819)</f>
        <v>plays</v>
      </c>
      <c r="S2819" s="11">
        <f t="shared" ref="S2819:S2882" si="356">(J2819/86400)+DATE(1970,1,1)</f>
        <v>42023.634976851856</v>
      </c>
      <c r="T2819" s="11">
        <f t="shared" ref="T2819:T2882" si="357">(I2819/86400)+DATE(1970,1,1)</f>
        <v>42063.634976851856</v>
      </c>
      <c r="AC2819">
        <f t="shared" ref="AC2819:AC2882" si="358">FIND("/",N2819)</f>
        <v>8</v>
      </c>
      <c r="AD2819">
        <f t="shared" ref="AD2819:AD2882" si="359">LEN(N2819)</f>
        <v>13</v>
      </c>
    </row>
    <row r="2820" spans="1:3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106.03</v>
      </c>
      <c r="P2820" s="5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1">
        <f t="shared" si="356"/>
        <v>42250.598217592589</v>
      </c>
      <c r="T2820" s="11">
        <f t="shared" si="357"/>
        <v>42270.598217592589</v>
      </c>
      <c r="AC2820">
        <f t="shared" si="358"/>
        <v>8</v>
      </c>
      <c r="AD2820">
        <f t="shared" si="359"/>
        <v>13</v>
      </c>
    </row>
    <row r="2821" spans="1:3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104.80000000000001</v>
      </c>
      <c r="P2821" s="5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1">
        <f t="shared" si="356"/>
        <v>42139.525567129633</v>
      </c>
      <c r="T2821" s="11">
        <f t="shared" si="357"/>
        <v>42169.525567129633</v>
      </c>
      <c r="AC2821">
        <f t="shared" si="358"/>
        <v>8</v>
      </c>
      <c r="AD2821">
        <f t="shared" si="359"/>
        <v>13</v>
      </c>
    </row>
    <row r="2822" spans="1:3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136</v>
      </c>
      <c r="P2822" s="5">
        <f t="shared" si="353"/>
        <v>13.6</v>
      </c>
      <c r="Q2822" t="str">
        <f t="shared" si="354"/>
        <v>theater</v>
      </c>
      <c r="R2822" t="str">
        <f t="shared" si="355"/>
        <v>plays</v>
      </c>
      <c r="S2822" s="11">
        <f t="shared" si="356"/>
        <v>42401.610983796301</v>
      </c>
      <c r="T2822" s="11">
        <f t="shared" si="357"/>
        <v>42426</v>
      </c>
      <c r="AC2822">
        <f t="shared" si="358"/>
        <v>8</v>
      </c>
      <c r="AD2822">
        <f t="shared" si="359"/>
        <v>13</v>
      </c>
    </row>
    <row r="2823" spans="1:3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100</v>
      </c>
      <c r="P2823" s="5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1">
        <f t="shared" si="356"/>
        <v>41875.922858796301</v>
      </c>
      <c r="T2823" s="11">
        <f t="shared" si="357"/>
        <v>41905.922858796301</v>
      </c>
      <c r="AC2823">
        <f t="shared" si="358"/>
        <v>8</v>
      </c>
      <c r="AD2823">
        <f t="shared" si="359"/>
        <v>13</v>
      </c>
    </row>
    <row r="2824" spans="1:3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100</v>
      </c>
      <c r="P2824" s="5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1">
        <f t="shared" si="356"/>
        <v>42060.683935185181</v>
      </c>
      <c r="T2824" s="11">
        <f t="shared" si="357"/>
        <v>42090.642268518517</v>
      </c>
      <c r="AC2824">
        <f t="shared" si="358"/>
        <v>8</v>
      </c>
      <c r="AD2824">
        <f t="shared" si="359"/>
        <v>13</v>
      </c>
    </row>
    <row r="2825" spans="1:3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124</v>
      </c>
      <c r="P2825" s="5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1">
        <f t="shared" si="356"/>
        <v>42067.011643518519</v>
      </c>
      <c r="T2825" s="11">
        <f t="shared" si="357"/>
        <v>42094.957638888889</v>
      </c>
      <c r="AC2825">
        <f t="shared" si="358"/>
        <v>8</v>
      </c>
      <c r="AD2825">
        <f t="shared" si="359"/>
        <v>13</v>
      </c>
    </row>
    <row r="2826" spans="1:3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116.92307692307693</v>
      </c>
      <c r="P2826" s="5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1">
        <f t="shared" si="356"/>
        <v>42136.270787037036</v>
      </c>
      <c r="T2826" s="11">
        <f t="shared" si="357"/>
        <v>42168.071527777778</v>
      </c>
      <c r="AC2826">
        <f t="shared" si="358"/>
        <v>8</v>
      </c>
      <c r="AD2826">
        <f t="shared" si="359"/>
        <v>13</v>
      </c>
    </row>
    <row r="2827" spans="1:3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103.33333333333334</v>
      </c>
      <c r="P2827" s="5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1">
        <f t="shared" si="356"/>
        <v>42312.792662037042</v>
      </c>
      <c r="T2827" s="11">
        <f t="shared" si="357"/>
        <v>42342.792662037042</v>
      </c>
      <c r="AC2827">
        <f t="shared" si="358"/>
        <v>8</v>
      </c>
      <c r="AD2827">
        <f t="shared" si="359"/>
        <v>13</v>
      </c>
    </row>
    <row r="2828" spans="1:3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107.74999999999999</v>
      </c>
      <c r="P2828" s="5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1">
        <f t="shared" si="356"/>
        <v>42171.034861111111</v>
      </c>
      <c r="T2828" s="11">
        <f t="shared" si="357"/>
        <v>42195.291666666672</v>
      </c>
      <c r="AC2828">
        <f t="shared" si="358"/>
        <v>8</v>
      </c>
      <c r="AD2828">
        <f t="shared" si="359"/>
        <v>13</v>
      </c>
    </row>
    <row r="2829" spans="1:3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120.24999999999999</v>
      </c>
      <c r="P2829" s="5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1">
        <f t="shared" si="356"/>
        <v>42494.683634259258</v>
      </c>
      <c r="T2829" s="11">
        <f t="shared" si="357"/>
        <v>42524.6875</v>
      </c>
      <c r="AC2829">
        <f t="shared" si="358"/>
        <v>8</v>
      </c>
      <c r="AD2829">
        <f t="shared" si="359"/>
        <v>13</v>
      </c>
    </row>
    <row r="2830" spans="1:3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100.37894736842105</v>
      </c>
      <c r="P2830" s="5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1">
        <f t="shared" si="356"/>
        <v>42254.264687499999</v>
      </c>
      <c r="T2830" s="11">
        <f t="shared" si="357"/>
        <v>42279.958333333328</v>
      </c>
      <c r="AC2830">
        <f t="shared" si="358"/>
        <v>8</v>
      </c>
      <c r="AD2830">
        <f t="shared" si="359"/>
        <v>13</v>
      </c>
    </row>
    <row r="2831" spans="1:3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106.52</v>
      </c>
      <c r="P2831" s="5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1">
        <f t="shared" si="356"/>
        <v>42495.434236111112</v>
      </c>
      <c r="T2831" s="11">
        <f t="shared" si="357"/>
        <v>42523.434236111112</v>
      </c>
      <c r="AC2831">
        <f t="shared" si="358"/>
        <v>8</v>
      </c>
      <c r="AD2831">
        <f t="shared" si="359"/>
        <v>13</v>
      </c>
    </row>
    <row r="2832" spans="1:3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100</v>
      </c>
      <c r="P2832" s="5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1">
        <f t="shared" si="356"/>
        <v>41758.839675925927</v>
      </c>
      <c r="T2832" s="11">
        <f t="shared" si="357"/>
        <v>41771.165972222225</v>
      </c>
      <c r="AC2832">
        <f t="shared" si="358"/>
        <v>8</v>
      </c>
      <c r="AD2832">
        <f t="shared" si="359"/>
        <v>13</v>
      </c>
    </row>
    <row r="2833" spans="1:3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110.66666666666667</v>
      </c>
      <c r="P2833" s="5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1">
        <f t="shared" si="356"/>
        <v>42171.824884259258</v>
      </c>
      <c r="T2833" s="11">
        <f t="shared" si="357"/>
        <v>42201.824884259258</v>
      </c>
      <c r="AC2833">
        <f t="shared" si="358"/>
        <v>8</v>
      </c>
      <c r="AD2833">
        <f t="shared" si="359"/>
        <v>13</v>
      </c>
    </row>
    <row r="2834" spans="1:3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114.71959999999999</v>
      </c>
      <c r="P2834" s="5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1">
        <f t="shared" si="356"/>
        <v>41938.709421296298</v>
      </c>
      <c r="T2834" s="11">
        <f t="shared" si="357"/>
        <v>41966.916666666672</v>
      </c>
      <c r="AC2834">
        <f t="shared" si="358"/>
        <v>8</v>
      </c>
      <c r="AD2834">
        <f t="shared" si="359"/>
        <v>13</v>
      </c>
    </row>
    <row r="2835" spans="1:3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108.25925925925925</v>
      </c>
      <c r="P2835" s="5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1">
        <f t="shared" si="356"/>
        <v>42268.127696759257</v>
      </c>
      <c r="T2835" s="11">
        <f t="shared" si="357"/>
        <v>42288.083333333328</v>
      </c>
      <c r="AC2835">
        <f t="shared" si="358"/>
        <v>8</v>
      </c>
      <c r="AD2835">
        <f t="shared" si="359"/>
        <v>13</v>
      </c>
    </row>
    <row r="2836" spans="1:3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170</v>
      </c>
      <c r="P2836" s="5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1">
        <f t="shared" si="356"/>
        <v>42019.959837962961</v>
      </c>
      <c r="T2836" s="11">
        <f t="shared" si="357"/>
        <v>42034.959837962961</v>
      </c>
      <c r="AC2836">
        <f t="shared" si="358"/>
        <v>8</v>
      </c>
      <c r="AD2836">
        <f t="shared" si="359"/>
        <v>13</v>
      </c>
    </row>
    <row r="2837" spans="1:3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187.09899999999999</v>
      </c>
      <c r="P2837" s="5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1">
        <f t="shared" si="356"/>
        <v>42313.703900462962</v>
      </c>
      <c r="T2837" s="11">
        <f t="shared" si="357"/>
        <v>42343</v>
      </c>
      <c r="AC2837">
        <f t="shared" si="358"/>
        <v>8</v>
      </c>
      <c r="AD2837">
        <f t="shared" si="359"/>
        <v>13</v>
      </c>
    </row>
    <row r="2838" spans="1:3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107.77777777777777</v>
      </c>
      <c r="P2838" s="5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1">
        <f t="shared" si="356"/>
        <v>42746.261782407411</v>
      </c>
      <c r="T2838" s="11">
        <f t="shared" si="357"/>
        <v>42784.207638888889</v>
      </c>
      <c r="AC2838">
        <f t="shared" si="358"/>
        <v>8</v>
      </c>
      <c r="AD2838">
        <f t="shared" si="359"/>
        <v>13</v>
      </c>
    </row>
    <row r="2839" spans="1:3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100</v>
      </c>
      <c r="P2839" s="5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1">
        <f t="shared" si="356"/>
        <v>42307.908379629633</v>
      </c>
      <c r="T2839" s="11">
        <f t="shared" si="357"/>
        <v>42347.950046296297</v>
      </c>
      <c r="AC2839">
        <f t="shared" si="358"/>
        <v>8</v>
      </c>
      <c r="AD2839">
        <f t="shared" si="359"/>
        <v>13</v>
      </c>
    </row>
    <row r="2840" spans="1:3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120.24999999999999</v>
      </c>
      <c r="P2840" s="5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1">
        <f t="shared" si="356"/>
        <v>41842.607592592591</v>
      </c>
      <c r="T2840" s="11">
        <f t="shared" si="357"/>
        <v>41864.916666666664</v>
      </c>
      <c r="AC2840">
        <f t="shared" si="358"/>
        <v>8</v>
      </c>
      <c r="AD2840">
        <f t="shared" si="359"/>
        <v>13</v>
      </c>
    </row>
    <row r="2841" spans="1:3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111.42857142857143</v>
      </c>
      <c r="P2841" s="5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1">
        <f t="shared" si="356"/>
        <v>41853.240208333329</v>
      </c>
      <c r="T2841" s="11">
        <f t="shared" si="357"/>
        <v>41876.207638888889</v>
      </c>
      <c r="AC2841">
        <f t="shared" si="358"/>
        <v>8</v>
      </c>
      <c r="AD2841">
        <f t="shared" si="359"/>
        <v>13</v>
      </c>
    </row>
    <row r="2842" spans="1:30" ht="64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104</v>
      </c>
      <c r="P2842" s="5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1">
        <f t="shared" si="356"/>
        <v>42060.035636574074</v>
      </c>
      <c r="T2842" s="11">
        <f t="shared" si="357"/>
        <v>42081.708333333328</v>
      </c>
      <c r="AC2842">
        <f t="shared" si="358"/>
        <v>8</v>
      </c>
      <c r="AD2842">
        <f t="shared" si="359"/>
        <v>13</v>
      </c>
    </row>
    <row r="2843" spans="1:3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1</v>
      </c>
      <c r="P2843" s="5">
        <f t="shared" si="353"/>
        <v>10</v>
      </c>
      <c r="Q2843" t="str">
        <f t="shared" si="354"/>
        <v>theater</v>
      </c>
      <c r="R2843" t="str">
        <f t="shared" si="355"/>
        <v>plays</v>
      </c>
      <c r="S2843" s="11">
        <f t="shared" si="356"/>
        <v>42291.739548611113</v>
      </c>
      <c r="T2843" s="11">
        <f t="shared" si="357"/>
        <v>42351.781215277777</v>
      </c>
      <c r="AC2843">
        <f t="shared" si="358"/>
        <v>8</v>
      </c>
      <c r="AD2843">
        <f t="shared" si="359"/>
        <v>13</v>
      </c>
    </row>
    <row r="2844" spans="1:3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5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1">
        <f t="shared" si="356"/>
        <v>41784.95248842593</v>
      </c>
      <c r="T2844" s="11">
        <f t="shared" si="357"/>
        <v>41811.458333333336</v>
      </c>
      <c r="AC2844">
        <f t="shared" si="358"/>
        <v>8</v>
      </c>
      <c r="AD2844">
        <f t="shared" si="359"/>
        <v>13</v>
      </c>
    </row>
    <row r="2845" spans="1:3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5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1">
        <f t="shared" si="356"/>
        <v>42492.737847222219</v>
      </c>
      <c r="T2845" s="11">
        <f t="shared" si="357"/>
        <v>42534.166666666672</v>
      </c>
      <c r="AC2845">
        <f t="shared" si="358"/>
        <v>8</v>
      </c>
      <c r="AD2845">
        <f t="shared" si="359"/>
        <v>13</v>
      </c>
    </row>
    <row r="2846" spans="1:3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5.4545454545454541</v>
      </c>
      <c r="P2846" s="5">
        <f t="shared" si="353"/>
        <v>30</v>
      </c>
      <c r="Q2846" t="str">
        <f t="shared" si="354"/>
        <v>theater</v>
      </c>
      <c r="R2846" t="str">
        <f t="shared" si="355"/>
        <v>plays</v>
      </c>
      <c r="S2846" s="11">
        <f t="shared" si="356"/>
        <v>42709.546064814815</v>
      </c>
      <c r="T2846" s="11">
        <f t="shared" si="357"/>
        <v>42739.546064814815</v>
      </c>
      <c r="AC2846">
        <f t="shared" si="358"/>
        <v>8</v>
      </c>
      <c r="AD2846">
        <f t="shared" si="359"/>
        <v>13</v>
      </c>
    </row>
    <row r="2847" spans="1:3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31.546666666666667</v>
      </c>
      <c r="P2847" s="5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1">
        <f t="shared" si="356"/>
        <v>42103.016585648147</v>
      </c>
      <c r="T2847" s="11">
        <f t="shared" si="357"/>
        <v>42163.016585648147</v>
      </c>
      <c r="AC2847">
        <f t="shared" si="358"/>
        <v>8</v>
      </c>
      <c r="AD2847">
        <f t="shared" si="359"/>
        <v>13</v>
      </c>
    </row>
    <row r="2848" spans="1:3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5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1">
        <f t="shared" si="356"/>
        <v>42108.692060185189</v>
      </c>
      <c r="T2848" s="11">
        <f t="shared" si="357"/>
        <v>42153.692060185189</v>
      </c>
      <c r="AC2848">
        <f t="shared" si="358"/>
        <v>8</v>
      </c>
      <c r="AD2848">
        <f t="shared" si="359"/>
        <v>13</v>
      </c>
    </row>
    <row r="2849" spans="1:3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5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1">
        <f t="shared" si="356"/>
        <v>42453.806307870371</v>
      </c>
      <c r="T2849" s="11">
        <f t="shared" si="357"/>
        <v>42513.806307870371</v>
      </c>
      <c r="AC2849">
        <f t="shared" si="358"/>
        <v>8</v>
      </c>
      <c r="AD2849">
        <f t="shared" si="359"/>
        <v>13</v>
      </c>
    </row>
    <row r="2850" spans="1:3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0.2</v>
      </c>
      <c r="P2850" s="5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1">
        <f t="shared" si="356"/>
        <v>42123.648831018523</v>
      </c>
      <c r="T2850" s="11">
        <f t="shared" si="357"/>
        <v>42153.648831018523</v>
      </c>
      <c r="AC2850">
        <f t="shared" si="358"/>
        <v>8</v>
      </c>
      <c r="AD2850">
        <f t="shared" si="359"/>
        <v>13</v>
      </c>
    </row>
    <row r="2851" spans="1:3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1</v>
      </c>
      <c r="P2851" s="5">
        <f t="shared" si="353"/>
        <v>5</v>
      </c>
      <c r="Q2851" t="str">
        <f t="shared" si="354"/>
        <v>theater</v>
      </c>
      <c r="R2851" t="str">
        <f t="shared" si="355"/>
        <v>plays</v>
      </c>
      <c r="S2851" s="11">
        <f t="shared" si="356"/>
        <v>42453.428240740745</v>
      </c>
      <c r="T2851" s="11">
        <f t="shared" si="357"/>
        <v>42483.428240740745</v>
      </c>
      <c r="AC2851">
        <f t="shared" si="358"/>
        <v>8</v>
      </c>
      <c r="AD2851">
        <f t="shared" si="359"/>
        <v>13</v>
      </c>
    </row>
    <row r="2852" spans="1:3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3.8875000000000002</v>
      </c>
      <c r="P2852" s="5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1">
        <f t="shared" si="356"/>
        <v>41858.007071759261</v>
      </c>
      <c r="T2852" s="11">
        <f t="shared" si="357"/>
        <v>41888.007071759261</v>
      </c>
      <c r="AC2852">
        <f t="shared" si="358"/>
        <v>8</v>
      </c>
      <c r="AD2852">
        <f t="shared" si="359"/>
        <v>13</v>
      </c>
    </row>
    <row r="2853" spans="1:3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5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1">
        <f t="shared" si="356"/>
        <v>42390.002650462964</v>
      </c>
      <c r="T2853" s="11">
        <f t="shared" si="357"/>
        <v>42398.970138888893</v>
      </c>
      <c r="AC2853">
        <f t="shared" si="358"/>
        <v>8</v>
      </c>
      <c r="AD2853">
        <f t="shared" si="359"/>
        <v>13</v>
      </c>
    </row>
    <row r="2854" spans="1:3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</v>
      </c>
      <c r="P2854" s="5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1">
        <f t="shared" si="356"/>
        <v>41781.045173611114</v>
      </c>
      <c r="T2854" s="11">
        <f t="shared" si="357"/>
        <v>41811.045173611114</v>
      </c>
      <c r="AC2854">
        <f t="shared" si="358"/>
        <v>8</v>
      </c>
      <c r="AD2854">
        <f t="shared" si="359"/>
        <v>13</v>
      </c>
    </row>
    <row r="2855" spans="1:3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5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1">
        <f t="shared" si="356"/>
        <v>41836.190937499996</v>
      </c>
      <c r="T2855" s="11">
        <f t="shared" si="357"/>
        <v>41896.190937499996</v>
      </c>
      <c r="AC2855">
        <f t="shared" si="358"/>
        <v>8</v>
      </c>
      <c r="AD2855">
        <f t="shared" si="359"/>
        <v>13</v>
      </c>
    </row>
    <row r="2856" spans="1:3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41.699999999999996</v>
      </c>
      <c r="P2856" s="5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1">
        <f t="shared" si="356"/>
        <v>42111.71665509259</v>
      </c>
      <c r="T2856" s="11">
        <f t="shared" si="357"/>
        <v>42131.71665509259</v>
      </c>
      <c r="AC2856">
        <f t="shared" si="358"/>
        <v>8</v>
      </c>
      <c r="AD2856">
        <f t="shared" si="359"/>
        <v>13</v>
      </c>
    </row>
    <row r="2857" spans="1:3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50</v>
      </c>
      <c r="P2857" s="5">
        <f t="shared" si="353"/>
        <v>60</v>
      </c>
      <c r="Q2857" t="str">
        <f t="shared" si="354"/>
        <v>theater</v>
      </c>
      <c r="R2857" t="str">
        <f t="shared" si="355"/>
        <v>plays</v>
      </c>
      <c r="S2857" s="11">
        <f t="shared" si="356"/>
        <v>42370.007766203707</v>
      </c>
      <c r="T2857" s="11">
        <f t="shared" si="357"/>
        <v>42398.981944444444</v>
      </c>
      <c r="AC2857">
        <f t="shared" si="358"/>
        <v>8</v>
      </c>
      <c r="AD2857">
        <f t="shared" si="359"/>
        <v>13</v>
      </c>
    </row>
    <row r="2858" spans="1:3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4.8666666666666663</v>
      </c>
      <c r="P2858" s="5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1">
        <f t="shared" si="356"/>
        <v>42165.037581018521</v>
      </c>
      <c r="T2858" s="11">
        <f t="shared" si="357"/>
        <v>42224.898611111115</v>
      </c>
      <c r="AC2858">
        <f t="shared" si="358"/>
        <v>8</v>
      </c>
      <c r="AD2858">
        <f t="shared" si="359"/>
        <v>13</v>
      </c>
    </row>
    <row r="2859" spans="1:3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19.736842105263158</v>
      </c>
      <c r="P2859" s="5">
        <f t="shared" si="353"/>
        <v>500</v>
      </c>
      <c r="Q2859" t="str">
        <f t="shared" si="354"/>
        <v>theater</v>
      </c>
      <c r="R2859" t="str">
        <f t="shared" si="355"/>
        <v>plays</v>
      </c>
      <c r="S2859" s="11">
        <f t="shared" si="356"/>
        <v>42726.920081018514</v>
      </c>
      <c r="T2859" s="11">
        <f t="shared" si="357"/>
        <v>42786.75</v>
      </c>
      <c r="AC2859">
        <f t="shared" si="358"/>
        <v>8</v>
      </c>
      <c r="AD2859">
        <f t="shared" si="359"/>
        <v>13</v>
      </c>
    </row>
    <row r="2860" spans="1:3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5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1">
        <f t="shared" si="356"/>
        <v>41954.545081018514</v>
      </c>
      <c r="T2860" s="11">
        <f t="shared" si="357"/>
        <v>41978.477777777778</v>
      </c>
      <c r="AC2860">
        <f t="shared" si="358"/>
        <v>8</v>
      </c>
      <c r="AD2860">
        <f t="shared" si="359"/>
        <v>13</v>
      </c>
    </row>
    <row r="2861" spans="1:3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</v>
      </c>
      <c r="P2861" s="5">
        <f t="shared" si="353"/>
        <v>35</v>
      </c>
      <c r="Q2861" t="str">
        <f t="shared" si="354"/>
        <v>theater</v>
      </c>
      <c r="R2861" t="str">
        <f t="shared" si="355"/>
        <v>plays</v>
      </c>
      <c r="S2861" s="11">
        <f t="shared" si="356"/>
        <v>42233.362314814818</v>
      </c>
      <c r="T2861" s="11">
        <f t="shared" si="357"/>
        <v>42293.362314814818</v>
      </c>
      <c r="AC2861">
        <f t="shared" si="358"/>
        <v>8</v>
      </c>
      <c r="AD2861">
        <f t="shared" si="359"/>
        <v>13</v>
      </c>
    </row>
    <row r="2862" spans="1:3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</v>
      </c>
      <c r="P2862" s="5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1">
        <f t="shared" si="356"/>
        <v>42480.80064814815</v>
      </c>
      <c r="T2862" s="11">
        <f t="shared" si="357"/>
        <v>42540.80064814815</v>
      </c>
      <c r="AC2862">
        <f t="shared" si="358"/>
        <v>8</v>
      </c>
      <c r="AD2862">
        <f t="shared" si="359"/>
        <v>13</v>
      </c>
    </row>
    <row r="2863" spans="1:3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32</v>
      </c>
      <c r="P2863" s="5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1">
        <f t="shared" si="356"/>
        <v>42257.590833333335</v>
      </c>
      <c r="T2863" s="11">
        <f t="shared" si="357"/>
        <v>42271.590833333335</v>
      </c>
      <c r="AC2863">
        <f t="shared" si="358"/>
        <v>8</v>
      </c>
      <c r="AD2863">
        <f t="shared" si="359"/>
        <v>13</v>
      </c>
    </row>
    <row r="2864" spans="1:3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0.43307086614173229</v>
      </c>
      <c r="P2864" s="5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1">
        <f t="shared" si="356"/>
        <v>41784.789687500001</v>
      </c>
      <c r="T2864" s="11">
        <f t="shared" si="357"/>
        <v>41814.789687500001</v>
      </c>
      <c r="AC2864">
        <f t="shared" si="358"/>
        <v>8</v>
      </c>
      <c r="AD2864">
        <f t="shared" si="359"/>
        <v>13</v>
      </c>
    </row>
    <row r="2865" spans="1:3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0.04</v>
      </c>
      <c r="P2865" s="5">
        <f t="shared" si="353"/>
        <v>20</v>
      </c>
      <c r="Q2865" t="str">
        <f t="shared" si="354"/>
        <v>theater</v>
      </c>
      <c r="R2865" t="str">
        <f t="shared" si="355"/>
        <v>plays</v>
      </c>
      <c r="S2865" s="11">
        <f t="shared" si="356"/>
        <v>41831.675034722226</v>
      </c>
      <c r="T2865" s="11">
        <f t="shared" si="357"/>
        <v>41891.675034722226</v>
      </c>
      <c r="AC2865">
        <f t="shared" si="358"/>
        <v>8</v>
      </c>
      <c r="AD2865">
        <f t="shared" si="359"/>
        <v>13</v>
      </c>
    </row>
    <row r="2866" spans="1:3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</v>
      </c>
      <c r="P2866" s="5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1">
        <f t="shared" si="356"/>
        <v>42172.613506944443</v>
      </c>
      <c r="T2866" s="11">
        <f t="shared" si="357"/>
        <v>42202.554166666669</v>
      </c>
      <c r="AC2866">
        <f t="shared" si="358"/>
        <v>8</v>
      </c>
      <c r="AD2866">
        <f t="shared" si="359"/>
        <v>13</v>
      </c>
    </row>
    <row r="2867" spans="1:3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5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1">
        <f t="shared" si="356"/>
        <v>41950.114108796297</v>
      </c>
      <c r="T2867" s="11">
        <f t="shared" si="357"/>
        <v>42010.114108796297</v>
      </c>
      <c r="AC2867">
        <f t="shared" si="358"/>
        <v>8</v>
      </c>
      <c r="AD2867">
        <f t="shared" si="359"/>
        <v>13</v>
      </c>
    </row>
    <row r="2868" spans="1:3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0.89999999999999991</v>
      </c>
      <c r="P2868" s="5">
        <f t="shared" si="353"/>
        <v>22.5</v>
      </c>
      <c r="Q2868" t="str">
        <f t="shared" si="354"/>
        <v>theater</v>
      </c>
      <c r="R2868" t="str">
        <f t="shared" si="355"/>
        <v>plays</v>
      </c>
      <c r="S2868" s="11">
        <f t="shared" si="356"/>
        <v>42627.955104166671</v>
      </c>
      <c r="T2868" s="11">
        <f t="shared" si="357"/>
        <v>42657.916666666672</v>
      </c>
      <c r="AC2868">
        <f t="shared" si="358"/>
        <v>8</v>
      </c>
      <c r="AD2868">
        <f t="shared" si="359"/>
        <v>13</v>
      </c>
    </row>
    <row r="2869" spans="1:3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20.16</v>
      </c>
      <c r="P2869" s="5">
        <f t="shared" si="353"/>
        <v>50.4</v>
      </c>
      <c r="Q2869" t="str">
        <f t="shared" si="354"/>
        <v>theater</v>
      </c>
      <c r="R2869" t="str">
        <f t="shared" si="355"/>
        <v>plays</v>
      </c>
      <c r="S2869" s="11">
        <f t="shared" si="356"/>
        <v>42531.195277777777</v>
      </c>
      <c r="T2869" s="11">
        <f t="shared" si="357"/>
        <v>42555.166666666672</v>
      </c>
      <c r="AC2869">
        <f t="shared" si="358"/>
        <v>8</v>
      </c>
      <c r="AD2869">
        <f t="shared" si="359"/>
        <v>13</v>
      </c>
    </row>
    <row r="2870" spans="1:3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42.011733333333332</v>
      </c>
      <c r="P2870" s="5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1">
        <f t="shared" si="356"/>
        <v>42618.827013888891</v>
      </c>
      <c r="T2870" s="11">
        <f t="shared" si="357"/>
        <v>42648.827013888891</v>
      </c>
      <c r="AC2870">
        <f t="shared" si="358"/>
        <v>8</v>
      </c>
      <c r="AD2870">
        <f t="shared" si="359"/>
        <v>13</v>
      </c>
    </row>
    <row r="2871" spans="1:3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0.88500000000000001</v>
      </c>
      <c r="P2871" s="5">
        <f t="shared" si="353"/>
        <v>35.4</v>
      </c>
      <c r="Q2871" t="str">
        <f t="shared" si="354"/>
        <v>theater</v>
      </c>
      <c r="R2871" t="str">
        <f t="shared" si="355"/>
        <v>plays</v>
      </c>
      <c r="S2871" s="11">
        <f t="shared" si="356"/>
        <v>42540.593530092592</v>
      </c>
      <c r="T2871" s="11">
        <f t="shared" si="357"/>
        <v>42570.593530092592</v>
      </c>
      <c r="AC2871">
        <f t="shared" si="358"/>
        <v>8</v>
      </c>
      <c r="AD2871">
        <f t="shared" si="359"/>
        <v>13</v>
      </c>
    </row>
    <row r="2872" spans="1:3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15</v>
      </c>
      <c r="P2872" s="5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1">
        <f t="shared" si="356"/>
        <v>41746.189409722225</v>
      </c>
      <c r="T2872" s="11">
        <f t="shared" si="357"/>
        <v>41776.189409722225</v>
      </c>
      <c r="AC2872">
        <f t="shared" si="358"/>
        <v>8</v>
      </c>
      <c r="AD2872">
        <f t="shared" si="359"/>
        <v>13</v>
      </c>
    </row>
    <row r="2873" spans="1:3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4.67</v>
      </c>
      <c r="P2873" s="5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1">
        <f t="shared" si="356"/>
        <v>41974.738576388889</v>
      </c>
      <c r="T2873" s="11">
        <f t="shared" si="357"/>
        <v>41994.738576388889</v>
      </c>
      <c r="AC2873">
        <f t="shared" si="358"/>
        <v>8</v>
      </c>
      <c r="AD2873">
        <f t="shared" si="359"/>
        <v>13</v>
      </c>
    </row>
    <row r="2874" spans="1:3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5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1">
        <f t="shared" si="356"/>
        <v>42115.11618055556</v>
      </c>
      <c r="T2874" s="11">
        <f t="shared" si="357"/>
        <v>42175.11618055556</v>
      </c>
      <c r="AC2874">
        <f t="shared" si="358"/>
        <v>8</v>
      </c>
      <c r="AD2874">
        <f t="shared" si="359"/>
        <v>13</v>
      </c>
    </row>
    <row r="2875" spans="1:3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38.119999999999997</v>
      </c>
      <c r="P2875" s="5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1">
        <f t="shared" si="356"/>
        <v>42002.817488425921</v>
      </c>
      <c r="T2875" s="11">
        <f t="shared" si="357"/>
        <v>42032.817488425921</v>
      </c>
      <c r="AC2875">
        <f t="shared" si="358"/>
        <v>8</v>
      </c>
      <c r="AD2875">
        <f t="shared" si="359"/>
        <v>13</v>
      </c>
    </row>
    <row r="2876" spans="1:3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5.42</v>
      </c>
      <c r="P2876" s="5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1">
        <f t="shared" si="356"/>
        <v>42722.84474537037</v>
      </c>
      <c r="T2876" s="11">
        <f t="shared" si="357"/>
        <v>42752.84474537037</v>
      </c>
      <c r="AC2876">
        <f t="shared" si="358"/>
        <v>8</v>
      </c>
      <c r="AD2876">
        <f t="shared" si="359"/>
        <v>13</v>
      </c>
    </row>
    <row r="2877" spans="1:3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3.4999999999999996E-2</v>
      </c>
      <c r="P2877" s="5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1">
        <f t="shared" si="356"/>
        <v>42465.128391203703</v>
      </c>
      <c r="T2877" s="11">
        <f t="shared" si="357"/>
        <v>42495.128391203703</v>
      </c>
      <c r="AC2877">
        <f t="shared" si="358"/>
        <v>8</v>
      </c>
      <c r="AD2877">
        <f t="shared" si="359"/>
        <v>13</v>
      </c>
    </row>
    <row r="2878" spans="1:3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5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1">
        <f t="shared" si="356"/>
        <v>42171.743969907402</v>
      </c>
      <c r="T2878" s="11">
        <f t="shared" si="357"/>
        <v>42201.743969907402</v>
      </c>
      <c r="AC2878">
        <f t="shared" si="358"/>
        <v>8</v>
      </c>
      <c r="AD2878">
        <f t="shared" si="359"/>
        <v>13</v>
      </c>
    </row>
    <row r="2879" spans="1:3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10.833333333333334</v>
      </c>
      <c r="P2879" s="5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1">
        <f t="shared" si="356"/>
        <v>42672.955138888894</v>
      </c>
      <c r="T2879" s="11">
        <f t="shared" si="357"/>
        <v>42704.708333333328</v>
      </c>
      <c r="AC2879">
        <f t="shared" si="358"/>
        <v>8</v>
      </c>
      <c r="AD2879">
        <f t="shared" si="359"/>
        <v>13</v>
      </c>
    </row>
    <row r="2880" spans="1:3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</v>
      </c>
      <c r="P2880" s="5">
        <f t="shared" si="353"/>
        <v>15.75</v>
      </c>
      <c r="Q2880" t="str">
        <f t="shared" si="354"/>
        <v>theater</v>
      </c>
      <c r="R2880" t="str">
        <f t="shared" si="355"/>
        <v>plays</v>
      </c>
      <c r="S2880" s="11">
        <f t="shared" si="356"/>
        <v>42128.615682870368</v>
      </c>
      <c r="T2880" s="11">
        <f t="shared" si="357"/>
        <v>42188.615682870368</v>
      </c>
      <c r="AC2880">
        <f t="shared" si="358"/>
        <v>8</v>
      </c>
      <c r="AD2880">
        <f t="shared" si="359"/>
        <v>13</v>
      </c>
    </row>
    <row r="2881" spans="1:3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0.2589285714285714</v>
      </c>
      <c r="P2881" s="5">
        <f t="shared" si="353"/>
        <v>29</v>
      </c>
      <c r="Q2881" t="str">
        <f t="shared" si="354"/>
        <v>theater</v>
      </c>
      <c r="R2881" t="str">
        <f t="shared" si="355"/>
        <v>plays</v>
      </c>
      <c r="S2881" s="11">
        <f t="shared" si="356"/>
        <v>42359.725243055553</v>
      </c>
      <c r="T2881" s="11">
        <f t="shared" si="357"/>
        <v>42389.725243055553</v>
      </c>
      <c r="AC2881">
        <f t="shared" si="358"/>
        <v>8</v>
      </c>
      <c r="AD2881">
        <f t="shared" si="359"/>
        <v>13</v>
      </c>
    </row>
    <row r="2882" spans="1:3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23.333333333333332</v>
      </c>
      <c r="P2882" s="5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1">
        <f t="shared" si="356"/>
        <v>42192.905694444446</v>
      </c>
      <c r="T2882" s="11">
        <f t="shared" si="357"/>
        <v>42236.711805555555</v>
      </c>
      <c r="AC2882">
        <f t="shared" si="358"/>
        <v>8</v>
      </c>
      <c r="AD2882">
        <f t="shared" si="359"/>
        <v>13</v>
      </c>
    </row>
    <row r="2883" spans="1:3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(E2883/D2883)*100</f>
        <v>0</v>
      </c>
      <c r="P2883" s="5" t="e">
        <f t="shared" ref="P2883:P2946" si="361">E2883/L2883</f>
        <v>#DIV/0!</v>
      </c>
      <c r="Q2883" t="str">
        <f t="shared" ref="Q2883:Q2946" si="362">LEFT(N2883,AC2883-1)</f>
        <v>theater</v>
      </c>
      <c r="R2883" t="str">
        <f t="shared" ref="R2883:R2946" si="363">RIGHT(N2883,AD2883-AC2883)</f>
        <v>plays</v>
      </c>
      <c r="S2883" s="11">
        <f t="shared" ref="S2883:S2946" si="364">(J2883/86400)+DATE(1970,1,1)</f>
        <v>41916.597638888888</v>
      </c>
      <c r="T2883" s="11">
        <f t="shared" ref="T2883:T2946" si="365">(I2883/86400)+DATE(1970,1,1)</f>
        <v>41976.639305555553</v>
      </c>
      <c r="AC2883">
        <f t="shared" ref="AC2883:AC2946" si="366">FIND("/",N2883)</f>
        <v>8</v>
      </c>
      <c r="AD2883">
        <f t="shared" ref="AD2883:AD2946" si="367">LEN(N2883)</f>
        <v>13</v>
      </c>
    </row>
    <row r="2884" spans="1:3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33.6</v>
      </c>
      <c r="P2884" s="5">
        <f t="shared" si="361"/>
        <v>63</v>
      </c>
      <c r="Q2884" t="str">
        <f t="shared" si="362"/>
        <v>theater</v>
      </c>
      <c r="R2884" t="str">
        <f t="shared" si="363"/>
        <v>plays</v>
      </c>
      <c r="S2884" s="11">
        <f t="shared" si="364"/>
        <v>42461.596273148149</v>
      </c>
      <c r="T2884" s="11">
        <f t="shared" si="365"/>
        <v>42491.596273148149</v>
      </c>
      <c r="AC2884">
        <f t="shared" si="366"/>
        <v>8</v>
      </c>
      <c r="AD2884">
        <f t="shared" si="367"/>
        <v>13</v>
      </c>
    </row>
    <row r="2885" spans="1:3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19.079999999999998</v>
      </c>
      <c r="P2885" s="5">
        <f t="shared" si="361"/>
        <v>381.6</v>
      </c>
      <c r="Q2885" t="str">
        <f t="shared" si="362"/>
        <v>theater</v>
      </c>
      <c r="R2885" t="str">
        <f t="shared" si="363"/>
        <v>plays</v>
      </c>
      <c r="S2885" s="11">
        <f t="shared" si="364"/>
        <v>42370.90320601852</v>
      </c>
      <c r="T2885" s="11">
        <f t="shared" si="365"/>
        <v>42406.207638888889</v>
      </c>
      <c r="AC2885">
        <f t="shared" si="366"/>
        <v>8</v>
      </c>
      <c r="AD2885">
        <f t="shared" si="367"/>
        <v>13</v>
      </c>
    </row>
    <row r="2886" spans="1:3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0.41111111111111115</v>
      </c>
      <c r="P2886" s="5">
        <f t="shared" si="361"/>
        <v>46.25</v>
      </c>
      <c r="Q2886" t="str">
        <f t="shared" si="362"/>
        <v>theater</v>
      </c>
      <c r="R2886" t="str">
        <f t="shared" si="363"/>
        <v>plays</v>
      </c>
      <c r="S2886" s="11">
        <f t="shared" si="364"/>
        <v>41948.727256944447</v>
      </c>
      <c r="T2886" s="11">
        <f t="shared" si="365"/>
        <v>41978.727256944447</v>
      </c>
      <c r="AC2886">
        <f t="shared" si="366"/>
        <v>8</v>
      </c>
      <c r="AD2886">
        <f t="shared" si="367"/>
        <v>13</v>
      </c>
    </row>
    <row r="2887" spans="1:3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32.5</v>
      </c>
      <c r="P2887" s="5">
        <f t="shared" si="361"/>
        <v>26</v>
      </c>
      <c r="Q2887" t="str">
        <f t="shared" si="362"/>
        <v>theater</v>
      </c>
      <c r="R2887" t="str">
        <f t="shared" si="363"/>
        <v>plays</v>
      </c>
      <c r="S2887" s="11">
        <f t="shared" si="364"/>
        <v>42047.07640046296</v>
      </c>
      <c r="T2887" s="11">
        <f t="shared" si="365"/>
        <v>42077.034733796296</v>
      </c>
      <c r="AC2887">
        <f t="shared" si="366"/>
        <v>8</v>
      </c>
      <c r="AD2887">
        <f t="shared" si="367"/>
        <v>13</v>
      </c>
    </row>
    <row r="2888" spans="1:3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5</v>
      </c>
      <c r="P2888" s="5">
        <f t="shared" si="361"/>
        <v>10</v>
      </c>
      <c r="Q2888" t="str">
        <f t="shared" si="362"/>
        <v>theater</v>
      </c>
      <c r="R2888" t="str">
        <f t="shared" si="363"/>
        <v>plays</v>
      </c>
      <c r="S2888" s="11">
        <f t="shared" si="364"/>
        <v>42261.632916666669</v>
      </c>
      <c r="T2888" s="11">
        <f t="shared" si="365"/>
        <v>42266.165972222225</v>
      </c>
      <c r="AC2888">
        <f t="shared" si="366"/>
        <v>8</v>
      </c>
      <c r="AD2888">
        <f t="shared" si="367"/>
        <v>13</v>
      </c>
    </row>
    <row r="2889" spans="1:3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0.16666666666666669</v>
      </c>
      <c r="P2889" s="5">
        <f t="shared" si="361"/>
        <v>5</v>
      </c>
      <c r="Q2889" t="str">
        <f t="shared" si="362"/>
        <v>theater</v>
      </c>
      <c r="R2889" t="str">
        <f t="shared" si="363"/>
        <v>plays</v>
      </c>
      <c r="S2889" s="11">
        <f t="shared" si="364"/>
        <v>41985.427361111113</v>
      </c>
      <c r="T2889" s="11">
        <f t="shared" si="365"/>
        <v>42015.427361111113</v>
      </c>
      <c r="AC2889">
        <f t="shared" si="366"/>
        <v>8</v>
      </c>
      <c r="AD2889">
        <f t="shared" si="367"/>
        <v>13</v>
      </c>
    </row>
    <row r="2890" spans="1:3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5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1">
        <f t="shared" si="364"/>
        <v>41922.535185185188</v>
      </c>
      <c r="T2890" s="11">
        <f t="shared" si="365"/>
        <v>41930.207638888889</v>
      </c>
      <c r="AC2890">
        <f t="shared" si="366"/>
        <v>8</v>
      </c>
      <c r="AD2890">
        <f t="shared" si="367"/>
        <v>13</v>
      </c>
    </row>
    <row r="2891" spans="1:3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38.066666666666663</v>
      </c>
      <c r="P2891" s="5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1">
        <f t="shared" si="364"/>
        <v>41850.863252314812</v>
      </c>
      <c r="T2891" s="11">
        <f t="shared" si="365"/>
        <v>41880.863252314812</v>
      </c>
      <c r="AC2891">
        <f t="shared" si="366"/>
        <v>8</v>
      </c>
      <c r="AD2891">
        <f t="shared" si="367"/>
        <v>13</v>
      </c>
    </row>
    <row r="2892" spans="1:3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</v>
      </c>
      <c r="P2892" s="5">
        <f t="shared" si="361"/>
        <v>7</v>
      </c>
      <c r="Q2892" t="str">
        <f t="shared" si="362"/>
        <v>theater</v>
      </c>
      <c r="R2892" t="str">
        <f t="shared" si="363"/>
        <v>plays</v>
      </c>
      <c r="S2892" s="11">
        <f t="shared" si="364"/>
        <v>41831.742962962962</v>
      </c>
      <c r="T2892" s="11">
        <f t="shared" si="365"/>
        <v>41860.125</v>
      </c>
      <c r="AC2892">
        <f t="shared" si="366"/>
        <v>8</v>
      </c>
      <c r="AD2892">
        <f t="shared" si="367"/>
        <v>13</v>
      </c>
    </row>
    <row r="2893" spans="1:3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</v>
      </c>
      <c r="P2893" s="5">
        <f t="shared" si="361"/>
        <v>27.3</v>
      </c>
      <c r="Q2893" t="str">
        <f t="shared" si="362"/>
        <v>theater</v>
      </c>
      <c r="R2893" t="str">
        <f t="shared" si="363"/>
        <v>plays</v>
      </c>
      <c r="S2893" s="11">
        <f t="shared" si="364"/>
        <v>42415.883425925931</v>
      </c>
      <c r="T2893" s="11">
        <f t="shared" si="365"/>
        <v>42475.84175925926</v>
      </c>
      <c r="AC2893">
        <f t="shared" si="366"/>
        <v>8</v>
      </c>
      <c r="AD2893">
        <f t="shared" si="367"/>
        <v>13</v>
      </c>
    </row>
    <row r="2894" spans="1:3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9.0909090909090917</v>
      </c>
      <c r="P2894" s="5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1">
        <f t="shared" si="364"/>
        <v>41869.714166666665</v>
      </c>
      <c r="T2894" s="11">
        <f t="shared" si="365"/>
        <v>41876.875</v>
      </c>
      <c r="AC2894">
        <f t="shared" si="366"/>
        <v>8</v>
      </c>
      <c r="AD2894">
        <f t="shared" si="367"/>
        <v>13</v>
      </c>
    </row>
    <row r="2895" spans="1:3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0.5</v>
      </c>
      <c r="P2895" s="5">
        <f t="shared" si="361"/>
        <v>12.5</v>
      </c>
      <c r="Q2895" t="str">
        <f t="shared" si="362"/>
        <v>theater</v>
      </c>
      <c r="R2895" t="str">
        <f t="shared" si="363"/>
        <v>plays</v>
      </c>
      <c r="S2895" s="11">
        <f t="shared" si="364"/>
        <v>41953.773090277777</v>
      </c>
      <c r="T2895" s="11">
        <f t="shared" si="365"/>
        <v>42013.083333333328</v>
      </c>
      <c r="AC2895">
        <f t="shared" si="366"/>
        <v>8</v>
      </c>
      <c r="AD2895">
        <f t="shared" si="367"/>
        <v>13</v>
      </c>
    </row>
    <row r="2896" spans="1:3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5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1">
        <f t="shared" si="364"/>
        <v>42037.986284722225</v>
      </c>
      <c r="T2896" s="11">
        <f t="shared" si="365"/>
        <v>42097.944618055553</v>
      </c>
      <c r="AC2896">
        <f t="shared" si="366"/>
        <v>8</v>
      </c>
      <c r="AD2896">
        <f t="shared" si="367"/>
        <v>13</v>
      </c>
    </row>
    <row r="2897" spans="1:3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4.5999999999999996</v>
      </c>
      <c r="P2897" s="5">
        <f t="shared" si="361"/>
        <v>5.75</v>
      </c>
      <c r="Q2897" t="str">
        <f t="shared" si="362"/>
        <v>theater</v>
      </c>
      <c r="R2897" t="str">
        <f t="shared" si="363"/>
        <v>plays</v>
      </c>
      <c r="S2897" s="11">
        <f t="shared" si="364"/>
        <v>41811.555462962962</v>
      </c>
      <c r="T2897" s="11">
        <f t="shared" si="365"/>
        <v>41812.875</v>
      </c>
      <c r="AC2897">
        <f t="shared" si="366"/>
        <v>8</v>
      </c>
      <c r="AD2897">
        <f t="shared" si="367"/>
        <v>13</v>
      </c>
    </row>
    <row r="2898" spans="1:3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20.833333333333336</v>
      </c>
      <c r="P2898" s="5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1">
        <f t="shared" si="364"/>
        <v>42701.908807870372</v>
      </c>
      <c r="T2898" s="11">
        <f t="shared" si="365"/>
        <v>42716.25</v>
      </c>
      <c r="AC2898">
        <f t="shared" si="366"/>
        <v>8</v>
      </c>
      <c r="AD2898">
        <f t="shared" si="367"/>
        <v>13</v>
      </c>
    </row>
    <row r="2899" spans="1:3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</v>
      </c>
      <c r="P2899" s="5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1">
        <f t="shared" si="364"/>
        <v>42258.646504629629</v>
      </c>
      <c r="T2899" s="11">
        <f t="shared" si="365"/>
        <v>42288.645196759258</v>
      </c>
      <c r="AC2899">
        <f t="shared" si="366"/>
        <v>8</v>
      </c>
      <c r="AD2899">
        <f t="shared" si="367"/>
        <v>13</v>
      </c>
    </row>
    <row r="2900" spans="1:3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4.2133333333333338</v>
      </c>
      <c r="P2900" s="5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1">
        <f t="shared" si="364"/>
        <v>42278.664965277778</v>
      </c>
      <c r="T2900" s="11">
        <f t="shared" si="365"/>
        <v>42308.664965277778</v>
      </c>
      <c r="AC2900">
        <f t="shared" si="366"/>
        <v>8</v>
      </c>
      <c r="AD2900">
        <f t="shared" si="367"/>
        <v>13</v>
      </c>
    </row>
    <row r="2901" spans="1:3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5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1">
        <f t="shared" si="364"/>
        <v>42515.078217592592</v>
      </c>
      <c r="T2901" s="11">
        <f t="shared" si="365"/>
        <v>42575.078217592592</v>
      </c>
      <c r="AC2901">
        <f t="shared" si="366"/>
        <v>8</v>
      </c>
      <c r="AD2901">
        <f t="shared" si="367"/>
        <v>13</v>
      </c>
    </row>
    <row r="2902" spans="1:3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61.909090909090914</v>
      </c>
      <c r="P2902" s="5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1">
        <f t="shared" si="364"/>
        <v>41830.234166666669</v>
      </c>
      <c r="T2902" s="11">
        <f t="shared" si="365"/>
        <v>41860.234166666669</v>
      </c>
      <c r="AC2902">
        <f t="shared" si="366"/>
        <v>8</v>
      </c>
      <c r="AD2902">
        <f t="shared" si="367"/>
        <v>13</v>
      </c>
    </row>
    <row r="2903" spans="1:3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0.8</v>
      </c>
      <c r="P2903" s="5">
        <f t="shared" si="361"/>
        <v>3</v>
      </c>
      <c r="Q2903" t="str">
        <f t="shared" si="362"/>
        <v>theater</v>
      </c>
      <c r="R2903" t="str">
        <f t="shared" si="363"/>
        <v>plays</v>
      </c>
      <c r="S2903" s="11">
        <f t="shared" si="364"/>
        <v>41982.904386574075</v>
      </c>
      <c r="T2903" s="11">
        <f t="shared" si="365"/>
        <v>42042.904386574075</v>
      </c>
      <c r="AC2903">
        <f t="shared" si="366"/>
        <v>8</v>
      </c>
      <c r="AD2903">
        <f t="shared" si="367"/>
        <v>13</v>
      </c>
    </row>
    <row r="2904" spans="1:3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1.6666666666666666E-2</v>
      </c>
      <c r="P2904" s="5">
        <f t="shared" si="361"/>
        <v>25</v>
      </c>
      <c r="Q2904" t="str">
        <f t="shared" si="362"/>
        <v>theater</v>
      </c>
      <c r="R2904" t="str">
        <f t="shared" si="363"/>
        <v>plays</v>
      </c>
      <c r="S2904" s="11">
        <f t="shared" si="364"/>
        <v>42210.439768518518</v>
      </c>
      <c r="T2904" s="11">
        <f t="shared" si="365"/>
        <v>42240.439768518518</v>
      </c>
      <c r="AC2904">
        <f t="shared" si="366"/>
        <v>8</v>
      </c>
      <c r="AD2904">
        <f t="shared" si="367"/>
        <v>13</v>
      </c>
    </row>
    <row r="2905" spans="1:3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0.77999999999999992</v>
      </c>
      <c r="P2905" s="5">
        <f t="shared" si="361"/>
        <v>9.75</v>
      </c>
      <c r="Q2905" t="str">
        <f t="shared" si="362"/>
        <v>theater</v>
      </c>
      <c r="R2905" t="str">
        <f t="shared" si="363"/>
        <v>plays</v>
      </c>
      <c r="S2905" s="11">
        <f t="shared" si="364"/>
        <v>42196.166874999995</v>
      </c>
      <c r="T2905" s="11">
        <f t="shared" si="365"/>
        <v>42256.166874999995</v>
      </c>
      <c r="AC2905">
        <f t="shared" si="366"/>
        <v>8</v>
      </c>
      <c r="AD2905">
        <f t="shared" si="367"/>
        <v>13</v>
      </c>
    </row>
    <row r="2906" spans="1:3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5</v>
      </c>
      <c r="P2906" s="5">
        <f t="shared" si="361"/>
        <v>18.75</v>
      </c>
      <c r="Q2906" t="str">
        <f t="shared" si="362"/>
        <v>theater</v>
      </c>
      <c r="R2906" t="str">
        <f t="shared" si="363"/>
        <v>plays</v>
      </c>
      <c r="S2906" s="11">
        <f t="shared" si="364"/>
        <v>41940.967951388891</v>
      </c>
      <c r="T2906" s="11">
        <f t="shared" si="365"/>
        <v>41952.5</v>
      </c>
      <c r="AC2906">
        <f t="shared" si="366"/>
        <v>8</v>
      </c>
      <c r="AD2906">
        <f t="shared" si="367"/>
        <v>13</v>
      </c>
    </row>
    <row r="2907" spans="1:3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17.771428571428572</v>
      </c>
      <c r="P2907" s="5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1">
        <f t="shared" si="364"/>
        <v>42606.056863425925</v>
      </c>
      <c r="T2907" s="11">
        <f t="shared" si="365"/>
        <v>42620.056863425925</v>
      </c>
      <c r="AC2907">
        <f t="shared" si="366"/>
        <v>8</v>
      </c>
      <c r="AD2907">
        <f t="shared" si="367"/>
        <v>13</v>
      </c>
    </row>
    <row r="2908" spans="1:3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9.4166666666666661</v>
      </c>
      <c r="P2908" s="5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1">
        <f t="shared" si="364"/>
        <v>42199.648912037039</v>
      </c>
      <c r="T2908" s="11">
        <f t="shared" si="365"/>
        <v>42217.041666666672</v>
      </c>
      <c r="AC2908">
        <f t="shared" si="366"/>
        <v>8</v>
      </c>
      <c r="AD2908">
        <f t="shared" si="367"/>
        <v>13</v>
      </c>
    </row>
    <row r="2909" spans="1:3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0.08</v>
      </c>
      <c r="P2909" s="5">
        <f t="shared" si="361"/>
        <v>1</v>
      </c>
      <c r="Q2909" t="str">
        <f t="shared" si="362"/>
        <v>theater</v>
      </c>
      <c r="R2909" t="str">
        <f t="shared" si="363"/>
        <v>plays</v>
      </c>
      <c r="S2909" s="11">
        <f t="shared" si="364"/>
        <v>42444.877743055556</v>
      </c>
      <c r="T2909" s="11">
        <f t="shared" si="365"/>
        <v>42504.877743055556</v>
      </c>
      <c r="AC2909">
        <f t="shared" si="366"/>
        <v>8</v>
      </c>
      <c r="AD2909">
        <f t="shared" si="367"/>
        <v>13</v>
      </c>
    </row>
    <row r="2910" spans="1:3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</v>
      </c>
      <c r="P2910" s="5">
        <f t="shared" si="361"/>
        <v>52.8</v>
      </c>
      <c r="Q2910" t="str">
        <f t="shared" si="362"/>
        <v>theater</v>
      </c>
      <c r="R2910" t="str">
        <f t="shared" si="363"/>
        <v>plays</v>
      </c>
      <c r="S2910" s="11">
        <f t="shared" si="364"/>
        <v>42499.73170138889</v>
      </c>
      <c r="T2910" s="11">
        <f t="shared" si="365"/>
        <v>42529.73170138889</v>
      </c>
      <c r="AC2910">
        <f t="shared" si="366"/>
        <v>8</v>
      </c>
      <c r="AD2910">
        <f t="shared" si="367"/>
        <v>13</v>
      </c>
    </row>
    <row r="2911" spans="1:3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1.1111111111111112E-2</v>
      </c>
      <c r="P2911" s="5">
        <f t="shared" si="361"/>
        <v>20</v>
      </c>
      <c r="Q2911" t="str">
        <f t="shared" si="362"/>
        <v>theater</v>
      </c>
      <c r="R2911" t="str">
        <f t="shared" si="363"/>
        <v>plays</v>
      </c>
      <c r="S2911" s="11">
        <f t="shared" si="364"/>
        <v>41929.266215277778</v>
      </c>
      <c r="T2911" s="11">
        <f t="shared" si="365"/>
        <v>41968.823611111111</v>
      </c>
      <c r="AC2911">
        <f t="shared" si="366"/>
        <v>8</v>
      </c>
      <c r="AD2911">
        <f t="shared" si="367"/>
        <v>13</v>
      </c>
    </row>
    <row r="2912" spans="1:3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3.3333333333333335E-3</v>
      </c>
      <c r="P2912" s="5">
        <f t="shared" si="361"/>
        <v>1</v>
      </c>
      <c r="Q2912" t="str">
        <f t="shared" si="362"/>
        <v>theater</v>
      </c>
      <c r="R2912" t="str">
        <f t="shared" si="363"/>
        <v>plays</v>
      </c>
      <c r="S2912" s="11">
        <f t="shared" si="364"/>
        <v>42107.841284722221</v>
      </c>
      <c r="T2912" s="11">
        <f t="shared" si="365"/>
        <v>42167.841284722221</v>
      </c>
      <c r="AC2912">
        <f t="shared" si="366"/>
        <v>8</v>
      </c>
      <c r="AD2912">
        <f t="shared" si="367"/>
        <v>13</v>
      </c>
    </row>
    <row r="2913" spans="1:3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36.5</v>
      </c>
      <c r="P2913" s="5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1">
        <f t="shared" si="364"/>
        <v>42142.768819444449</v>
      </c>
      <c r="T2913" s="11">
        <f t="shared" si="365"/>
        <v>42182.768819444449</v>
      </c>
      <c r="AC2913">
        <f t="shared" si="366"/>
        <v>8</v>
      </c>
      <c r="AD2913">
        <f t="shared" si="367"/>
        <v>13</v>
      </c>
    </row>
    <row r="2914" spans="1:3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14.058171745152354</v>
      </c>
      <c r="P2914" s="5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1">
        <f t="shared" si="364"/>
        <v>42354.131643518514</v>
      </c>
      <c r="T2914" s="11">
        <f t="shared" si="365"/>
        <v>42384.131643518514</v>
      </c>
      <c r="AC2914">
        <f t="shared" si="366"/>
        <v>8</v>
      </c>
      <c r="AD2914">
        <f t="shared" si="367"/>
        <v>13</v>
      </c>
    </row>
    <row r="2915" spans="1:3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0.02</v>
      </c>
      <c r="P2915" s="5">
        <f t="shared" si="361"/>
        <v>1</v>
      </c>
      <c r="Q2915" t="str">
        <f t="shared" si="362"/>
        <v>theater</v>
      </c>
      <c r="R2915" t="str">
        <f t="shared" si="363"/>
        <v>plays</v>
      </c>
      <c r="S2915" s="11">
        <f t="shared" si="364"/>
        <v>41828.922905092593</v>
      </c>
      <c r="T2915" s="11">
        <f t="shared" si="365"/>
        <v>41888.922905092593</v>
      </c>
      <c r="AC2915">
        <f t="shared" si="366"/>
        <v>8</v>
      </c>
      <c r="AD2915">
        <f t="shared" si="367"/>
        <v>13</v>
      </c>
    </row>
    <row r="2916" spans="1:3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4.0000000000000001E-3</v>
      </c>
      <c r="P2916" s="5">
        <f t="shared" si="361"/>
        <v>1</v>
      </c>
      <c r="Q2916" t="str">
        <f t="shared" si="362"/>
        <v>theater</v>
      </c>
      <c r="R2916" t="str">
        <f t="shared" si="363"/>
        <v>plays</v>
      </c>
      <c r="S2916" s="11">
        <f t="shared" si="364"/>
        <v>42017.907337962963</v>
      </c>
      <c r="T2916" s="11">
        <f t="shared" si="365"/>
        <v>42077.865671296298</v>
      </c>
      <c r="AC2916">
        <f t="shared" si="366"/>
        <v>8</v>
      </c>
      <c r="AD2916">
        <f t="shared" si="367"/>
        <v>13</v>
      </c>
    </row>
    <row r="2917" spans="1:3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61.1</v>
      </c>
      <c r="P2917" s="5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1">
        <f t="shared" si="364"/>
        <v>42415.398032407407</v>
      </c>
      <c r="T2917" s="11">
        <f t="shared" si="365"/>
        <v>42445.356365740736</v>
      </c>
      <c r="AC2917">
        <f t="shared" si="366"/>
        <v>8</v>
      </c>
      <c r="AD2917">
        <f t="shared" si="367"/>
        <v>13</v>
      </c>
    </row>
    <row r="2918" spans="1:3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7.8378378378378386</v>
      </c>
      <c r="P2918" s="5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1">
        <f t="shared" si="364"/>
        <v>41755.476724537039</v>
      </c>
      <c r="T2918" s="11">
        <f t="shared" si="365"/>
        <v>41778.476724537039</v>
      </c>
      <c r="AC2918">
        <f t="shared" si="366"/>
        <v>8</v>
      </c>
      <c r="AD2918">
        <f t="shared" si="367"/>
        <v>13</v>
      </c>
    </row>
    <row r="2919" spans="1:3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21.85</v>
      </c>
      <c r="P2919" s="5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1">
        <f t="shared" si="364"/>
        <v>42245.234340277777</v>
      </c>
      <c r="T2919" s="11">
        <f t="shared" si="365"/>
        <v>42263.234340277777</v>
      </c>
      <c r="AC2919">
        <f t="shared" si="366"/>
        <v>8</v>
      </c>
      <c r="AD2919">
        <f t="shared" si="367"/>
        <v>13</v>
      </c>
    </row>
    <row r="2920" spans="1:3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27.24</v>
      </c>
      <c r="P2920" s="5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1">
        <f t="shared" si="364"/>
        <v>42278.629710648151</v>
      </c>
      <c r="T2920" s="11">
        <f t="shared" si="365"/>
        <v>42306.629710648151</v>
      </c>
      <c r="AC2920">
        <f t="shared" si="366"/>
        <v>8</v>
      </c>
      <c r="AD2920">
        <f t="shared" si="367"/>
        <v>13</v>
      </c>
    </row>
    <row r="2921" spans="1:3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</v>
      </c>
      <c r="P2921" s="5">
        <f t="shared" si="361"/>
        <v>8.5</v>
      </c>
      <c r="Q2921" t="str">
        <f t="shared" si="362"/>
        <v>theater</v>
      </c>
      <c r="R2921" t="str">
        <f t="shared" si="363"/>
        <v>plays</v>
      </c>
      <c r="S2921" s="11">
        <f t="shared" si="364"/>
        <v>41826.61954861111</v>
      </c>
      <c r="T2921" s="11">
        <f t="shared" si="365"/>
        <v>41856.61954861111</v>
      </c>
      <c r="AC2921">
        <f t="shared" si="366"/>
        <v>8</v>
      </c>
      <c r="AD2921">
        <f t="shared" si="367"/>
        <v>13</v>
      </c>
    </row>
    <row r="2922" spans="1:3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26.840000000000003</v>
      </c>
      <c r="P2922" s="5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1">
        <f t="shared" si="364"/>
        <v>42058.792476851857</v>
      </c>
      <c r="T2922" s="11">
        <f t="shared" si="365"/>
        <v>42088.750810185185</v>
      </c>
      <c r="AC2922">
        <f t="shared" si="366"/>
        <v>8</v>
      </c>
      <c r="AD2922">
        <f t="shared" si="367"/>
        <v>13</v>
      </c>
    </row>
    <row r="2923" spans="1:3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129</v>
      </c>
      <c r="P2923" s="5">
        <f t="shared" si="361"/>
        <v>43</v>
      </c>
      <c r="Q2923" t="str">
        <f t="shared" si="362"/>
        <v>theater</v>
      </c>
      <c r="R2923" t="str">
        <f t="shared" si="363"/>
        <v>musical</v>
      </c>
      <c r="S2923" s="11">
        <f t="shared" si="364"/>
        <v>41877.886620370373</v>
      </c>
      <c r="T2923" s="11">
        <f t="shared" si="365"/>
        <v>41907.886620370373</v>
      </c>
      <c r="AC2923">
        <f t="shared" si="366"/>
        <v>8</v>
      </c>
      <c r="AD2923">
        <f t="shared" si="367"/>
        <v>15</v>
      </c>
    </row>
    <row r="2924" spans="1:3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100</v>
      </c>
      <c r="P2924" s="5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1">
        <f t="shared" si="364"/>
        <v>42097.874155092592</v>
      </c>
      <c r="T2924" s="11">
        <f t="shared" si="365"/>
        <v>42142.874155092592</v>
      </c>
      <c r="AC2924">
        <f t="shared" si="366"/>
        <v>8</v>
      </c>
      <c r="AD2924">
        <f t="shared" si="367"/>
        <v>15</v>
      </c>
    </row>
    <row r="2925" spans="1:3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100</v>
      </c>
      <c r="P2925" s="5">
        <f t="shared" si="361"/>
        <v>30</v>
      </c>
      <c r="Q2925" t="str">
        <f t="shared" si="362"/>
        <v>theater</v>
      </c>
      <c r="R2925" t="str">
        <f t="shared" si="363"/>
        <v>musical</v>
      </c>
      <c r="S2925" s="11">
        <f t="shared" si="364"/>
        <v>42013.15253472222</v>
      </c>
      <c r="T2925" s="11">
        <f t="shared" si="365"/>
        <v>42028.125</v>
      </c>
      <c r="AC2925">
        <f t="shared" si="366"/>
        <v>8</v>
      </c>
      <c r="AD2925">
        <f t="shared" si="367"/>
        <v>15</v>
      </c>
    </row>
    <row r="2926" spans="1:3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103.2</v>
      </c>
      <c r="P2926" s="5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1">
        <f t="shared" si="364"/>
        <v>42103.556828703702</v>
      </c>
      <c r="T2926" s="11">
        <f t="shared" si="365"/>
        <v>42133.165972222225</v>
      </c>
      <c r="AC2926">
        <f t="shared" si="366"/>
        <v>8</v>
      </c>
      <c r="AD2926">
        <f t="shared" si="367"/>
        <v>15</v>
      </c>
    </row>
    <row r="2927" spans="1:3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102.44597777777777</v>
      </c>
      <c r="P2927" s="5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1">
        <f t="shared" si="364"/>
        <v>41863.584120370375</v>
      </c>
      <c r="T2927" s="11">
        <f t="shared" si="365"/>
        <v>41893.584120370375</v>
      </c>
      <c r="AC2927">
        <f t="shared" si="366"/>
        <v>8</v>
      </c>
      <c r="AD2927">
        <f t="shared" si="367"/>
        <v>15</v>
      </c>
    </row>
    <row r="2928" spans="1:3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125</v>
      </c>
      <c r="P2928" s="5">
        <f t="shared" si="361"/>
        <v>75</v>
      </c>
      <c r="Q2928" t="str">
        <f t="shared" si="362"/>
        <v>theater</v>
      </c>
      <c r="R2928" t="str">
        <f t="shared" si="363"/>
        <v>musical</v>
      </c>
      <c r="S2928" s="11">
        <f t="shared" si="364"/>
        <v>42044.765960648147</v>
      </c>
      <c r="T2928" s="11">
        <f t="shared" si="365"/>
        <v>42058.765960648147</v>
      </c>
      <c r="AC2928">
        <f t="shared" si="366"/>
        <v>8</v>
      </c>
      <c r="AD2928">
        <f t="shared" si="367"/>
        <v>15</v>
      </c>
    </row>
    <row r="2929" spans="1:3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130.83333333333334</v>
      </c>
      <c r="P2929" s="5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1">
        <f t="shared" si="364"/>
        <v>41806.669317129628</v>
      </c>
      <c r="T2929" s="11">
        <f t="shared" si="365"/>
        <v>41835.208333333336</v>
      </c>
      <c r="AC2929">
        <f t="shared" si="366"/>
        <v>8</v>
      </c>
      <c r="AD2929">
        <f t="shared" si="367"/>
        <v>15</v>
      </c>
    </row>
    <row r="2930" spans="1:3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100</v>
      </c>
      <c r="P2930" s="5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1">
        <f t="shared" si="364"/>
        <v>42403.998217592598</v>
      </c>
      <c r="T2930" s="11">
        <f t="shared" si="365"/>
        <v>42433.998217592598</v>
      </c>
      <c r="AC2930">
        <f t="shared" si="366"/>
        <v>8</v>
      </c>
      <c r="AD2930">
        <f t="shared" si="367"/>
        <v>15</v>
      </c>
    </row>
    <row r="2931" spans="1:3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102.06937499999999</v>
      </c>
      <c r="P2931" s="5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1">
        <f t="shared" si="364"/>
        <v>41754.564328703702</v>
      </c>
      <c r="T2931" s="11">
        <f t="shared" si="365"/>
        <v>41784.564328703702</v>
      </c>
      <c r="AC2931">
        <f t="shared" si="366"/>
        <v>8</v>
      </c>
      <c r="AD2931">
        <f t="shared" si="367"/>
        <v>15</v>
      </c>
    </row>
    <row r="2932" spans="1:3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100.92000000000002</v>
      </c>
      <c r="P2932" s="5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1">
        <f t="shared" si="364"/>
        <v>42101.584074074075</v>
      </c>
      <c r="T2932" s="11">
        <f t="shared" si="365"/>
        <v>42131.584074074075</v>
      </c>
      <c r="AC2932">
        <f t="shared" si="366"/>
        <v>8</v>
      </c>
      <c r="AD2932">
        <f t="shared" si="367"/>
        <v>15</v>
      </c>
    </row>
    <row r="2933" spans="1:3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106</v>
      </c>
      <c r="P2933" s="5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1">
        <f t="shared" si="364"/>
        <v>41872.291238425925</v>
      </c>
      <c r="T2933" s="11">
        <f t="shared" si="365"/>
        <v>41897.255555555559</v>
      </c>
      <c r="AC2933">
        <f t="shared" si="366"/>
        <v>8</v>
      </c>
      <c r="AD2933">
        <f t="shared" si="367"/>
        <v>15</v>
      </c>
    </row>
    <row r="2934" spans="1:3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105.0967741935484</v>
      </c>
      <c r="P2934" s="5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1">
        <f t="shared" si="364"/>
        <v>42025.164780092593</v>
      </c>
      <c r="T2934" s="11">
        <f t="shared" si="365"/>
        <v>42056.458333333328</v>
      </c>
      <c r="AC2934">
        <f t="shared" si="366"/>
        <v>8</v>
      </c>
      <c r="AD2934">
        <f t="shared" si="367"/>
        <v>15</v>
      </c>
    </row>
    <row r="2935" spans="1:3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102.76</v>
      </c>
      <c r="P2935" s="5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1">
        <f t="shared" si="364"/>
        <v>42495.956631944442</v>
      </c>
      <c r="T2935" s="11">
        <f t="shared" si="365"/>
        <v>42525.956631944442</v>
      </c>
      <c r="AC2935">
        <f t="shared" si="366"/>
        <v>8</v>
      </c>
      <c r="AD2935">
        <f t="shared" si="367"/>
        <v>15</v>
      </c>
    </row>
    <row r="2936" spans="1:3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108</v>
      </c>
      <c r="P2936" s="5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1">
        <f t="shared" si="364"/>
        <v>41775.636157407411</v>
      </c>
      <c r="T2936" s="11">
        <f t="shared" si="365"/>
        <v>41805.636157407411</v>
      </c>
      <c r="AC2936">
        <f t="shared" si="366"/>
        <v>8</v>
      </c>
      <c r="AD2936">
        <f t="shared" si="367"/>
        <v>15</v>
      </c>
    </row>
    <row r="2937" spans="1:3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100.88571428571429</v>
      </c>
      <c r="P2937" s="5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1">
        <f t="shared" si="364"/>
        <v>42553.583425925928</v>
      </c>
      <c r="T2937" s="11">
        <f t="shared" si="365"/>
        <v>42611.708333333328</v>
      </c>
      <c r="AC2937">
        <f t="shared" si="366"/>
        <v>8</v>
      </c>
      <c r="AD2937">
        <f t="shared" si="367"/>
        <v>15</v>
      </c>
    </row>
    <row r="2938" spans="1:3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128</v>
      </c>
      <c r="P2938" s="5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1">
        <f t="shared" si="364"/>
        <v>41912.650729166664</v>
      </c>
      <c r="T2938" s="11">
        <f t="shared" si="365"/>
        <v>41925.207638888889</v>
      </c>
      <c r="AC2938">
        <f t="shared" si="366"/>
        <v>8</v>
      </c>
      <c r="AD2938">
        <f t="shared" si="367"/>
        <v>15</v>
      </c>
    </row>
    <row r="2939" spans="1:3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133.33333333333331</v>
      </c>
      <c r="P2939" s="5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1">
        <f t="shared" si="364"/>
        <v>41803.457326388889</v>
      </c>
      <c r="T2939" s="11">
        <f t="shared" si="365"/>
        <v>41833.457326388889</v>
      </c>
      <c r="AC2939">
        <f t="shared" si="366"/>
        <v>8</v>
      </c>
      <c r="AD2939">
        <f t="shared" si="367"/>
        <v>15</v>
      </c>
    </row>
    <row r="2940" spans="1:3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101.375</v>
      </c>
      <c r="P2940" s="5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1">
        <f t="shared" si="364"/>
        <v>42004.703865740739</v>
      </c>
      <c r="T2940" s="11">
        <f t="shared" si="365"/>
        <v>42034.703865740739</v>
      </c>
      <c r="AC2940">
        <f t="shared" si="366"/>
        <v>8</v>
      </c>
      <c r="AD2940">
        <f t="shared" si="367"/>
        <v>15</v>
      </c>
    </row>
    <row r="2941" spans="1:3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102.875</v>
      </c>
      <c r="P2941" s="5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1">
        <f t="shared" si="364"/>
        <v>41845.809166666666</v>
      </c>
      <c r="T2941" s="11">
        <f t="shared" si="365"/>
        <v>41879.041666666664</v>
      </c>
      <c r="AC2941">
        <f t="shared" si="366"/>
        <v>8</v>
      </c>
      <c r="AD2941">
        <f t="shared" si="367"/>
        <v>15</v>
      </c>
    </row>
    <row r="2942" spans="1:3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107.24000000000001</v>
      </c>
      <c r="P2942" s="5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1">
        <f t="shared" si="364"/>
        <v>41982.773356481484</v>
      </c>
      <c r="T2942" s="11">
        <f t="shared" si="365"/>
        <v>42022.773356481484</v>
      </c>
      <c r="AC2942">
        <f t="shared" si="366"/>
        <v>8</v>
      </c>
      <c r="AD2942">
        <f t="shared" si="367"/>
        <v>15</v>
      </c>
    </row>
    <row r="2943" spans="1:3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4.0000000000000001E-3</v>
      </c>
      <c r="P2943" s="5">
        <f t="shared" si="361"/>
        <v>1</v>
      </c>
      <c r="Q2943" t="str">
        <f t="shared" si="362"/>
        <v>theater</v>
      </c>
      <c r="R2943" t="str">
        <f t="shared" si="363"/>
        <v>spaces</v>
      </c>
      <c r="S2943" s="11">
        <f t="shared" si="364"/>
        <v>42034.960127314815</v>
      </c>
      <c r="T2943" s="11">
        <f t="shared" si="365"/>
        <v>42064.960127314815</v>
      </c>
      <c r="AC2943">
        <f t="shared" si="366"/>
        <v>8</v>
      </c>
      <c r="AD2943">
        <f t="shared" si="367"/>
        <v>14</v>
      </c>
    </row>
    <row r="2944" spans="1:3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20.424999999999997</v>
      </c>
      <c r="P2944" s="5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1">
        <f t="shared" si="364"/>
        <v>42334.803923611107</v>
      </c>
      <c r="T2944" s="11">
        <f t="shared" si="365"/>
        <v>42354.845833333333</v>
      </c>
      <c r="AC2944">
        <f t="shared" si="366"/>
        <v>8</v>
      </c>
      <c r="AD2944">
        <f t="shared" si="367"/>
        <v>14</v>
      </c>
    </row>
    <row r="2945" spans="1:3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5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1">
        <f t="shared" si="364"/>
        <v>42077.129398148143</v>
      </c>
      <c r="T2945" s="11">
        <f t="shared" si="365"/>
        <v>42107.129398148143</v>
      </c>
      <c r="AC2945">
        <f t="shared" si="366"/>
        <v>8</v>
      </c>
      <c r="AD2945">
        <f t="shared" si="367"/>
        <v>14</v>
      </c>
    </row>
    <row r="2946" spans="1:3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1</v>
      </c>
      <c r="P2946" s="5">
        <f t="shared" si="361"/>
        <v>100</v>
      </c>
      <c r="Q2946" t="str">
        <f t="shared" si="362"/>
        <v>theater</v>
      </c>
      <c r="R2946" t="str">
        <f t="shared" si="363"/>
        <v>spaces</v>
      </c>
      <c r="S2946" s="11">
        <f t="shared" si="364"/>
        <v>42132.9143287037</v>
      </c>
      <c r="T2946" s="11">
        <f t="shared" si="365"/>
        <v>42162.9143287037</v>
      </c>
      <c r="AC2946">
        <f t="shared" si="366"/>
        <v>8</v>
      </c>
      <c r="AD2946">
        <f t="shared" si="367"/>
        <v>14</v>
      </c>
    </row>
    <row r="2947" spans="1:3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(E2947/D2947)*100</f>
        <v>0</v>
      </c>
      <c r="P2947" s="5" t="e">
        <f t="shared" ref="P2947:P3010" si="369">E2947/L2947</f>
        <v>#DIV/0!</v>
      </c>
      <c r="Q2947" t="str">
        <f t="shared" ref="Q2947:Q3010" si="370">LEFT(N2947,AC2947-1)</f>
        <v>theater</v>
      </c>
      <c r="R2947" t="str">
        <f t="shared" ref="R2947:R3010" si="371">RIGHT(N2947,AD2947-AC2947)</f>
        <v>spaces</v>
      </c>
      <c r="S2947" s="11">
        <f t="shared" ref="S2947:S3010" si="372">(J2947/86400)+DATE(1970,1,1)</f>
        <v>42118.139583333337</v>
      </c>
      <c r="T2947" s="11">
        <f t="shared" ref="T2947:T3010" si="373">(I2947/86400)+DATE(1970,1,1)</f>
        <v>42148.139583333337</v>
      </c>
      <c r="AC2947">
        <f t="shared" ref="AC2947:AC3010" si="374">FIND("/",N2947)</f>
        <v>8</v>
      </c>
      <c r="AD2947">
        <f t="shared" ref="AD2947:AD3010" si="375">LEN(N2947)</f>
        <v>14</v>
      </c>
    </row>
    <row r="2948" spans="1:3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0.1</v>
      </c>
      <c r="P2948" s="5">
        <f t="shared" si="369"/>
        <v>1</v>
      </c>
      <c r="Q2948" t="str">
        <f t="shared" si="370"/>
        <v>theater</v>
      </c>
      <c r="R2948" t="str">
        <f t="shared" si="371"/>
        <v>spaces</v>
      </c>
      <c r="S2948" s="11">
        <f t="shared" si="372"/>
        <v>42567.531157407408</v>
      </c>
      <c r="T2948" s="11">
        <f t="shared" si="373"/>
        <v>42597.531157407408</v>
      </c>
      <c r="AC2948">
        <f t="shared" si="374"/>
        <v>8</v>
      </c>
      <c r="AD2948">
        <f t="shared" si="375"/>
        <v>14</v>
      </c>
    </row>
    <row r="2949" spans="1:3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4.2880000000000003</v>
      </c>
      <c r="P2949" s="5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1">
        <f t="shared" si="372"/>
        <v>42649.562118055561</v>
      </c>
      <c r="T2949" s="11">
        <f t="shared" si="373"/>
        <v>42698.71597222222</v>
      </c>
      <c r="AC2949">
        <f t="shared" si="374"/>
        <v>8</v>
      </c>
      <c r="AD2949">
        <f t="shared" si="375"/>
        <v>14</v>
      </c>
    </row>
    <row r="2950" spans="1:3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4.8000000000000004E-3</v>
      </c>
      <c r="P2950" s="5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1">
        <f t="shared" si="372"/>
        <v>42097.649224537032</v>
      </c>
      <c r="T2950" s="11">
        <f t="shared" si="373"/>
        <v>42157.649224537032</v>
      </c>
      <c r="AC2950">
        <f t="shared" si="374"/>
        <v>8</v>
      </c>
      <c r="AD2950">
        <f t="shared" si="375"/>
        <v>14</v>
      </c>
    </row>
    <row r="2951" spans="1:3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</v>
      </c>
      <c r="P2951" s="5">
        <f t="shared" si="369"/>
        <v>12.5</v>
      </c>
      <c r="Q2951" t="str">
        <f t="shared" si="370"/>
        <v>theater</v>
      </c>
      <c r="R2951" t="str">
        <f t="shared" si="371"/>
        <v>spaces</v>
      </c>
      <c r="S2951" s="11">
        <f t="shared" si="372"/>
        <v>42297.823113425926</v>
      </c>
      <c r="T2951" s="11">
        <f t="shared" si="373"/>
        <v>42327.864780092597</v>
      </c>
      <c r="AC2951">
        <f t="shared" si="374"/>
        <v>8</v>
      </c>
      <c r="AD2951">
        <f t="shared" si="375"/>
        <v>14</v>
      </c>
    </row>
    <row r="2952" spans="1:3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5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1">
        <f t="shared" si="372"/>
        <v>42362.36518518519</v>
      </c>
      <c r="T2952" s="11">
        <f t="shared" si="373"/>
        <v>42392.36518518519</v>
      </c>
      <c r="AC2952">
        <f t="shared" si="374"/>
        <v>8</v>
      </c>
      <c r="AD2952">
        <f t="shared" si="375"/>
        <v>14</v>
      </c>
    </row>
    <row r="2953" spans="1:3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2.1919999999999997</v>
      </c>
      <c r="P2953" s="5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1">
        <f t="shared" si="372"/>
        <v>41872.802928240737</v>
      </c>
      <c r="T2953" s="11">
        <f t="shared" si="373"/>
        <v>41917.802928240737</v>
      </c>
      <c r="AC2953">
        <f t="shared" si="374"/>
        <v>8</v>
      </c>
      <c r="AD2953">
        <f t="shared" si="375"/>
        <v>14</v>
      </c>
    </row>
    <row r="2954" spans="1:3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8.0250000000000004</v>
      </c>
      <c r="P2954" s="5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1">
        <f t="shared" si="372"/>
        <v>42628.690266203703</v>
      </c>
      <c r="T2954" s="11">
        <f t="shared" si="373"/>
        <v>42660.166666666672</v>
      </c>
      <c r="AC2954">
        <f t="shared" si="374"/>
        <v>8</v>
      </c>
      <c r="AD2954">
        <f t="shared" si="375"/>
        <v>14</v>
      </c>
    </row>
    <row r="2955" spans="1:3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0.15125</v>
      </c>
      <c r="P2955" s="5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1">
        <f t="shared" si="372"/>
        <v>42255.791909722218</v>
      </c>
      <c r="T2955" s="11">
        <f t="shared" si="373"/>
        <v>42285.791909722218</v>
      </c>
      <c r="AC2955">
        <f t="shared" si="374"/>
        <v>8</v>
      </c>
      <c r="AD2955">
        <f t="shared" si="375"/>
        <v>14</v>
      </c>
    </row>
    <row r="2956" spans="1:3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5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1">
        <f t="shared" si="372"/>
        <v>42790.583368055552</v>
      </c>
      <c r="T2956" s="11">
        <f t="shared" si="373"/>
        <v>42810.541701388887</v>
      </c>
      <c r="AC2956">
        <f t="shared" si="374"/>
        <v>8</v>
      </c>
      <c r="AD2956">
        <f t="shared" si="375"/>
        <v>14</v>
      </c>
    </row>
    <row r="2957" spans="1:3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59.583333333333336</v>
      </c>
      <c r="P2957" s="5">
        <f t="shared" si="369"/>
        <v>65</v>
      </c>
      <c r="Q2957" t="str">
        <f t="shared" si="370"/>
        <v>theater</v>
      </c>
      <c r="R2957" t="str">
        <f t="shared" si="371"/>
        <v>spaces</v>
      </c>
      <c r="S2957" s="11">
        <f t="shared" si="372"/>
        <v>42141.741307870368</v>
      </c>
      <c r="T2957" s="11">
        <f t="shared" si="373"/>
        <v>42171.741307870368</v>
      </c>
      <c r="AC2957">
        <f t="shared" si="374"/>
        <v>8</v>
      </c>
      <c r="AD2957">
        <f t="shared" si="375"/>
        <v>14</v>
      </c>
    </row>
    <row r="2958" spans="1:3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16.734177215189874</v>
      </c>
      <c r="P2958" s="5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1">
        <f t="shared" si="372"/>
        <v>42464.958912037036</v>
      </c>
      <c r="T2958" s="11">
        <f t="shared" si="373"/>
        <v>42494.958912037036</v>
      </c>
      <c r="AC2958">
        <f t="shared" si="374"/>
        <v>8</v>
      </c>
      <c r="AD2958">
        <f t="shared" si="375"/>
        <v>14</v>
      </c>
    </row>
    <row r="2959" spans="1:3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1.8666666666666669</v>
      </c>
      <c r="P2959" s="5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1">
        <f t="shared" si="372"/>
        <v>42031.011249999996</v>
      </c>
      <c r="T2959" s="11">
        <f t="shared" si="373"/>
        <v>42090.969583333332</v>
      </c>
      <c r="AC2959">
        <f t="shared" si="374"/>
        <v>8</v>
      </c>
      <c r="AD2959">
        <f t="shared" si="375"/>
        <v>14</v>
      </c>
    </row>
    <row r="2960" spans="1:3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5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1">
        <f t="shared" si="372"/>
        <v>42438.779131944444</v>
      </c>
      <c r="T2960" s="11">
        <f t="shared" si="373"/>
        <v>42498.73746527778</v>
      </c>
      <c r="AC2960">
        <f t="shared" si="374"/>
        <v>8</v>
      </c>
      <c r="AD2960">
        <f t="shared" si="375"/>
        <v>14</v>
      </c>
    </row>
    <row r="2961" spans="1:3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5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1">
        <f t="shared" si="372"/>
        <v>42498.008391203708</v>
      </c>
      <c r="T2961" s="11">
        <f t="shared" si="373"/>
        <v>42528.008391203708</v>
      </c>
      <c r="AC2961">
        <f t="shared" si="374"/>
        <v>8</v>
      </c>
      <c r="AD2961">
        <f t="shared" si="375"/>
        <v>14</v>
      </c>
    </row>
    <row r="2962" spans="1:3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5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1">
        <f t="shared" si="372"/>
        <v>41863.757210648146</v>
      </c>
      <c r="T2962" s="11">
        <f t="shared" si="373"/>
        <v>41893.757210648146</v>
      </c>
      <c r="AC2962">
        <f t="shared" si="374"/>
        <v>8</v>
      </c>
      <c r="AD2962">
        <f t="shared" si="375"/>
        <v>14</v>
      </c>
    </row>
    <row r="2963" spans="1:3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109.62</v>
      </c>
      <c r="P2963" s="5">
        <f t="shared" si="369"/>
        <v>50.75</v>
      </c>
      <c r="Q2963" t="str">
        <f t="shared" si="370"/>
        <v>theater</v>
      </c>
      <c r="R2963" t="str">
        <f t="shared" si="371"/>
        <v>plays</v>
      </c>
      <c r="S2963" s="11">
        <f t="shared" si="372"/>
        <v>42061.212488425925</v>
      </c>
      <c r="T2963" s="11">
        <f t="shared" si="373"/>
        <v>42089.166666666672</v>
      </c>
      <c r="AC2963">
        <f t="shared" si="374"/>
        <v>8</v>
      </c>
      <c r="AD2963">
        <f t="shared" si="375"/>
        <v>13</v>
      </c>
    </row>
    <row r="2964" spans="1:3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121.8</v>
      </c>
      <c r="P2964" s="5">
        <f t="shared" si="369"/>
        <v>60.9</v>
      </c>
      <c r="Q2964" t="str">
        <f t="shared" si="370"/>
        <v>theater</v>
      </c>
      <c r="R2964" t="str">
        <f t="shared" si="371"/>
        <v>plays</v>
      </c>
      <c r="S2964" s="11">
        <f t="shared" si="372"/>
        <v>42036.24428240741</v>
      </c>
      <c r="T2964" s="11">
        <f t="shared" si="373"/>
        <v>42064.290972222225</v>
      </c>
      <c r="AC2964">
        <f t="shared" si="374"/>
        <v>8</v>
      </c>
      <c r="AD2964">
        <f t="shared" si="375"/>
        <v>13</v>
      </c>
    </row>
    <row r="2965" spans="1:3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106.85</v>
      </c>
      <c r="P2965" s="5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1">
        <f t="shared" si="372"/>
        <v>42157.470185185186</v>
      </c>
      <c r="T2965" s="11">
        <f t="shared" si="373"/>
        <v>42187.470185185186</v>
      </c>
      <c r="AC2965">
        <f t="shared" si="374"/>
        <v>8</v>
      </c>
      <c r="AD2965">
        <f t="shared" si="375"/>
        <v>13</v>
      </c>
    </row>
    <row r="2966" spans="1:3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100.71379999999999</v>
      </c>
      <c r="P2966" s="5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1">
        <f t="shared" si="372"/>
        <v>41827.909942129627</v>
      </c>
      <c r="T2966" s="11">
        <f t="shared" si="373"/>
        <v>41857.897222222222</v>
      </c>
      <c r="AC2966">
        <f t="shared" si="374"/>
        <v>8</v>
      </c>
      <c r="AD2966">
        <f t="shared" si="375"/>
        <v>13</v>
      </c>
    </row>
    <row r="2967" spans="1:3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109.00000000000001</v>
      </c>
      <c r="P2967" s="5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1">
        <f t="shared" si="372"/>
        <v>42162.729548611111</v>
      </c>
      <c r="T2967" s="11">
        <f t="shared" si="373"/>
        <v>42192.729548611111</v>
      </c>
      <c r="AC2967">
        <f t="shared" si="374"/>
        <v>8</v>
      </c>
      <c r="AD2967">
        <f t="shared" si="375"/>
        <v>13</v>
      </c>
    </row>
    <row r="2968" spans="1:3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113.63000000000001</v>
      </c>
      <c r="P2968" s="5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1">
        <f t="shared" si="372"/>
        <v>42233.738564814819</v>
      </c>
      <c r="T2968" s="11">
        <f t="shared" si="373"/>
        <v>42263.738564814819</v>
      </c>
      <c r="AC2968">
        <f t="shared" si="374"/>
        <v>8</v>
      </c>
      <c r="AD2968">
        <f t="shared" si="375"/>
        <v>13</v>
      </c>
    </row>
    <row r="2969" spans="1:3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113.92</v>
      </c>
      <c r="P2969" s="5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1">
        <f t="shared" si="372"/>
        <v>42042.197824074072</v>
      </c>
      <c r="T2969" s="11">
        <f t="shared" si="373"/>
        <v>42072.156157407408</v>
      </c>
      <c r="AC2969">
        <f t="shared" si="374"/>
        <v>8</v>
      </c>
      <c r="AD2969">
        <f t="shared" si="375"/>
        <v>13</v>
      </c>
    </row>
    <row r="2970" spans="1:3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106</v>
      </c>
      <c r="P2970" s="5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1">
        <f t="shared" si="372"/>
        <v>42585.523842592593</v>
      </c>
      <c r="T2970" s="11">
        <f t="shared" si="373"/>
        <v>42599.165972222225</v>
      </c>
      <c r="AC2970">
        <f t="shared" si="374"/>
        <v>8</v>
      </c>
      <c r="AD2970">
        <f t="shared" si="375"/>
        <v>13</v>
      </c>
    </row>
    <row r="2971" spans="1:3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162.5</v>
      </c>
      <c r="P2971" s="5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1">
        <f t="shared" si="372"/>
        <v>42097.786493055552</v>
      </c>
      <c r="T2971" s="11">
        <f t="shared" si="373"/>
        <v>42127.952083333337</v>
      </c>
      <c r="AC2971">
        <f t="shared" si="374"/>
        <v>8</v>
      </c>
      <c r="AD2971">
        <f t="shared" si="375"/>
        <v>13</v>
      </c>
    </row>
    <row r="2972" spans="1:3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106</v>
      </c>
      <c r="P2972" s="5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1">
        <f t="shared" si="372"/>
        <v>41808.669571759259</v>
      </c>
      <c r="T2972" s="11">
        <f t="shared" si="373"/>
        <v>41838.669571759259</v>
      </c>
      <c r="AC2972">
        <f t="shared" si="374"/>
        <v>8</v>
      </c>
      <c r="AD2972">
        <f t="shared" si="375"/>
        <v>13</v>
      </c>
    </row>
    <row r="2973" spans="1:3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100.15624999999999</v>
      </c>
      <c r="P2973" s="5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1">
        <f t="shared" si="372"/>
        <v>41852.658310185187</v>
      </c>
      <c r="T2973" s="11">
        <f t="shared" si="373"/>
        <v>41882.658310185187</v>
      </c>
      <c r="AC2973">
        <f t="shared" si="374"/>
        <v>8</v>
      </c>
      <c r="AD2973">
        <f t="shared" si="375"/>
        <v>13</v>
      </c>
    </row>
    <row r="2974" spans="1:3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105.35000000000001</v>
      </c>
      <c r="P2974" s="5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1">
        <f t="shared" si="372"/>
        <v>42694.110185185185</v>
      </c>
      <c r="T2974" s="11">
        <f t="shared" si="373"/>
        <v>42709.041666666672</v>
      </c>
      <c r="AC2974">
        <f t="shared" si="374"/>
        <v>8</v>
      </c>
      <c r="AD2974">
        <f t="shared" si="375"/>
        <v>13</v>
      </c>
    </row>
    <row r="2975" spans="1:3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174.8</v>
      </c>
      <c r="P2975" s="5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1">
        <f t="shared" si="372"/>
        <v>42341.818379629629</v>
      </c>
      <c r="T2975" s="11">
        <f t="shared" si="373"/>
        <v>42370.166666666672</v>
      </c>
      <c r="AC2975">
        <f t="shared" si="374"/>
        <v>8</v>
      </c>
      <c r="AD2975">
        <f t="shared" si="375"/>
        <v>13</v>
      </c>
    </row>
    <row r="2976" spans="1:3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102</v>
      </c>
      <c r="P2976" s="5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1">
        <f t="shared" si="372"/>
        <v>41880.061006944445</v>
      </c>
      <c r="T2976" s="11">
        <f t="shared" si="373"/>
        <v>41908.065972222219</v>
      </c>
      <c r="AC2976">
        <f t="shared" si="374"/>
        <v>8</v>
      </c>
      <c r="AD2976">
        <f t="shared" si="375"/>
        <v>13</v>
      </c>
    </row>
    <row r="2977" spans="1:3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100.125</v>
      </c>
      <c r="P2977" s="5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1">
        <f t="shared" si="372"/>
        <v>41941.683865740742</v>
      </c>
      <c r="T2977" s="11">
        <f t="shared" si="373"/>
        <v>41970.125</v>
      </c>
      <c r="AC2977">
        <f t="shared" si="374"/>
        <v>8</v>
      </c>
      <c r="AD2977">
        <f t="shared" si="375"/>
        <v>13</v>
      </c>
    </row>
    <row r="2978" spans="1:3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171.42857142857142</v>
      </c>
      <c r="P2978" s="5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1">
        <f t="shared" si="372"/>
        <v>42425.730671296296</v>
      </c>
      <c r="T2978" s="11">
        <f t="shared" si="373"/>
        <v>42442.5</v>
      </c>
      <c r="AC2978">
        <f t="shared" si="374"/>
        <v>8</v>
      </c>
      <c r="AD2978">
        <f t="shared" si="375"/>
        <v>13</v>
      </c>
    </row>
    <row r="2979" spans="1:3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113.56666666666666</v>
      </c>
      <c r="P2979" s="5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1">
        <f t="shared" si="372"/>
        <v>42026.88118055556</v>
      </c>
      <c r="T2979" s="11">
        <f t="shared" si="373"/>
        <v>42086.093055555553</v>
      </c>
      <c r="AC2979">
        <f t="shared" si="374"/>
        <v>8</v>
      </c>
      <c r="AD2979">
        <f t="shared" si="375"/>
        <v>13</v>
      </c>
    </row>
    <row r="2980" spans="1:3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129.46666666666667</v>
      </c>
      <c r="P2980" s="5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1">
        <f t="shared" si="372"/>
        <v>41922.640590277777</v>
      </c>
      <c r="T2980" s="11">
        <f t="shared" si="373"/>
        <v>41932.249305555553</v>
      </c>
      <c r="AC2980">
        <f t="shared" si="374"/>
        <v>8</v>
      </c>
      <c r="AD2980">
        <f t="shared" si="375"/>
        <v>13</v>
      </c>
    </row>
    <row r="2981" spans="1:3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101.4</v>
      </c>
      <c r="P2981" s="5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1">
        <f t="shared" si="372"/>
        <v>41993.824340277773</v>
      </c>
      <c r="T2981" s="11">
        <f t="shared" si="373"/>
        <v>42010.25</v>
      </c>
      <c r="AC2981">
        <f t="shared" si="374"/>
        <v>8</v>
      </c>
      <c r="AD2981">
        <f t="shared" si="375"/>
        <v>13</v>
      </c>
    </row>
    <row r="2982" spans="1:3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109.16666666666666</v>
      </c>
      <c r="P2982" s="5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1">
        <f t="shared" si="372"/>
        <v>42219.915856481486</v>
      </c>
      <c r="T2982" s="11">
        <f t="shared" si="373"/>
        <v>42240.083333333328</v>
      </c>
      <c r="AC2982">
        <f t="shared" si="374"/>
        <v>8</v>
      </c>
      <c r="AD2982">
        <f t="shared" si="375"/>
        <v>13</v>
      </c>
    </row>
    <row r="2983" spans="1:3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128.92500000000001</v>
      </c>
      <c r="P2983" s="5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1">
        <f t="shared" si="372"/>
        <v>42225.559675925921</v>
      </c>
      <c r="T2983" s="11">
        <f t="shared" si="373"/>
        <v>42270.559675925921</v>
      </c>
      <c r="AC2983">
        <f t="shared" si="374"/>
        <v>8</v>
      </c>
      <c r="AD2983">
        <f t="shared" si="375"/>
        <v>14</v>
      </c>
    </row>
    <row r="2984" spans="1:3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102.06</v>
      </c>
      <c r="P2984" s="5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1">
        <f t="shared" si="372"/>
        <v>42381.686840277776</v>
      </c>
      <c r="T2984" s="11">
        <f t="shared" si="373"/>
        <v>42411.686840277776</v>
      </c>
      <c r="AC2984">
        <f t="shared" si="374"/>
        <v>8</v>
      </c>
      <c r="AD2984">
        <f t="shared" si="375"/>
        <v>14</v>
      </c>
    </row>
    <row r="2985" spans="1:3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146.53957758620692</v>
      </c>
      <c r="P2985" s="5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1">
        <f t="shared" si="372"/>
        <v>41894.632361111115</v>
      </c>
      <c r="T2985" s="11">
        <f t="shared" si="373"/>
        <v>41954.674027777779</v>
      </c>
      <c r="AC2985">
        <f t="shared" si="374"/>
        <v>8</v>
      </c>
      <c r="AD2985">
        <f t="shared" si="375"/>
        <v>14</v>
      </c>
    </row>
    <row r="2986" spans="1:3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100.352</v>
      </c>
      <c r="P2986" s="5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1">
        <f t="shared" si="372"/>
        <v>42576.278715277775</v>
      </c>
      <c r="T2986" s="11">
        <f t="shared" si="373"/>
        <v>42606.278715277775</v>
      </c>
      <c r="AC2986">
        <f t="shared" si="374"/>
        <v>8</v>
      </c>
      <c r="AD2986">
        <f t="shared" si="375"/>
        <v>14</v>
      </c>
    </row>
    <row r="2987" spans="1:3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121.64999999999999</v>
      </c>
      <c r="P2987" s="5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1">
        <f t="shared" si="372"/>
        <v>42654.973703703705</v>
      </c>
      <c r="T2987" s="11">
        <f t="shared" si="373"/>
        <v>42674.166666666672</v>
      </c>
      <c r="AC2987">
        <f t="shared" si="374"/>
        <v>8</v>
      </c>
      <c r="AD2987">
        <f t="shared" si="375"/>
        <v>14</v>
      </c>
    </row>
    <row r="2988" spans="1:3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105.5</v>
      </c>
      <c r="P2988" s="5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1">
        <f t="shared" si="372"/>
        <v>42431.500069444446</v>
      </c>
      <c r="T2988" s="11">
        <f t="shared" si="373"/>
        <v>42491.458402777775</v>
      </c>
      <c r="AC2988">
        <f t="shared" si="374"/>
        <v>8</v>
      </c>
      <c r="AD2988">
        <f t="shared" si="375"/>
        <v>14</v>
      </c>
    </row>
    <row r="2989" spans="1:3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110.4008</v>
      </c>
      <c r="P2989" s="5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1">
        <f t="shared" si="372"/>
        <v>42627.307303240741</v>
      </c>
      <c r="T2989" s="11">
        <f t="shared" si="373"/>
        <v>42656</v>
      </c>
      <c r="AC2989">
        <f t="shared" si="374"/>
        <v>8</v>
      </c>
      <c r="AD2989">
        <f t="shared" si="375"/>
        <v>14</v>
      </c>
    </row>
    <row r="2990" spans="1:3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100</v>
      </c>
      <c r="P2990" s="5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1">
        <f t="shared" si="372"/>
        <v>42511.36204861111</v>
      </c>
      <c r="T2990" s="11">
        <f t="shared" si="373"/>
        <v>42541.36204861111</v>
      </c>
      <c r="AC2990">
        <f t="shared" si="374"/>
        <v>8</v>
      </c>
      <c r="AD2990">
        <f t="shared" si="375"/>
        <v>14</v>
      </c>
    </row>
    <row r="2991" spans="1:3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176.535</v>
      </c>
      <c r="P2991" s="5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1">
        <f t="shared" si="372"/>
        <v>42337.02039351852</v>
      </c>
      <c r="T2991" s="11">
        <f t="shared" si="373"/>
        <v>42359.207638888889</v>
      </c>
      <c r="AC2991">
        <f t="shared" si="374"/>
        <v>8</v>
      </c>
      <c r="AD2991">
        <f t="shared" si="375"/>
        <v>14</v>
      </c>
    </row>
    <row r="2992" spans="1:3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100</v>
      </c>
      <c r="P2992" s="5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1">
        <f t="shared" si="372"/>
        <v>42341.57430555555</v>
      </c>
      <c r="T2992" s="11">
        <f t="shared" si="373"/>
        <v>42376.57430555555</v>
      </c>
      <c r="AC2992">
        <f t="shared" si="374"/>
        <v>8</v>
      </c>
      <c r="AD2992">
        <f t="shared" si="375"/>
        <v>14</v>
      </c>
    </row>
    <row r="2993" spans="1:3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103.29411764705883</v>
      </c>
      <c r="P2993" s="5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1">
        <f t="shared" si="372"/>
        <v>42740.837152777778</v>
      </c>
      <c r="T2993" s="11">
        <f t="shared" si="373"/>
        <v>42762.837152777778</v>
      </c>
      <c r="AC2993">
        <f t="shared" si="374"/>
        <v>8</v>
      </c>
      <c r="AD2993">
        <f t="shared" si="375"/>
        <v>14</v>
      </c>
    </row>
    <row r="2994" spans="1:3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104.5</v>
      </c>
      <c r="P2994" s="5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1">
        <f t="shared" si="372"/>
        <v>42622.767476851848</v>
      </c>
      <c r="T2994" s="11">
        <f t="shared" si="373"/>
        <v>42652.767476851848</v>
      </c>
      <c r="AC2994">
        <f t="shared" si="374"/>
        <v>8</v>
      </c>
      <c r="AD2994">
        <f t="shared" si="375"/>
        <v>14</v>
      </c>
    </row>
    <row r="2995" spans="1:3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100.29999999999998</v>
      </c>
      <c r="P2995" s="5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1">
        <f t="shared" si="372"/>
        <v>42390.838738425926</v>
      </c>
      <c r="T2995" s="11">
        <f t="shared" si="373"/>
        <v>42420.838738425926</v>
      </c>
      <c r="AC2995">
        <f t="shared" si="374"/>
        <v>8</v>
      </c>
      <c r="AD2995">
        <f t="shared" si="375"/>
        <v>14</v>
      </c>
    </row>
    <row r="2996" spans="1:3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457.74666666666673</v>
      </c>
      <c r="P2996" s="5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1">
        <f t="shared" si="372"/>
        <v>41885.478842592594</v>
      </c>
      <c r="T2996" s="11">
        <f t="shared" si="373"/>
        <v>41915.478842592594</v>
      </c>
      <c r="AC2996">
        <f t="shared" si="374"/>
        <v>8</v>
      </c>
      <c r="AD2996">
        <f t="shared" si="375"/>
        <v>14</v>
      </c>
    </row>
    <row r="2997" spans="1:3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104.96000000000001</v>
      </c>
      <c r="P2997" s="5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1">
        <f t="shared" si="372"/>
        <v>42724.665173611109</v>
      </c>
      <c r="T2997" s="11">
        <f t="shared" si="373"/>
        <v>42754.665173611109</v>
      </c>
      <c r="AC2997">
        <f t="shared" si="374"/>
        <v>8</v>
      </c>
      <c r="AD2997">
        <f t="shared" si="375"/>
        <v>14</v>
      </c>
    </row>
    <row r="2998" spans="1:3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171.94285714285715</v>
      </c>
      <c r="P2998" s="5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1">
        <f t="shared" si="372"/>
        <v>42090.912499999999</v>
      </c>
      <c r="T2998" s="11">
        <f t="shared" si="373"/>
        <v>42150.912499999999</v>
      </c>
      <c r="AC2998">
        <f t="shared" si="374"/>
        <v>8</v>
      </c>
      <c r="AD2998">
        <f t="shared" si="375"/>
        <v>14</v>
      </c>
    </row>
    <row r="2999" spans="1:3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103.73000000000002</v>
      </c>
      <c r="P2999" s="5">
        <f t="shared" si="369"/>
        <v>90.2</v>
      </c>
      <c r="Q2999" t="str">
        <f t="shared" si="370"/>
        <v>theater</v>
      </c>
      <c r="R2999" t="str">
        <f t="shared" si="371"/>
        <v>spaces</v>
      </c>
      <c r="S2999" s="11">
        <f t="shared" si="372"/>
        <v>42775.733715277776</v>
      </c>
      <c r="T2999" s="11">
        <f t="shared" si="373"/>
        <v>42793.207638888889</v>
      </c>
      <c r="AC2999">
        <f t="shared" si="374"/>
        <v>8</v>
      </c>
      <c r="AD2999">
        <f t="shared" si="375"/>
        <v>14</v>
      </c>
    </row>
    <row r="3000" spans="1:3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103.029</v>
      </c>
      <c r="P3000" s="5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1">
        <f t="shared" si="372"/>
        <v>41778.193622685183</v>
      </c>
      <c r="T3000" s="11">
        <f t="shared" si="373"/>
        <v>41806.184027777781</v>
      </c>
      <c r="AC3000">
        <f t="shared" si="374"/>
        <v>8</v>
      </c>
      <c r="AD3000">
        <f t="shared" si="375"/>
        <v>14</v>
      </c>
    </row>
    <row r="3001" spans="1:3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118.88888888888889</v>
      </c>
      <c r="P3001" s="5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1">
        <f t="shared" si="372"/>
        <v>42780.740277777775</v>
      </c>
      <c r="T3001" s="11">
        <f t="shared" si="373"/>
        <v>42795.083333333328</v>
      </c>
      <c r="AC3001">
        <f t="shared" si="374"/>
        <v>8</v>
      </c>
      <c r="AD3001">
        <f t="shared" si="375"/>
        <v>14</v>
      </c>
    </row>
    <row r="3002" spans="1:3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100</v>
      </c>
      <c r="P3002" s="5">
        <f t="shared" si="369"/>
        <v>62.5</v>
      </c>
      <c r="Q3002" t="str">
        <f t="shared" si="370"/>
        <v>theater</v>
      </c>
      <c r="R3002" t="str">
        <f t="shared" si="371"/>
        <v>spaces</v>
      </c>
      <c r="S3002" s="11">
        <f t="shared" si="372"/>
        <v>42752.827199074076</v>
      </c>
      <c r="T3002" s="11">
        <f t="shared" si="373"/>
        <v>42766.75</v>
      </c>
      <c r="AC3002">
        <f t="shared" si="374"/>
        <v>8</v>
      </c>
      <c r="AD3002">
        <f t="shared" si="375"/>
        <v>14</v>
      </c>
    </row>
    <row r="3003" spans="1:3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318.69988910451895</v>
      </c>
      <c r="P3003" s="5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1">
        <f t="shared" si="372"/>
        <v>42534.895625000005</v>
      </c>
      <c r="T3003" s="11">
        <f t="shared" si="373"/>
        <v>42564.895625000005</v>
      </c>
      <c r="AC3003">
        <f t="shared" si="374"/>
        <v>8</v>
      </c>
      <c r="AD3003">
        <f t="shared" si="375"/>
        <v>14</v>
      </c>
    </row>
    <row r="3004" spans="1:3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108.50614285714286</v>
      </c>
      <c r="P3004" s="5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1">
        <f t="shared" si="372"/>
        <v>41239.83625</v>
      </c>
      <c r="T3004" s="11">
        <f t="shared" si="373"/>
        <v>41269.83625</v>
      </c>
      <c r="AC3004">
        <f t="shared" si="374"/>
        <v>8</v>
      </c>
      <c r="AD3004">
        <f t="shared" si="375"/>
        <v>14</v>
      </c>
    </row>
    <row r="3005" spans="1:3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101.16666666666667</v>
      </c>
      <c r="P3005" s="5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1">
        <f t="shared" si="372"/>
        <v>42398.849259259259</v>
      </c>
      <c r="T3005" s="11">
        <f t="shared" si="373"/>
        <v>42430.249305555553</v>
      </c>
      <c r="AC3005">
        <f t="shared" si="374"/>
        <v>8</v>
      </c>
      <c r="AD3005">
        <f t="shared" si="375"/>
        <v>14</v>
      </c>
    </row>
    <row r="3006" spans="1:3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112.815</v>
      </c>
      <c r="P3006" s="5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1">
        <f t="shared" si="372"/>
        <v>41928.881064814814</v>
      </c>
      <c r="T3006" s="11">
        <f t="shared" si="373"/>
        <v>41958.922731481478</v>
      </c>
      <c r="AC3006">
        <f t="shared" si="374"/>
        <v>8</v>
      </c>
      <c r="AD3006">
        <f t="shared" si="375"/>
        <v>14</v>
      </c>
    </row>
    <row r="3007" spans="1:3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120.49622641509434</v>
      </c>
      <c r="P3007" s="5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1">
        <f t="shared" si="372"/>
        <v>41888.674826388888</v>
      </c>
      <c r="T3007" s="11">
        <f t="shared" si="373"/>
        <v>41918.674826388888</v>
      </c>
      <c r="AC3007">
        <f t="shared" si="374"/>
        <v>8</v>
      </c>
      <c r="AD3007">
        <f t="shared" si="375"/>
        <v>14</v>
      </c>
    </row>
    <row r="3008" spans="1:3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107.74999999999999</v>
      </c>
      <c r="P3008" s="5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1">
        <f t="shared" si="372"/>
        <v>41957.756840277776</v>
      </c>
      <c r="T3008" s="11">
        <f t="shared" si="373"/>
        <v>41987.756840277776</v>
      </c>
      <c r="AC3008">
        <f t="shared" si="374"/>
        <v>8</v>
      </c>
      <c r="AD3008">
        <f t="shared" si="375"/>
        <v>14</v>
      </c>
    </row>
    <row r="3009" spans="1:3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180</v>
      </c>
      <c r="P3009" s="5">
        <f t="shared" si="369"/>
        <v>54</v>
      </c>
      <c r="Q3009" t="str">
        <f t="shared" si="370"/>
        <v>theater</v>
      </c>
      <c r="R3009" t="str">
        <f t="shared" si="371"/>
        <v>spaces</v>
      </c>
      <c r="S3009" s="11">
        <f t="shared" si="372"/>
        <v>42098.216238425928</v>
      </c>
      <c r="T3009" s="11">
        <f t="shared" si="373"/>
        <v>42119.216238425928</v>
      </c>
      <c r="AC3009">
        <f t="shared" si="374"/>
        <v>8</v>
      </c>
      <c r="AD3009">
        <f t="shared" si="375"/>
        <v>14</v>
      </c>
    </row>
    <row r="3010" spans="1:3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101.16666666666667</v>
      </c>
      <c r="P3010" s="5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1">
        <f t="shared" si="372"/>
        <v>42360.212025462963</v>
      </c>
      <c r="T3010" s="11">
        <f t="shared" si="373"/>
        <v>42390.212025462963</v>
      </c>
      <c r="AC3010">
        <f t="shared" si="374"/>
        <v>8</v>
      </c>
      <c r="AD3010">
        <f t="shared" si="375"/>
        <v>14</v>
      </c>
    </row>
    <row r="3011" spans="1:3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(E3011/D3011)*100</f>
        <v>119.756</v>
      </c>
      <c r="P3011" s="5">
        <f t="shared" ref="P3011:P3074" si="377">E3011/L3011</f>
        <v>233.8984375</v>
      </c>
      <c r="Q3011" t="str">
        <f t="shared" ref="Q3011:Q3074" si="378">LEFT(N3011,AC3011-1)</f>
        <v>theater</v>
      </c>
      <c r="R3011" t="str">
        <f t="shared" ref="R3011:R3074" si="379">RIGHT(N3011,AD3011-AC3011)</f>
        <v>spaces</v>
      </c>
      <c r="S3011" s="11">
        <f t="shared" ref="S3011:S3074" si="380">(J3011/86400)+DATE(1970,1,1)</f>
        <v>41939.569907407407</v>
      </c>
      <c r="T3011" s="11">
        <f t="shared" ref="T3011:T3074" si="381">(I3011/86400)+DATE(1970,1,1)</f>
        <v>41969.611574074079</v>
      </c>
      <c r="AC3011">
        <f t="shared" ref="AC3011:AC3074" si="382">FIND("/",N3011)</f>
        <v>8</v>
      </c>
      <c r="AD3011">
        <f t="shared" ref="AD3011:AD3074" si="383">LEN(N3011)</f>
        <v>14</v>
      </c>
    </row>
    <row r="3012" spans="1:3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158</v>
      </c>
      <c r="P3012" s="5">
        <f t="shared" si="377"/>
        <v>158</v>
      </c>
      <c r="Q3012" t="str">
        <f t="shared" si="378"/>
        <v>theater</v>
      </c>
      <c r="R3012" t="str">
        <f t="shared" si="379"/>
        <v>spaces</v>
      </c>
      <c r="S3012" s="11">
        <f t="shared" si="380"/>
        <v>41996.832395833335</v>
      </c>
      <c r="T3012" s="11">
        <f t="shared" si="381"/>
        <v>42056.832395833335</v>
      </c>
      <c r="AC3012">
        <f t="shared" si="382"/>
        <v>8</v>
      </c>
      <c r="AD3012">
        <f t="shared" si="383"/>
        <v>14</v>
      </c>
    </row>
    <row r="3013" spans="1:3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123.66666666666666</v>
      </c>
      <c r="P3013" s="5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1">
        <f t="shared" si="380"/>
        <v>42334.468935185185</v>
      </c>
      <c r="T3013" s="11">
        <f t="shared" si="381"/>
        <v>42361.957638888889</v>
      </c>
      <c r="AC3013">
        <f t="shared" si="382"/>
        <v>8</v>
      </c>
      <c r="AD3013">
        <f t="shared" si="383"/>
        <v>14</v>
      </c>
    </row>
    <row r="3014" spans="1:3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117.12499999999999</v>
      </c>
      <c r="P3014" s="5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1">
        <f t="shared" si="380"/>
        <v>42024.702893518523</v>
      </c>
      <c r="T3014" s="11">
        <f t="shared" si="381"/>
        <v>42045.702893518523</v>
      </c>
      <c r="AC3014">
        <f t="shared" si="382"/>
        <v>8</v>
      </c>
      <c r="AD3014">
        <f t="shared" si="383"/>
        <v>14</v>
      </c>
    </row>
    <row r="3015" spans="1:3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156.96</v>
      </c>
      <c r="P3015" s="5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1">
        <f t="shared" si="380"/>
        <v>42146.836215277777</v>
      </c>
      <c r="T3015" s="11">
        <f t="shared" si="381"/>
        <v>42176.836215277777</v>
      </c>
      <c r="AC3015">
        <f t="shared" si="382"/>
        <v>8</v>
      </c>
      <c r="AD3015">
        <f t="shared" si="383"/>
        <v>14</v>
      </c>
    </row>
    <row r="3016" spans="1:3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113.104</v>
      </c>
      <c r="P3016" s="5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1">
        <f t="shared" si="380"/>
        <v>41920.123611111107</v>
      </c>
      <c r="T3016" s="11">
        <f t="shared" si="381"/>
        <v>41948.208333333336</v>
      </c>
      <c r="AC3016">
        <f t="shared" si="382"/>
        <v>8</v>
      </c>
      <c r="AD3016">
        <f t="shared" si="383"/>
        <v>14</v>
      </c>
    </row>
    <row r="3017" spans="1:3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103.17647058823529</v>
      </c>
      <c r="P3017" s="5">
        <f t="shared" si="377"/>
        <v>87.7</v>
      </c>
      <c r="Q3017" t="str">
        <f t="shared" si="378"/>
        <v>theater</v>
      </c>
      <c r="R3017" t="str">
        <f t="shared" si="379"/>
        <v>spaces</v>
      </c>
      <c r="S3017" s="11">
        <f t="shared" si="380"/>
        <v>41785.72729166667</v>
      </c>
      <c r="T3017" s="11">
        <f t="shared" si="381"/>
        <v>41801.166666666664</v>
      </c>
      <c r="AC3017">
        <f t="shared" si="382"/>
        <v>8</v>
      </c>
      <c r="AD3017">
        <f t="shared" si="383"/>
        <v>14</v>
      </c>
    </row>
    <row r="3018" spans="1:3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102.61176470588236</v>
      </c>
      <c r="P3018" s="5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1">
        <f t="shared" si="380"/>
        <v>41778.548055555555</v>
      </c>
      <c r="T3018" s="11">
        <f t="shared" si="381"/>
        <v>41838.548055555555</v>
      </c>
      <c r="AC3018">
        <f t="shared" si="382"/>
        <v>8</v>
      </c>
      <c r="AD3018">
        <f t="shared" si="383"/>
        <v>14</v>
      </c>
    </row>
    <row r="3019" spans="1:3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105.84090909090908</v>
      </c>
      <c r="P3019" s="5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1">
        <f t="shared" si="380"/>
        <v>41841.850034722222</v>
      </c>
      <c r="T3019" s="11">
        <f t="shared" si="381"/>
        <v>41871.850034722222</v>
      </c>
      <c r="AC3019">
        <f t="shared" si="382"/>
        <v>8</v>
      </c>
      <c r="AD3019">
        <f t="shared" si="383"/>
        <v>14</v>
      </c>
    </row>
    <row r="3020" spans="1:3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100.71428571428571</v>
      </c>
      <c r="P3020" s="5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1">
        <f t="shared" si="380"/>
        <v>42163.298333333332</v>
      </c>
      <c r="T3020" s="11">
        <f t="shared" si="381"/>
        <v>42205.916666666672</v>
      </c>
      <c r="AC3020">
        <f t="shared" si="382"/>
        <v>8</v>
      </c>
      <c r="AD3020">
        <f t="shared" si="383"/>
        <v>14</v>
      </c>
    </row>
    <row r="3021" spans="1:3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121.23333333333332</v>
      </c>
      <c r="P3021" s="5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1">
        <f t="shared" si="380"/>
        <v>41758.833564814813</v>
      </c>
      <c r="T3021" s="11">
        <f t="shared" si="381"/>
        <v>41786.125</v>
      </c>
      <c r="AC3021">
        <f t="shared" si="382"/>
        <v>8</v>
      </c>
      <c r="AD3021">
        <f t="shared" si="383"/>
        <v>14</v>
      </c>
    </row>
    <row r="3022" spans="1:3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100.57142857142858</v>
      </c>
      <c r="P3022" s="5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1">
        <f t="shared" si="380"/>
        <v>42170.846446759257</v>
      </c>
      <c r="T3022" s="11">
        <f t="shared" si="381"/>
        <v>42230.846446759257</v>
      </c>
      <c r="AC3022">
        <f t="shared" si="382"/>
        <v>8</v>
      </c>
      <c r="AD3022">
        <f t="shared" si="383"/>
        <v>14</v>
      </c>
    </row>
    <row r="3023" spans="1:3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116.02222222222223</v>
      </c>
      <c r="P3023" s="5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1">
        <f t="shared" si="380"/>
        <v>42660.618854166663</v>
      </c>
      <c r="T3023" s="11">
        <f t="shared" si="381"/>
        <v>42696.249305555553</v>
      </c>
      <c r="AC3023">
        <f t="shared" si="382"/>
        <v>8</v>
      </c>
      <c r="AD3023">
        <f t="shared" si="383"/>
        <v>14</v>
      </c>
    </row>
    <row r="3024" spans="1:3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100.88</v>
      </c>
      <c r="P3024" s="5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1">
        <f t="shared" si="380"/>
        <v>42564.95380787037</v>
      </c>
      <c r="T3024" s="11">
        <f t="shared" si="381"/>
        <v>42609.95380787037</v>
      </c>
      <c r="AC3024">
        <f t="shared" si="382"/>
        <v>8</v>
      </c>
      <c r="AD3024">
        <f t="shared" si="383"/>
        <v>14</v>
      </c>
    </row>
    <row r="3025" spans="1:3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103</v>
      </c>
      <c r="P3025" s="5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1">
        <f t="shared" si="380"/>
        <v>42121.675763888888</v>
      </c>
      <c r="T3025" s="11">
        <f t="shared" si="381"/>
        <v>42166.675763888888</v>
      </c>
      <c r="AC3025">
        <f t="shared" si="382"/>
        <v>8</v>
      </c>
      <c r="AD3025">
        <f t="shared" si="383"/>
        <v>14</v>
      </c>
    </row>
    <row r="3026" spans="1:3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246.42</v>
      </c>
      <c r="P3026" s="5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1">
        <f t="shared" si="380"/>
        <v>41158.993923611109</v>
      </c>
      <c r="T3026" s="11">
        <f t="shared" si="381"/>
        <v>41188.993923611109</v>
      </c>
      <c r="AC3026">
        <f t="shared" si="382"/>
        <v>8</v>
      </c>
      <c r="AD3026">
        <f t="shared" si="383"/>
        <v>14</v>
      </c>
    </row>
    <row r="3027" spans="1:3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302.2</v>
      </c>
      <c r="P3027" s="5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1">
        <f t="shared" si="380"/>
        <v>41761.509409722225</v>
      </c>
      <c r="T3027" s="11">
        <f t="shared" si="381"/>
        <v>41789.666666666664</v>
      </c>
      <c r="AC3027">
        <f t="shared" si="382"/>
        <v>8</v>
      </c>
      <c r="AD3027">
        <f t="shared" si="383"/>
        <v>14</v>
      </c>
    </row>
    <row r="3028" spans="1:3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143.33333333333334</v>
      </c>
      <c r="P3028" s="5">
        <f t="shared" si="377"/>
        <v>51.6</v>
      </c>
      <c r="Q3028" t="str">
        <f t="shared" si="378"/>
        <v>theater</v>
      </c>
      <c r="R3028" t="str">
        <f t="shared" si="379"/>
        <v>spaces</v>
      </c>
      <c r="S3028" s="11">
        <f t="shared" si="380"/>
        <v>42783.459398148145</v>
      </c>
      <c r="T3028" s="11">
        <f t="shared" si="381"/>
        <v>42797.459398148145</v>
      </c>
      <c r="AC3028">
        <f t="shared" si="382"/>
        <v>8</v>
      </c>
      <c r="AD3028">
        <f t="shared" si="383"/>
        <v>14</v>
      </c>
    </row>
    <row r="3029" spans="1:3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131.44</v>
      </c>
      <c r="P3029" s="5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1">
        <f t="shared" si="380"/>
        <v>42053.704293981486</v>
      </c>
      <c r="T3029" s="11">
        <f t="shared" si="381"/>
        <v>42083.662627314814</v>
      </c>
      <c r="AC3029">
        <f t="shared" si="382"/>
        <v>8</v>
      </c>
      <c r="AD3029">
        <f t="shared" si="383"/>
        <v>14</v>
      </c>
    </row>
    <row r="3030" spans="1:3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168.01999999999998</v>
      </c>
      <c r="P3030" s="5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1">
        <f t="shared" si="380"/>
        <v>42567.264178240745</v>
      </c>
      <c r="T3030" s="11">
        <f t="shared" si="381"/>
        <v>42597.264178240745</v>
      </c>
      <c r="AC3030">
        <f t="shared" si="382"/>
        <v>8</v>
      </c>
      <c r="AD3030">
        <f t="shared" si="383"/>
        <v>14</v>
      </c>
    </row>
    <row r="3031" spans="1:3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109.67666666666666</v>
      </c>
      <c r="P3031" s="5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1">
        <f t="shared" si="380"/>
        <v>41932.708877314813</v>
      </c>
      <c r="T3031" s="11">
        <f t="shared" si="381"/>
        <v>41961.190972222219</v>
      </c>
      <c r="AC3031">
        <f t="shared" si="382"/>
        <v>8</v>
      </c>
      <c r="AD3031">
        <f t="shared" si="383"/>
        <v>14</v>
      </c>
    </row>
    <row r="3032" spans="1:3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106.6857142857143</v>
      </c>
      <c r="P3032" s="5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1">
        <f t="shared" si="380"/>
        <v>42233.747349537036</v>
      </c>
      <c r="T3032" s="11">
        <f t="shared" si="381"/>
        <v>42263.747349537036</v>
      </c>
      <c r="AC3032">
        <f t="shared" si="382"/>
        <v>8</v>
      </c>
      <c r="AD3032">
        <f t="shared" si="383"/>
        <v>14</v>
      </c>
    </row>
    <row r="3033" spans="1:3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100</v>
      </c>
      <c r="P3033" s="5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1">
        <f t="shared" si="380"/>
        <v>42597.882488425923</v>
      </c>
      <c r="T3033" s="11">
        <f t="shared" si="381"/>
        <v>42657.882488425923</v>
      </c>
      <c r="AC3033">
        <f t="shared" si="382"/>
        <v>8</v>
      </c>
      <c r="AD3033">
        <f t="shared" si="383"/>
        <v>14</v>
      </c>
    </row>
    <row r="3034" spans="1:3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127.2</v>
      </c>
      <c r="P3034" s="5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1">
        <f t="shared" si="380"/>
        <v>42228.044664351852</v>
      </c>
      <c r="T3034" s="11">
        <f t="shared" si="381"/>
        <v>42258.044664351852</v>
      </c>
      <c r="AC3034">
        <f t="shared" si="382"/>
        <v>8</v>
      </c>
      <c r="AD3034">
        <f t="shared" si="383"/>
        <v>14</v>
      </c>
    </row>
    <row r="3035" spans="1:3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146.53333333333333</v>
      </c>
      <c r="P3035" s="5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1">
        <f t="shared" si="380"/>
        <v>42570.110243055555</v>
      </c>
      <c r="T3035" s="11">
        <f t="shared" si="381"/>
        <v>42600.110243055555</v>
      </c>
      <c r="AC3035">
        <f t="shared" si="382"/>
        <v>8</v>
      </c>
      <c r="AD3035">
        <f t="shared" si="383"/>
        <v>14</v>
      </c>
    </row>
    <row r="3036" spans="1:3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112.53599999999999</v>
      </c>
      <c r="P3036" s="5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1">
        <f t="shared" si="380"/>
        <v>42644.535358796296</v>
      </c>
      <c r="T3036" s="11">
        <f t="shared" si="381"/>
        <v>42675.165972222225</v>
      </c>
      <c r="AC3036">
        <f t="shared" si="382"/>
        <v>8</v>
      </c>
      <c r="AD3036">
        <f t="shared" si="383"/>
        <v>14</v>
      </c>
    </row>
    <row r="3037" spans="1:3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108.78684000000001</v>
      </c>
      <c r="P3037" s="5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1">
        <f t="shared" si="380"/>
        <v>41368.560289351852</v>
      </c>
      <c r="T3037" s="11">
        <f t="shared" si="381"/>
        <v>41398.560289351852</v>
      </c>
      <c r="AC3037">
        <f t="shared" si="382"/>
        <v>8</v>
      </c>
      <c r="AD3037">
        <f t="shared" si="383"/>
        <v>14</v>
      </c>
    </row>
    <row r="3038" spans="1:3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126.732</v>
      </c>
      <c r="P3038" s="5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1">
        <f t="shared" si="380"/>
        <v>41466.785231481481</v>
      </c>
      <c r="T3038" s="11">
        <f t="shared" si="381"/>
        <v>41502.499305555553</v>
      </c>
      <c r="AC3038">
        <f t="shared" si="382"/>
        <v>8</v>
      </c>
      <c r="AD3038">
        <f t="shared" si="383"/>
        <v>14</v>
      </c>
    </row>
    <row r="3039" spans="1:3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213.20000000000002</v>
      </c>
      <c r="P3039" s="5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1">
        <f t="shared" si="380"/>
        <v>40378.893206018518</v>
      </c>
      <c r="T3039" s="11">
        <f t="shared" si="381"/>
        <v>40453.207638888889</v>
      </c>
      <c r="AC3039">
        <f t="shared" si="382"/>
        <v>8</v>
      </c>
      <c r="AD3039">
        <f t="shared" si="383"/>
        <v>14</v>
      </c>
    </row>
    <row r="3040" spans="1:3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100.49999999999999</v>
      </c>
      <c r="P3040" s="5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1">
        <f t="shared" si="380"/>
        <v>42373.252280092594</v>
      </c>
      <c r="T3040" s="11">
        <f t="shared" si="381"/>
        <v>42433.252280092594</v>
      </c>
      <c r="AC3040">
        <f t="shared" si="382"/>
        <v>8</v>
      </c>
      <c r="AD3040">
        <f t="shared" si="383"/>
        <v>14</v>
      </c>
    </row>
    <row r="3041" spans="1:3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108.71389999999998</v>
      </c>
      <c r="P3041" s="5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1">
        <f t="shared" si="380"/>
        <v>41610.794421296298</v>
      </c>
      <c r="T3041" s="11">
        <f t="shared" si="381"/>
        <v>41637.332638888889</v>
      </c>
      <c r="AC3041">
        <f t="shared" si="382"/>
        <v>8</v>
      </c>
      <c r="AD3041">
        <f t="shared" si="383"/>
        <v>14</v>
      </c>
    </row>
    <row r="3042" spans="1:3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107.5</v>
      </c>
      <c r="P3042" s="5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1">
        <f t="shared" si="380"/>
        <v>42177.791909722218</v>
      </c>
      <c r="T3042" s="11">
        <f t="shared" si="381"/>
        <v>42181.958333333328</v>
      </c>
      <c r="AC3042">
        <f t="shared" si="382"/>
        <v>8</v>
      </c>
      <c r="AD3042">
        <f t="shared" si="383"/>
        <v>14</v>
      </c>
    </row>
    <row r="3043" spans="1:3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110.48192771084338</v>
      </c>
      <c r="P3043" s="5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1">
        <f t="shared" si="380"/>
        <v>42359.868611111116</v>
      </c>
      <c r="T3043" s="11">
        <f t="shared" si="381"/>
        <v>42389.868611111116</v>
      </c>
      <c r="AC3043">
        <f t="shared" si="382"/>
        <v>8</v>
      </c>
      <c r="AD3043">
        <f t="shared" si="383"/>
        <v>14</v>
      </c>
    </row>
    <row r="3044" spans="1:3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128</v>
      </c>
      <c r="P3044" s="5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1">
        <f t="shared" si="380"/>
        <v>42253.688043981485</v>
      </c>
      <c r="T3044" s="11">
        <f t="shared" si="381"/>
        <v>42283.688043981485</v>
      </c>
      <c r="AC3044">
        <f t="shared" si="382"/>
        <v>8</v>
      </c>
      <c r="AD3044">
        <f t="shared" si="383"/>
        <v>14</v>
      </c>
    </row>
    <row r="3045" spans="1:3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110.00666666666667</v>
      </c>
      <c r="P3045" s="5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1">
        <f t="shared" si="380"/>
        <v>42083.070590277777</v>
      </c>
      <c r="T3045" s="11">
        <f t="shared" si="381"/>
        <v>42110.118055555555</v>
      </c>
      <c r="AC3045">
        <f t="shared" si="382"/>
        <v>8</v>
      </c>
      <c r="AD3045">
        <f t="shared" si="383"/>
        <v>14</v>
      </c>
    </row>
    <row r="3046" spans="1:3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109.34166666666667</v>
      </c>
      <c r="P3046" s="5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1">
        <f t="shared" si="380"/>
        <v>42387.7268287037</v>
      </c>
      <c r="T3046" s="11">
        <f t="shared" si="381"/>
        <v>42402.7268287037</v>
      </c>
      <c r="AC3046">
        <f t="shared" si="382"/>
        <v>8</v>
      </c>
      <c r="AD3046">
        <f t="shared" si="383"/>
        <v>14</v>
      </c>
    </row>
    <row r="3047" spans="1:3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132.70650000000001</v>
      </c>
      <c r="P3047" s="5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1">
        <f t="shared" si="380"/>
        <v>41843.155729166669</v>
      </c>
      <c r="T3047" s="11">
        <f t="shared" si="381"/>
        <v>41873.155729166669</v>
      </c>
      <c r="AC3047">
        <f t="shared" si="382"/>
        <v>8</v>
      </c>
      <c r="AD3047">
        <f t="shared" si="383"/>
        <v>14</v>
      </c>
    </row>
    <row r="3048" spans="1:3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190.84810126582278</v>
      </c>
      <c r="P3048" s="5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1">
        <f t="shared" si="380"/>
        <v>41862.803078703706</v>
      </c>
      <c r="T3048" s="11">
        <f t="shared" si="381"/>
        <v>41892.202777777777</v>
      </c>
      <c r="AC3048">
        <f t="shared" si="382"/>
        <v>8</v>
      </c>
      <c r="AD3048">
        <f t="shared" si="383"/>
        <v>14</v>
      </c>
    </row>
    <row r="3049" spans="1:3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149</v>
      </c>
      <c r="P3049" s="5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1">
        <f t="shared" si="380"/>
        <v>42443.989050925928</v>
      </c>
      <c r="T3049" s="11">
        <f t="shared" si="381"/>
        <v>42487.552777777775</v>
      </c>
      <c r="AC3049">
        <f t="shared" si="382"/>
        <v>8</v>
      </c>
      <c r="AD3049">
        <f t="shared" si="383"/>
        <v>14</v>
      </c>
    </row>
    <row r="3050" spans="1:3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166.4</v>
      </c>
      <c r="P3050" s="5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1">
        <f t="shared" si="380"/>
        <v>41975.901180555556</v>
      </c>
      <c r="T3050" s="11">
        <f t="shared" si="381"/>
        <v>42004.890277777777</v>
      </c>
      <c r="AC3050">
        <f t="shared" si="382"/>
        <v>8</v>
      </c>
      <c r="AD3050">
        <f t="shared" si="383"/>
        <v>14</v>
      </c>
    </row>
    <row r="3051" spans="1:3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106.66666666666667</v>
      </c>
      <c r="P3051" s="5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1">
        <f t="shared" si="380"/>
        <v>42139.014525462961</v>
      </c>
      <c r="T3051" s="11">
        <f t="shared" si="381"/>
        <v>42169.014525462961</v>
      </c>
      <c r="AC3051">
        <f t="shared" si="382"/>
        <v>8</v>
      </c>
      <c r="AD3051">
        <f t="shared" si="383"/>
        <v>14</v>
      </c>
    </row>
    <row r="3052" spans="1:3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106</v>
      </c>
      <c r="P3052" s="5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1">
        <f t="shared" si="380"/>
        <v>42465.16851851852</v>
      </c>
      <c r="T3052" s="11">
        <f t="shared" si="381"/>
        <v>42495.16851851852</v>
      </c>
      <c r="AC3052">
        <f t="shared" si="382"/>
        <v>8</v>
      </c>
      <c r="AD3052">
        <f t="shared" si="383"/>
        <v>14</v>
      </c>
    </row>
    <row r="3053" spans="1:3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23.62857142857143</v>
      </c>
      <c r="P3053" s="5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1">
        <f t="shared" si="380"/>
        <v>42744.416030092594</v>
      </c>
      <c r="T3053" s="11">
        <f t="shared" si="381"/>
        <v>42774.416030092594</v>
      </c>
      <c r="AC3053">
        <f t="shared" si="382"/>
        <v>8</v>
      </c>
      <c r="AD3053">
        <f t="shared" si="383"/>
        <v>14</v>
      </c>
    </row>
    <row r="3054" spans="1:3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0.15</v>
      </c>
      <c r="P3054" s="5">
        <f t="shared" si="377"/>
        <v>37.5</v>
      </c>
      <c r="Q3054" t="str">
        <f t="shared" si="378"/>
        <v>theater</v>
      </c>
      <c r="R3054" t="str">
        <f t="shared" si="379"/>
        <v>spaces</v>
      </c>
      <c r="S3054" s="11">
        <f t="shared" si="380"/>
        <v>42122.670069444444</v>
      </c>
      <c r="T3054" s="11">
        <f t="shared" si="381"/>
        <v>42152.665972222225</v>
      </c>
      <c r="AC3054">
        <f t="shared" si="382"/>
        <v>8</v>
      </c>
      <c r="AD3054">
        <f t="shared" si="383"/>
        <v>14</v>
      </c>
    </row>
    <row r="3055" spans="1:3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0.4</v>
      </c>
      <c r="P3055" s="5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1">
        <f t="shared" si="380"/>
        <v>41862.761724537035</v>
      </c>
      <c r="T3055" s="11">
        <f t="shared" si="381"/>
        <v>41914.165972222225</v>
      </c>
      <c r="AC3055">
        <f t="shared" si="382"/>
        <v>8</v>
      </c>
      <c r="AD3055">
        <f t="shared" si="383"/>
        <v>14</v>
      </c>
    </row>
    <row r="3056" spans="1:3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5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1">
        <f t="shared" si="380"/>
        <v>42027.832800925928</v>
      </c>
      <c r="T3056" s="11">
        <f t="shared" si="381"/>
        <v>42065.044444444444</v>
      </c>
      <c r="AC3056">
        <f t="shared" si="382"/>
        <v>8</v>
      </c>
      <c r="AD3056">
        <f t="shared" si="383"/>
        <v>14</v>
      </c>
    </row>
    <row r="3057" spans="1:3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5.0000000000000001E-3</v>
      </c>
      <c r="P3057" s="5">
        <f t="shared" si="377"/>
        <v>1</v>
      </c>
      <c r="Q3057" t="str">
        <f t="shared" si="378"/>
        <v>theater</v>
      </c>
      <c r="R3057" t="str">
        <f t="shared" si="379"/>
        <v>spaces</v>
      </c>
      <c r="S3057" s="11">
        <f t="shared" si="380"/>
        <v>41953.95821759259</v>
      </c>
      <c r="T3057" s="11">
        <f t="shared" si="381"/>
        <v>42013.95821759259</v>
      </c>
      <c r="AC3057">
        <f t="shared" si="382"/>
        <v>8</v>
      </c>
      <c r="AD3057">
        <f t="shared" si="383"/>
        <v>14</v>
      </c>
    </row>
    <row r="3058" spans="1:3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5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1">
        <f t="shared" si="380"/>
        <v>41851.636388888888</v>
      </c>
      <c r="T3058" s="11">
        <f t="shared" si="381"/>
        <v>41911.636388888888</v>
      </c>
      <c r="AC3058">
        <f t="shared" si="382"/>
        <v>8</v>
      </c>
      <c r="AD3058">
        <f t="shared" si="383"/>
        <v>14</v>
      </c>
    </row>
    <row r="3059" spans="1:3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5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1">
        <f t="shared" si="380"/>
        <v>42433.650590277779</v>
      </c>
      <c r="T3059" s="11">
        <f t="shared" si="381"/>
        <v>42463.608923611115</v>
      </c>
      <c r="AC3059">
        <f t="shared" si="382"/>
        <v>8</v>
      </c>
      <c r="AD3059">
        <f t="shared" si="383"/>
        <v>14</v>
      </c>
    </row>
    <row r="3060" spans="1:3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1.6666666666666666E-2</v>
      </c>
      <c r="P3060" s="5">
        <f t="shared" si="377"/>
        <v>1</v>
      </c>
      <c r="Q3060" t="str">
        <f t="shared" si="378"/>
        <v>theater</v>
      </c>
      <c r="R3060" t="str">
        <f t="shared" si="379"/>
        <v>spaces</v>
      </c>
      <c r="S3060" s="11">
        <f t="shared" si="380"/>
        <v>42460.374305555553</v>
      </c>
      <c r="T3060" s="11">
        <f t="shared" si="381"/>
        <v>42510.374305555553</v>
      </c>
      <c r="AC3060">
        <f t="shared" si="382"/>
        <v>8</v>
      </c>
      <c r="AD3060">
        <f t="shared" si="383"/>
        <v>14</v>
      </c>
    </row>
    <row r="3061" spans="1:3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3.0066666666666664</v>
      </c>
      <c r="P3061" s="5">
        <f t="shared" si="377"/>
        <v>41</v>
      </c>
      <c r="Q3061" t="str">
        <f t="shared" si="378"/>
        <v>theater</v>
      </c>
      <c r="R3061" t="str">
        <f t="shared" si="379"/>
        <v>spaces</v>
      </c>
      <c r="S3061" s="11">
        <f t="shared" si="380"/>
        <v>41829.935717592591</v>
      </c>
      <c r="T3061" s="11">
        <f t="shared" si="381"/>
        <v>41859.935717592591</v>
      </c>
      <c r="AC3061">
        <f t="shared" si="382"/>
        <v>8</v>
      </c>
      <c r="AD3061">
        <f t="shared" si="383"/>
        <v>14</v>
      </c>
    </row>
    <row r="3062" spans="1:3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0.15227272727272728</v>
      </c>
      <c r="P3062" s="5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1">
        <f t="shared" si="380"/>
        <v>42245.274699074071</v>
      </c>
      <c r="T3062" s="11">
        <f t="shared" si="381"/>
        <v>42275.274699074071</v>
      </c>
      <c r="AC3062">
        <f t="shared" si="382"/>
        <v>8</v>
      </c>
      <c r="AD3062">
        <f t="shared" si="383"/>
        <v>14</v>
      </c>
    </row>
    <row r="3063" spans="1:3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5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1">
        <f t="shared" si="380"/>
        <v>41834.784120370372</v>
      </c>
      <c r="T3063" s="11">
        <f t="shared" si="381"/>
        <v>41864.784120370372</v>
      </c>
      <c r="AC3063">
        <f t="shared" si="382"/>
        <v>8</v>
      </c>
      <c r="AD3063">
        <f t="shared" si="383"/>
        <v>14</v>
      </c>
    </row>
    <row r="3064" spans="1:3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66.84</v>
      </c>
      <c r="P3064" s="5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1">
        <f t="shared" si="380"/>
        <v>42248.535787037035</v>
      </c>
      <c r="T3064" s="11">
        <f t="shared" si="381"/>
        <v>42277.75</v>
      </c>
      <c r="AC3064">
        <f t="shared" si="382"/>
        <v>8</v>
      </c>
      <c r="AD3064">
        <f t="shared" si="383"/>
        <v>14</v>
      </c>
    </row>
    <row r="3065" spans="1:3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19.566666666666666</v>
      </c>
      <c r="P3065" s="5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1">
        <f t="shared" si="380"/>
        <v>42630.922893518524</v>
      </c>
      <c r="T3065" s="11">
        <f t="shared" si="381"/>
        <v>42665.922893518524</v>
      </c>
      <c r="AC3065">
        <f t="shared" si="382"/>
        <v>8</v>
      </c>
      <c r="AD3065">
        <f t="shared" si="383"/>
        <v>14</v>
      </c>
    </row>
    <row r="3066" spans="1:3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11.294666666666666</v>
      </c>
      <c r="P3066" s="5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1">
        <f t="shared" si="380"/>
        <v>42299.130162037036</v>
      </c>
      <c r="T3066" s="11">
        <f t="shared" si="381"/>
        <v>42330.290972222225</v>
      </c>
      <c r="AC3066">
        <f t="shared" si="382"/>
        <v>8</v>
      </c>
      <c r="AD3066">
        <f t="shared" si="383"/>
        <v>14</v>
      </c>
    </row>
    <row r="3067" spans="1:3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0.04</v>
      </c>
      <c r="P3067" s="5">
        <f t="shared" si="377"/>
        <v>5</v>
      </c>
      <c r="Q3067" t="str">
        <f t="shared" si="378"/>
        <v>theater</v>
      </c>
      <c r="R3067" t="str">
        <f t="shared" si="379"/>
        <v>spaces</v>
      </c>
      <c r="S3067" s="11">
        <f t="shared" si="380"/>
        <v>41825.055231481485</v>
      </c>
      <c r="T3067" s="11">
        <f t="shared" si="381"/>
        <v>41850.055231481485</v>
      </c>
      <c r="AC3067">
        <f t="shared" si="382"/>
        <v>8</v>
      </c>
      <c r="AD3067">
        <f t="shared" si="383"/>
        <v>14</v>
      </c>
    </row>
    <row r="3068" spans="1:3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11.985714285714286</v>
      </c>
      <c r="P3068" s="5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1">
        <f t="shared" si="380"/>
        <v>42531.228437500002</v>
      </c>
      <c r="T3068" s="11">
        <f t="shared" si="381"/>
        <v>42561.228437500002</v>
      </c>
      <c r="AC3068">
        <f t="shared" si="382"/>
        <v>8</v>
      </c>
      <c r="AD3068">
        <f t="shared" si="383"/>
        <v>14</v>
      </c>
    </row>
    <row r="3069" spans="1:3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</v>
      </c>
      <c r="P3069" s="5">
        <f t="shared" si="377"/>
        <v>200</v>
      </c>
      <c r="Q3069" t="str">
        <f t="shared" si="378"/>
        <v>theater</v>
      </c>
      <c r="R3069" t="str">
        <f t="shared" si="379"/>
        <v>spaces</v>
      </c>
      <c r="S3069" s="11">
        <f t="shared" si="380"/>
        <v>42226.938414351855</v>
      </c>
      <c r="T3069" s="11">
        <f t="shared" si="381"/>
        <v>42256.938414351855</v>
      </c>
      <c r="AC3069">
        <f t="shared" si="382"/>
        <v>8</v>
      </c>
      <c r="AD3069">
        <f t="shared" si="383"/>
        <v>14</v>
      </c>
    </row>
    <row r="3070" spans="1:3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6.9999999999999993E-2</v>
      </c>
      <c r="P3070" s="5">
        <f t="shared" si="377"/>
        <v>87.5</v>
      </c>
      <c r="Q3070" t="str">
        <f t="shared" si="378"/>
        <v>theater</v>
      </c>
      <c r="R3070" t="str">
        <f t="shared" si="379"/>
        <v>spaces</v>
      </c>
      <c r="S3070" s="11">
        <f t="shared" si="380"/>
        <v>42263.691574074073</v>
      </c>
      <c r="T3070" s="11">
        <f t="shared" si="381"/>
        <v>42293.691574074073</v>
      </c>
      <c r="AC3070">
        <f t="shared" si="382"/>
        <v>8</v>
      </c>
      <c r="AD3070">
        <f t="shared" si="383"/>
        <v>14</v>
      </c>
    </row>
    <row r="3071" spans="1:3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14.099999999999998</v>
      </c>
      <c r="P3071" s="5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1">
        <f t="shared" si="380"/>
        <v>41957.833726851852</v>
      </c>
      <c r="T3071" s="11">
        <f t="shared" si="381"/>
        <v>41987.833726851852</v>
      </c>
      <c r="AC3071">
        <f t="shared" si="382"/>
        <v>8</v>
      </c>
      <c r="AD3071">
        <f t="shared" si="383"/>
        <v>14</v>
      </c>
    </row>
    <row r="3072" spans="1:3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3.34</v>
      </c>
      <c r="P3072" s="5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1">
        <f t="shared" si="380"/>
        <v>42690.733437499999</v>
      </c>
      <c r="T3072" s="11">
        <f t="shared" si="381"/>
        <v>42711.733437499999</v>
      </c>
      <c r="AC3072">
        <f t="shared" si="382"/>
        <v>8</v>
      </c>
      <c r="AD3072">
        <f t="shared" si="383"/>
        <v>14</v>
      </c>
    </row>
    <row r="3073" spans="1:3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59.774999999999999</v>
      </c>
      <c r="P3073" s="5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1">
        <f t="shared" si="380"/>
        <v>42097.732418981483</v>
      </c>
      <c r="T3073" s="11">
        <f t="shared" si="381"/>
        <v>42115.249305555553</v>
      </c>
      <c r="AC3073">
        <f t="shared" si="382"/>
        <v>8</v>
      </c>
      <c r="AD3073">
        <f t="shared" si="383"/>
        <v>14</v>
      </c>
    </row>
    <row r="3074" spans="1:3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1.6666666666666666E-2</v>
      </c>
      <c r="P3074" s="5">
        <f t="shared" si="377"/>
        <v>1</v>
      </c>
      <c r="Q3074" t="str">
        <f t="shared" si="378"/>
        <v>theater</v>
      </c>
      <c r="R3074" t="str">
        <f t="shared" si="379"/>
        <v>spaces</v>
      </c>
      <c r="S3074" s="11">
        <f t="shared" si="380"/>
        <v>42658.690532407403</v>
      </c>
      <c r="T3074" s="11">
        <f t="shared" si="381"/>
        <v>42673.073611111111</v>
      </c>
      <c r="AC3074">
        <f t="shared" si="382"/>
        <v>8</v>
      </c>
      <c r="AD3074">
        <f t="shared" si="383"/>
        <v>14</v>
      </c>
    </row>
    <row r="3075" spans="1:3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(E3075/D3075)*100</f>
        <v>2.3035714285714284E-2</v>
      </c>
      <c r="P3075" s="5">
        <f t="shared" ref="P3075:P3138" si="385">E3075/L3075</f>
        <v>92.142857142857139</v>
      </c>
      <c r="Q3075" t="str">
        <f t="shared" ref="Q3075:Q3138" si="386">LEFT(N3075,AC3075-1)</f>
        <v>theater</v>
      </c>
      <c r="R3075" t="str">
        <f t="shared" ref="R3075:R3138" si="387">RIGHT(N3075,AD3075-AC3075)</f>
        <v>spaces</v>
      </c>
      <c r="S3075" s="11">
        <f t="shared" ref="S3075:S3138" si="388">(J3075/86400)+DATE(1970,1,1)</f>
        <v>42111.684027777781</v>
      </c>
      <c r="T3075" s="11">
        <f t="shared" ref="T3075:T3138" si="389">(I3075/86400)+DATE(1970,1,1)</f>
        <v>42169.804861111115</v>
      </c>
      <c r="AC3075">
        <f t="shared" ref="AC3075:AC3138" si="390">FIND("/",N3075)</f>
        <v>8</v>
      </c>
      <c r="AD3075">
        <f t="shared" ref="AD3075:AD3138" si="391">LEN(N3075)</f>
        <v>14</v>
      </c>
    </row>
    <row r="3076" spans="1:3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8.8000000000000009E-2</v>
      </c>
      <c r="P3076" s="5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1">
        <f t="shared" si="388"/>
        <v>42409.571284722224</v>
      </c>
      <c r="T3076" s="11">
        <f t="shared" si="389"/>
        <v>42439.571284722224</v>
      </c>
      <c r="AC3076">
        <f t="shared" si="390"/>
        <v>8</v>
      </c>
      <c r="AD3076">
        <f t="shared" si="391"/>
        <v>14</v>
      </c>
    </row>
    <row r="3077" spans="1:3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</v>
      </c>
      <c r="P3077" s="5">
        <f t="shared" si="385"/>
        <v>64.8</v>
      </c>
      <c r="Q3077" t="str">
        <f t="shared" si="386"/>
        <v>theater</v>
      </c>
      <c r="R3077" t="str">
        <f t="shared" si="387"/>
        <v>spaces</v>
      </c>
      <c r="S3077" s="11">
        <f t="shared" si="388"/>
        <v>42551.102314814816</v>
      </c>
      <c r="T3077" s="11">
        <f t="shared" si="389"/>
        <v>42601.102314814816</v>
      </c>
      <c r="AC3077">
        <f t="shared" si="390"/>
        <v>8</v>
      </c>
      <c r="AD3077">
        <f t="shared" si="391"/>
        <v>14</v>
      </c>
    </row>
    <row r="3078" spans="1:3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15.06</v>
      </c>
      <c r="P3078" s="5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1">
        <f t="shared" si="388"/>
        <v>42226.651886574073</v>
      </c>
      <c r="T3078" s="11">
        <f t="shared" si="389"/>
        <v>42286.651886574073</v>
      </c>
      <c r="AC3078">
        <f t="shared" si="390"/>
        <v>8</v>
      </c>
      <c r="AD3078">
        <f t="shared" si="391"/>
        <v>14</v>
      </c>
    </row>
    <row r="3079" spans="1:3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0.47727272727272729</v>
      </c>
      <c r="P3079" s="5">
        <f t="shared" si="385"/>
        <v>52.5</v>
      </c>
      <c r="Q3079" t="str">
        <f t="shared" si="386"/>
        <v>theater</v>
      </c>
      <c r="R3079" t="str">
        <f t="shared" si="387"/>
        <v>spaces</v>
      </c>
      <c r="S3079" s="11">
        <f t="shared" si="388"/>
        <v>42766.956921296296</v>
      </c>
      <c r="T3079" s="11">
        <f t="shared" si="389"/>
        <v>42796.956921296296</v>
      </c>
      <c r="AC3079">
        <f t="shared" si="390"/>
        <v>8</v>
      </c>
      <c r="AD3079">
        <f t="shared" si="391"/>
        <v>14</v>
      </c>
    </row>
    <row r="3080" spans="1:3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0.11833333333333333</v>
      </c>
      <c r="P3080" s="5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1">
        <f t="shared" si="388"/>
        <v>42031.138831018514</v>
      </c>
      <c r="T3080" s="11">
        <f t="shared" si="389"/>
        <v>42061.138831018514</v>
      </c>
      <c r="AC3080">
        <f t="shared" si="390"/>
        <v>8</v>
      </c>
      <c r="AD3080">
        <f t="shared" si="391"/>
        <v>14</v>
      </c>
    </row>
    <row r="3081" spans="1:3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0.8417399858735245</v>
      </c>
      <c r="P3081" s="5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1">
        <f t="shared" si="388"/>
        <v>42055.713368055556</v>
      </c>
      <c r="T3081" s="11">
        <f t="shared" si="389"/>
        <v>42085.671701388885</v>
      </c>
      <c r="AC3081">
        <f t="shared" si="390"/>
        <v>8</v>
      </c>
      <c r="AD3081">
        <f t="shared" si="391"/>
        <v>14</v>
      </c>
    </row>
    <row r="3082" spans="1:3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1.8799999999999997E-2</v>
      </c>
      <c r="P3082" s="5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1">
        <f t="shared" si="388"/>
        <v>41940.028287037036</v>
      </c>
      <c r="T3082" s="11">
        <f t="shared" si="389"/>
        <v>42000.0699537037</v>
      </c>
      <c r="AC3082">
        <f t="shared" si="390"/>
        <v>8</v>
      </c>
      <c r="AD3082">
        <f t="shared" si="391"/>
        <v>14</v>
      </c>
    </row>
    <row r="3083" spans="1:3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0.21029999999999999</v>
      </c>
      <c r="P3083" s="5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1">
        <f t="shared" si="388"/>
        <v>42237.181608796294</v>
      </c>
      <c r="T3083" s="11">
        <f t="shared" si="389"/>
        <v>42267.181608796294</v>
      </c>
      <c r="AC3083">
        <f t="shared" si="390"/>
        <v>8</v>
      </c>
      <c r="AD3083">
        <f t="shared" si="391"/>
        <v>14</v>
      </c>
    </row>
    <row r="3084" spans="1:3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5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1">
        <f t="shared" si="388"/>
        <v>42293.922986111109</v>
      </c>
      <c r="T3084" s="11">
        <f t="shared" si="389"/>
        <v>42323.96465277778</v>
      </c>
      <c r="AC3084">
        <f t="shared" si="390"/>
        <v>8</v>
      </c>
      <c r="AD3084">
        <f t="shared" si="391"/>
        <v>14</v>
      </c>
    </row>
    <row r="3085" spans="1:3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0.27999999999999997</v>
      </c>
      <c r="P3085" s="5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1">
        <f t="shared" si="388"/>
        <v>41853.563402777778</v>
      </c>
      <c r="T3085" s="11">
        <f t="shared" si="389"/>
        <v>41883.208333333336</v>
      </c>
      <c r="AC3085">
        <f t="shared" si="390"/>
        <v>8</v>
      </c>
      <c r="AD3085">
        <f t="shared" si="391"/>
        <v>14</v>
      </c>
    </row>
    <row r="3086" spans="1:3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11.57920670115792</v>
      </c>
      <c r="P3086" s="5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1">
        <f t="shared" si="388"/>
        <v>42100.723738425921</v>
      </c>
      <c r="T3086" s="11">
        <f t="shared" si="389"/>
        <v>42129.783333333333</v>
      </c>
      <c r="AC3086">
        <f t="shared" si="390"/>
        <v>8</v>
      </c>
      <c r="AD3086">
        <f t="shared" si="391"/>
        <v>14</v>
      </c>
    </row>
    <row r="3087" spans="1:3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</v>
      </c>
      <c r="P3087" s="5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1">
        <f t="shared" si="388"/>
        <v>42246.883784722224</v>
      </c>
      <c r="T3087" s="11">
        <f t="shared" si="389"/>
        <v>42276.883784722224</v>
      </c>
      <c r="AC3087">
        <f t="shared" si="390"/>
        <v>8</v>
      </c>
      <c r="AD3087">
        <f t="shared" si="391"/>
        <v>14</v>
      </c>
    </row>
    <row r="3088" spans="1:3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0.25</v>
      </c>
      <c r="P3088" s="5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1">
        <f t="shared" si="388"/>
        <v>42173.67082175926</v>
      </c>
      <c r="T3088" s="11">
        <f t="shared" si="389"/>
        <v>42233.67082175926</v>
      </c>
      <c r="AC3088">
        <f t="shared" si="390"/>
        <v>8</v>
      </c>
      <c r="AD3088">
        <f t="shared" si="391"/>
        <v>14</v>
      </c>
    </row>
    <row r="3089" spans="1:3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0.625</v>
      </c>
      <c r="P3089" s="5">
        <f t="shared" si="385"/>
        <v>62.5</v>
      </c>
      <c r="Q3089" t="str">
        <f t="shared" si="386"/>
        <v>theater</v>
      </c>
      <c r="R3089" t="str">
        <f t="shared" si="387"/>
        <v>spaces</v>
      </c>
      <c r="S3089" s="11">
        <f t="shared" si="388"/>
        <v>42665.150347222225</v>
      </c>
      <c r="T3089" s="11">
        <f t="shared" si="389"/>
        <v>42725.192013888889</v>
      </c>
      <c r="AC3089">
        <f t="shared" si="390"/>
        <v>8</v>
      </c>
      <c r="AD3089">
        <f t="shared" si="391"/>
        <v>14</v>
      </c>
    </row>
    <row r="3090" spans="1:3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0.19384615384615383</v>
      </c>
      <c r="P3090" s="5">
        <f t="shared" si="385"/>
        <v>42</v>
      </c>
      <c r="Q3090" t="str">
        <f t="shared" si="386"/>
        <v>theater</v>
      </c>
      <c r="R3090" t="str">
        <f t="shared" si="387"/>
        <v>spaces</v>
      </c>
      <c r="S3090" s="11">
        <f t="shared" si="388"/>
        <v>41981.57230324074</v>
      </c>
      <c r="T3090" s="11">
        <f t="shared" si="389"/>
        <v>42012.570138888885</v>
      </c>
      <c r="AC3090">
        <f t="shared" si="390"/>
        <v>8</v>
      </c>
      <c r="AD3090">
        <f t="shared" si="391"/>
        <v>14</v>
      </c>
    </row>
    <row r="3091" spans="1:3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23.416</v>
      </c>
      <c r="P3091" s="5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1">
        <f t="shared" si="388"/>
        <v>42528.542627314819</v>
      </c>
      <c r="T3091" s="11">
        <f t="shared" si="389"/>
        <v>42560.082638888889</v>
      </c>
      <c r="AC3091">
        <f t="shared" si="390"/>
        <v>8</v>
      </c>
      <c r="AD3091">
        <f t="shared" si="391"/>
        <v>14</v>
      </c>
    </row>
    <row r="3092" spans="1:3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5.0808888888888886</v>
      </c>
      <c r="P3092" s="5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1">
        <f t="shared" si="388"/>
        <v>42065.818807870368</v>
      </c>
      <c r="T3092" s="11">
        <f t="shared" si="389"/>
        <v>42125.777141203704</v>
      </c>
      <c r="AC3092">
        <f t="shared" si="390"/>
        <v>8</v>
      </c>
      <c r="AD3092">
        <f t="shared" si="391"/>
        <v>14</v>
      </c>
    </row>
    <row r="3093" spans="1:3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15.920000000000002</v>
      </c>
      <c r="P3093" s="5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1">
        <f t="shared" si="388"/>
        <v>42566.948414351849</v>
      </c>
      <c r="T3093" s="11">
        <f t="shared" si="389"/>
        <v>42596.948414351849</v>
      </c>
      <c r="AC3093">
        <f t="shared" si="390"/>
        <v>8</v>
      </c>
      <c r="AD3093">
        <f t="shared" si="391"/>
        <v>14</v>
      </c>
    </row>
    <row r="3094" spans="1:3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1.1831900000000002</v>
      </c>
      <c r="P3094" s="5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1">
        <f t="shared" si="388"/>
        <v>42255.619351851856</v>
      </c>
      <c r="T3094" s="11">
        <f t="shared" si="389"/>
        <v>42292.916666666672</v>
      </c>
      <c r="AC3094">
        <f t="shared" si="390"/>
        <v>8</v>
      </c>
      <c r="AD3094">
        <f t="shared" si="391"/>
        <v>14</v>
      </c>
    </row>
    <row r="3095" spans="1:3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22.75</v>
      </c>
      <c r="P3095" s="5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1">
        <f t="shared" si="388"/>
        <v>41760.909039351856</v>
      </c>
      <c r="T3095" s="11">
        <f t="shared" si="389"/>
        <v>41791.165972222225</v>
      </c>
      <c r="AC3095">
        <f t="shared" si="390"/>
        <v>8</v>
      </c>
      <c r="AD3095">
        <f t="shared" si="391"/>
        <v>14</v>
      </c>
    </row>
    <row r="3096" spans="1:3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2.5000000000000001E-2</v>
      </c>
      <c r="P3096" s="5">
        <f t="shared" si="385"/>
        <v>25</v>
      </c>
      <c r="Q3096" t="str">
        <f t="shared" si="386"/>
        <v>theater</v>
      </c>
      <c r="R3096" t="str">
        <f t="shared" si="387"/>
        <v>spaces</v>
      </c>
      <c r="S3096" s="11">
        <f t="shared" si="388"/>
        <v>42207.795787037037</v>
      </c>
      <c r="T3096" s="11">
        <f t="shared" si="389"/>
        <v>42267.795787037037</v>
      </c>
      <c r="AC3096">
        <f t="shared" si="390"/>
        <v>8</v>
      </c>
      <c r="AD3096">
        <f t="shared" si="391"/>
        <v>14</v>
      </c>
    </row>
    <row r="3097" spans="1:3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0.33512064343163539</v>
      </c>
      <c r="P3097" s="5">
        <f t="shared" si="385"/>
        <v>50</v>
      </c>
      <c r="Q3097" t="str">
        <f t="shared" si="386"/>
        <v>theater</v>
      </c>
      <c r="R3097" t="str">
        <f t="shared" si="387"/>
        <v>spaces</v>
      </c>
      <c r="S3097" s="11">
        <f t="shared" si="388"/>
        <v>42523.025231481486</v>
      </c>
      <c r="T3097" s="11">
        <f t="shared" si="389"/>
        <v>42583.025231481486</v>
      </c>
      <c r="AC3097">
        <f t="shared" si="390"/>
        <v>8</v>
      </c>
      <c r="AD3097">
        <f t="shared" si="391"/>
        <v>14</v>
      </c>
    </row>
    <row r="3098" spans="1:3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</v>
      </c>
      <c r="P3098" s="5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1">
        <f t="shared" si="388"/>
        <v>42114.825532407413</v>
      </c>
      <c r="T3098" s="11">
        <f t="shared" si="389"/>
        <v>42144.825532407413</v>
      </c>
      <c r="AC3098">
        <f t="shared" si="390"/>
        <v>8</v>
      </c>
      <c r="AD3098">
        <f t="shared" si="391"/>
        <v>14</v>
      </c>
    </row>
    <row r="3099" spans="1:3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17.150000000000002</v>
      </c>
      <c r="P3099" s="5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1">
        <f t="shared" si="388"/>
        <v>42629.503483796296</v>
      </c>
      <c r="T3099" s="11">
        <f t="shared" si="389"/>
        <v>42650.583333333328</v>
      </c>
      <c r="AC3099">
        <f t="shared" si="390"/>
        <v>8</v>
      </c>
      <c r="AD3099">
        <f t="shared" si="391"/>
        <v>14</v>
      </c>
    </row>
    <row r="3100" spans="1:3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3.6080041046690612</v>
      </c>
      <c r="P3100" s="5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1">
        <f t="shared" si="388"/>
        <v>42359.792233796295</v>
      </c>
      <c r="T3100" s="11">
        <f t="shared" si="389"/>
        <v>42408.01180555555</v>
      </c>
      <c r="AC3100">
        <f t="shared" si="390"/>
        <v>8</v>
      </c>
      <c r="AD3100">
        <f t="shared" si="391"/>
        <v>14</v>
      </c>
    </row>
    <row r="3101" spans="1:3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13.900000000000002</v>
      </c>
      <c r="P3101" s="5">
        <f t="shared" si="385"/>
        <v>55.6</v>
      </c>
      <c r="Q3101" t="str">
        <f t="shared" si="386"/>
        <v>theater</v>
      </c>
      <c r="R3101" t="str">
        <f t="shared" si="387"/>
        <v>spaces</v>
      </c>
      <c r="S3101" s="11">
        <f t="shared" si="388"/>
        <v>42382.189710648148</v>
      </c>
      <c r="T3101" s="11">
        <f t="shared" si="389"/>
        <v>42412.189710648148</v>
      </c>
      <c r="AC3101">
        <f t="shared" si="390"/>
        <v>8</v>
      </c>
      <c r="AD3101">
        <f t="shared" si="391"/>
        <v>14</v>
      </c>
    </row>
    <row r="3102" spans="1:3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15.225</v>
      </c>
      <c r="P3102" s="5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1">
        <f t="shared" si="388"/>
        <v>41902.622395833336</v>
      </c>
      <c r="T3102" s="11">
        <f t="shared" si="389"/>
        <v>41932.622395833336</v>
      </c>
      <c r="AC3102">
        <f t="shared" si="390"/>
        <v>8</v>
      </c>
      <c r="AD3102">
        <f t="shared" si="391"/>
        <v>14</v>
      </c>
    </row>
    <row r="3103" spans="1:3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12</v>
      </c>
      <c r="P3103" s="5">
        <f t="shared" si="385"/>
        <v>25</v>
      </c>
      <c r="Q3103" t="str">
        <f t="shared" si="386"/>
        <v>theater</v>
      </c>
      <c r="R3103" t="str">
        <f t="shared" si="387"/>
        <v>spaces</v>
      </c>
      <c r="S3103" s="11">
        <f t="shared" si="388"/>
        <v>42171.383530092593</v>
      </c>
      <c r="T3103" s="11">
        <f t="shared" si="389"/>
        <v>42201.330555555556</v>
      </c>
      <c r="AC3103">
        <f t="shared" si="390"/>
        <v>8</v>
      </c>
      <c r="AD3103">
        <f t="shared" si="391"/>
        <v>14</v>
      </c>
    </row>
    <row r="3104" spans="1:3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39.112499999999997</v>
      </c>
      <c r="P3104" s="5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1">
        <f t="shared" si="388"/>
        <v>42555.340486111112</v>
      </c>
      <c r="T3104" s="11">
        <f t="shared" si="389"/>
        <v>42605.340486111112</v>
      </c>
      <c r="AC3104">
        <f t="shared" si="390"/>
        <v>8</v>
      </c>
      <c r="AD3104">
        <f t="shared" si="391"/>
        <v>14</v>
      </c>
    </row>
    <row r="3105" spans="1:3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0.26829268292682928</v>
      </c>
      <c r="P3105" s="5">
        <f t="shared" si="385"/>
        <v>5.5</v>
      </c>
      <c r="Q3105" t="str">
        <f t="shared" si="386"/>
        <v>theater</v>
      </c>
      <c r="R3105" t="str">
        <f t="shared" si="387"/>
        <v>spaces</v>
      </c>
      <c r="S3105" s="11">
        <f t="shared" si="388"/>
        <v>42107.156319444446</v>
      </c>
      <c r="T3105" s="11">
        <f t="shared" si="389"/>
        <v>42167.156319444446</v>
      </c>
      <c r="AC3105">
        <f t="shared" si="390"/>
        <v>8</v>
      </c>
      <c r="AD3105">
        <f t="shared" si="391"/>
        <v>14</v>
      </c>
    </row>
    <row r="3106" spans="1:3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29.625</v>
      </c>
      <c r="P3106" s="5">
        <f t="shared" si="385"/>
        <v>237</v>
      </c>
      <c r="Q3106" t="str">
        <f t="shared" si="386"/>
        <v>theater</v>
      </c>
      <c r="R3106" t="str">
        <f t="shared" si="387"/>
        <v>spaces</v>
      </c>
      <c r="S3106" s="11">
        <f t="shared" si="388"/>
        <v>42006.908692129626</v>
      </c>
      <c r="T3106" s="11">
        <f t="shared" si="389"/>
        <v>42038.083333333328</v>
      </c>
      <c r="AC3106">
        <f t="shared" si="390"/>
        <v>8</v>
      </c>
      <c r="AD3106">
        <f t="shared" si="391"/>
        <v>14</v>
      </c>
    </row>
    <row r="3107" spans="1:3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42.360992301112063</v>
      </c>
      <c r="P3107" s="5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1">
        <f t="shared" si="388"/>
        <v>41876.718935185185</v>
      </c>
      <c r="T3107" s="11">
        <f t="shared" si="389"/>
        <v>41931.208333333336</v>
      </c>
      <c r="AC3107">
        <f t="shared" si="390"/>
        <v>8</v>
      </c>
      <c r="AD3107">
        <f t="shared" si="391"/>
        <v>14</v>
      </c>
    </row>
    <row r="3108" spans="1:3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4.1000000000000005</v>
      </c>
      <c r="P3108" s="5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1">
        <f t="shared" si="388"/>
        <v>42241.429120370369</v>
      </c>
      <c r="T3108" s="11">
        <f t="shared" si="389"/>
        <v>42263.916666666672</v>
      </c>
      <c r="AC3108">
        <f t="shared" si="390"/>
        <v>8</v>
      </c>
      <c r="AD3108">
        <f t="shared" si="391"/>
        <v>14</v>
      </c>
    </row>
    <row r="3109" spans="1:3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19.762499999999999</v>
      </c>
      <c r="P3109" s="5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1">
        <f t="shared" si="388"/>
        <v>42128.814247685186</v>
      </c>
      <c r="T3109" s="11">
        <f t="shared" si="389"/>
        <v>42135.814247685186</v>
      </c>
      <c r="AC3109">
        <f t="shared" si="390"/>
        <v>8</v>
      </c>
      <c r="AD3109">
        <f t="shared" si="391"/>
        <v>14</v>
      </c>
    </row>
    <row r="3110" spans="1:3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5.1999999999999998E-2</v>
      </c>
      <c r="P3110" s="5">
        <f t="shared" si="385"/>
        <v>13</v>
      </c>
      <c r="Q3110" t="str">
        <f t="shared" si="386"/>
        <v>theater</v>
      </c>
      <c r="R3110" t="str">
        <f t="shared" si="387"/>
        <v>spaces</v>
      </c>
      <c r="S3110" s="11">
        <f t="shared" si="388"/>
        <v>42062.680486111116</v>
      </c>
      <c r="T3110" s="11">
        <f t="shared" si="389"/>
        <v>42122.638819444444</v>
      </c>
      <c r="AC3110">
        <f t="shared" si="390"/>
        <v>8</v>
      </c>
      <c r="AD3110">
        <f t="shared" si="391"/>
        <v>14</v>
      </c>
    </row>
    <row r="3111" spans="1:3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25.030188679245285</v>
      </c>
      <c r="P3111" s="5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1">
        <f t="shared" si="388"/>
        <v>41844.125115740739</v>
      </c>
      <c r="T3111" s="11">
        <f t="shared" si="389"/>
        <v>41879.125115740739</v>
      </c>
      <c r="AC3111">
        <f t="shared" si="390"/>
        <v>8</v>
      </c>
      <c r="AD3111">
        <f t="shared" si="391"/>
        <v>14</v>
      </c>
    </row>
    <row r="3112" spans="1:3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0.04</v>
      </c>
      <c r="P3112" s="5">
        <f t="shared" si="385"/>
        <v>10</v>
      </c>
      <c r="Q3112" t="str">
        <f t="shared" si="386"/>
        <v>theater</v>
      </c>
      <c r="R3112" t="str">
        <f t="shared" si="387"/>
        <v>spaces</v>
      </c>
      <c r="S3112" s="11">
        <f t="shared" si="388"/>
        <v>42745.031469907408</v>
      </c>
      <c r="T3112" s="11">
        <f t="shared" si="389"/>
        <v>42785.031469907408</v>
      </c>
      <c r="AC3112">
        <f t="shared" si="390"/>
        <v>8</v>
      </c>
      <c r="AD3112">
        <f t="shared" si="391"/>
        <v>14</v>
      </c>
    </row>
    <row r="3113" spans="1:3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26.640000000000004</v>
      </c>
      <c r="P3113" s="5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1">
        <f t="shared" si="388"/>
        <v>41885.595138888893</v>
      </c>
      <c r="T3113" s="11">
        <f t="shared" si="389"/>
        <v>41916.595138888893</v>
      </c>
      <c r="AC3113">
        <f t="shared" si="390"/>
        <v>8</v>
      </c>
      <c r="AD3113">
        <f t="shared" si="391"/>
        <v>14</v>
      </c>
    </row>
    <row r="3114" spans="1:3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4.7363636363636363</v>
      </c>
      <c r="P3114" s="5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1">
        <f t="shared" si="388"/>
        <v>42615.121921296297</v>
      </c>
      <c r="T3114" s="11">
        <f t="shared" si="389"/>
        <v>42675.121921296297</v>
      </c>
      <c r="AC3114">
        <f t="shared" si="390"/>
        <v>8</v>
      </c>
      <c r="AD3114">
        <f t="shared" si="391"/>
        <v>14</v>
      </c>
    </row>
    <row r="3115" spans="1:3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4.2435339894712749</v>
      </c>
      <c r="P3115" s="5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1">
        <f t="shared" si="388"/>
        <v>42081.731273148151</v>
      </c>
      <c r="T3115" s="11">
        <f t="shared" si="389"/>
        <v>42111.731273148151</v>
      </c>
      <c r="AC3115">
        <f t="shared" si="390"/>
        <v>8</v>
      </c>
      <c r="AD3115">
        <f t="shared" si="391"/>
        <v>14</v>
      </c>
    </row>
    <row r="3116" spans="1:3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5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1">
        <f t="shared" si="388"/>
        <v>41843.632523148146</v>
      </c>
      <c r="T3116" s="11">
        <f t="shared" si="389"/>
        <v>41903.632523148146</v>
      </c>
      <c r="AC3116">
        <f t="shared" si="390"/>
        <v>8</v>
      </c>
      <c r="AD3116">
        <f t="shared" si="391"/>
        <v>14</v>
      </c>
    </row>
    <row r="3117" spans="1:3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3</v>
      </c>
      <c r="P3117" s="5">
        <f t="shared" si="385"/>
        <v>300</v>
      </c>
      <c r="Q3117" t="str">
        <f t="shared" si="386"/>
        <v>theater</v>
      </c>
      <c r="R3117" t="str">
        <f t="shared" si="387"/>
        <v>spaces</v>
      </c>
      <c r="S3117" s="11">
        <f t="shared" si="388"/>
        <v>42496.447071759263</v>
      </c>
      <c r="T3117" s="11">
        <f t="shared" si="389"/>
        <v>42526.447071759263</v>
      </c>
      <c r="AC3117">
        <f t="shared" si="390"/>
        <v>8</v>
      </c>
      <c r="AD3117">
        <f t="shared" si="391"/>
        <v>14</v>
      </c>
    </row>
    <row r="3118" spans="1:3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57.333333333333336</v>
      </c>
      <c r="P3118" s="5">
        <f t="shared" si="385"/>
        <v>43</v>
      </c>
      <c r="Q3118" t="str">
        <f t="shared" si="386"/>
        <v>theater</v>
      </c>
      <c r="R3118" t="str">
        <f t="shared" si="387"/>
        <v>spaces</v>
      </c>
      <c r="S3118" s="11">
        <f t="shared" si="388"/>
        <v>42081.515335648146</v>
      </c>
      <c r="T3118" s="11">
        <f t="shared" si="389"/>
        <v>42095.515335648146</v>
      </c>
      <c r="AC3118">
        <f t="shared" si="390"/>
        <v>8</v>
      </c>
      <c r="AD3118">
        <f t="shared" si="391"/>
        <v>14</v>
      </c>
    </row>
    <row r="3119" spans="1:3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0.1</v>
      </c>
      <c r="P3119" s="5">
        <f t="shared" si="385"/>
        <v>1</v>
      </c>
      <c r="Q3119" t="str">
        <f t="shared" si="386"/>
        <v>theater</v>
      </c>
      <c r="R3119" t="str">
        <f t="shared" si="387"/>
        <v>spaces</v>
      </c>
      <c r="S3119" s="11">
        <f t="shared" si="388"/>
        <v>42509.374537037038</v>
      </c>
      <c r="T3119" s="11">
        <f t="shared" si="389"/>
        <v>42517.55</v>
      </c>
      <c r="AC3119">
        <f t="shared" si="390"/>
        <v>8</v>
      </c>
      <c r="AD3119">
        <f t="shared" si="391"/>
        <v>14</v>
      </c>
    </row>
    <row r="3120" spans="1:3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0.31</v>
      </c>
      <c r="P3120" s="5">
        <f t="shared" si="385"/>
        <v>775</v>
      </c>
      <c r="Q3120" t="str">
        <f t="shared" si="386"/>
        <v>theater</v>
      </c>
      <c r="R3120" t="str">
        <f t="shared" si="387"/>
        <v>spaces</v>
      </c>
      <c r="S3120" s="11">
        <f t="shared" si="388"/>
        <v>42534.649571759262</v>
      </c>
      <c r="T3120" s="11">
        <f t="shared" si="389"/>
        <v>42553.649571759262</v>
      </c>
      <c r="AC3120">
        <f t="shared" si="390"/>
        <v>8</v>
      </c>
      <c r="AD3120">
        <f t="shared" si="391"/>
        <v>14</v>
      </c>
    </row>
    <row r="3121" spans="1:3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0.05</v>
      </c>
      <c r="P3121" s="5">
        <f t="shared" si="385"/>
        <v>5</v>
      </c>
      <c r="Q3121" t="str">
        <f t="shared" si="386"/>
        <v>theater</v>
      </c>
      <c r="R3121" t="str">
        <f t="shared" si="387"/>
        <v>spaces</v>
      </c>
      <c r="S3121" s="11">
        <f t="shared" si="388"/>
        <v>42060.04550925926</v>
      </c>
      <c r="T3121" s="11">
        <f t="shared" si="389"/>
        <v>42090.003842592589</v>
      </c>
      <c r="AC3121">
        <f t="shared" si="390"/>
        <v>8</v>
      </c>
      <c r="AD3121">
        <f t="shared" si="391"/>
        <v>14</v>
      </c>
    </row>
    <row r="3122" spans="1:3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9.8461538461538465E-3</v>
      </c>
      <c r="P3122" s="5">
        <f t="shared" si="385"/>
        <v>12.8</v>
      </c>
      <c r="Q3122" t="str">
        <f t="shared" si="386"/>
        <v>theater</v>
      </c>
      <c r="R3122" t="str">
        <f t="shared" si="387"/>
        <v>spaces</v>
      </c>
      <c r="S3122" s="11">
        <f t="shared" si="388"/>
        <v>42435.942083333328</v>
      </c>
      <c r="T3122" s="11">
        <f t="shared" si="389"/>
        <v>42495.900416666671</v>
      </c>
      <c r="AC3122">
        <f t="shared" si="390"/>
        <v>8</v>
      </c>
      <c r="AD3122">
        <f t="shared" si="391"/>
        <v>14</v>
      </c>
    </row>
    <row r="3123" spans="1:3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0.66666666666666674</v>
      </c>
      <c r="P3123" s="5">
        <f t="shared" si="385"/>
        <v>10</v>
      </c>
      <c r="Q3123" t="str">
        <f t="shared" si="386"/>
        <v>theater</v>
      </c>
      <c r="R3123" t="str">
        <f t="shared" si="387"/>
        <v>spaces</v>
      </c>
      <c r="S3123" s="11">
        <f t="shared" si="388"/>
        <v>41848.679803240739</v>
      </c>
      <c r="T3123" s="11">
        <f t="shared" si="389"/>
        <v>41908.679803240739</v>
      </c>
      <c r="AC3123">
        <f t="shared" si="390"/>
        <v>8</v>
      </c>
      <c r="AD3123">
        <f t="shared" si="391"/>
        <v>14</v>
      </c>
    </row>
    <row r="3124" spans="1:3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58.291457286432156</v>
      </c>
      <c r="P3124" s="5">
        <f t="shared" si="385"/>
        <v>58</v>
      </c>
      <c r="Q3124" t="str">
        <f t="shared" si="386"/>
        <v>theater</v>
      </c>
      <c r="R3124" t="str">
        <f t="shared" si="387"/>
        <v>spaces</v>
      </c>
      <c r="S3124" s="11">
        <f t="shared" si="388"/>
        <v>42678.932083333333</v>
      </c>
      <c r="T3124" s="11">
        <f t="shared" si="389"/>
        <v>42683.973750000005</v>
      </c>
      <c r="AC3124">
        <f t="shared" si="390"/>
        <v>8</v>
      </c>
      <c r="AD3124">
        <f t="shared" si="391"/>
        <v>14</v>
      </c>
    </row>
    <row r="3125" spans="1:3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68.153599999999997</v>
      </c>
      <c r="P3125" s="5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1">
        <f t="shared" si="388"/>
        <v>42530.993032407408</v>
      </c>
      <c r="T3125" s="11">
        <f t="shared" si="389"/>
        <v>42560.993032407408</v>
      </c>
      <c r="AC3125">
        <f t="shared" si="390"/>
        <v>8</v>
      </c>
      <c r="AD3125">
        <f t="shared" si="391"/>
        <v>14</v>
      </c>
    </row>
    <row r="3126" spans="1:3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3.2499999999999999E-3</v>
      </c>
      <c r="P3126" s="5">
        <f t="shared" si="385"/>
        <v>6.5</v>
      </c>
      <c r="Q3126" t="str">
        <f t="shared" si="386"/>
        <v>theater</v>
      </c>
      <c r="R3126" t="str">
        <f t="shared" si="387"/>
        <v>spaces</v>
      </c>
      <c r="S3126" s="11">
        <f t="shared" si="388"/>
        <v>41977.780104166668</v>
      </c>
      <c r="T3126" s="11">
        <f t="shared" si="389"/>
        <v>42037.780104166668</v>
      </c>
      <c r="AC3126">
        <f t="shared" si="390"/>
        <v>8</v>
      </c>
      <c r="AD3126">
        <f t="shared" si="391"/>
        <v>14</v>
      </c>
    </row>
    <row r="3127" spans="1:3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5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1">
        <f t="shared" si="388"/>
        <v>42346.20685185185</v>
      </c>
      <c r="T3127" s="11">
        <f t="shared" si="389"/>
        <v>42376.20685185185</v>
      </c>
      <c r="AC3127">
        <f t="shared" si="390"/>
        <v>8</v>
      </c>
      <c r="AD3127">
        <f t="shared" si="391"/>
        <v>14</v>
      </c>
    </row>
    <row r="3128" spans="1:3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4.16</v>
      </c>
      <c r="P3128" s="5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1">
        <f t="shared" si="388"/>
        <v>42427.018078703702</v>
      </c>
      <c r="T3128" s="11">
        <f t="shared" si="389"/>
        <v>42456.976412037038</v>
      </c>
      <c r="AC3128">
        <f t="shared" si="390"/>
        <v>8</v>
      </c>
      <c r="AD3128">
        <f t="shared" si="391"/>
        <v>14</v>
      </c>
    </row>
    <row r="3129" spans="1:3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5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1">
        <f t="shared" si="388"/>
        <v>42034.856817129628</v>
      </c>
      <c r="T3129" s="11">
        <f t="shared" si="389"/>
        <v>42064.856817129628</v>
      </c>
      <c r="AC3129">
        <f t="shared" si="390"/>
        <v>8</v>
      </c>
      <c r="AD3129">
        <f t="shared" si="391"/>
        <v>14</v>
      </c>
    </row>
    <row r="3130" spans="1:3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108.60666666666667</v>
      </c>
      <c r="P3130" s="5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1">
        <f t="shared" si="388"/>
        <v>42780.825706018513</v>
      </c>
      <c r="T3130" s="11">
        <f t="shared" si="389"/>
        <v>42810.784039351856</v>
      </c>
      <c r="AC3130">
        <f t="shared" si="390"/>
        <v>8</v>
      </c>
      <c r="AD3130">
        <f t="shared" si="391"/>
        <v>13</v>
      </c>
    </row>
    <row r="3131" spans="1:3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0.8</v>
      </c>
      <c r="P3131" s="5">
        <f t="shared" si="385"/>
        <v>10</v>
      </c>
      <c r="Q3131" t="str">
        <f t="shared" si="386"/>
        <v>theater</v>
      </c>
      <c r="R3131" t="str">
        <f t="shared" si="387"/>
        <v>plays</v>
      </c>
      <c r="S3131" s="11">
        <f t="shared" si="388"/>
        <v>42803.842812499999</v>
      </c>
      <c r="T3131" s="11">
        <f t="shared" si="389"/>
        <v>42843.801145833335</v>
      </c>
      <c r="AC3131">
        <f t="shared" si="390"/>
        <v>8</v>
      </c>
      <c r="AD3131">
        <f t="shared" si="391"/>
        <v>13</v>
      </c>
    </row>
    <row r="3132" spans="1:3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3.75</v>
      </c>
      <c r="P3132" s="5">
        <f t="shared" si="385"/>
        <v>93.75</v>
      </c>
      <c r="Q3132" t="str">
        <f t="shared" si="386"/>
        <v>theater</v>
      </c>
      <c r="R3132" t="str">
        <f t="shared" si="387"/>
        <v>plays</v>
      </c>
      <c r="S3132" s="11">
        <f t="shared" si="388"/>
        <v>42808.640231481477</v>
      </c>
      <c r="T3132" s="11">
        <f t="shared" si="389"/>
        <v>42839.207638888889</v>
      </c>
      <c r="AC3132">
        <f t="shared" si="390"/>
        <v>8</v>
      </c>
      <c r="AD3132">
        <f t="shared" si="391"/>
        <v>13</v>
      </c>
    </row>
    <row r="3133" spans="1:3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15.731707317073171</v>
      </c>
      <c r="P3133" s="5">
        <f t="shared" si="385"/>
        <v>53.75</v>
      </c>
      <c r="Q3133" t="str">
        <f t="shared" si="386"/>
        <v>theater</v>
      </c>
      <c r="R3133" t="str">
        <f t="shared" si="387"/>
        <v>plays</v>
      </c>
      <c r="S3133" s="11">
        <f t="shared" si="388"/>
        <v>42803.579224537039</v>
      </c>
      <c r="T3133" s="11">
        <f t="shared" si="389"/>
        <v>42833.537557870368</v>
      </c>
      <c r="AC3133">
        <f t="shared" si="390"/>
        <v>8</v>
      </c>
      <c r="AD3133">
        <f t="shared" si="391"/>
        <v>13</v>
      </c>
    </row>
    <row r="3134" spans="1:3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3.3333333333333333E-2</v>
      </c>
      <c r="P3134" s="5">
        <f t="shared" si="385"/>
        <v>10</v>
      </c>
      <c r="Q3134" t="str">
        <f t="shared" si="386"/>
        <v>theater</v>
      </c>
      <c r="R3134" t="str">
        <f t="shared" si="387"/>
        <v>plays</v>
      </c>
      <c r="S3134" s="11">
        <f t="shared" si="388"/>
        <v>42786.350231481483</v>
      </c>
      <c r="T3134" s="11">
        <f t="shared" si="389"/>
        <v>42846.308564814812</v>
      </c>
      <c r="AC3134">
        <f t="shared" si="390"/>
        <v>8</v>
      </c>
      <c r="AD3134">
        <f t="shared" si="391"/>
        <v>13</v>
      </c>
    </row>
    <row r="3135" spans="1:3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108</v>
      </c>
      <c r="P3135" s="5">
        <f t="shared" si="385"/>
        <v>33.75</v>
      </c>
      <c r="Q3135" t="str">
        <f t="shared" si="386"/>
        <v>theater</v>
      </c>
      <c r="R3135" t="str">
        <f t="shared" si="387"/>
        <v>plays</v>
      </c>
      <c r="S3135" s="11">
        <f t="shared" si="388"/>
        <v>42788.565208333333</v>
      </c>
      <c r="T3135" s="11">
        <f t="shared" si="389"/>
        <v>42818.523541666669</v>
      </c>
      <c r="AC3135">
        <f t="shared" si="390"/>
        <v>8</v>
      </c>
      <c r="AD3135">
        <f t="shared" si="391"/>
        <v>13</v>
      </c>
    </row>
    <row r="3136" spans="1:3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22.5</v>
      </c>
      <c r="P3136" s="5">
        <f t="shared" si="385"/>
        <v>18.75</v>
      </c>
      <c r="Q3136" t="str">
        <f t="shared" si="386"/>
        <v>theater</v>
      </c>
      <c r="R3136" t="str">
        <f t="shared" si="387"/>
        <v>plays</v>
      </c>
      <c r="S3136" s="11">
        <f t="shared" si="388"/>
        <v>42800.720127314809</v>
      </c>
      <c r="T3136" s="11">
        <f t="shared" si="389"/>
        <v>42821.678460648152</v>
      </c>
      <c r="AC3136">
        <f t="shared" si="390"/>
        <v>8</v>
      </c>
      <c r="AD3136">
        <f t="shared" si="391"/>
        <v>13</v>
      </c>
    </row>
    <row r="3137" spans="1:3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20.849420849420849</v>
      </c>
      <c r="P3137" s="5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1">
        <f t="shared" si="388"/>
        <v>42807.151863425926</v>
      </c>
      <c r="T3137" s="11">
        <f t="shared" si="389"/>
        <v>42829.151863425926</v>
      </c>
      <c r="AC3137">
        <f t="shared" si="390"/>
        <v>8</v>
      </c>
      <c r="AD3137">
        <f t="shared" si="391"/>
        <v>13</v>
      </c>
    </row>
    <row r="3138" spans="1:3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127.8</v>
      </c>
      <c r="P3138" s="5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1">
        <f t="shared" si="388"/>
        <v>42789.462430555555</v>
      </c>
      <c r="T3138" s="11">
        <f t="shared" si="389"/>
        <v>42825.957638888889</v>
      </c>
      <c r="AC3138">
        <f t="shared" si="390"/>
        <v>8</v>
      </c>
      <c r="AD3138">
        <f t="shared" si="391"/>
        <v>13</v>
      </c>
    </row>
    <row r="3139" spans="1:3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(E3139/D3139)*100</f>
        <v>3.3333333333333335</v>
      </c>
      <c r="P3139" s="5">
        <f t="shared" ref="P3139:P3202" si="393">E3139/L3139</f>
        <v>50</v>
      </c>
      <c r="Q3139" t="str">
        <f t="shared" ref="Q3139:Q3202" si="394">LEFT(N3139,AC3139-1)</f>
        <v>theater</v>
      </c>
      <c r="R3139" t="str">
        <f t="shared" ref="R3139:R3202" si="395">RIGHT(N3139,AD3139-AC3139)</f>
        <v>plays</v>
      </c>
      <c r="S3139" s="11">
        <f t="shared" ref="S3139:S3202" si="396">(J3139/86400)+DATE(1970,1,1)</f>
        <v>42807.885057870371</v>
      </c>
      <c r="T3139" s="11">
        <f t="shared" ref="T3139:T3202" si="397">(I3139/86400)+DATE(1970,1,1)</f>
        <v>42858.8</v>
      </c>
      <c r="AC3139">
        <f t="shared" ref="AC3139:AC3202" si="398">FIND("/",N3139)</f>
        <v>8</v>
      </c>
      <c r="AD3139">
        <f t="shared" ref="AD3139:AD3202" si="399">LEN(N3139)</f>
        <v>13</v>
      </c>
    </row>
    <row r="3140" spans="1:3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5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1">
        <f t="shared" si="396"/>
        <v>42809.645914351851</v>
      </c>
      <c r="T3140" s="11">
        <f t="shared" si="397"/>
        <v>42828.645914351851</v>
      </c>
      <c r="AC3140">
        <f t="shared" si="398"/>
        <v>8</v>
      </c>
      <c r="AD3140">
        <f t="shared" si="399"/>
        <v>13</v>
      </c>
    </row>
    <row r="3141" spans="1:3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5.4</v>
      </c>
      <c r="P3141" s="5">
        <f t="shared" si="393"/>
        <v>450</v>
      </c>
      <c r="Q3141" t="str">
        <f t="shared" si="394"/>
        <v>theater</v>
      </c>
      <c r="R3141" t="str">
        <f t="shared" si="395"/>
        <v>plays</v>
      </c>
      <c r="S3141" s="11">
        <f t="shared" si="396"/>
        <v>42785.270370370374</v>
      </c>
      <c r="T3141" s="11">
        <f t="shared" si="397"/>
        <v>42819.189583333333</v>
      </c>
      <c r="AC3141">
        <f t="shared" si="398"/>
        <v>8</v>
      </c>
      <c r="AD3141">
        <f t="shared" si="399"/>
        <v>13</v>
      </c>
    </row>
    <row r="3142" spans="1:3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0.96</v>
      </c>
      <c r="P3142" s="5">
        <f t="shared" si="393"/>
        <v>24</v>
      </c>
      <c r="Q3142" t="str">
        <f t="shared" si="394"/>
        <v>theater</v>
      </c>
      <c r="R3142" t="str">
        <f t="shared" si="395"/>
        <v>plays</v>
      </c>
      <c r="S3142" s="11">
        <f t="shared" si="396"/>
        <v>42802.718784722223</v>
      </c>
      <c r="T3142" s="11">
        <f t="shared" si="397"/>
        <v>42832.677118055552</v>
      </c>
      <c r="AC3142">
        <f t="shared" si="398"/>
        <v>8</v>
      </c>
      <c r="AD3142">
        <f t="shared" si="399"/>
        <v>13</v>
      </c>
    </row>
    <row r="3143" spans="1:3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51.6</v>
      </c>
      <c r="P3143" s="5">
        <f t="shared" si="393"/>
        <v>32.25</v>
      </c>
      <c r="Q3143" t="str">
        <f t="shared" si="394"/>
        <v>theater</v>
      </c>
      <c r="R3143" t="str">
        <f t="shared" si="395"/>
        <v>plays</v>
      </c>
      <c r="S3143" s="11">
        <f t="shared" si="396"/>
        <v>42800.753333333334</v>
      </c>
      <c r="T3143" s="11">
        <f t="shared" si="397"/>
        <v>42841.833333333328</v>
      </c>
      <c r="AC3143">
        <f t="shared" si="398"/>
        <v>8</v>
      </c>
      <c r="AD3143">
        <f t="shared" si="399"/>
        <v>13</v>
      </c>
    </row>
    <row r="3144" spans="1:3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</v>
      </c>
      <c r="P3144" s="5">
        <f t="shared" si="393"/>
        <v>15</v>
      </c>
      <c r="Q3144" t="str">
        <f t="shared" si="394"/>
        <v>theater</v>
      </c>
      <c r="R3144" t="str">
        <f t="shared" si="395"/>
        <v>plays</v>
      </c>
      <c r="S3144" s="11">
        <f t="shared" si="396"/>
        <v>42783.513182870374</v>
      </c>
      <c r="T3144" s="11">
        <f t="shared" si="397"/>
        <v>42813.471516203703</v>
      </c>
      <c r="AC3144">
        <f t="shared" si="398"/>
        <v>8</v>
      </c>
      <c r="AD3144">
        <f t="shared" si="399"/>
        <v>13</v>
      </c>
    </row>
    <row r="3145" spans="1:3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5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1">
        <f t="shared" si="396"/>
        <v>42808.358287037037</v>
      </c>
      <c r="T3145" s="11">
        <f t="shared" si="397"/>
        <v>42834.358287037037</v>
      </c>
      <c r="AC3145">
        <f t="shared" si="398"/>
        <v>8</v>
      </c>
      <c r="AD3145">
        <f t="shared" si="399"/>
        <v>13</v>
      </c>
    </row>
    <row r="3146" spans="1:3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75.400000000000006</v>
      </c>
      <c r="P3146" s="5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1">
        <f t="shared" si="396"/>
        <v>42796.538275462968</v>
      </c>
      <c r="T3146" s="11">
        <f t="shared" si="397"/>
        <v>42813.25</v>
      </c>
      <c r="AC3146">
        <f t="shared" si="398"/>
        <v>8</v>
      </c>
      <c r="AD3146">
        <f t="shared" si="399"/>
        <v>13</v>
      </c>
    </row>
    <row r="3147" spans="1:3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5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1">
        <f t="shared" si="396"/>
        <v>42762.040902777779</v>
      </c>
      <c r="T3147" s="11">
        <f t="shared" si="397"/>
        <v>42821.999236111107</v>
      </c>
      <c r="AC3147">
        <f t="shared" si="398"/>
        <v>8</v>
      </c>
      <c r="AD3147">
        <f t="shared" si="399"/>
        <v>13</v>
      </c>
    </row>
    <row r="3148" spans="1:3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10.5</v>
      </c>
      <c r="P3148" s="5">
        <f t="shared" si="393"/>
        <v>437.5</v>
      </c>
      <c r="Q3148" t="str">
        <f t="shared" si="394"/>
        <v>theater</v>
      </c>
      <c r="R3148" t="str">
        <f t="shared" si="395"/>
        <v>plays</v>
      </c>
      <c r="S3148" s="11">
        <f t="shared" si="396"/>
        <v>42796.682476851856</v>
      </c>
      <c r="T3148" s="11">
        <f t="shared" si="397"/>
        <v>42841.640810185185</v>
      </c>
      <c r="AC3148">
        <f t="shared" si="398"/>
        <v>8</v>
      </c>
      <c r="AD3148">
        <f t="shared" si="399"/>
        <v>13</v>
      </c>
    </row>
    <row r="3149" spans="1:3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117.52499999999999</v>
      </c>
      <c r="P3149" s="5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1">
        <f t="shared" si="396"/>
        <v>41909.96938657407</v>
      </c>
      <c r="T3149" s="11">
        <f t="shared" si="397"/>
        <v>41950.011053240742</v>
      </c>
      <c r="AC3149">
        <f t="shared" si="398"/>
        <v>8</v>
      </c>
      <c r="AD3149">
        <f t="shared" si="399"/>
        <v>13</v>
      </c>
    </row>
    <row r="3150" spans="1:3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131.16666666666669</v>
      </c>
      <c r="P3150" s="5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1">
        <f t="shared" si="396"/>
        <v>41891.665324074071</v>
      </c>
      <c r="T3150" s="11">
        <f t="shared" si="397"/>
        <v>41913.166666666664</v>
      </c>
      <c r="AC3150">
        <f t="shared" si="398"/>
        <v>8</v>
      </c>
      <c r="AD3150">
        <f t="shared" si="399"/>
        <v>13</v>
      </c>
    </row>
    <row r="3151" spans="1:3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104</v>
      </c>
      <c r="P3151" s="5">
        <f t="shared" si="393"/>
        <v>52</v>
      </c>
      <c r="Q3151" t="str">
        <f t="shared" si="394"/>
        <v>theater</v>
      </c>
      <c r="R3151" t="str">
        <f t="shared" si="395"/>
        <v>plays</v>
      </c>
      <c r="S3151" s="11">
        <f t="shared" si="396"/>
        <v>41226.017361111109</v>
      </c>
      <c r="T3151" s="11">
        <f t="shared" si="397"/>
        <v>41250.083333333336</v>
      </c>
      <c r="AC3151">
        <f t="shared" si="398"/>
        <v>8</v>
      </c>
      <c r="AD3151">
        <f t="shared" si="399"/>
        <v>13</v>
      </c>
    </row>
    <row r="3152" spans="1:3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101</v>
      </c>
      <c r="P3152" s="5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1">
        <f t="shared" si="396"/>
        <v>40478.263923611114</v>
      </c>
      <c r="T3152" s="11">
        <f t="shared" si="397"/>
        <v>40568.166666666664</v>
      </c>
      <c r="AC3152">
        <f t="shared" si="398"/>
        <v>8</v>
      </c>
      <c r="AD3152">
        <f t="shared" si="399"/>
        <v>13</v>
      </c>
    </row>
    <row r="3153" spans="1:3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100.4</v>
      </c>
      <c r="P3153" s="5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1">
        <f t="shared" si="396"/>
        <v>41862.83997685185</v>
      </c>
      <c r="T3153" s="11">
        <f t="shared" si="397"/>
        <v>41892.83997685185</v>
      </c>
      <c r="AC3153">
        <f t="shared" si="398"/>
        <v>8</v>
      </c>
      <c r="AD3153">
        <f t="shared" si="399"/>
        <v>13</v>
      </c>
    </row>
    <row r="3154" spans="1:3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105.95454545454545</v>
      </c>
      <c r="P3154" s="5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1">
        <f t="shared" si="396"/>
        <v>41550.867673611108</v>
      </c>
      <c r="T3154" s="11">
        <f t="shared" si="397"/>
        <v>41580.867673611108</v>
      </c>
      <c r="AC3154">
        <f t="shared" si="398"/>
        <v>8</v>
      </c>
      <c r="AD3154">
        <f t="shared" si="399"/>
        <v>13</v>
      </c>
    </row>
    <row r="3155" spans="1:3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335.58333333333337</v>
      </c>
      <c r="P3155" s="5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1">
        <f t="shared" si="396"/>
        <v>40633.154363425929</v>
      </c>
      <c r="T3155" s="11">
        <f t="shared" si="397"/>
        <v>40664.207638888889</v>
      </c>
      <c r="AC3155">
        <f t="shared" si="398"/>
        <v>8</v>
      </c>
      <c r="AD3155">
        <f t="shared" si="399"/>
        <v>13</v>
      </c>
    </row>
    <row r="3156" spans="1:3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112.92857142857142</v>
      </c>
      <c r="P3156" s="5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1">
        <f t="shared" si="396"/>
        <v>40970.875671296293</v>
      </c>
      <c r="T3156" s="11">
        <f t="shared" si="397"/>
        <v>41000.834004629629</v>
      </c>
      <c r="AC3156">
        <f t="shared" si="398"/>
        <v>8</v>
      </c>
      <c r="AD3156">
        <f t="shared" si="399"/>
        <v>13</v>
      </c>
    </row>
    <row r="3157" spans="1:3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188.50460000000001</v>
      </c>
      <c r="P3157" s="5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1">
        <f t="shared" si="396"/>
        <v>41233.499131944445</v>
      </c>
      <c r="T3157" s="11">
        <f t="shared" si="397"/>
        <v>41263.499131944445</v>
      </c>
      <c r="AC3157">
        <f t="shared" si="398"/>
        <v>8</v>
      </c>
      <c r="AD3157">
        <f t="shared" si="399"/>
        <v>13</v>
      </c>
    </row>
    <row r="3158" spans="1:3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101.81818181818181</v>
      </c>
      <c r="P3158" s="5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1">
        <f t="shared" si="396"/>
        <v>41026.953055555554</v>
      </c>
      <c r="T3158" s="11">
        <f t="shared" si="397"/>
        <v>41061.953055555554</v>
      </c>
      <c r="AC3158">
        <f t="shared" si="398"/>
        <v>8</v>
      </c>
      <c r="AD3158">
        <f t="shared" si="399"/>
        <v>13</v>
      </c>
    </row>
    <row r="3159" spans="1:3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101</v>
      </c>
      <c r="P3159" s="5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1">
        <f t="shared" si="396"/>
        <v>41829.788252314815</v>
      </c>
      <c r="T3159" s="11">
        <f t="shared" si="397"/>
        <v>41839.208333333336</v>
      </c>
      <c r="AC3159">
        <f t="shared" si="398"/>
        <v>8</v>
      </c>
      <c r="AD3159">
        <f t="shared" si="399"/>
        <v>13</v>
      </c>
    </row>
    <row r="3160" spans="1:3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113.99999999999999</v>
      </c>
      <c r="P3160" s="5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1">
        <f t="shared" si="396"/>
        <v>41447.839722222227</v>
      </c>
      <c r="T3160" s="11">
        <f t="shared" si="397"/>
        <v>41477.839722222227</v>
      </c>
      <c r="AC3160">
        <f t="shared" si="398"/>
        <v>8</v>
      </c>
      <c r="AD3160">
        <f t="shared" si="399"/>
        <v>13</v>
      </c>
    </row>
    <row r="3161" spans="1:3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133.48133333333334</v>
      </c>
      <c r="P3161" s="5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1">
        <f t="shared" si="396"/>
        <v>40884.066678240742</v>
      </c>
      <c r="T3161" s="11">
        <f t="shared" si="397"/>
        <v>40926.958333333336</v>
      </c>
      <c r="AC3161">
        <f t="shared" si="398"/>
        <v>8</v>
      </c>
      <c r="AD3161">
        <f t="shared" si="399"/>
        <v>13</v>
      </c>
    </row>
    <row r="3162" spans="1:3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101.53333333333335</v>
      </c>
      <c r="P3162" s="5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1">
        <f t="shared" si="396"/>
        <v>41841.26489583333</v>
      </c>
      <c r="T3162" s="11">
        <f t="shared" si="397"/>
        <v>41864.207638888889</v>
      </c>
      <c r="AC3162">
        <f t="shared" si="398"/>
        <v>8</v>
      </c>
      <c r="AD3162">
        <f t="shared" si="399"/>
        <v>13</v>
      </c>
    </row>
    <row r="3163" spans="1:3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105.1</v>
      </c>
      <c r="P3163" s="5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1">
        <f t="shared" si="396"/>
        <v>41897.536134259259</v>
      </c>
      <c r="T3163" s="11">
        <f t="shared" si="397"/>
        <v>41927.536134259259</v>
      </c>
      <c r="AC3163">
        <f t="shared" si="398"/>
        <v>8</v>
      </c>
      <c r="AD3163">
        <f t="shared" si="399"/>
        <v>13</v>
      </c>
    </row>
    <row r="3164" spans="1:3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127.15</v>
      </c>
      <c r="P3164" s="5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1">
        <f t="shared" si="396"/>
        <v>41799.685902777775</v>
      </c>
      <c r="T3164" s="11">
        <f t="shared" si="397"/>
        <v>41827.083333333336</v>
      </c>
      <c r="AC3164">
        <f t="shared" si="398"/>
        <v>8</v>
      </c>
      <c r="AD3164">
        <f t="shared" si="399"/>
        <v>13</v>
      </c>
    </row>
    <row r="3165" spans="1:3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111.15384615384616</v>
      </c>
      <c r="P3165" s="5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1">
        <f t="shared" si="396"/>
        <v>41775.753761574073</v>
      </c>
      <c r="T3165" s="11">
        <f t="shared" si="397"/>
        <v>41805.753761574073</v>
      </c>
      <c r="AC3165">
        <f t="shared" si="398"/>
        <v>8</v>
      </c>
      <c r="AD3165">
        <f t="shared" si="399"/>
        <v>13</v>
      </c>
    </row>
    <row r="3166" spans="1:3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106.76</v>
      </c>
      <c r="P3166" s="5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1">
        <f t="shared" si="396"/>
        <v>41766.805729166663</v>
      </c>
      <c r="T3166" s="11">
        <f t="shared" si="397"/>
        <v>41799.805729166663</v>
      </c>
      <c r="AC3166">
        <f t="shared" si="398"/>
        <v>8</v>
      </c>
      <c r="AD3166">
        <f t="shared" si="399"/>
        <v>13</v>
      </c>
    </row>
    <row r="3167" spans="1:3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162.66666666666666</v>
      </c>
      <c r="P3167" s="5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1">
        <f t="shared" si="396"/>
        <v>40644.159259259257</v>
      </c>
      <c r="T3167" s="11">
        <f t="shared" si="397"/>
        <v>40666.165972222225</v>
      </c>
      <c r="AC3167">
        <f t="shared" si="398"/>
        <v>8</v>
      </c>
      <c r="AD3167">
        <f t="shared" si="399"/>
        <v>13</v>
      </c>
    </row>
    <row r="3168" spans="1:3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160.22808571428573</v>
      </c>
      <c r="P3168" s="5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1">
        <f t="shared" si="396"/>
        <v>41940.69158564815</v>
      </c>
      <c r="T3168" s="11">
        <f t="shared" si="397"/>
        <v>41969.332638888889</v>
      </c>
      <c r="AC3168">
        <f t="shared" si="398"/>
        <v>8</v>
      </c>
      <c r="AD3168">
        <f t="shared" si="399"/>
        <v>13</v>
      </c>
    </row>
    <row r="3169" spans="1:3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116.16666666666666</v>
      </c>
      <c r="P3169" s="5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1">
        <f t="shared" si="396"/>
        <v>41839.175706018519</v>
      </c>
      <c r="T3169" s="11">
        <f t="shared" si="397"/>
        <v>41853.175706018519</v>
      </c>
      <c r="AC3169">
        <f t="shared" si="398"/>
        <v>8</v>
      </c>
      <c r="AD3169">
        <f t="shared" si="399"/>
        <v>13</v>
      </c>
    </row>
    <row r="3170" spans="1:3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124.2</v>
      </c>
      <c r="P3170" s="5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1">
        <f t="shared" si="396"/>
        <v>41772.105937500004</v>
      </c>
      <c r="T3170" s="11">
        <f t="shared" si="397"/>
        <v>41803.916666666664</v>
      </c>
      <c r="AC3170">
        <f t="shared" si="398"/>
        <v>8</v>
      </c>
      <c r="AD3170">
        <f t="shared" si="399"/>
        <v>13</v>
      </c>
    </row>
    <row r="3171" spans="1:3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103.01249999999999</v>
      </c>
      <c r="P3171" s="5">
        <f t="shared" si="393"/>
        <v>100.5</v>
      </c>
      <c r="Q3171" t="str">
        <f t="shared" si="394"/>
        <v>theater</v>
      </c>
      <c r="R3171" t="str">
        <f t="shared" si="395"/>
        <v>plays</v>
      </c>
      <c r="S3171" s="11">
        <f t="shared" si="396"/>
        <v>41591.737974537034</v>
      </c>
      <c r="T3171" s="11">
        <f t="shared" si="397"/>
        <v>41621.207638888889</v>
      </c>
      <c r="AC3171">
        <f t="shared" si="398"/>
        <v>8</v>
      </c>
      <c r="AD3171">
        <f t="shared" si="399"/>
        <v>13</v>
      </c>
    </row>
    <row r="3172" spans="1:3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112.25</v>
      </c>
      <c r="P3172" s="5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1">
        <f t="shared" si="396"/>
        <v>41789.080370370371</v>
      </c>
      <c r="T3172" s="11">
        <f t="shared" si="397"/>
        <v>41822.166666666664</v>
      </c>
      <c r="AC3172">
        <f t="shared" si="398"/>
        <v>8</v>
      </c>
      <c r="AD3172">
        <f t="shared" si="399"/>
        <v>13</v>
      </c>
    </row>
    <row r="3173" spans="1:3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108.8142857142857</v>
      </c>
      <c r="P3173" s="5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1">
        <f t="shared" si="396"/>
        <v>42466.608310185184</v>
      </c>
      <c r="T3173" s="11">
        <f t="shared" si="397"/>
        <v>42496.608310185184</v>
      </c>
      <c r="AC3173">
        <f t="shared" si="398"/>
        <v>8</v>
      </c>
      <c r="AD3173">
        <f t="shared" si="399"/>
        <v>13</v>
      </c>
    </row>
    <row r="3174" spans="1:3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114.99999999999999</v>
      </c>
      <c r="P3174" s="5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1">
        <f t="shared" si="396"/>
        <v>40923.729953703703</v>
      </c>
      <c r="T3174" s="11">
        <f t="shared" si="397"/>
        <v>40953.729953703703</v>
      </c>
      <c r="AC3174">
        <f t="shared" si="398"/>
        <v>8</v>
      </c>
      <c r="AD3174">
        <f t="shared" si="399"/>
        <v>13</v>
      </c>
    </row>
    <row r="3175" spans="1:3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103</v>
      </c>
      <c r="P3175" s="5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1">
        <f t="shared" si="396"/>
        <v>41878.878379629634</v>
      </c>
      <c r="T3175" s="11">
        <f t="shared" si="397"/>
        <v>41908.878379629634</v>
      </c>
      <c r="AC3175">
        <f t="shared" si="398"/>
        <v>8</v>
      </c>
      <c r="AD3175">
        <f t="shared" si="399"/>
        <v>13</v>
      </c>
    </row>
    <row r="3176" spans="1:3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101.13333333333334</v>
      </c>
      <c r="P3176" s="5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1">
        <f t="shared" si="396"/>
        <v>41862.864675925928</v>
      </c>
      <c r="T3176" s="11">
        <f t="shared" si="397"/>
        <v>41876.864675925928</v>
      </c>
      <c r="AC3176">
        <f t="shared" si="398"/>
        <v>8</v>
      </c>
      <c r="AD3176">
        <f t="shared" si="399"/>
        <v>13</v>
      </c>
    </row>
    <row r="3177" spans="1:3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109.55999999999999</v>
      </c>
      <c r="P3177" s="5">
        <f t="shared" si="393"/>
        <v>91.3</v>
      </c>
      <c r="Q3177" t="str">
        <f t="shared" si="394"/>
        <v>theater</v>
      </c>
      <c r="R3177" t="str">
        <f t="shared" si="395"/>
        <v>plays</v>
      </c>
      <c r="S3177" s="11">
        <f t="shared" si="396"/>
        <v>40531.886886574073</v>
      </c>
      <c r="T3177" s="11">
        <f t="shared" si="397"/>
        <v>40591.886886574073</v>
      </c>
      <c r="AC3177">
        <f t="shared" si="398"/>
        <v>8</v>
      </c>
      <c r="AD3177">
        <f t="shared" si="399"/>
        <v>13</v>
      </c>
    </row>
    <row r="3178" spans="1:3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114.8421052631579</v>
      </c>
      <c r="P3178" s="5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1">
        <f t="shared" si="396"/>
        <v>41477.930914351848</v>
      </c>
      <c r="T3178" s="11">
        <f t="shared" si="397"/>
        <v>41504.625</v>
      </c>
      <c r="AC3178">
        <f t="shared" si="398"/>
        <v>8</v>
      </c>
      <c r="AD3178">
        <f t="shared" si="399"/>
        <v>13</v>
      </c>
    </row>
    <row r="3179" spans="1:3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117.39999999999999</v>
      </c>
      <c r="P3179" s="5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1">
        <f t="shared" si="396"/>
        <v>41781.666770833333</v>
      </c>
      <c r="T3179" s="11">
        <f t="shared" si="397"/>
        <v>41811.666770833333</v>
      </c>
      <c r="AC3179">
        <f t="shared" si="398"/>
        <v>8</v>
      </c>
      <c r="AD3179">
        <f t="shared" si="399"/>
        <v>13</v>
      </c>
    </row>
    <row r="3180" spans="1:3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171.73333333333335</v>
      </c>
      <c r="P3180" s="5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1">
        <f t="shared" si="396"/>
        <v>41806.605034722219</v>
      </c>
      <c r="T3180" s="11">
        <f t="shared" si="397"/>
        <v>41836.605034722219</v>
      </c>
      <c r="AC3180">
        <f t="shared" si="398"/>
        <v>8</v>
      </c>
      <c r="AD3180">
        <f t="shared" si="399"/>
        <v>13</v>
      </c>
    </row>
    <row r="3181" spans="1:3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114.16238095238094</v>
      </c>
      <c r="P3181" s="5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1">
        <f t="shared" si="396"/>
        <v>41375.702210648145</v>
      </c>
      <c r="T3181" s="11">
        <f t="shared" si="397"/>
        <v>41400.702210648145</v>
      </c>
      <c r="AC3181">
        <f t="shared" si="398"/>
        <v>8</v>
      </c>
      <c r="AD3181">
        <f t="shared" si="399"/>
        <v>13</v>
      </c>
    </row>
    <row r="3182" spans="1:3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119.75</v>
      </c>
      <c r="P3182" s="5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1">
        <f t="shared" si="396"/>
        <v>41780.412604166668</v>
      </c>
      <c r="T3182" s="11">
        <f t="shared" si="397"/>
        <v>41810.412604166668</v>
      </c>
      <c r="AC3182">
        <f t="shared" si="398"/>
        <v>8</v>
      </c>
      <c r="AD3182">
        <f t="shared" si="399"/>
        <v>13</v>
      </c>
    </row>
    <row r="3183" spans="1:3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109.00000000000001</v>
      </c>
      <c r="P3183" s="5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1">
        <f t="shared" si="396"/>
        <v>41779.310034722221</v>
      </c>
      <c r="T3183" s="11">
        <f t="shared" si="397"/>
        <v>41805.666666666664</v>
      </c>
      <c r="AC3183">
        <f t="shared" si="398"/>
        <v>8</v>
      </c>
      <c r="AD3183">
        <f t="shared" si="399"/>
        <v>13</v>
      </c>
    </row>
    <row r="3184" spans="1:3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100.88571428571429</v>
      </c>
      <c r="P3184" s="5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1">
        <f t="shared" si="396"/>
        <v>40883.949317129627</v>
      </c>
      <c r="T3184" s="11">
        <f t="shared" si="397"/>
        <v>40939.708333333336</v>
      </c>
      <c r="AC3184">
        <f t="shared" si="398"/>
        <v>8</v>
      </c>
      <c r="AD3184">
        <f t="shared" si="399"/>
        <v>13</v>
      </c>
    </row>
    <row r="3185" spans="1:3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109.00000000000001</v>
      </c>
      <c r="P3185" s="5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1">
        <f t="shared" si="396"/>
        <v>41491.79478009259</v>
      </c>
      <c r="T3185" s="11">
        <f t="shared" si="397"/>
        <v>41509.79478009259</v>
      </c>
      <c r="AC3185">
        <f t="shared" si="398"/>
        <v>8</v>
      </c>
      <c r="AD3185">
        <f t="shared" si="399"/>
        <v>13</v>
      </c>
    </row>
    <row r="3186" spans="1:3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107.20930232558139</v>
      </c>
      <c r="P3186" s="5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1">
        <f t="shared" si="396"/>
        <v>41791.993414351848</v>
      </c>
      <c r="T3186" s="11">
        <f t="shared" si="397"/>
        <v>41821.993414351848</v>
      </c>
      <c r="AC3186">
        <f t="shared" si="398"/>
        <v>8</v>
      </c>
      <c r="AD3186">
        <f t="shared" si="399"/>
        <v>13</v>
      </c>
    </row>
    <row r="3187" spans="1:3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100</v>
      </c>
      <c r="P3187" s="5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1">
        <f t="shared" si="396"/>
        <v>41829.977326388893</v>
      </c>
      <c r="T3187" s="11">
        <f t="shared" si="397"/>
        <v>41836.977326388893</v>
      </c>
      <c r="AC3187">
        <f t="shared" si="398"/>
        <v>8</v>
      </c>
      <c r="AD3187">
        <f t="shared" si="399"/>
        <v>13</v>
      </c>
    </row>
    <row r="3188" spans="1:3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102.18750000000001</v>
      </c>
      <c r="P3188" s="5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1">
        <f t="shared" si="396"/>
        <v>41868.924050925925</v>
      </c>
      <c r="T3188" s="11">
        <f t="shared" si="397"/>
        <v>41898.875</v>
      </c>
      <c r="AC3188">
        <f t="shared" si="398"/>
        <v>8</v>
      </c>
      <c r="AD3188">
        <f t="shared" si="399"/>
        <v>13</v>
      </c>
    </row>
    <row r="3189" spans="1:3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116.29333333333334</v>
      </c>
      <c r="P3189" s="5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1">
        <f t="shared" si="396"/>
        <v>41835.666354166664</v>
      </c>
      <c r="T3189" s="11">
        <f t="shared" si="397"/>
        <v>41855.666354166664</v>
      </c>
      <c r="AC3189">
        <f t="shared" si="398"/>
        <v>8</v>
      </c>
      <c r="AD3189">
        <f t="shared" si="399"/>
        <v>13</v>
      </c>
    </row>
    <row r="3190" spans="1:3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65</v>
      </c>
      <c r="P3190" s="5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1">
        <f t="shared" si="396"/>
        <v>42144.415532407409</v>
      </c>
      <c r="T3190" s="11">
        <f t="shared" si="397"/>
        <v>42165.415532407409</v>
      </c>
      <c r="AC3190">
        <f t="shared" si="398"/>
        <v>8</v>
      </c>
      <c r="AD3190">
        <f t="shared" si="399"/>
        <v>15</v>
      </c>
    </row>
    <row r="3191" spans="1:3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12.327272727272726</v>
      </c>
      <c r="P3191" s="5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1">
        <f t="shared" si="396"/>
        <v>42118.346435185187</v>
      </c>
      <c r="T3191" s="11">
        <f t="shared" si="397"/>
        <v>42148.346435185187</v>
      </c>
      <c r="AC3191">
        <f t="shared" si="398"/>
        <v>8</v>
      </c>
      <c r="AD3191">
        <f t="shared" si="399"/>
        <v>15</v>
      </c>
    </row>
    <row r="3192" spans="1:3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5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1">
        <f t="shared" si="396"/>
        <v>42683.151331018518</v>
      </c>
      <c r="T3192" s="11">
        <f t="shared" si="397"/>
        <v>42713.192997685182</v>
      </c>
      <c r="AC3192">
        <f t="shared" si="398"/>
        <v>8</v>
      </c>
      <c r="AD3192">
        <f t="shared" si="399"/>
        <v>15</v>
      </c>
    </row>
    <row r="3193" spans="1:3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4.0266666666666664</v>
      </c>
      <c r="P3193" s="5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1">
        <f t="shared" si="396"/>
        <v>42538.755428240736</v>
      </c>
      <c r="T3193" s="11">
        <f t="shared" si="397"/>
        <v>42598.755428240736</v>
      </c>
      <c r="AC3193">
        <f t="shared" si="398"/>
        <v>8</v>
      </c>
      <c r="AD3193">
        <f t="shared" si="399"/>
        <v>15</v>
      </c>
    </row>
    <row r="3194" spans="1:3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</v>
      </c>
      <c r="P3194" s="5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1">
        <f t="shared" si="396"/>
        <v>42018.94049768518</v>
      </c>
      <c r="T3194" s="11">
        <f t="shared" si="397"/>
        <v>42063.916666666672</v>
      </c>
      <c r="AC3194">
        <f t="shared" si="398"/>
        <v>8</v>
      </c>
      <c r="AD3194">
        <f t="shared" si="399"/>
        <v>15</v>
      </c>
    </row>
    <row r="3195" spans="1:3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11.74</v>
      </c>
      <c r="P3195" s="5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1">
        <f t="shared" si="396"/>
        <v>42010.968240740738</v>
      </c>
      <c r="T3195" s="11">
        <f t="shared" si="397"/>
        <v>42055.968240740738</v>
      </c>
      <c r="AC3195">
        <f t="shared" si="398"/>
        <v>8</v>
      </c>
      <c r="AD3195">
        <f t="shared" si="399"/>
        <v>15</v>
      </c>
    </row>
    <row r="3196" spans="1:3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5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1">
        <f t="shared" si="396"/>
        <v>42182.062476851846</v>
      </c>
      <c r="T3196" s="11">
        <f t="shared" si="397"/>
        <v>42212.062476851846</v>
      </c>
      <c r="AC3196">
        <f t="shared" si="398"/>
        <v>8</v>
      </c>
      <c r="AD3196">
        <f t="shared" si="399"/>
        <v>15</v>
      </c>
    </row>
    <row r="3197" spans="1:3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59.142857142857139</v>
      </c>
      <c r="P3197" s="5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1">
        <f t="shared" si="396"/>
        <v>42017.594236111108</v>
      </c>
      <c r="T3197" s="11">
        <f t="shared" si="397"/>
        <v>42047.594236111108</v>
      </c>
      <c r="AC3197">
        <f t="shared" si="398"/>
        <v>8</v>
      </c>
      <c r="AD3197">
        <f t="shared" si="399"/>
        <v>15</v>
      </c>
    </row>
    <row r="3198" spans="1:3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0.06</v>
      </c>
      <c r="P3198" s="5">
        <f t="shared" si="393"/>
        <v>300</v>
      </c>
      <c r="Q3198" t="str">
        <f t="shared" si="394"/>
        <v>theater</v>
      </c>
      <c r="R3198" t="str">
        <f t="shared" si="395"/>
        <v>musical</v>
      </c>
      <c r="S3198" s="11">
        <f t="shared" si="396"/>
        <v>42157.598090277781</v>
      </c>
      <c r="T3198" s="11">
        <f t="shared" si="397"/>
        <v>42217.583333333328</v>
      </c>
      <c r="AC3198">
        <f t="shared" si="398"/>
        <v>8</v>
      </c>
      <c r="AD3198">
        <f t="shared" si="399"/>
        <v>15</v>
      </c>
    </row>
    <row r="3199" spans="1:3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11.450000000000001</v>
      </c>
      <c r="P3199" s="5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1">
        <f t="shared" si="396"/>
        <v>42009.493263888886</v>
      </c>
      <c r="T3199" s="11">
        <f t="shared" si="397"/>
        <v>42039.493263888886</v>
      </c>
      <c r="AC3199">
        <f t="shared" si="398"/>
        <v>8</v>
      </c>
      <c r="AD3199">
        <f t="shared" si="399"/>
        <v>15</v>
      </c>
    </row>
    <row r="3200" spans="1:3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0.36666666666666664</v>
      </c>
      <c r="P3200" s="5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1">
        <f t="shared" si="396"/>
        <v>42013.424502314811</v>
      </c>
      <c r="T3200" s="11">
        <f t="shared" si="397"/>
        <v>42051.424502314811</v>
      </c>
      <c r="AC3200">
        <f t="shared" si="398"/>
        <v>8</v>
      </c>
      <c r="AD3200">
        <f t="shared" si="399"/>
        <v>15</v>
      </c>
    </row>
    <row r="3201" spans="1:3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52.16</v>
      </c>
      <c r="P3201" s="5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1">
        <f t="shared" si="396"/>
        <v>41858.761782407411</v>
      </c>
      <c r="T3201" s="11">
        <f t="shared" si="397"/>
        <v>41888.875</v>
      </c>
      <c r="AC3201">
        <f t="shared" si="398"/>
        <v>8</v>
      </c>
      <c r="AD3201">
        <f t="shared" si="399"/>
        <v>15</v>
      </c>
    </row>
    <row r="3202" spans="1:3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2E-3</v>
      </c>
      <c r="P3202" s="5">
        <f t="shared" si="393"/>
        <v>1</v>
      </c>
      <c r="Q3202" t="str">
        <f t="shared" si="394"/>
        <v>theater</v>
      </c>
      <c r="R3202" t="str">
        <f t="shared" si="395"/>
        <v>musical</v>
      </c>
      <c r="S3202" s="11">
        <f t="shared" si="396"/>
        <v>42460.320613425924</v>
      </c>
      <c r="T3202" s="11">
        <f t="shared" si="397"/>
        <v>42490.231944444444</v>
      </c>
      <c r="AC3202">
        <f t="shared" si="398"/>
        <v>8</v>
      </c>
      <c r="AD3202">
        <f t="shared" si="399"/>
        <v>15</v>
      </c>
    </row>
    <row r="3203" spans="1:3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(E3203/D3203)*100</f>
        <v>1.25</v>
      </c>
      <c r="P3203" s="5">
        <f t="shared" ref="P3203:P3266" si="401">E3203/L3203</f>
        <v>12.5</v>
      </c>
      <c r="Q3203" t="str">
        <f t="shared" ref="Q3203:Q3266" si="402">LEFT(N3203,AC3203-1)</f>
        <v>theater</v>
      </c>
      <c r="R3203" t="str">
        <f t="shared" ref="R3203:R3266" si="403">RIGHT(N3203,AD3203-AC3203)</f>
        <v>musical</v>
      </c>
      <c r="S3203" s="11">
        <f t="shared" ref="S3203:S3266" si="404">(J3203/86400)+DATE(1970,1,1)</f>
        <v>41861.767094907409</v>
      </c>
      <c r="T3203" s="11">
        <f t="shared" ref="T3203:T3266" si="405">(I3203/86400)+DATE(1970,1,1)</f>
        <v>41882.767094907409</v>
      </c>
      <c r="AC3203">
        <f t="shared" ref="AC3203:AC3266" si="406">FIND("/",N3203)</f>
        <v>8</v>
      </c>
      <c r="AD3203">
        <f t="shared" ref="AD3203:AD3266" si="407">LEN(N3203)</f>
        <v>15</v>
      </c>
    </row>
    <row r="3204" spans="1:3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54.52</v>
      </c>
      <c r="P3204" s="5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1">
        <f t="shared" si="404"/>
        <v>42293.853541666671</v>
      </c>
      <c r="T3204" s="11">
        <f t="shared" si="405"/>
        <v>42352.249305555553</v>
      </c>
      <c r="AC3204">
        <f t="shared" si="406"/>
        <v>8</v>
      </c>
      <c r="AD3204">
        <f t="shared" si="407"/>
        <v>15</v>
      </c>
    </row>
    <row r="3205" spans="1:3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25</v>
      </c>
      <c r="P3205" s="5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1">
        <f t="shared" si="404"/>
        <v>42242.988680555558</v>
      </c>
      <c r="T3205" s="11">
        <f t="shared" si="405"/>
        <v>42272.988680555558</v>
      </c>
      <c r="AC3205">
        <f t="shared" si="406"/>
        <v>8</v>
      </c>
      <c r="AD3205">
        <f t="shared" si="407"/>
        <v>15</v>
      </c>
    </row>
    <row r="3206" spans="1:3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5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1">
        <f t="shared" si="404"/>
        <v>42172.686099537037</v>
      </c>
      <c r="T3206" s="11">
        <f t="shared" si="405"/>
        <v>42202.676388888889</v>
      </c>
      <c r="AC3206">
        <f t="shared" si="406"/>
        <v>8</v>
      </c>
      <c r="AD3206">
        <f t="shared" si="407"/>
        <v>15</v>
      </c>
    </row>
    <row r="3207" spans="1:3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3.4125000000000001</v>
      </c>
      <c r="P3207" s="5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1">
        <f t="shared" si="404"/>
        <v>42095.374675925923</v>
      </c>
      <c r="T3207" s="11">
        <f t="shared" si="405"/>
        <v>42125.374675925923</v>
      </c>
      <c r="AC3207">
        <f t="shared" si="406"/>
        <v>8</v>
      </c>
      <c r="AD3207">
        <f t="shared" si="407"/>
        <v>15</v>
      </c>
    </row>
    <row r="3208" spans="1:3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5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1">
        <f t="shared" si="404"/>
        <v>42236.276053240741</v>
      </c>
      <c r="T3208" s="11">
        <f t="shared" si="405"/>
        <v>42266.276053240741</v>
      </c>
      <c r="AC3208">
        <f t="shared" si="406"/>
        <v>8</v>
      </c>
      <c r="AD3208">
        <f t="shared" si="407"/>
        <v>15</v>
      </c>
    </row>
    <row r="3209" spans="1:3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46.36363636363636</v>
      </c>
      <c r="P3209" s="5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1">
        <f t="shared" si="404"/>
        <v>42057.277858796297</v>
      </c>
      <c r="T3209" s="11">
        <f t="shared" si="405"/>
        <v>42117.236192129625</v>
      </c>
      <c r="AC3209">
        <f t="shared" si="406"/>
        <v>8</v>
      </c>
      <c r="AD3209">
        <f t="shared" si="407"/>
        <v>15</v>
      </c>
    </row>
    <row r="3210" spans="1:3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103.49999999999999</v>
      </c>
      <c r="P3210" s="5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1">
        <f t="shared" si="404"/>
        <v>41827.605057870373</v>
      </c>
      <c r="T3210" s="11">
        <f t="shared" si="405"/>
        <v>41848.605057870373</v>
      </c>
      <c r="AC3210">
        <f t="shared" si="406"/>
        <v>8</v>
      </c>
      <c r="AD3210">
        <f t="shared" si="407"/>
        <v>13</v>
      </c>
    </row>
    <row r="3211" spans="1:3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119.32315789473684</v>
      </c>
      <c r="P3211" s="5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1">
        <f t="shared" si="404"/>
        <v>41778.637245370366</v>
      </c>
      <c r="T3211" s="11">
        <f t="shared" si="405"/>
        <v>41810.958333333336</v>
      </c>
      <c r="AC3211">
        <f t="shared" si="406"/>
        <v>8</v>
      </c>
      <c r="AD3211">
        <f t="shared" si="407"/>
        <v>13</v>
      </c>
    </row>
    <row r="3212" spans="1:3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125.76666666666667</v>
      </c>
      <c r="P3212" s="5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1">
        <f t="shared" si="404"/>
        <v>41013.936562499999</v>
      </c>
      <c r="T3212" s="11">
        <f t="shared" si="405"/>
        <v>41061.165972222225</v>
      </c>
      <c r="AC3212">
        <f t="shared" si="406"/>
        <v>8</v>
      </c>
      <c r="AD3212">
        <f t="shared" si="407"/>
        <v>13</v>
      </c>
    </row>
    <row r="3213" spans="1:3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119.74347826086958</v>
      </c>
      <c r="P3213" s="5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1">
        <f t="shared" si="404"/>
        <v>41834.58657407407</v>
      </c>
      <c r="T3213" s="11">
        <f t="shared" si="405"/>
        <v>41866.083333333336</v>
      </c>
      <c r="AC3213">
        <f t="shared" si="406"/>
        <v>8</v>
      </c>
      <c r="AD3213">
        <f t="shared" si="407"/>
        <v>13</v>
      </c>
    </row>
    <row r="3214" spans="1:3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126.25</v>
      </c>
      <c r="P3214" s="5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1">
        <f t="shared" si="404"/>
        <v>41829.795729166668</v>
      </c>
      <c r="T3214" s="11">
        <f t="shared" si="405"/>
        <v>41859.795729166668</v>
      </c>
      <c r="AC3214">
        <f t="shared" si="406"/>
        <v>8</v>
      </c>
      <c r="AD3214">
        <f t="shared" si="407"/>
        <v>13</v>
      </c>
    </row>
    <row r="3215" spans="1:3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100.11666666666667</v>
      </c>
      <c r="P3215" s="5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1">
        <f t="shared" si="404"/>
        <v>42171.763414351852</v>
      </c>
      <c r="T3215" s="11">
        <f t="shared" si="405"/>
        <v>42211.763414351852</v>
      </c>
      <c r="AC3215">
        <f t="shared" si="406"/>
        <v>8</v>
      </c>
      <c r="AD3215">
        <f t="shared" si="407"/>
        <v>13</v>
      </c>
    </row>
    <row r="3216" spans="1:3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102.13333333333334</v>
      </c>
      <c r="P3216" s="5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1">
        <f t="shared" si="404"/>
        <v>42337.792511574073</v>
      </c>
      <c r="T3216" s="11">
        <f t="shared" si="405"/>
        <v>42374.996527777781</v>
      </c>
      <c r="AC3216">
        <f t="shared" si="406"/>
        <v>8</v>
      </c>
      <c r="AD3216">
        <f t="shared" si="407"/>
        <v>13</v>
      </c>
    </row>
    <row r="3217" spans="1:3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100.35142857142858</v>
      </c>
      <c r="P3217" s="5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1">
        <f t="shared" si="404"/>
        <v>42219.665173611109</v>
      </c>
      <c r="T3217" s="11">
        <f t="shared" si="405"/>
        <v>42257.165972222225</v>
      </c>
      <c r="AC3217">
        <f t="shared" si="406"/>
        <v>8</v>
      </c>
      <c r="AD3217">
        <f t="shared" si="407"/>
        <v>13</v>
      </c>
    </row>
    <row r="3218" spans="1:3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100.05</v>
      </c>
      <c r="P3218" s="5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1">
        <f t="shared" si="404"/>
        <v>42165.462627314817</v>
      </c>
      <c r="T3218" s="11">
        <f t="shared" si="405"/>
        <v>42196.604166666672</v>
      </c>
      <c r="AC3218">
        <f t="shared" si="406"/>
        <v>8</v>
      </c>
      <c r="AD3218">
        <f t="shared" si="407"/>
        <v>13</v>
      </c>
    </row>
    <row r="3219" spans="1:3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116.02222222222223</v>
      </c>
      <c r="P3219" s="5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1">
        <f t="shared" si="404"/>
        <v>42648.546111111107</v>
      </c>
      <c r="T3219" s="11">
        <f t="shared" si="405"/>
        <v>42678.546111111107</v>
      </c>
      <c r="AC3219">
        <f t="shared" si="406"/>
        <v>8</v>
      </c>
      <c r="AD3219">
        <f t="shared" si="407"/>
        <v>13</v>
      </c>
    </row>
    <row r="3220" spans="1:3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102.1</v>
      </c>
      <c r="P3220" s="5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1">
        <f t="shared" si="404"/>
        <v>41971.002152777779</v>
      </c>
      <c r="T3220" s="11">
        <f t="shared" si="405"/>
        <v>42004</v>
      </c>
      <c r="AC3220">
        <f t="shared" si="406"/>
        <v>8</v>
      </c>
      <c r="AD3220">
        <f t="shared" si="407"/>
        <v>13</v>
      </c>
    </row>
    <row r="3221" spans="1:3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100.11000000000001</v>
      </c>
      <c r="P3221" s="5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1">
        <f t="shared" si="404"/>
        <v>42050.983182870375</v>
      </c>
      <c r="T3221" s="11">
        <f t="shared" si="405"/>
        <v>42085.941516203704</v>
      </c>
      <c r="AC3221">
        <f t="shared" si="406"/>
        <v>8</v>
      </c>
      <c r="AD3221">
        <f t="shared" si="407"/>
        <v>13</v>
      </c>
    </row>
    <row r="3222" spans="1:3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100.84</v>
      </c>
      <c r="P3222" s="5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1">
        <f t="shared" si="404"/>
        <v>42772.833379629628</v>
      </c>
      <c r="T3222" s="11">
        <f t="shared" si="405"/>
        <v>42806.875</v>
      </c>
      <c r="AC3222">
        <f t="shared" si="406"/>
        <v>8</v>
      </c>
      <c r="AD3222">
        <f t="shared" si="407"/>
        <v>13</v>
      </c>
    </row>
    <row r="3223" spans="1:3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103.42499999999998</v>
      </c>
      <c r="P3223" s="5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1">
        <f t="shared" si="404"/>
        <v>42155.696793981479</v>
      </c>
      <c r="T3223" s="11">
        <f t="shared" si="405"/>
        <v>42190.696793981479</v>
      </c>
      <c r="AC3223">
        <f t="shared" si="406"/>
        <v>8</v>
      </c>
      <c r="AD3223">
        <f t="shared" si="407"/>
        <v>13</v>
      </c>
    </row>
    <row r="3224" spans="1:3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124.8</v>
      </c>
      <c r="P3224" s="5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1">
        <f t="shared" si="404"/>
        <v>42270.582141203704</v>
      </c>
      <c r="T3224" s="11">
        <f t="shared" si="405"/>
        <v>42301.895138888889</v>
      </c>
      <c r="AC3224">
        <f t="shared" si="406"/>
        <v>8</v>
      </c>
      <c r="AD3224">
        <f t="shared" si="407"/>
        <v>13</v>
      </c>
    </row>
    <row r="3225" spans="1:3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109.51612903225806</v>
      </c>
      <c r="P3225" s="5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1">
        <f t="shared" si="404"/>
        <v>42206.835370370369</v>
      </c>
      <c r="T3225" s="11">
        <f t="shared" si="405"/>
        <v>42236.835370370369</v>
      </c>
      <c r="AC3225">
        <f t="shared" si="406"/>
        <v>8</v>
      </c>
      <c r="AD3225">
        <f t="shared" si="407"/>
        <v>13</v>
      </c>
    </row>
    <row r="3226" spans="1:3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102.03333333333333</v>
      </c>
      <c r="P3226" s="5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1">
        <f t="shared" si="404"/>
        <v>42697.850844907407</v>
      </c>
      <c r="T3226" s="11">
        <f t="shared" si="405"/>
        <v>42745.208333333328</v>
      </c>
      <c r="AC3226">
        <f t="shared" si="406"/>
        <v>8</v>
      </c>
      <c r="AD3226">
        <f t="shared" si="407"/>
        <v>13</v>
      </c>
    </row>
    <row r="3227" spans="1:3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102.35000000000001</v>
      </c>
      <c r="P3227" s="5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1">
        <f t="shared" si="404"/>
        <v>42503.559467592597</v>
      </c>
      <c r="T3227" s="11">
        <f t="shared" si="405"/>
        <v>42524.875</v>
      </c>
      <c r="AC3227">
        <f t="shared" si="406"/>
        <v>8</v>
      </c>
      <c r="AD3227">
        <f t="shared" si="407"/>
        <v>13</v>
      </c>
    </row>
    <row r="3228" spans="1:3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104.16666666666667</v>
      </c>
      <c r="P3228" s="5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1">
        <f t="shared" si="404"/>
        <v>42277.583472222221</v>
      </c>
      <c r="T3228" s="11">
        <f t="shared" si="405"/>
        <v>42307.583472222221</v>
      </c>
      <c r="AC3228">
        <f t="shared" si="406"/>
        <v>8</v>
      </c>
      <c r="AD3228">
        <f t="shared" si="407"/>
        <v>13</v>
      </c>
    </row>
    <row r="3229" spans="1:3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125</v>
      </c>
      <c r="P3229" s="5">
        <f t="shared" si="401"/>
        <v>50</v>
      </c>
      <c r="Q3229" t="str">
        <f t="shared" si="402"/>
        <v>theater</v>
      </c>
      <c r="R3229" t="str">
        <f t="shared" si="403"/>
        <v>plays</v>
      </c>
      <c r="S3229" s="11">
        <f t="shared" si="404"/>
        <v>42722.882361111115</v>
      </c>
      <c r="T3229" s="11">
        <f t="shared" si="405"/>
        <v>42752.882361111115</v>
      </c>
      <c r="AC3229">
        <f t="shared" si="406"/>
        <v>8</v>
      </c>
      <c r="AD3229">
        <f t="shared" si="407"/>
        <v>13</v>
      </c>
    </row>
    <row r="3230" spans="1:3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102.34285714285714</v>
      </c>
      <c r="P3230" s="5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1">
        <f t="shared" si="404"/>
        <v>42323.70930555556</v>
      </c>
      <c r="T3230" s="11">
        <f t="shared" si="405"/>
        <v>42355.207638888889</v>
      </c>
      <c r="AC3230">
        <f t="shared" si="406"/>
        <v>8</v>
      </c>
      <c r="AD3230">
        <f t="shared" si="407"/>
        <v>13</v>
      </c>
    </row>
    <row r="3231" spans="1:3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107.86500000000001</v>
      </c>
      <c r="P3231" s="5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1">
        <f t="shared" si="404"/>
        <v>41933.291643518518</v>
      </c>
      <c r="T3231" s="11">
        <f t="shared" si="405"/>
        <v>41963.333310185189</v>
      </c>
      <c r="AC3231">
        <f t="shared" si="406"/>
        <v>8</v>
      </c>
      <c r="AD3231">
        <f t="shared" si="407"/>
        <v>13</v>
      </c>
    </row>
    <row r="3232" spans="1:3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109.88461538461539</v>
      </c>
      <c r="P3232" s="5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1">
        <f t="shared" si="404"/>
        <v>41898.168124999997</v>
      </c>
      <c r="T3232" s="11">
        <f t="shared" si="405"/>
        <v>41913.165972222225</v>
      </c>
      <c r="AC3232">
        <f t="shared" si="406"/>
        <v>8</v>
      </c>
      <c r="AD3232">
        <f t="shared" si="407"/>
        <v>13</v>
      </c>
    </row>
    <row r="3233" spans="1:3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161</v>
      </c>
      <c r="P3233" s="5">
        <f t="shared" si="401"/>
        <v>57.5</v>
      </c>
      <c r="Q3233" t="str">
        <f t="shared" si="402"/>
        <v>theater</v>
      </c>
      <c r="R3233" t="str">
        <f t="shared" si="403"/>
        <v>plays</v>
      </c>
      <c r="S3233" s="11">
        <f t="shared" si="404"/>
        <v>42446.943831018521</v>
      </c>
      <c r="T3233" s="11">
        <f t="shared" si="405"/>
        <v>42476.943831018521</v>
      </c>
      <c r="AC3233">
        <f t="shared" si="406"/>
        <v>8</v>
      </c>
      <c r="AD3233">
        <f t="shared" si="407"/>
        <v>13</v>
      </c>
    </row>
    <row r="3234" spans="1:3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131.20000000000002</v>
      </c>
      <c r="P3234" s="5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1">
        <f t="shared" si="404"/>
        <v>42463.81385416667</v>
      </c>
      <c r="T3234" s="11">
        <f t="shared" si="405"/>
        <v>42494.165972222225</v>
      </c>
      <c r="AC3234">
        <f t="shared" si="406"/>
        <v>8</v>
      </c>
      <c r="AD3234">
        <f t="shared" si="407"/>
        <v>13</v>
      </c>
    </row>
    <row r="3235" spans="1:3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118.8</v>
      </c>
      <c r="P3235" s="5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1">
        <f t="shared" si="404"/>
        <v>42766.805034722223</v>
      </c>
      <c r="T3235" s="11">
        <f t="shared" si="405"/>
        <v>42796.805034722223</v>
      </c>
      <c r="AC3235">
        <f t="shared" si="406"/>
        <v>8</v>
      </c>
      <c r="AD3235">
        <f t="shared" si="407"/>
        <v>13</v>
      </c>
    </row>
    <row r="3236" spans="1:3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100.39275000000001</v>
      </c>
      <c r="P3236" s="5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1">
        <f t="shared" si="404"/>
        <v>42734.789444444439</v>
      </c>
      <c r="T3236" s="11">
        <f t="shared" si="405"/>
        <v>42767.979861111111</v>
      </c>
      <c r="AC3236">
        <f t="shared" si="406"/>
        <v>8</v>
      </c>
      <c r="AD3236">
        <f t="shared" si="407"/>
        <v>13</v>
      </c>
    </row>
    <row r="3237" spans="1:3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103.20666666666666</v>
      </c>
      <c r="P3237" s="5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1">
        <f t="shared" si="404"/>
        <v>42522.347812499997</v>
      </c>
      <c r="T3237" s="11">
        <f t="shared" si="405"/>
        <v>42552.347812499997</v>
      </c>
      <c r="AC3237">
        <f t="shared" si="406"/>
        <v>8</v>
      </c>
      <c r="AD3237">
        <f t="shared" si="407"/>
        <v>13</v>
      </c>
    </row>
    <row r="3238" spans="1:3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100.6</v>
      </c>
      <c r="P3238" s="5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1">
        <f t="shared" si="404"/>
        <v>42702.917048611111</v>
      </c>
      <c r="T3238" s="11">
        <f t="shared" si="405"/>
        <v>42732.917048611111</v>
      </c>
      <c r="AC3238">
        <f t="shared" si="406"/>
        <v>8</v>
      </c>
      <c r="AD3238">
        <f t="shared" si="407"/>
        <v>13</v>
      </c>
    </row>
    <row r="3239" spans="1:3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100.78754285714287</v>
      </c>
      <c r="P3239" s="5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1">
        <f t="shared" si="404"/>
        <v>42252.474351851852</v>
      </c>
      <c r="T3239" s="11">
        <f t="shared" si="405"/>
        <v>42276.165972222225</v>
      </c>
      <c r="AC3239">
        <f t="shared" si="406"/>
        <v>8</v>
      </c>
      <c r="AD3239">
        <f t="shared" si="407"/>
        <v>13</v>
      </c>
    </row>
    <row r="3240" spans="1:3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112.32142857142857</v>
      </c>
      <c r="P3240" s="5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1">
        <f t="shared" si="404"/>
        <v>42156.510393518518</v>
      </c>
      <c r="T3240" s="11">
        <f t="shared" si="405"/>
        <v>42186.510393518518</v>
      </c>
      <c r="AC3240">
        <f t="shared" si="406"/>
        <v>8</v>
      </c>
      <c r="AD3240">
        <f t="shared" si="407"/>
        <v>13</v>
      </c>
    </row>
    <row r="3241" spans="1:3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105.91914022517912</v>
      </c>
      <c r="P3241" s="5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1">
        <f t="shared" si="404"/>
        <v>42278.089039351849</v>
      </c>
      <c r="T3241" s="11">
        <f t="shared" si="405"/>
        <v>42302.999305555553</v>
      </c>
      <c r="AC3241">
        <f t="shared" si="406"/>
        <v>8</v>
      </c>
      <c r="AD3241">
        <f t="shared" si="407"/>
        <v>13</v>
      </c>
    </row>
    <row r="3242" spans="1:3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100.56666666666668</v>
      </c>
      <c r="P3242" s="5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1">
        <f t="shared" si="404"/>
        <v>42754.693842592591</v>
      </c>
      <c r="T3242" s="11">
        <f t="shared" si="405"/>
        <v>42782.958333333328</v>
      </c>
      <c r="AC3242">
        <f t="shared" si="406"/>
        <v>8</v>
      </c>
      <c r="AD3242">
        <f t="shared" si="407"/>
        <v>13</v>
      </c>
    </row>
    <row r="3243" spans="1:3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115.30588235294117</v>
      </c>
      <c r="P3243" s="5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1">
        <f t="shared" si="404"/>
        <v>41893.324884259258</v>
      </c>
      <c r="T3243" s="11">
        <f t="shared" si="405"/>
        <v>41926.290972222225</v>
      </c>
      <c r="AC3243">
        <f t="shared" si="406"/>
        <v>8</v>
      </c>
      <c r="AD3243">
        <f t="shared" si="407"/>
        <v>13</v>
      </c>
    </row>
    <row r="3244" spans="1:30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127.30419999999999</v>
      </c>
      <c r="P3244" s="5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1">
        <f t="shared" si="404"/>
        <v>41871.755694444444</v>
      </c>
      <c r="T3244" s="11">
        <f t="shared" si="405"/>
        <v>41901.755694444444</v>
      </c>
      <c r="AC3244">
        <f t="shared" si="406"/>
        <v>8</v>
      </c>
      <c r="AD3244">
        <f t="shared" si="407"/>
        <v>13</v>
      </c>
    </row>
    <row r="3245" spans="1:3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102.83750000000001</v>
      </c>
      <c r="P3245" s="5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1">
        <f t="shared" si="404"/>
        <v>42262.096782407403</v>
      </c>
      <c r="T3245" s="11">
        <f t="shared" si="405"/>
        <v>42286</v>
      </c>
      <c r="AC3245">
        <f t="shared" si="406"/>
        <v>8</v>
      </c>
      <c r="AD3245">
        <f t="shared" si="407"/>
        <v>13</v>
      </c>
    </row>
    <row r="3246" spans="1:3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102.9375</v>
      </c>
      <c r="P3246" s="5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1">
        <f t="shared" si="404"/>
        <v>42675.694236111114</v>
      </c>
      <c r="T3246" s="11">
        <f t="shared" si="405"/>
        <v>42705.735902777778</v>
      </c>
      <c r="AC3246">
        <f t="shared" si="406"/>
        <v>8</v>
      </c>
      <c r="AD3246">
        <f t="shared" si="407"/>
        <v>13</v>
      </c>
    </row>
    <row r="3247" spans="1:3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104.3047619047619</v>
      </c>
      <c r="P3247" s="5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1">
        <f t="shared" si="404"/>
        <v>42135.60020833333</v>
      </c>
      <c r="T3247" s="11">
        <f t="shared" si="405"/>
        <v>42167.083333333328</v>
      </c>
      <c r="AC3247">
        <f t="shared" si="406"/>
        <v>8</v>
      </c>
      <c r="AD3247">
        <f t="shared" si="407"/>
        <v>13</v>
      </c>
    </row>
    <row r="3248" spans="1:3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111.22000000000001</v>
      </c>
      <c r="P3248" s="5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1">
        <f t="shared" si="404"/>
        <v>42230.472222222219</v>
      </c>
      <c r="T3248" s="11">
        <f t="shared" si="405"/>
        <v>42259.165972222225</v>
      </c>
      <c r="AC3248">
        <f t="shared" si="406"/>
        <v>8</v>
      </c>
      <c r="AD3248">
        <f t="shared" si="407"/>
        <v>13</v>
      </c>
    </row>
    <row r="3249" spans="1:3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105.86</v>
      </c>
      <c r="P3249" s="5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1">
        <f t="shared" si="404"/>
        <v>42167.434166666666</v>
      </c>
      <c r="T3249" s="11">
        <f t="shared" si="405"/>
        <v>42197.434166666666</v>
      </c>
      <c r="AC3249">
        <f t="shared" si="406"/>
        <v>8</v>
      </c>
      <c r="AD3249">
        <f t="shared" si="407"/>
        <v>13</v>
      </c>
    </row>
    <row r="3250" spans="1:3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100.79166666666666</v>
      </c>
      <c r="P3250" s="5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1">
        <f t="shared" si="404"/>
        <v>42068.888391203705</v>
      </c>
      <c r="T3250" s="11">
        <f t="shared" si="405"/>
        <v>42098.846724537041</v>
      </c>
      <c r="AC3250">
        <f t="shared" si="406"/>
        <v>8</v>
      </c>
      <c r="AD3250">
        <f t="shared" si="407"/>
        <v>13</v>
      </c>
    </row>
    <row r="3251" spans="1:3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104.92727272727274</v>
      </c>
      <c r="P3251" s="5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1">
        <f t="shared" si="404"/>
        <v>42145.746689814812</v>
      </c>
      <c r="T3251" s="11">
        <f t="shared" si="405"/>
        <v>42175.746689814812</v>
      </c>
      <c r="AC3251">
        <f t="shared" si="406"/>
        <v>8</v>
      </c>
      <c r="AD3251">
        <f t="shared" si="407"/>
        <v>13</v>
      </c>
    </row>
    <row r="3252" spans="1:3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101.55199999999999</v>
      </c>
      <c r="P3252" s="5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1">
        <f t="shared" si="404"/>
        <v>41918.742175925923</v>
      </c>
      <c r="T3252" s="11">
        <f t="shared" si="405"/>
        <v>41948.783842592595</v>
      </c>
      <c r="AC3252">
        <f t="shared" si="406"/>
        <v>8</v>
      </c>
      <c r="AD3252">
        <f t="shared" si="407"/>
        <v>13</v>
      </c>
    </row>
    <row r="3253" spans="1:3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110.73333333333333</v>
      </c>
      <c r="P3253" s="5">
        <f t="shared" si="401"/>
        <v>83.05</v>
      </c>
      <c r="Q3253" t="str">
        <f t="shared" si="402"/>
        <v>theater</v>
      </c>
      <c r="R3253" t="str">
        <f t="shared" si="403"/>
        <v>plays</v>
      </c>
      <c r="S3253" s="11">
        <f t="shared" si="404"/>
        <v>42146.731087962966</v>
      </c>
      <c r="T3253" s="11">
        <f t="shared" si="405"/>
        <v>42176.731087962966</v>
      </c>
      <c r="AC3253">
        <f t="shared" si="406"/>
        <v>8</v>
      </c>
      <c r="AD3253">
        <f t="shared" si="407"/>
        <v>13</v>
      </c>
    </row>
    <row r="3254" spans="1:3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127.82222222222221</v>
      </c>
      <c r="P3254" s="5">
        <f t="shared" si="401"/>
        <v>57.52</v>
      </c>
      <c r="Q3254" t="str">
        <f t="shared" si="402"/>
        <v>theater</v>
      </c>
      <c r="R3254" t="str">
        <f t="shared" si="403"/>
        <v>plays</v>
      </c>
      <c r="S3254" s="11">
        <f t="shared" si="404"/>
        <v>42590.472685185188</v>
      </c>
      <c r="T3254" s="11">
        <f t="shared" si="405"/>
        <v>42620.472685185188</v>
      </c>
      <c r="AC3254">
        <f t="shared" si="406"/>
        <v>8</v>
      </c>
      <c r="AD3254">
        <f t="shared" si="407"/>
        <v>13</v>
      </c>
    </row>
    <row r="3255" spans="1:3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101.82500000000002</v>
      </c>
      <c r="P3255" s="5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1">
        <f t="shared" si="404"/>
        <v>42602.576712962968</v>
      </c>
      <c r="T3255" s="11">
        <f t="shared" si="405"/>
        <v>42621.15625</v>
      </c>
      <c r="AC3255">
        <f t="shared" si="406"/>
        <v>8</v>
      </c>
      <c r="AD3255">
        <f t="shared" si="407"/>
        <v>13</v>
      </c>
    </row>
    <row r="3256" spans="1:3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101.25769230769231</v>
      </c>
      <c r="P3256" s="5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1">
        <f t="shared" si="404"/>
        <v>42059.085752314815</v>
      </c>
      <c r="T3256" s="11">
        <f t="shared" si="405"/>
        <v>42089.044085648144</v>
      </c>
      <c r="AC3256">
        <f t="shared" si="406"/>
        <v>8</v>
      </c>
      <c r="AD3256">
        <f t="shared" si="407"/>
        <v>13</v>
      </c>
    </row>
    <row r="3257" spans="1:3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175</v>
      </c>
      <c r="P3257" s="5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1">
        <f t="shared" si="404"/>
        <v>41889.768229166664</v>
      </c>
      <c r="T3257" s="11">
        <f t="shared" si="405"/>
        <v>41919.768229166664</v>
      </c>
      <c r="AC3257">
        <f t="shared" si="406"/>
        <v>8</v>
      </c>
      <c r="AD3257">
        <f t="shared" si="407"/>
        <v>13</v>
      </c>
    </row>
    <row r="3258" spans="1:3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128.06</v>
      </c>
      <c r="P3258" s="5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1">
        <f t="shared" si="404"/>
        <v>42144.573807870373</v>
      </c>
      <c r="T3258" s="11">
        <f t="shared" si="405"/>
        <v>42166.165972222225</v>
      </c>
      <c r="AC3258">
        <f t="shared" si="406"/>
        <v>8</v>
      </c>
      <c r="AD3258">
        <f t="shared" si="407"/>
        <v>13</v>
      </c>
    </row>
    <row r="3259" spans="1:3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106.29949999999999</v>
      </c>
      <c r="P3259" s="5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1">
        <f t="shared" si="404"/>
        <v>42758.559629629628</v>
      </c>
      <c r="T3259" s="11">
        <f t="shared" si="405"/>
        <v>42788.559629629628</v>
      </c>
      <c r="AC3259">
        <f t="shared" si="406"/>
        <v>8</v>
      </c>
      <c r="AD3259">
        <f t="shared" si="407"/>
        <v>13</v>
      </c>
    </row>
    <row r="3260" spans="1:3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105.21428571428571</v>
      </c>
      <c r="P3260" s="5">
        <f t="shared" si="401"/>
        <v>98.2</v>
      </c>
      <c r="Q3260" t="str">
        <f t="shared" si="402"/>
        <v>theater</v>
      </c>
      <c r="R3260" t="str">
        <f t="shared" si="403"/>
        <v>plays</v>
      </c>
      <c r="S3260" s="11">
        <f t="shared" si="404"/>
        <v>41982.887280092589</v>
      </c>
      <c r="T3260" s="11">
        <f t="shared" si="405"/>
        <v>42012.887280092589</v>
      </c>
      <c r="AC3260">
        <f t="shared" si="406"/>
        <v>8</v>
      </c>
      <c r="AD3260">
        <f t="shared" si="407"/>
        <v>13</v>
      </c>
    </row>
    <row r="3261" spans="1:3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106.16782608695652</v>
      </c>
      <c r="P3261" s="5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1">
        <f t="shared" si="404"/>
        <v>42614.760937500003</v>
      </c>
      <c r="T3261" s="11">
        <f t="shared" si="405"/>
        <v>42644.165972222225</v>
      </c>
      <c r="AC3261">
        <f t="shared" si="406"/>
        <v>8</v>
      </c>
      <c r="AD3261">
        <f t="shared" si="407"/>
        <v>13</v>
      </c>
    </row>
    <row r="3262" spans="1:3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109.24000000000001</v>
      </c>
      <c r="P3262" s="5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1">
        <f t="shared" si="404"/>
        <v>42303.672662037032</v>
      </c>
      <c r="T3262" s="11">
        <f t="shared" si="405"/>
        <v>42338.714328703703</v>
      </c>
      <c r="AC3262">
        <f t="shared" si="406"/>
        <v>8</v>
      </c>
      <c r="AD3262">
        <f t="shared" si="407"/>
        <v>13</v>
      </c>
    </row>
    <row r="3263" spans="1:3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100.45454545454547</v>
      </c>
      <c r="P3263" s="5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1">
        <f t="shared" si="404"/>
        <v>42171.725416666668</v>
      </c>
      <c r="T3263" s="11">
        <f t="shared" si="405"/>
        <v>42201.725416666668</v>
      </c>
      <c r="AC3263">
        <f t="shared" si="406"/>
        <v>8</v>
      </c>
      <c r="AD3263">
        <f t="shared" si="407"/>
        <v>13</v>
      </c>
    </row>
    <row r="3264" spans="1:3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103.04098360655738</v>
      </c>
      <c r="P3264" s="5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1">
        <f t="shared" si="404"/>
        <v>41964.315532407403</v>
      </c>
      <c r="T3264" s="11">
        <f t="shared" si="405"/>
        <v>41995.166666666672</v>
      </c>
      <c r="AC3264">
        <f t="shared" si="406"/>
        <v>8</v>
      </c>
      <c r="AD3264">
        <f t="shared" si="407"/>
        <v>13</v>
      </c>
    </row>
    <row r="3265" spans="1:3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112.1664</v>
      </c>
      <c r="P3265" s="5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1">
        <f t="shared" si="404"/>
        <v>42284.516064814816</v>
      </c>
      <c r="T3265" s="11">
        <f t="shared" si="405"/>
        <v>42307.875</v>
      </c>
      <c r="AC3265">
        <f t="shared" si="406"/>
        <v>8</v>
      </c>
      <c r="AD3265">
        <f t="shared" si="407"/>
        <v>13</v>
      </c>
    </row>
    <row r="3266" spans="1:3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103</v>
      </c>
      <c r="P3266" s="5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1">
        <f t="shared" si="404"/>
        <v>42016.800208333334</v>
      </c>
      <c r="T3266" s="11">
        <f t="shared" si="405"/>
        <v>42032.916666666672</v>
      </c>
      <c r="AC3266">
        <f t="shared" si="406"/>
        <v>8</v>
      </c>
      <c r="AD3266">
        <f t="shared" si="407"/>
        <v>13</v>
      </c>
    </row>
    <row r="3267" spans="1:3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(E3267/D3267)*100</f>
        <v>164</v>
      </c>
      <c r="P3267" s="5">
        <f t="shared" ref="P3267:P3330" si="409">E3267/L3267</f>
        <v>70.285714285714292</v>
      </c>
      <c r="Q3267" t="str">
        <f t="shared" ref="Q3267:Q3330" si="410">LEFT(N3267,AC3267-1)</f>
        <v>theater</v>
      </c>
      <c r="R3267" t="str">
        <f t="shared" ref="R3267:R3330" si="411">RIGHT(N3267,AD3267-AC3267)</f>
        <v>plays</v>
      </c>
      <c r="S3267" s="11">
        <f t="shared" ref="S3267:S3330" si="412">(J3267/86400)+DATE(1970,1,1)</f>
        <v>42311.711979166663</v>
      </c>
      <c r="T3267" s="11">
        <f t="shared" ref="T3267:T3330" si="413">(I3267/86400)+DATE(1970,1,1)</f>
        <v>42341.708333333328</v>
      </c>
      <c r="AC3267">
        <f t="shared" ref="AC3267:AC3330" si="414">FIND("/",N3267)</f>
        <v>8</v>
      </c>
      <c r="AD3267">
        <f t="shared" ref="AD3267:AD3330" si="415">LEN(N3267)</f>
        <v>13</v>
      </c>
    </row>
    <row r="3268" spans="1:3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131.28333333333333</v>
      </c>
      <c r="P3268" s="5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1">
        <f t="shared" si="412"/>
        <v>42136.536134259259</v>
      </c>
      <c r="T3268" s="11">
        <f t="shared" si="413"/>
        <v>42167.875</v>
      </c>
      <c r="AC3268">
        <f t="shared" si="414"/>
        <v>8</v>
      </c>
      <c r="AD3268">
        <f t="shared" si="415"/>
        <v>13</v>
      </c>
    </row>
    <row r="3269" spans="1:3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102.1</v>
      </c>
      <c r="P3269" s="5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1">
        <f t="shared" si="412"/>
        <v>42172.757638888885</v>
      </c>
      <c r="T3269" s="11">
        <f t="shared" si="413"/>
        <v>42202.757638888885</v>
      </c>
      <c r="AC3269">
        <f t="shared" si="414"/>
        <v>8</v>
      </c>
      <c r="AD3269">
        <f t="shared" si="415"/>
        <v>13</v>
      </c>
    </row>
    <row r="3270" spans="1:3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128</v>
      </c>
      <c r="P3270" s="5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1">
        <f t="shared" si="412"/>
        <v>42590.90425925926</v>
      </c>
      <c r="T3270" s="11">
        <f t="shared" si="413"/>
        <v>42606.90425925926</v>
      </c>
      <c r="AC3270">
        <f t="shared" si="414"/>
        <v>8</v>
      </c>
      <c r="AD3270">
        <f t="shared" si="415"/>
        <v>13</v>
      </c>
    </row>
    <row r="3271" spans="1:3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101.49999999999999</v>
      </c>
      <c r="P3271" s="5">
        <f t="shared" si="409"/>
        <v>116</v>
      </c>
      <c r="Q3271" t="str">
        <f t="shared" si="410"/>
        <v>theater</v>
      </c>
      <c r="R3271" t="str">
        <f t="shared" si="411"/>
        <v>plays</v>
      </c>
      <c r="S3271" s="11">
        <f t="shared" si="412"/>
        <v>42137.395798611113</v>
      </c>
      <c r="T3271" s="11">
        <f t="shared" si="413"/>
        <v>42171.458333333328</v>
      </c>
      <c r="AC3271">
        <f t="shared" si="414"/>
        <v>8</v>
      </c>
      <c r="AD3271">
        <f t="shared" si="415"/>
        <v>13</v>
      </c>
    </row>
    <row r="3272" spans="1:3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101.66666666666666</v>
      </c>
      <c r="P3272" s="5">
        <f t="shared" si="409"/>
        <v>61</v>
      </c>
      <c r="Q3272" t="str">
        <f t="shared" si="410"/>
        <v>theater</v>
      </c>
      <c r="R3272" t="str">
        <f t="shared" si="411"/>
        <v>plays</v>
      </c>
      <c r="S3272" s="11">
        <f t="shared" si="412"/>
        <v>42167.533159722225</v>
      </c>
      <c r="T3272" s="11">
        <f t="shared" si="413"/>
        <v>42197.533159722225</v>
      </c>
      <c r="AC3272">
        <f t="shared" si="414"/>
        <v>8</v>
      </c>
      <c r="AD3272">
        <f t="shared" si="415"/>
        <v>13</v>
      </c>
    </row>
    <row r="3273" spans="1:3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130</v>
      </c>
      <c r="P3273" s="5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1">
        <f t="shared" si="412"/>
        <v>41915.437210648146</v>
      </c>
      <c r="T3273" s="11">
        <f t="shared" si="413"/>
        <v>41945.478877314818</v>
      </c>
      <c r="AC3273">
        <f t="shared" si="414"/>
        <v>8</v>
      </c>
      <c r="AD3273">
        <f t="shared" si="415"/>
        <v>13</v>
      </c>
    </row>
    <row r="3274" spans="1:3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154.43</v>
      </c>
      <c r="P3274" s="5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1">
        <f t="shared" si="412"/>
        <v>42284.500104166669</v>
      </c>
      <c r="T3274" s="11">
        <f t="shared" si="413"/>
        <v>42314.541770833333</v>
      </c>
      <c r="AC3274">
        <f t="shared" si="414"/>
        <v>8</v>
      </c>
      <c r="AD3274">
        <f t="shared" si="415"/>
        <v>13</v>
      </c>
    </row>
    <row r="3275" spans="1:3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107.4</v>
      </c>
      <c r="P3275" s="5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1">
        <f t="shared" si="412"/>
        <v>42611.801412037035</v>
      </c>
      <c r="T3275" s="11">
        <f t="shared" si="413"/>
        <v>42627.791666666672</v>
      </c>
      <c r="AC3275">
        <f t="shared" si="414"/>
        <v>8</v>
      </c>
      <c r="AD3275">
        <f t="shared" si="415"/>
        <v>13</v>
      </c>
    </row>
    <row r="3276" spans="1:3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101.32258064516128</v>
      </c>
      <c r="P3276" s="5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1">
        <f t="shared" si="412"/>
        <v>42400.704537037032</v>
      </c>
      <c r="T3276" s="11">
        <f t="shared" si="413"/>
        <v>42444.875</v>
      </c>
      <c r="AC3276">
        <f t="shared" si="414"/>
        <v>8</v>
      </c>
      <c r="AD3276">
        <f t="shared" si="415"/>
        <v>13</v>
      </c>
    </row>
    <row r="3277" spans="1:3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100.27777777777777</v>
      </c>
      <c r="P3277" s="5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1">
        <f t="shared" si="412"/>
        <v>42017.88045138889</v>
      </c>
      <c r="T3277" s="11">
        <f t="shared" si="413"/>
        <v>42044.1875</v>
      </c>
      <c r="AC3277">
        <f t="shared" si="414"/>
        <v>8</v>
      </c>
      <c r="AD3277">
        <f t="shared" si="415"/>
        <v>13</v>
      </c>
    </row>
    <row r="3278" spans="1:3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116.84444444444443</v>
      </c>
      <c r="P3278" s="5">
        <f t="shared" si="409"/>
        <v>52.58</v>
      </c>
      <c r="Q3278" t="str">
        <f t="shared" si="410"/>
        <v>theater</v>
      </c>
      <c r="R3278" t="str">
        <f t="shared" si="411"/>
        <v>plays</v>
      </c>
      <c r="S3278" s="11">
        <f t="shared" si="412"/>
        <v>42426.949988425928</v>
      </c>
      <c r="T3278" s="11">
        <f t="shared" si="413"/>
        <v>42461.165972222225</v>
      </c>
      <c r="AC3278">
        <f t="shared" si="414"/>
        <v>8</v>
      </c>
      <c r="AD3278">
        <f t="shared" si="415"/>
        <v>13</v>
      </c>
    </row>
    <row r="3279" spans="1:3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108.60000000000001</v>
      </c>
      <c r="P3279" s="5">
        <f t="shared" si="409"/>
        <v>54.3</v>
      </c>
      <c r="Q3279" t="str">
        <f t="shared" si="410"/>
        <v>theater</v>
      </c>
      <c r="R3279" t="str">
        <f t="shared" si="411"/>
        <v>plays</v>
      </c>
      <c r="S3279" s="11">
        <f t="shared" si="412"/>
        <v>41931.682939814811</v>
      </c>
      <c r="T3279" s="11">
        <f t="shared" si="413"/>
        <v>41961.724606481483</v>
      </c>
      <c r="AC3279">
        <f t="shared" si="414"/>
        <v>8</v>
      </c>
      <c r="AD3279">
        <f t="shared" si="415"/>
        <v>13</v>
      </c>
    </row>
    <row r="3280" spans="1:3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103.4</v>
      </c>
      <c r="P3280" s="5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1">
        <f t="shared" si="412"/>
        <v>42124.848414351851</v>
      </c>
      <c r="T3280" s="11">
        <f t="shared" si="413"/>
        <v>42154.848414351851</v>
      </c>
      <c r="AC3280">
        <f t="shared" si="414"/>
        <v>8</v>
      </c>
      <c r="AD3280">
        <f t="shared" si="415"/>
        <v>13</v>
      </c>
    </row>
    <row r="3281" spans="1:3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114.27586206896552</v>
      </c>
      <c r="P3281" s="5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1">
        <f t="shared" si="412"/>
        <v>42431.102534722224</v>
      </c>
      <c r="T3281" s="11">
        <f t="shared" si="413"/>
        <v>42461.06086805556</v>
      </c>
      <c r="AC3281">
        <f t="shared" si="414"/>
        <v>8</v>
      </c>
      <c r="AD3281">
        <f t="shared" si="415"/>
        <v>13</v>
      </c>
    </row>
    <row r="3282" spans="1:3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103</v>
      </c>
      <c r="P3282" s="5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1">
        <f t="shared" si="412"/>
        <v>42121.756921296299</v>
      </c>
      <c r="T3282" s="11">
        <f t="shared" si="413"/>
        <v>42156.208333333328</v>
      </c>
      <c r="AC3282">
        <f t="shared" si="414"/>
        <v>8</v>
      </c>
      <c r="AD3282">
        <f t="shared" si="415"/>
        <v>13</v>
      </c>
    </row>
    <row r="3283" spans="1:3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121.6</v>
      </c>
      <c r="P3283" s="5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1">
        <f t="shared" si="412"/>
        <v>42219.019733796296</v>
      </c>
      <c r="T3283" s="11">
        <f t="shared" si="413"/>
        <v>42249.019733796296</v>
      </c>
      <c r="AC3283">
        <f t="shared" si="414"/>
        <v>8</v>
      </c>
      <c r="AD3283">
        <f t="shared" si="415"/>
        <v>13</v>
      </c>
    </row>
    <row r="3284" spans="1:3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102.6467741935484</v>
      </c>
      <c r="P3284" s="5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1">
        <f t="shared" si="412"/>
        <v>42445.19430555556</v>
      </c>
      <c r="T3284" s="11">
        <f t="shared" si="413"/>
        <v>42489.19430555556</v>
      </c>
      <c r="AC3284">
        <f t="shared" si="414"/>
        <v>8</v>
      </c>
      <c r="AD3284">
        <f t="shared" si="415"/>
        <v>13</v>
      </c>
    </row>
    <row r="3285" spans="1:3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104.75000000000001</v>
      </c>
      <c r="P3285" s="5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1">
        <f t="shared" si="412"/>
        <v>42379.74418981481</v>
      </c>
      <c r="T3285" s="11">
        <f t="shared" si="413"/>
        <v>42410.875</v>
      </c>
      <c r="AC3285">
        <f t="shared" si="414"/>
        <v>8</v>
      </c>
      <c r="AD3285">
        <f t="shared" si="415"/>
        <v>13</v>
      </c>
    </row>
    <row r="3286" spans="1:3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101.6</v>
      </c>
      <c r="P3286" s="5">
        <f t="shared" si="409"/>
        <v>203.2</v>
      </c>
      <c r="Q3286" t="str">
        <f t="shared" si="410"/>
        <v>theater</v>
      </c>
      <c r="R3286" t="str">
        <f t="shared" si="411"/>
        <v>plays</v>
      </c>
      <c r="S3286" s="11">
        <f t="shared" si="412"/>
        <v>42380.884872685187</v>
      </c>
      <c r="T3286" s="11">
        <f t="shared" si="413"/>
        <v>42398.249305555553</v>
      </c>
      <c r="AC3286">
        <f t="shared" si="414"/>
        <v>8</v>
      </c>
      <c r="AD3286">
        <f t="shared" si="415"/>
        <v>13</v>
      </c>
    </row>
    <row r="3287" spans="1:3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112.10242048409683</v>
      </c>
      <c r="P3287" s="5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1">
        <f t="shared" si="412"/>
        <v>42762.942430555559</v>
      </c>
      <c r="T3287" s="11">
        <f t="shared" si="413"/>
        <v>42794.208333333328</v>
      </c>
      <c r="AC3287">
        <f t="shared" si="414"/>
        <v>8</v>
      </c>
      <c r="AD3287">
        <f t="shared" si="415"/>
        <v>13</v>
      </c>
    </row>
    <row r="3288" spans="1:3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101.76666666666667</v>
      </c>
      <c r="P3288" s="5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1">
        <f t="shared" si="412"/>
        <v>42567.840069444443</v>
      </c>
      <c r="T3288" s="11">
        <f t="shared" si="413"/>
        <v>42597.840069444443</v>
      </c>
      <c r="AC3288">
        <f t="shared" si="414"/>
        <v>8</v>
      </c>
      <c r="AD3288">
        <f t="shared" si="415"/>
        <v>13</v>
      </c>
    </row>
    <row r="3289" spans="1:3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100</v>
      </c>
      <c r="P3289" s="5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1">
        <f t="shared" si="412"/>
        <v>42311.750324074077</v>
      </c>
      <c r="T3289" s="11">
        <f t="shared" si="413"/>
        <v>42336.750324074077</v>
      </c>
      <c r="AC3289">
        <f t="shared" si="414"/>
        <v>8</v>
      </c>
      <c r="AD3289">
        <f t="shared" si="415"/>
        <v>13</v>
      </c>
    </row>
    <row r="3290" spans="1:3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100.26489999999998</v>
      </c>
      <c r="P3290" s="5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1">
        <f t="shared" si="412"/>
        <v>42505.774479166663</v>
      </c>
      <c r="T3290" s="11">
        <f t="shared" si="413"/>
        <v>42541.958333333328</v>
      </c>
      <c r="AC3290">
        <f t="shared" si="414"/>
        <v>8</v>
      </c>
      <c r="AD3290">
        <f t="shared" si="415"/>
        <v>13</v>
      </c>
    </row>
    <row r="3291" spans="1:3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133.04200000000003</v>
      </c>
      <c r="P3291" s="5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1">
        <f t="shared" si="412"/>
        <v>42758.368078703701</v>
      </c>
      <c r="T3291" s="11">
        <f t="shared" si="413"/>
        <v>42786.368078703701</v>
      </c>
      <c r="AC3291">
        <f t="shared" si="414"/>
        <v>8</v>
      </c>
      <c r="AD3291">
        <f t="shared" si="415"/>
        <v>13</v>
      </c>
    </row>
    <row r="3292" spans="1:3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121.2</v>
      </c>
      <c r="P3292" s="5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1">
        <f t="shared" si="412"/>
        <v>42775.51494212963</v>
      </c>
      <c r="T3292" s="11">
        <f t="shared" si="413"/>
        <v>42805.51494212963</v>
      </c>
      <c r="AC3292">
        <f t="shared" si="414"/>
        <v>8</v>
      </c>
      <c r="AD3292">
        <f t="shared" si="415"/>
        <v>13</v>
      </c>
    </row>
    <row r="3293" spans="1:3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113.99999999999999</v>
      </c>
      <c r="P3293" s="5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1">
        <f t="shared" si="412"/>
        <v>42232.702546296292</v>
      </c>
      <c r="T3293" s="11">
        <f t="shared" si="413"/>
        <v>42264.165972222225</v>
      </c>
      <c r="AC3293">
        <f t="shared" si="414"/>
        <v>8</v>
      </c>
      <c r="AD3293">
        <f t="shared" si="415"/>
        <v>13</v>
      </c>
    </row>
    <row r="3294" spans="1:3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286.13861386138615</v>
      </c>
      <c r="P3294" s="5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1">
        <f t="shared" si="412"/>
        <v>42282.770231481481</v>
      </c>
      <c r="T3294" s="11">
        <f t="shared" si="413"/>
        <v>42342.811898148153</v>
      </c>
      <c r="AC3294">
        <f t="shared" si="414"/>
        <v>8</v>
      </c>
      <c r="AD3294">
        <f t="shared" si="415"/>
        <v>13</v>
      </c>
    </row>
    <row r="3295" spans="1:3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170.44444444444446</v>
      </c>
      <c r="P3295" s="5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1">
        <f t="shared" si="412"/>
        <v>42768.425370370373</v>
      </c>
      <c r="T3295" s="11">
        <f t="shared" si="413"/>
        <v>42798.425370370373</v>
      </c>
      <c r="AC3295">
        <f t="shared" si="414"/>
        <v>8</v>
      </c>
      <c r="AD3295">
        <f t="shared" si="415"/>
        <v>13</v>
      </c>
    </row>
    <row r="3296" spans="1:3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118.33333333333333</v>
      </c>
      <c r="P3296" s="5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1">
        <f t="shared" si="412"/>
        <v>42141.541134259256</v>
      </c>
      <c r="T3296" s="11">
        <f t="shared" si="413"/>
        <v>42171.541134259256</v>
      </c>
      <c r="AC3296">
        <f t="shared" si="414"/>
        <v>8</v>
      </c>
      <c r="AD3296">
        <f t="shared" si="415"/>
        <v>13</v>
      </c>
    </row>
    <row r="3297" spans="1:3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102.85857142857142</v>
      </c>
      <c r="P3297" s="5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1">
        <f t="shared" si="412"/>
        <v>42609.442465277782</v>
      </c>
      <c r="T3297" s="11">
        <f t="shared" si="413"/>
        <v>42639.442465277782</v>
      </c>
      <c r="AC3297">
        <f t="shared" si="414"/>
        <v>8</v>
      </c>
      <c r="AD3297">
        <f t="shared" si="415"/>
        <v>13</v>
      </c>
    </row>
    <row r="3298" spans="1:3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144.06666666666666</v>
      </c>
      <c r="P3298" s="5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1">
        <f t="shared" si="412"/>
        <v>42309.756620370375</v>
      </c>
      <c r="T3298" s="11">
        <f t="shared" si="413"/>
        <v>42330.916666666672</v>
      </c>
      <c r="AC3298">
        <f t="shared" si="414"/>
        <v>8</v>
      </c>
      <c r="AD3298">
        <f t="shared" si="415"/>
        <v>13</v>
      </c>
    </row>
    <row r="3299" spans="1:3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100.07272727272726</v>
      </c>
      <c r="P3299" s="5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1">
        <f t="shared" si="412"/>
        <v>42193.771481481483</v>
      </c>
      <c r="T3299" s="11">
        <f t="shared" si="413"/>
        <v>42212.957638888889</v>
      </c>
      <c r="AC3299">
        <f t="shared" si="414"/>
        <v>8</v>
      </c>
      <c r="AD3299">
        <f t="shared" si="415"/>
        <v>13</v>
      </c>
    </row>
    <row r="3300" spans="1:3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101.73</v>
      </c>
      <c r="P3300" s="5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1">
        <f t="shared" si="412"/>
        <v>42239.957962962959</v>
      </c>
      <c r="T3300" s="11">
        <f t="shared" si="413"/>
        <v>42260</v>
      </c>
      <c r="AC3300">
        <f t="shared" si="414"/>
        <v>8</v>
      </c>
      <c r="AD3300">
        <f t="shared" si="415"/>
        <v>13</v>
      </c>
    </row>
    <row r="3301" spans="1:3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116.19999999999999</v>
      </c>
      <c r="P3301" s="5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1">
        <f t="shared" si="412"/>
        <v>42261.917395833334</v>
      </c>
      <c r="T3301" s="11">
        <f t="shared" si="413"/>
        <v>42291.917395833334</v>
      </c>
      <c r="AC3301">
        <f t="shared" si="414"/>
        <v>8</v>
      </c>
      <c r="AD3301">
        <f t="shared" si="415"/>
        <v>13</v>
      </c>
    </row>
    <row r="3302" spans="1:3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136.16666666666666</v>
      </c>
      <c r="P3302" s="5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1">
        <f t="shared" si="412"/>
        <v>42102.743773148148</v>
      </c>
      <c r="T3302" s="11">
        <f t="shared" si="413"/>
        <v>42123.743773148148</v>
      </c>
      <c r="AC3302">
        <f t="shared" si="414"/>
        <v>8</v>
      </c>
      <c r="AD3302">
        <f t="shared" si="415"/>
        <v>13</v>
      </c>
    </row>
    <row r="3303" spans="1:3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133.46666666666667</v>
      </c>
      <c r="P3303" s="5">
        <f t="shared" si="409"/>
        <v>57.2</v>
      </c>
      <c r="Q3303" t="str">
        <f t="shared" si="410"/>
        <v>theater</v>
      </c>
      <c r="R3303" t="str">
        <f t="shared" si="411"/>
        <v>plays</v>
      </c>
      <c r="S3303" s="11">
        <f t="shared" si="412"/>
        <v>42538.735833333332</v>
      </c>
      <c r="T3303" s="11">
        <f t="shared" si="413"/>
        <v>42583.290972222225</v>
      </c>
      <c r="AC3303">
        <f t="shared" si="414"/>
        <v>8</v>
      </c>
      <c r="AD3303">
        <f t="shared" si="415"/>
        <v>13</v>
      </c>
    </row>
    <row r="3304" spans="1:3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103.39285714285715</v>
      </c>
      <c r="P3304" s="5">
        <f t="shared" si="409"/>
        <v>173.7</v>
      </c>
      <c r="Q3304" t="str">
        <f t="shared" si="410"/>
        <v>theater</v>
      </c>
      <c r="R3304" t="str">
        <f t="shared" si="411"/>
        <v>plays</v>
      </c>
      <c r="S3304" s="11">
        <f t="shared" si="412"/>
        <v>42681.35157407407</v>
      </c>
      <c r="T3304" s="11">
        <f t="shared" si="413"/>
        <v>42711.35157407407</v>
      </c>
      <c r="AC3304">
        <f t="shared" si="414"/>
        <v>8</v>
      </c>
      <c r="AD3304">
        <f t="shared" si="415"/>
        <v>13</v>
      </c>
    </row>
    <row r="3305" spans="1:3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115.88888888888889</v>
      </c>
      <c r="P3305" s="5">
        <f t="shared" si="409"/>
        <v>59.6</v>
      </c>
      <c r="Q3305" t="str">
        <f t="shared" si="410"/>
        <v>theater</v>
      </c>
      <c r="R3305" t="str">
        <f t="shared" si="411"/>
        <v>plays</v>
      </c>
      <c r="S3305" s="11">
        <f t="shared" si="412"/>
        <v>42056.65143518518</v>
      </c>
      <c r="T3305" s="11">
        <f t="shared" si="413"/>
        <v>42091.609768518523</v>
      </c>
      <c r="AC3305">
        <f t="shared" si="414"/>
        <v>8</v>
      </c>
      <c r="AD3305">
        <f t="shared" si="415"/>
        <v>13</v>
      </c>
    </row>
    <row r="3306" spans="1:3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104.51666666666665</v>
      </c>
      <c r="P3306" s="5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1">
        <f t="shared" si="412"/>
        <v>42696.624444444446</v>
      </c>
      <c r="T3306" s="11">
        <f t="shared" si="413"/>
        <v>42726.624444444446</v>
      </c>
      <c r="AC3306">
        <f t="shared" si="414"/>
        <v>8</v>
      </c>
      <c r="AD3306">
        <f t="shared" si="415"/>
        <v>13</v>
      </c>
    </row>
    <row r="3307" spans="1:3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102.02500000000001</v>
      </c>
      <c r="P3307" s="5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1">
        <f t="shared" si="412"/>
        <v>42186.855879629627</v>
      </c>
      <c r="T3307" s="11">
        <f t="shared" si="413"/>
        <v>42216.855879629627</v>
      </c>
      <c r="AC3307">
        <f t="shared" si="414"/>
        <v>8</v>
      </c>
      <c r="AD3307">
        <f t="shared" si="415"/>
        <v>13</v>
      </c>
    </row>
    <row r="3308" spans="1:3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175.33333333333334</v>
      </c>
      <c r="P3308" s="5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1">
        <f t="shared" si="412"/>
        <v>42493.219236111108</v>
      </c>
      <c r="T3308" s="11">
        <f t="shared" si="413"/>
        <v>42531.125</v>
      </c>
      <c r="AC3308">
        <f t="shared" si="414"/>
        <v>8</v>
      </c>
      <c r="AD3308">
        <f t="shared" si="415"/>
        <v>13</v>
      </c>
    </row>
    <row r="3309" spans="1:3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106.67999999999999</v>
      </c>
      <c r="P3309" s="5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1">
        <f t="shared" si="412"/>
        <v>42475.057164351849</v>
      </c>
      <c r="T3309" s="11">
        <f t="shared" si="413"/>
        <v>42505.057164351849</v>
      </c>
      <c r="AC3309">
        <f t="shared" si="414"/>
        <v>8</v>
      </c>
      <c r="AD3309">
        <f t="shared" si="415"/>
        <v>13</v>
      </c>
    </row>
    <row r="3310" spans="1:3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122.28571428571429</v>
      </c>
      <c r="P3310" s="5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1">
        <f t="shared" si="412"/>
        <v>42452.876909722225</v>
      </c>
      <c r="T3310" s="11">
        <f t="shared" si="413"/>
        <v>42473.876909722225</v>
      </c>
      <c r="AC3310">
        <f t="shared" si="414"/>
        <v>8</v>
      </c>
      <c r="AD3310">
        <f t="shared" si="415"/>
        <v>13</v>
      </c>
    </row>
    <row r="3311" spans="1:3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159.42857142857144</v>
      </c>
      <c r="P3311" s="5">
        <f t="shared" si="409"/>
        <v>18</v>
      </c>
      <c r="Q3311" t="str">
        <f t="shared" si="410"/>
        <v>theater</v>
      </c>
      <c r="R3311" t="str">
        <f t="shared" si="411"/>
        <v>plays</v>
      </c>
      <c r="S3311" s="11">
        <f t="shared" si="412"/>
        <v>42628.650208333333</v>
      </c>
      <c r="T3311" s="11">
        <f t="shared" si="413"/>
        <v>42659.650208333333</v>
      </c>
      <c r="AC3311">
        <f t="shared" si="414"/>
        <v>8</v>
      </c>
      <c r="AD3311">
        <f t="shared" si="415"/>
        <v>13</v>
      </c>
    </row>
    <row r="3312" spans="1:3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100.07692307692308</v>
      </c>
      <c r="P3312" s="5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1">
        <f t="shared" si="412"/>
        <v>42253.928530092591</v>
      </c>
      <c r="T3312" s="11">
        <f t="shared" si="413"/>
        <v>42283.928530092591</v>
      </c>
      <c r="AC3312">
        <f t="shared" si="414"/>
        <v>8</v>
      </c>
      <c r="AD3312">
        <f t="shared" si="415"/>
        <v>13</v>
      </c>
    </row>
    <row r="3313" spans="1:3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109.84</v>
      </c>
      <c r="P3313" s="5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1">
        <f t="shared" si="412"/>
        <v>42264.29178240741</v>
      </c>
      <c r="T3313" s="11">
        <f t="shared" si="413"/>
        <v>42294.29178240741</v>
      </c>
      <c r="AC3313">
        <f t="shared" si="414"/>
        <v>8</v>
      </c>
      <c r="AD3313">
        <f t="shared" si="415"/>
        <v>13</v>
      </c>
    </row>
    <row r="3314" spans="1:3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100.03999999999999</v>
      </c>
      <c r="P3314" s="5">
        <f t="shared" si="409"/>
        <v>61</v>
      </c>
      <c r="Q3314" t="str">
        <f t="shared" si="410"/>
        <v>theater</v>
      </c>
      <c r="R3314" t="str">
        <f t="shared" si="411"/>
        <v>plays</v>
      </c>
      <c r="S3314" s="11">
        <f t="shared" si="412"/>
        <v>42664.809560185182</v>
      </c>
      <c r="T3314" s="11">
        <f t="shared" si="413"/>
        <v>42685.916666666672</v>
      </c>
      <c r="AC3314">
        <f t="shared" si="414"/>
        <v>8</v>
      </c>
      <c r="AD3314">
        <f t="shared" si="415"/>
        <v>13</v>
      </c>
    </row>
    <row r="3315" spans="1:3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116.05000000000001</v>
      </c>
      <c r="P3315" s="5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1">
        <f t="shared" si="412"/>
        <v>42382.244409722218</v>
      </c>
      <c r="T3315" s="11">
        <f t="shared" si="413"/>
        <v>42396.041666666672</v>
      </c>
      <c r="AC3315">
        <f t="shared" si="414"/>
        <v>8</v>
      </c>
      <c r="AD3315">
        <f t="shared" si="415"/>
        <v>13</v>
      </c>
    </row>
    <row r="3316" spans="1:3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210.75</v>
      </c>
      <c r="P3316" s="5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1">
        <f t="shared" si="412"/>
        <v>42105.267488425925</v>
      </c>
      <c r="T3316" s="11">
        <f t="shared" si="413"/>
        <v>42132.836805555555</v>
      </c>
      <c r="AC3316">
        <f t="shared" si="414"/>
        <v>8</v>
      </c>
      <c r="AD3316">
        <f t="shared" si="415"/>
        <v>13</v>
      </c>
    </row>
    <row r="3317" spans="1:3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110.00000000000001</v>
      </c>
      <c r="P3317" s="5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1">
        <f t="shared" si="412"/>
        <v>42466.303715277776</v>
      </c>
      <c r="T3317" s="11">
        <f t="shared" si="413"/>
        <v>42496.303715277776</v>
      </c>
      <c r="AC3317">
        <f t="shared" si="414"/>
        <v>8</v>
      </c>
      <c r="AD3317">
        <f t="shared" si="415"/>
        <v>13</v>
      </c>
    </row>
    <row r="3318" spans="1:3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100.08673425918037</v>
      </c>
      <c r="P3318" s="5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1">
        <f t="shared" si="412"/>
        <v>41826.871238425927</v>
      </c>
      <c r="T3318" s="11">
        <f t="shared" si="413"/>
        <v>41859.579166666663</v>
      </c>
      <c r="AC3318">
        <f t="shared" si="414"/>
        <v>8</v>
      </c>
      <c r="AD3318">
        <f t="shared" si="415"/>
        <v>13</v>
      </c>
    </row>
    <row r="3319" spans="1:3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106.19047619047619</v>
      </c>
      <c r="P3319" s="5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1">
        <f t="shared" si="412"/>
        <v>42499.039629629631</v>
      </c>
      <c r="T3319" s="11">
        <f t="shared" si="413"/>
        <v>42529.039629629631</v>
      </c>
      <c r="AC3319">
        <f t="shared" si="414"/>
        <v>8</v>
      </c>
      <c r="AD3319">
        <f t="shared" si="415"/>
        <v>13</v>
      </c>
    </row>
    <row r="3320" spans="1:3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125.6</v>
      </c>
      <c r="P3320" s="5">
        <f t="shared" si="409"/>
        <v>78.5</v>
      </c>
      <c r="Q3320" t="str">
        <f t="shared" si="410"/>
        <v>theater</v>
      </c>
      <c r="R3320" t="str">
        <f t="shared" si="411"/>
        <v>plays</v>
      </c>
      <c r="S3320" s="11">
        <f t="shared" si="412"/>
        <v>42431.302002314813</v>
      </c>
      <c r="T3320" s="11">
        <f t="shared" si="413"/>
        <v>42471.104166666672</v>
      </c>
      <c r="AC3320">
        <f t="shared" si="414"/>
        <v>8</v>
      </c>
      <c r="AD3320">
        <f t="shared" si="415"/>
        <v>13</v>
      </c>
    </row>
    <row r="3321" spans="1:3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108</v>
      </c>
      <c r="P3321" s="5">
        <f t="shared" si="409"/>
        <v>33.75</v>
      </c>
      <c r="Q3321" t="str">
        <f t="shared" si="410"/>
        <v>theater</v>
      </c>
      <c r="R3321" t="str">
        <f t="shared" si="411"/>
        <v>plays</v>
      </c>
      <c r="S3321" s="11">
        <f t="shared" si="412"/>
        <v>41990.585486111115</v>
      </c>
      <c r="T3321" s="11">
        <f t="shared" si="413"/>
        <v>42035.585486111115</v>
      </c>
      <c r="AC3321">
        <f t="shared" si="414"/>
        <v>8</v>
      </c>
      <c r="AD3321">
        <f t="shared" si="415"/>
        <v>13</v>
      </c>
    </row>
    <row r="3322" spans="1:3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101</v>
      </c>
      <c r="P3322" s="5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1">
        <f t="shared" si="412"/>
        <v>42513.045798611114</v>
      </c>
      <c r="T3322" s="11">
        <f t="shared" si="413"/>
        <v>42543.045798611114</v>
      </c>
      <c r="AC3322">
        <f t="shared" si="414"/>
        <v>8</v>
      </c>
      <c r="AD3322">
        <f t="shared" si="415"/>
        <v>13</v>
      </c>
    </row>
    <row r="3323" spans="1:3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107.4</v>
      </c>
      <c r="P3323" s="5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1">
        <f t="shared" si="412"/>
        <v>41914.100289351853</v>
      </c>
      <c r="T3323" s="11">
        <f t="shared" si="413"/>
        <v>41928.165972222225</v>
      </c>
      <c r="AC3323">
        <f t="shared" si="414"/>
        <v>8</v>
      </c>
      <c r="AD3323">
        <f t="shared" si="415"/>
        <v>13</v>
      </c>
    </row>
    <row r="3324" spans="1:3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101.51515151515152</v>
      </c>
      <c r="P3324" s="5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1">
        <f t="shared" si="412"/>
        <v>42521.010370370372</v>
      </c>
      <c r="T3324" s="11">
        <f t="shared" si="413"/>
        <v>42543.163194444445</v>
      </c>
      <c r="AC3324">
        <f t="shared" si="414"/>
        <v>8</v>
      </c>
      <c r="AD3324">
        <f t="shared" si="415"/>
        <v>13</v>
      </c>
    </row>
    <row r="3325" spans="1:3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125.89999999999999</v>
      </c>
      <c r="P3325" s="5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1">
        <f t="shared" si="412"/>
        <v>42608.36583333333</v>
      </c>
      <c r="T3325" s="11">
        <f t="shared" si="413"/>
        <v>42638.36583333333</v>
      </c>
      <c r="AC3325">
        <f t="shared" si="414"/>
        <v>8</v>
      </c>
      <c r="AD3325">
        <f t="shared" si="415"/>
        <v>13</v>
      </c>
    </row>
    <row r="3326" spans="1:3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101.66666666666666</v>
      </c>
      <c r="P3326" s="5">
        <f t="shared" si="409"/>
        <v>152.5</v>
      </c>
      <c r="Q3326" t="str">
        <f t="shared" si="410"/>
        <v>theater</v>
      </c>
      <c r="R3326" t="str">
        <f t="shared" si="411"/>
        <v>plays</v>
      </c>
      <c r="S3326" s="11">
        <f t="shared" si="412"/>
        <v>42512.58321759259</v>
      </c>
      <c r="T3326" s="11">
        <f t="shared" si="413"/>
        <v>42526.58321759259</v>
      </c>
      <c r="AC3326">
        <f t="shared" si="414"/>
        <v>8</v>
      </c>
      <c r="AD3326">
        <f t="shared" si="415"/>
        <v>13</v>
      </c>
    </row>
    <row r="3327" spans="1:3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112.5</v>
      </c>
      <c r="P3327" s="5">
        <f t="shared" si="409"/>
        <v>30</v>
      </c>
      <c r="Q3327" t="str">
        <f t="shared" si="410"/>
        <v>theater</v>
      </c>
      <c r="R3327" t="str">
        <f t="shared" si="411"/>
        <v>plays</v>
      </c>
      <c r="S3327" s="11">
        <f t="shared" si="412"/>
        <v>42064.785613425927</v>
      </c>
      <c r="T3327" s="11">
        <f t="shared" si="413"/>
        <v>42099.743946759263</v>
      </c>
      <c r="AC3327">
        <f t="shared" si="414"/>
        <v>8</v>
      </c>
      <c r="AD3327">
        <f t="shared" si="415"/>
        <v>13</v>
      </c>
    </row>
    <row r="3328" spans="1:3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101.375</v>
      </c>
      <c r="P3328" s="5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1">
        <f t="shared" si="412"/>
        <v>42041.714178240742</v>
      </c>
      <c r="T3328" s="11">
        <f t="shared" si="413"/>
        <v>42071.67251157407</v>
      </c>
      <c r="AC3328">
        <f t="shared" si="414"/>
        <v>8</v>
      </c>
      <c r="AD3328">
        <f t="shared" si="415"/>
        <v>13</v>
      </c>
    </row>
    <row r="3329" spans="1:3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101.25</v>
      </c>
      <c r="P3329" s="5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1">
        <f t="shared" si="412"/>
        <v>42468.374606481477</v>
      </c>
      <c r="T3329" s="11">
        <f t="shared" si="413"/>
        <v>42498.374606481477</v>
      </c>
      <c r="AC3329">
        <f t="shared" si="414"/>
        <v>8</v>
      </c>
      <c r="AD3329">
        <f t="shared" si="415"/>
        <v>13</v>
      </c>
    </row>
    <row r="3330" spans="1:3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146.38888888888889</v>
      </c>
      <c r="P3330" s="5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1">
        <f t="shared" si="412"/>
        <v>41822.57503472222</v>
      </c>
      <c r="T3330" s="11">
        <f t="shared" si="413"/>
        <v>41825.041666666664</v>
      </c>
      <c r="AC3330">
        <f t="shared" si="414"/>
        <v>8</v>
      </c>
      <c r="AD3330">
        <f t="shared" si="415"/>
        <v>13</v>
      </c>
    </row>
    <row r="3331" spans="1:3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(E3331/D3331)*100</f>
        <v>116.8</v>
      </c>
      <c r="P3331" s="5">
        <f t="shared" ref="P3331:P3394" si="417">E3331/L3331</f>
        <v>44.92307692307692</v>
      </c>
      <c r="Q3331" t="str">
        <f t="shared" ref="Q3331:Q3394" si="418">LEFT(N3331,AC3331-1)</f>
        <v>theater</v>
      </c>
      <c r="R3331" t="str">
        <f t="shared" ref="R3331:R3394" si="419">RIGHT(N3331,AD3331-AC3331)</f>
        <v>plays</v>
      </c>
      <c r="S3331" s="11">
        <f t="shared" ref="S3331:S3394" si="420">(J3331/86400)+DATE(1970,1,1)</f>
        <v>41837.323009259257</v>
      </c>
      <c r="T3331" s="11">
        <f t="shared" ref="T3331:T3394" si="421">(I3331/86400)+DATE(1970,1,1)</f>
        <v>41847.958333333336</v>
      </c>
      <c r="AC3331">
        <f t="shared" ref="AC3331:AC3394" si="422">FIND("/",N3331)</f>
        <v>8</v>
      </c>
      <c r="AD3331">
        <f t="shared" ref="AD3331:AD3394" si="423">LEN(N3331)</f>
        <v>13</v>
      </c>
    </row>
    <row r="3332" spans="1:3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106.26666666666667</v>
      </c>
      <c r="P3332" s="5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1">
        <f t="shared" si="420"/>
        <v>42065.887361111112</v>
      </c>
      <c r="T3332" s="11">
        <f t="shared" si="421"/>
        <v>42095.845694444448</v>
      </c>
      <c r="AC3332">
        <f t="shared" si="422"/>
        <v>8</v>
      </c>
      <c r="AD3332">
        <f t="shared" si="423"/>
        <v>13</v>
      </c>
    </row>
    <row r="3333" spans="1:3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104.52</v>
      </c>
      <c r="P3333" s="5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1">
        <f t="shared" si="420"/>
        <v>42248.697754629626</v>
      </c>
      <c r="T3333" s="11">
        <f t="shared" si="421"/>
        <v>42283.697754629626</v>
      </c>
      <c r="AC3333">
        <f t="shared" si="422"/>
        <v>8</v>
      </c>
      <c r="AD3333">
        <f t="shared" si="423"/>
        <v>13</v>
      </c>
    </row>
    <row r="3334" spans="1:3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100</v>
      </c>
      <c r="P3334" s="5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1">
        <f t="shared" si="420"/>
        <v>41809.860300925924</v>
      </c>
      <c r="T3334" s="11">
        <f t="shared" si="421"/>
        <v>41839.860300925924</v>
      </c>
      <c r="AC3334">
        <f t="shared" si="422"/>
        <v>8</v>
      </c>
      <c r="AD3334">
        <f t="shared" si="423"/>
        <v>13</v>
      </c>
    </row>
    <row r="3335" spans="1:3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104.57142857142858</v>
      </c>
      <c r="P3335" s="5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1">
        <f t="shared" si="420"/>
        <v>42148.676851851851</v>
      </c>
      <c r="T3335" s="11">
        <f t="shared" si="421"/>
        <v>42170.676851851851</v>
      </c>
      <c r="AC3335">
        <f t="shared" si="422"/>
        <v>8</v>
      </c>
      <c r="AD3335">
        <f t="shared" si="423"/>
        <v>13</v>
      </c>
    </row>
    <row r="3336" spans="1:3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138.62051149573753</v>
      </c>
      <c r="P3336" s="5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1">
        <f t="shared" si="420"/>
        <v>42185.521087962959</v>
      </c>
      <c r="T3336" s="11">
        <f t="shared" si="421"/>
        <v>42215.521087962959</v>
      </c>
      <c r="AC3336">
        <f t="shared" si="422"/>
        <v>8</v>
      </c>
      <c r="AD3336">
        <f t="shared" si="423"/>
        <v>13</v>
      </c>
    </row>
    <row r="3337" spans="1:3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100.32000000000001</v>
      </c>
      <c r="P3337" s="5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1">
        <f t="shared" si="420"/>
        <v>41827.674143518518</v>
      </c>
      <c r="T3337" s="11">
        <f t="shared" si="421"/>
        <v>41854.958333333336</v>
      </c>
      <c r="AC3337">
        <f t="shared" si="422"/>
        <v>8</v>
      </c>
      <c r="AD3337">
        <f t="shared" si="423"/>
        <v>13</v>
      </c>
    </row>
    <row r="3338" spans="1:3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100</v>
      </c>
      <c r="P3338" s="5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1">
        <f t="shared" si="420"/>
        <v>42437.398680555554</v>
      </c>
      <c r="T3338" s="11">
        <f t="shared" si="421"/>
        <v>42465.35701388889</v>
      </c>
      <c r="AC3338">
        <f t="shared" si="422"/>
        <v>8</v>
      </c>
      <c r="AD3338">
        <f t="shared" si="423"/>
        <v>13</v>
      </c>
    </row>
    <row r="3339" spans="1:3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110.2</v>
      </c>
      <c r="P3339" s="5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1">
        <f t="shared" si="420"/>
        <v>41901.282025462962</v>
      </c>
      <c r="T3339" s="11">
        <f t="shared" si="421"/>
        <v>41922.875</v>
      </c>
      <c r="AC3339">
        <f t="shared" si="422"/>
        <v>8</v>
      </c>
      <c r="AD3339">
        <f t="shared" si="423"/>
        <v>13</v>
      </c>
    </row>
    <row r="3340" spans="1:3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102.18</v>
      </c>
      <c r="P3340" s="5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1">
        <f t="shared" si="420"/>
        <v>42769.574999999997</v>
      </c>
      <c r="T3340" s="11">
        <f t="shared" si="421"/>
        <v>42790.574999999997</v>
      </c>
      <c r="AC3340">
        <f t="shared" si="422"/>
        <v>8</v>
      </c>
      <c r="AD3340">
        <f t="shared" si="423"/>
        <v>13</v>
      </c>
    </row>
    <row r="3341" spans="1:3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104.35000000000001</v>
      </c>
      <c r="P3341" s="5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1">
        <f t="shared" si="420"/>
        <v>42549.665717592594</v>
      </c>
      <c r="T3341" s="11">
        <f t="shared" si="421"/>
        <v>42579.665717592594</v>
      </c>
      <c r="AC3341">
        <f t="shared" si="422"/>
        <v>8</v>
      </c>
      <c r="AD3341">
        <f t="shared" si="423"/>
        <v>13</v>
      </c>
    </row>
    <row r="3342" spans="1:3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138.16666666666666</v>
      </c>
      <c r="P3342" s="5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1">
        <f t="shared" si="420"/>
        <v>42685.974004629628</v>
      </c>
      <c r="T3342" s="11">
        <f t="shared" si="421"/>
        <v>42710.974004629628</v>
      </c>
      <c r="AC3342">
        <f t="shared" si="422"/>
        <v>8</v>
      </c>
      <c r="AD3342">
        <f t="shared" si="423"/>
        <v>13</v>
      </c>
    </row>
    <row r="3343" spans="1:3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100</v>
      </c>
      <c r="P3343" s="5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1">
        <f t="shared" si="420"/>
        <v>42510.798854166671</v>
      </c>
      <c r="T3343" s="11">
        <f t="shared" si="421"/>
        <v>42533.708333333328</v>
      </c>
      <c r="AC3343">
        <f t="shared" si="422"/>
        <v>8</v>
      </c>
      <c r="AD3343">
        <f t="shared" si="423"/>
        <v>13</v>
      </c>
    </row>
    <row r="3344" spans="1:3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101.66666666666666</v>
      </c>
      <c r="P3344" s="5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1">
        <f t="shared" si="420"/>
        <v>42062.296412037038</v>
      </c>
      <c r="T3344" s="11">
        <f t="shared" si="421"/>
        <v>42095.207638888889</v>
      </c>
      <c r="AC3344">
        <f t="shared" si="422"/>
        <v>8</v>
      </c>
      <c r="AD3344">
        <f t="shared" si="423"/>
        <v>13</v>
      </c>
    </row>
    <row r="3345" spans="1:3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171.42857142857142</v>
      </c>
      <c r="P3345" s="5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1">
        <f t="shared" si="420"/>
        <v>42452.916481481487</v>
      </c>
      <c r="T3345" s="11">
        <f t="shared" si="421"/>
        <v>42473.554166666669</v>
      </c>
      <c r="AC3345">
        <f t="shared" si="422"/>
        <v>8</v>
      </c>
      <c r="AD3345">
        <f t="shared" si="423"/>
        <v>13</v>
      </c>
    </row>
    <row r="3346" spans="1:3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101.44444444444444</v>
      </c>
      <c r="P3346" s="5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1">
        <f t="shared" si="420"/>
        <v>41851.200150462959</v>
      </c>
      <c r="T3346" s="11">
        <f t="shared" si="421"/>
        <v>41881.200150462959</v>
      </c>
      <c r="AC3346">
        <f t="shared" si="422"/>
        <v>8</v>
      </c>
      <c r="AD3346">
        <f t="shared" si="423"/>
        <v>13</v>
      </c>
    </row>
    <row r="3347" spans="1:3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130</v>
      </c>
      <c r="P3347" s="5">
        <f t="shared" si="417"/>
        <v>50</v>
      </c>
      <c r="Q3347" t="str">
        <f t="shared" si="418"/>
        <v>theater</v>
      </c>
      <c r="R3347" t="str">
        <f t="shared" si="419"/>
        <v>plays</v>
      </c>
      <c r="S3347" s="11">
        <f t="shared" si="420"/>
        <v>42053.106111111112</v>
      </c>
      <c r="T3347" s="11">
        <f t="shared" si="421"/>
        <v>42112.025694444441</v>
      </c>
      <c r="AC3347">
        <f t="shared" si="422"/>
        <v>8</v>
      </c>
      <c r="AD3347">
        <f t="shared" si="423"/>
        <v>13</v>
      </c>
    </row>
    <row r="3348" spans="1:3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110.00000000000001</v>
      </c>
      <c r="P3348" s="5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1">
        <f t="shared" si="420"/>
        <v>42054.024421296301</v>
      </c>
      <c r="T3348" s="11">
        <f t="shared" si="421"/>
        <v>42061.024421296301</v>
      </c>
      <c r="AC3348">
        <f t="shared" si="422"/>
        <v>8</v>
      </c>
      <c r="AD3348">
        <f t="shared" si="423"/>
        <v>13</v>
      </c>
    </row>
    <row r="3349" spans="1:3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119.44999999999999</v>
      </c>
      <c r="P3349" s="5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1">
        <f t="shared" si="420"/>
        <v>42484.551550925928</v>
      </c>
      <c r="T3349" s="11">
        <f t="shared" si="421"/>
        <v>42498.875</v>
      </c>
      <c r="AC3349">
        <f t="shared" si="422"/>
        <v>8</v>
      </c>
      <c r="AD3349">
        <f t="shared" si="423"/>
        <v>13</v>
      </c>
    </row>
    <row r="3350" spans="1:3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100.2909090909091</v>
      </c>
      <c r="P3350" s="5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1">
        <f t="shared" si="420"/>
        <v>42466.558796296296</v>
      </c>
      <c r="T3350" s="11">
        <f t="shared" si="421"/>
        <v>42490.165972222225</v>
      </c>
      <c r="AC3350">
        <f t="shared" si="422"/>
        <v>8</v>
      </c>
      <c r="AD3350">
        <f t="shared" si="423"/>
        <v>13</v>
      </c>
    </row>
    <row r="3351" spans="1:3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153.4</v>
      </c>
      <c r="P3351" s="5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1">
        <f t="shared" si="420"/>
        <v>42513.110787037032</v>
      </c>
      <c r="T3351" s="11">
        <f t="shared" si="421"/>
        <v>42534.708333333328</v>
      </c>
      <c r="AC3351">
        <f t="shared" si="422"/>
        <v>8</v>
      </c>
      <c r="AD3351">
        <f t="shared" si="423"/>
        <v>13</v>
      </c>
    </row>
    <row r="3352" spans="1:3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104.42857142857143</v>
      </c>
      <c r="P3352" s="5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1">
        <f t="shared" si="420"/>
        <v>42302.701516203699</v>
      </c>
      <c r="T3352" s="11">
        <f t="shared" si="421"/>
        <v>42337.958333333328</v>
      </c>
      <c r="AC3352">
        <f t="shared" si="422"/>
        <v>8</v>
      </c>
      <c r="AD3352">
        <f t="shared" si="423"/>
        <v>13</v>
      </c>
    </row>
    <row r="3353" spans="1:3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101.1</v>
      </c>
      <c r="P3353" s="5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1">
        <f t="shared" si="420"/>
        <v>41806.395428240743</v>
      </c>
      <c r="T3353" s="11">
        <f t="shared" si="421"/>
        <v>41843.458333333336</v>
      </c>
      <c r="AC3353">
        <f t="shared" si="422"/>
        <v>8</v>
      </c>
      <c r="AD3353">
        <f t="shared" si="423"/>
        <v>13</v>
      </c>
    </row>
    <row r="3354" spans="1:3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107.52</v>
      </c>
      <c r="P3354" s="5">
        <f t="shared" si="417"/>
        <v>76.8</v>
      </c>
      <c r="Q3354" t="str">
        <f t="shared" si="418"/>
        <v>theater</v>
      </c>
      <c r="R3354" t="str">
        <f t="shared" si="419"/>
        <v>plays</v>
      </c>
      <c r="S3354" s="11">
        <f t="shared" si="420"/>
        <v>42495.992800925931</v>
      </c>
      <c r="T3354" s="11">
        <f t="shared" si="421"/>
        <v>42552.958333333328</v>
      </c>
      <c r="AC3354">
        <f t="shared" si="422"/>
        <v>8</v>
      </c>
      <c r="AD3354">
        <f t="shared" si="423"/>
        <v>13</v>
      </c>
    </row>
    <row r="3355" spans="1:3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315</v>
      </c>
      <c r="P3355" s="5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1">
        <f t="shared" si="420"/>
        <v>42479.432291666672</v>
      </c>
      <c r="T3355" s="11">
        <f t="shared" si="421"/>
        <v>42492.958333333328</v>
      </c>
      <c r="AC3355">
        <f t="shared" si="422"/>
        <v>8</v>
      </c>
      <c r="AD3355">
        <f t="shared" si="423"/>
        <v>13</v>
      </c>
    </row>
    <row r="3356" spans="1:3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101.93333333333334</v>
      </c>
      <c r="P3356" s="5">
        <f t="shared" si="417"/>
        <v>55.6</v>
      </c>
      <c r="Q3356" t="str">
        <f t="shared" si="418"/>
        <v>theater</v>
      </c>
      <c r="R3356" t="str">
        <f t="shared" si="419"/>
        <v>plays</v>
      </c>
      <c r="S3356" s="11">
        <f t="shared" si="420"/>
        <v>42270.7269212963</v>
      </c>
      <c r="T3356" s="11">
        <f t="shared" si="421"/>
        <v>42306.167361111111</v>
      </c>
      <c r="AC3356">
        <f t="shared" si="422"/>
        <v>8</v>
      </c>
      <c r="AD3356">
        <f t="shared" si="423"/>
        <v>13</v>
      </c>
    </row>
    <row r="3357" spans="1:3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126.28571428571429</v>
      </c>
      <c r="P3357" s="5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1">
        <f t="shared" si="420"/>
        <v>42489.619525462964</v>
      </c>
      <c r="T3357" s="11">
        <f t="shared" si="421"/>
        <v>42500.470138888893</v>
      </c>
      <c r="AC3357">
        <f t="shared" si="422"/>
        <v>8</v>
      </c>
      <c r="AD3357">
        <f t="shared" si="423"/>
        <v>13</v>
      </c>
    </row>
    <row r="3358" spans="1:3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101.4</v>
      </c>
      <c r="P3358" s="5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1">
        <f t="shared" si="420"/>
        <v>42536.815648148149</v>
      </c>
      <c r="T3358" s="11">
        <f t="shared" si="421"/>
        <v>42566.815648148149</v>
      </c>
      <c r="AC3358">
        <f t="shared" si="422"/>
        <v>8</v>
      </c>
      <c r="AD3358">
        <f t="shared" si="423"/>
        <v>13</v>
      </c>
    </row>
    <row r="3359" spans="1:3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101</v>
      </c>
      <c r="P3359" s="5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1">
        <f t="shared" si="420"/>
        <v>41822.417939814812</v>
      </c>
      <c r="T3359" s="11">
        <f t="shared" si="421"/>
        <v>41852.417939814812</v>
      </c>
      <c r="AC3359">
        <f t="shared" si="422"/>
        <v>8</v>
      </c>
      <c r="AD3359">
        <f t="shared" si="423"/>
        <v>13</v>
      </c>
    </row>
    <row r="3360" spans="1:3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102.99000000000001</v>
      </c>
      <c r="P3360" s="5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1">
        <f t="shared" si="420"/>
        <v>41932.311099537037</v>
      </c>
      <c r="T3360" s="11">
        <f t="shared" si="421"/>
        <v>41962.352766203709</v>
      </c>
      <c r="AC3360">
        <f t="shared" si="422"/>
        <v>8</v>
      </c>
      <c r="AD3360">
        <f t="shared" si="423"/>
        <v>13</v>
      </c>
    </row>
    <row r="3361" spans="1:3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106.25</v>
      </c>
      <c r="P3361" s="5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1">
        <f t="shared" si="420"/>
        <v>42746.057106481487</v>
      </c>
      <c r="T3361" s="11">
        <f t="shared" si="421"/>
        <v>42791.057106481487</v>
      </c>
      <c r="AC3361">
        <f t="shared" si="422"/>
        <v>8</v>
      </c>
      <c r="AD3361">
        <f t="shared" si="423"/>
        <v>13</v>
      </c>
    </row>
    <row r="3362" spans="1:3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101.37777777777779</v>
      </c>
      <c r="P3362" s="5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1">
        <f t="shared" si="420"/>
        <v>42697.082673611112</v>
      </c>
      <c r="T3362" s="11">
        <f t="shared" si="421"/>
        <v>42718.665972222225</v>
      </c>
      <c r="AC3362">
        <f t="shared" si="422"/>
        <v>8</v>
      </c>
      <c r="AD3362">
        <f t="shared" si="423"/>
        <v>13</v>
      </c>
    </row>
    <row r="3363" spans="1:3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113.46000000000001</v>
      </c>
      <c r="P3363" s="5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1">
        <f t="shared" si="420"/>
        <v>41866.025347222225</v>
      </c>
      <c r="T3363" s="11">
        <f t="shared" si="421"/>
        <v>41883.665972222225</v>
      </c>
      <c r="AC3363">
        <f t="shared" si="422"/>
        <v>8</v>
      </c>
      <c r="AD3363">
        <f t="shared" si="423"/>
        <v>13</v>
      </c>
    </row>
    <row r="3364" spans="1:3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218.00000000000003</v>
      </c>
      <c r="P3364" s="5">
        <f t="shared" si="417"/>
        <v>54.5</v>
      </c>
      <c r="Q3364" t="str">
        <f t="shared" si="418"/>
        <v>theater</v>
      </c>
      <c r="R3364" t="str">
        <f t="shared" si="419"/>
        <v>plays</v>
      </c>
      <c r="S3364" s="11">
        <f t="shared" si="420"/>
        <v>42056.091631944444</v>
      </c>
      <c r="T3364" s="11">
        <f t="shared" si="421"/>
        <v>42070.204861111109</v>
      </c>
      <c r="AC3364">
        <f t="shared" si="422"/>
        <v>8</v>
      </c>
      <c r="AD3364">
        <f t="shared" si="423"/>
        <v>13</v>
      </c>
    </row>
    <row r="3365" spans="1:3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101.41935483870968</v>
      </c>
      <c r="P3365" s="5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1">
        <f t="shared" si="420"/>
        <v>41851.771354166667</v>
      </c>
      <c r="T3365" s="11">
        <f t="shared" si="421"/>
        <v>41870.666666666664</v>
      </c>
      <c r="AC3365">
        <f t="shared" si="422"/>
        <v>8</v>
      </c>
      <c r="AD3365">
        <f t="shared" si="423"/>
        <v>13</v>
      </c>
    </row>
    <row r="3366" spans="1:3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105.93333333333332</v>
      </c>
      <c r="P3366" s="5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1">
        <f t="shared" si="420"/>
        <v>42422.977418981478</v>
      </c>
      <c r="T3366" s="11">
        <f t="shared" si="421"/>
        <v>42444.875</v>
      </c>
      <c r="AC3366">
        <f t="shared" si="422"/>
        <v>8</v>
      </c>
      <c r="AD3366">
        <f t="shared" si="423"/>
        <v>13</v>
      </c>
    </row>
    <row r="3367" spans="1:3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104</v>
      </c>
      <c r="P3367" s="5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1">
        <f t="shared" si="420"/>
        <v>42321.101759259254</v>
      </c>
      <c r="T3367" s="11">
        <f t="shared" si="421"/>
        <v>42351.101759259254</v>
      </c>
      <c r="AC3367">
        <f t="shared" si="422"/>
        <v>8</v>
      </c>
      <c r="AD3367">
        <f t="shared" si="423"/>
        <v>13</v>
      </c>
    </row>
    <row r="3368" spans="1:3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221</v>
      </c>
      <c r="P3368" s="5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1">
        <f t="shared" si="420"/>
        <v>42107.067557870367</v>
      </c>
      <c r="T3368" s="11">
        <f t="shared" si="421"/>
        <v>42137.067557870367</v>
      </c>
      <c r="AC3368">
        <f t="shared" si="422"/>
        <v>8</v>
      </c>
      <c r="AD3368">
        <f t="shared" si="423"/>
        <v>13</v>
      </c>
    </row>
    <row r="3369" spans="1:3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118.66666666666667</v>
      </c>
      <c r="P3369" s="5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1">
        <f t="shared" si="420"/>
        <v>42192.933958333335</v>
      </c>
      <c r="T3369" s="11">
        <f t="shared" si="421"/>
        <v>42217.933958333335</v>
      </c>
      <c r="AC3369">
        <f t="shared" si="422"/>
        <v>8</v>
      </c>
      <c r="AD3369">
        <f t="shared" si="423"/>
        <v>13</v>
      </c>
    </row>
    <row r="3370" spans="1:3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104.60000000000001</v>
      </c>
      <c r="P3370" s="5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1">
        <f t="shared" si="420"/>
        <v>41969.199756944443</v>
      </c>
      <c r="T3370" s="11">
        <f t="shared" si="421"/>
        <v>42005.208333333328</v>
      </c>
      <c r="AC3370">
        <f t="shared" si="422"/>
        <v>8</v>
      </c>
      <c r="AD3370">
        <f t="shared" si="423"/>
        <v>13</v>
      </c>
    </row>
    <row r="3371" spans="1:3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103.89999999999999</v>
      </c>
      <c r="P3371" s="5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1">
        <f t="shared" si="420"/>
        <v>42690.041435185187</v>
      </c>
      <c r="T3371" s="11">
        <f t="shared" si="421"/>
        <v>42750.041435185187</v>
      </c>
      <c r="AC3371">
        <f t="shared" si="422"/>
        <v>8</v>
      </c>
      <c r="AD3371">
        <f t="shared" si="423"/>
        <v>13</v>
      </c>
    </row>
    <row r="3372" spans="1:3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117.73333333333333</v>
      </c>
      <c r="P3372" s="5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1">
        <f t="shared" si="420"/>
        <v>42690.334317129629</v>
      </c>
      <c r="T3372" s="11">
        <f t="shared" si="421"/>
        <v>42721.333333333328</v>
      </c>
      <c r="AC3372">
        <f t="shared" si="422"/>
        <v>8</v>
      </c>
      <c r="AD3372">
        <f t="shared" si="423"/>
        <v>13</v>
      </c>
    </row>
    <row r="3373" spans="1:3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138.5</v>
      </c>
      <c r="P3373" s="5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1">
        <f t="shared" si="420"/>
        <v>42312.874594907407</v>
      </c>
      <c r="T3373" s="11">
        <f t="shared" si="421"/>
        <v>42340.874594907407</v>
      </c>
      <c r="AC3373">
        <f t="shared" si="422"/>
        <v>8</v>
      </c>
      <c r="AD3373">
        <f t="shared" si="423"/>
        <v>13</v>
      </c>
    </row>
    <row r="3374" spans="1:3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103.49999999999999</v>
      </c>
      <c r="P3374" s="5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1">
        <f t="shared" si="420"/>
        <v>41855.548101851848</v>
      </c>
      <c r="T3374" s="11">
        <f t="shared" si="421"/>
        <v>41876.207638888889</v>
      </c>
      <c r="AC3374">
        <f t="shared" si="422"/>
        <v>8</v>
      </c>
      <c r="AD3374">
        <f t="shared" si="423"/>
        <v>13</v>
      </c>
    </row>
    <row r="3375" spans="1:3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100.25</v>
      </c>
      <c r="P3375" s="5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1">
        <f t="shared" si="420"/>
        <v>42179.854629629626</v>
      </c>
      <c r="T3375" s="11">
        <f t="shared" si="421"/>
        <v>42203.666666666672</v>
      </c>
      <c r="AC3375">
        <f t="shared" si="422"/>
        <v>8</v>
      </c>
      <c r="AD3375">
        <f t="shared" si="423"/>
        <v>13</v>
      </c>
    </row>
    <row r="3376" spans="1:3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106.57142857142856</v>
      </c>
      <c r="P3376" s="5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1">
        <f t="shared" si="420"/>
        <v>42275.731666666667</v>
      </c>
      <c r="T3376" s="11">
        <f t="shared" si="421"/>
        <v>42305.731666666667</v>
      </c>
      <c r="AC3376">
        <f t="shared" si="422"/>
        <v>8</v>
      </c>
      <c r="AD3376">
        <f t="shared" si="423"/>
        <v>13</v>
      </c>
    </row>
    <row r="3377" spans="1:3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100</v>
      </c>
      <c r="P3377" s="5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1">
        <f t="shared" si="420"/>
        <v>41765.610798611109</v>
      </c>
      <c r="T3377" s="11">
        <f t="shared" si="421"/>
        <v>41777.610798611109</v>
      </c>
      <c r="AC3377">
        <f t="shared" si="422"/>
        <v>8</v>
      </c>
      <c r="AD3377">
        <f t="shared" si="423"/>
        <v>13</v>
      </c>
    </row>
    <row r="3378" spans="1:3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100.01249999999999</v>
      </c>
      <c r="P3378" s="5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1">
        <f t="shared" si="420"/>
        <v>42059.701319444444</v>
      </c>
      <c r="T3378" s="11">
        <f t="shared" si="421"/>
        <v>42119.659652777773</v>
      </c>
      <c r="AC3378">
        <f t="shared" si="422"/>
        <v>8</v>
      </c>
      <c r="AD3378">
        <f t="shared" si="423"/>
        <v>13</v>
      </c>
    </row>
    <row r="3379" spans="1:3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101.05</v>
      </c>
      <c r="P3379" s="5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1">
        <f t="shared" si="420"/>
        <v>42053.732627314814</v>
      </c>
      <c r="T3379" s="11">
        <f t="shared" si="421"/>
        <v>42083.705555555556</v>
      </c>
      <c r="AC3379">
        <f t="shared" si="422"/>
        <v>8</v>
      </c>
      <c r="AD3379">
        <f t="shared" si="423"/>
        <v>13</v>
      </c>
    </row>
    <row r="3380" spans="1:3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107.63636363636364</v>
      </c>
      <c r="P3380" s="5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1">
        <f t="shared" si="420"/>
        <v>41858.355393518519</v>
      </c>
      <c r="T3380" s="11">
        <f t="shared" si="421"/>
        <v>41882.547222222223</v>
      </c>
      <c r="AC3380">
        <f t="shared" si="422"/>
        <v>8</v>
      </c>
      <c r="AD3380">
        <f t="shared" si="423"/>
        <v>13</v>
      </c>
    </row>
    <row r="3381" spans="1:3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103.64999999999999</v>
      </c>
      <c r="P3381" s="5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1">
        <f t="shared" si="420"/>
        <v>42225.513888888891</v>
      </c>
      <c r="T3381" s="11">
        <f t="shared" si="421"/>
        <v>42242.958333333328</v>
      </c>
      <c r="AC3381">
        <f t="shared" si="422"/>
        <v>8</v>
      </c>
      <c r="AD3381">
        <f t="shared" si="423"/>
        <v>13</v>
      </c>
    </row>
    <row r="3382" spans="1:3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104.43333333333334</v>
      </c>
      <c r="P3382" s="5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1">
        <f t="shared" si="420"/>
        <v>41937.953449074077</v>
      </c>
      <c r="T3382" s="11">
        <f t="shared" si="421"/>
        <v>41972.995115740741</v>
      </c>
      <c r="AC3382">
        <f t="shared" si="422"/>
        <v>8</v>
      </c>
      <c r="AD3382">
        <f t="shared" si="423"/>
        <v>13</v>
      </c>
    </row>
    <row r="3383" spans="1:3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102.25</v>
      </c>
      <c r="P3383" s="5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1">
        <f t="shared" si="420"/>
        <v>42044.184988425928</v>
      </c>
      <c r="T3383" s="11">
        <f t="shared" si="421"/>
        <v>42074.143321759257</v>
      </c>
      <c r="AC3383">
        <f t="shared" si="422"/>
        <v>8</v>
      </c>
      <c r="AD3383">
        <f t="shared" si="423"/>
        <v>13</v>
      </c>
    </row>
    <row r="3384" spans="1:3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100.74285714285713</v>
      </c>
      <c r="P3384" s="5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1">
        <f t="shared" si="420"/>
        <v>42559.431203703702</v>
      </c>
      <c r="T3384" s="11">
        <f t="shared" si="421"/>
        <v>42583.957638888889</v>
      </c>
      <c r="AC3384">
        <f t="shared" si="422"/>
        <v>8</v>
      </c>
      <c r="AD3384">
        <f t="shared" si="423"/>
        <v>13</v>
      </c>
    </row>
    <row r="3385" spans="1:3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111.71428571428572</v>
      </c>
      <c r="P3385" s="5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1">
        <f t="shared" si="420"/>
        <v>42524.782638888893</v>
      </c>
      <c r="T3385" s="11">
        <f t="shared" si="421"/>
        <v>42544.782638888893</v>
      </c>
      <c r="AC3385">
        <f t="shared" si="422"/>
        <v>8</v>
      </c>
      <c r="AD3385">
        <f t="shared" si="423"/>
        <v>13</v>
      </c>
    </row>
    <row r="3386" spans="1:3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100.01100000000001</v>
      </c>
      <c r="P3386" s="5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1">
        <f t="shared" si="420"/>
        <v>42292.087592592594</v>
      </c>
      <c r="T3386" s="11">
        <f t="shared" si="421"/>
        <v>42329.125</v>
      </c>
      <c r="AC3386">
        <f t="shared" si="422"/>
        <v>8</v>
      </c>
      <c r="AD3386">
        <f t="shared" si="423"/>
        <v>13</v>
      </c>
    </row>
    <row r="3387" spans="1:3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100</v>
      </c>
      <c r="P3387" s="5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1">
        <f t="shared" si="420"/>
        <v>41953.8675</v>
      </c>
      <c r="T3387" s="11">
        <f t="shared" si="421"/>
        <v>41983.8675</v>
      </c>
      <c r="AC3387">
        <f t="shared" si="422"/>
        <v>8</v>
      </c>
      <c r="AD3387">
        <f t="shared" si="423"/>
        <v>13</v>
      </c>
    </row>
    <row r="3388" spans="1:3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105</v>
      </c>
      <c r="P3388" s="5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1">
        <f t="shared" si="420"/>
        <v>41946.644745370373</v>
      </c>
      <c r="T3388" s="11">
        <f t="shared" si="421"/>
        <v>41976.644745370373</v>
      </c>
      <c r="AC3388">
        <f t="shared" si="422"/>
        <v>8</v>
      </c>
      <c r="AD3388">
        <f t="shared" si="423"/>
        <v>13</v>
      </c>
    </row>
    <row r="3389" spans="1:3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116.86666666666667</v>
      </c>
      <c r="P3389" s="5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1">
        <f t="shared" si="420"/>
        <v>41947.762592592597</v>
      </c>
      <c r="T3389" s="11">
        <f t="shared" si="421"/>
        <v>41987.762592592597</v>
      </c>
      <c r="AC3389">
        <f t="shared" si="422"/>
        <v>8</v>
      </c>
      <c r="AD3389">
        <f t="shared" si="423"/>
        <v>13</v>
      </c>
    </row>
    <row r="3390" spans="1:3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103.8</v>
      </c>
      <c r="P3390" s="5">
        <f t="shared" si="417"/>
        <v>34.6</v>
      </c>
      <c r="Q3390" t="str">
        <f t="shared" si="418"/>
        <v>theater</v>
      </c>
      <c r="R3390" t="str">
        <f t="shared" si="419"/>
        <v>plays</v>
      </c>
      <c r="S3390" s="11">
        <f t="shared" si="420"/>
        <v>42143.461122685185</v>
      </c>
      <c r="T3390" s="11">
        <f t="shared" si="421"/>
        <v>42173.461122685185</v>
      </c>
      <c r="AC3390">
        <f t="shared" si="422"/>
        <v>8</v>
      </c>
      <c r="AD3390">
        <f t="shared" si="423"/>
        <v>13</v>
      </c>
    </row>
    <row r="3391" spans="1:3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114.5</v>
      </c>
      <c r="P3391" s="5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1">
        <f t="shared" si="420"/>
        <v>42494.563449074078</v>
      </c>
      <c r="T3391" s="11">
        <f t="shared" si="421"/>
        <v>42524.563449074078</v>
      </c>
      <c r="AC3391">
        <f t="shared" si="422"/>
        <v>8</v>
      </c>
      <c r="AD3391">
        <f t="shared" si="423"/>
        <v>13</v>
      </c>
    </row>
    <row r="3392" spans="1:3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102.4</v>
      </c>
      <c r="P3392" s="5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1">
        <f t="shared" si="420"/>
        <v>41815.774826388893</v>
      </c>
      <c r="T3392" s="11">
        <f t="shared" si="421"/>
        <v>41830.774826388893</v>
      </c>
      <c r="AC3392">
        <f t="shared" si="422"/>
        <v>8</v>
      </c>
      <c r="AD3392">
        <f t="shared" si="423"/>
        <v>13</v>
      </c>
    </row>
    <row r="3393" spans="1:3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223</v>
      </c>
      <c r="P3393" s="5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1">
        <f t="shared" si="420"/>
        <v>41830.545694444445</v>
      </c>
      <c r="T3393" s="11">
        <f t="shared" si="421"/>
        <v>41859.936111111107</v>
      </c>
      <c r="AC3393">
        <f t="shared" si="422"/>
        <v>8</v>
      </c>
      <c r="AD3393">
        <f t="shared" si="423"/>
        <v>13</v>
      </c>
    </row>
    <row r="3394" spans="1:3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100</v>
      </c>
      <c r="P3394" s="5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1">
        <f t="shared" si="420"/>
        <v>42446.845543981486</v>
      </c>
      <c r="T3394" s="11">
        <f t="shared" si="421"/>
        <v>42496.845543981486</v>
      </c>
      <c r="AC3394">
        <f t="shared" si="422"/>
        <v>8</v>
      </c>
      <c r="AD3394">
        <f t="shared" si="423"/>
        <v>13</v>
      </c>
    </row>
    <row r="3395" spans="1:3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(E3395/D3395)*100</f>
        <v>105.80000000000001</v>
      </c>
      <c r="P3395" s="5">
        <f t="shared" ref="P3395:P3458" si="425">E3395/L3395</f>
        <v>36.06818181818182</v>
      </c>
      <c r="Q3395" t="str">
        <f t="shared" ref="Q3395:Q3458" si="426">LEFT(N3395,AC3395-1)</f>
        <v>theater</v>
      </c>
      <c r="R3395" t="str">
        <f t="shared" ref="R3395:R3458" si="427">RIGHT(N3395,AD3395-AC3395)</f>
        <v>plays</v>
      </c>
      <c r="S3395" s="11">
        <f t="shared" ref="S3395:S3458" si="428">(J3395/86400)+DATE(1970,1,1)</f>
        <v>41923.921643518523</v>
      </c>
      <c r="T3395" s="11">
        <f t="shared" ref="T3395:T3458" si="429">(I3395/86400)+DATE(1970,1,1)</f>
        <v>41949.031944444447</v>
      </c>
      <c r="AC3395">
        <f t="shared" ref="AC3395:AC3458" si="430">FIND("/",N3395)</f>
        <v>8</v>
      </c>
      <c r="AD3395">
        <f t="shared" ref="AD3395:AD3458" si="431">LEN(N3395)</f>
        <v>13</v>
      </c>
    </row>
    <row r="3396" spans="1:3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142.36363636363635</v>
      </c>
      <c r="P3396" s="5">
        <f t="shared" si="425"/>
        <v>29</v>
      </c>
      <c r="Q3396" t="str">
        <f t="shared" si="426"/>
        <v>theater</v>
      </c>
      <c r="R3396" t="str">
        <f t="shared" si="427"/>
        <v>plays</v>
      </c>
      <c r="S3396" s="11">
        <f t="shared" si="428"/>
        <v>41817.59542824074</v>
      </c>
      <c r="T3396" s="11">
        <f t="shared" si="429"/>
        <v>41847.59542824074</v>
      </c>
      <c r="AC3396">
        <f t="shared" si="430"/>
        <v>8</v>
      </c>
      <c r="AD3396">
        <f t="shared" si="431"/>
        <v>13</v>
      </c>
    </row>
    <row r="3397" spans="1:3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184</v>
      </c>
      <c r="P3397" s="5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1">
        <f t="shared" si="428"/>
        <v>42140.712314814809</v>
      </c>
      <c r="T3397" s="11">
        <f t="shared" si="429"/>
        <v>42154.756944444445</v>
      </c>
      <c r="AC3397">
        <f t="shared" si="430"/>
        <v>8</v>
      </c>
      <c r="AD3397">
        <f t="shared" si="431"/>
        <v>13</v>
      </c>
    </row>
    <row r="3398" spans="1:3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104.33333333333333</v>
      </c>
      <c r="P3398" s="5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1">
        <f t="shared" si="428"/>
        <v>41764.446631944447</v>
      </c>
      <c r="T3398" s="11">
        <f t="shared" si="429"/>
        <v>41791.165972222225</v>
      </c>
      <c r="AC3398">
        <f t="shared" si="430"/>
        <v>8</v>
      </c>
      <c r="AD3398">
        <f t="shared" si="431"/>
        <v>13</v>
      </c>
    </row>
    <row r="3399" spans="1:3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112.00000000000001</v>
      </c>
      <c r="P3399" s="5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1">
        <f t="shared" si="428"/>
        <v>42378.478344907402</v>
      </c>
      <c r="T3399" s="11">
        <f t="shared" si="429"/>
        <v>42418.916666666672</v>
      </c>
      <c r="AC3399">
        <f t="shared" si="430"/>
        <v>8</v>
      </c>
      <c r="AD3399">
        <f t="shared" si="431"/>
        <v>13</v>
      </c>
    </row>
    <row r="3400" spans="1:3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111.07499999999999</v>
      </c>
      <c r="P3400" s="5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1">
        <f t="shared" si="428"/>
        <v>41941.752037037033</v>
      </c>
      <c r="T3400" s="11">
        <f t="shared" si="429"/>
        <v>41964.708333333328</v>
      </c>
      <c r="AC3400">
        <f t="shared" si="430"/>
        <v>8</v>
      </c>
      <c r="AD3400">
        <f t="shared" si="431"/>
        <v>13</v>
      </c>
    </row>
    <row r="3401" spans="1:3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103.75000000000001</v>
      </c>
      <c r="P3401" s="5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1">
        <f t="shared" si="428"/>
        <v>42026.920428240745</v>
      </c>
      <c r="T3401" s="11">
        <f t="shared" si="429"/>
        <v>42056.920428240745</v>
      </c>
      <c r="AC3401">
        <f t="shared" si="430"/>
        <v>8</v>
      </c>
      <c r="AD3401">
        <f t="shared" si="431"/>
        <v>13</v>
      </c>
    </row>
    <row r="3402" spans="1:3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100.41</v>
      </c>
      <c r="P3402" s="5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1">
        <f t="shared" si="428"/>
        <v>41834.953865740739</v>
      </c>
      <c r="T3402" s="11">
        <f t="shared" si="429"/>
        <v>41879.953865740739</v>
      </c>
      <c r="AC3402">
        <f t="shared" si="430"/>
        <v>8</v>
      </c>
      <c r="AD3402">
        <f t="shared" si="431"/>
        <v>13</v>
      </c>
    </row>
    <row r="3403" spans="1:3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101.86206896551724</v>
      </c>
      <c r="P3403" s="5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1">
        <f t="shared" si="428"/>
        <v>42193.723912037036</v>
      </c>
      <c r="T3403" s="11">
        <f t="shared" si="429"/>
        <v>42223.723912037036</v>
      </c>
      <c r="AC3403">
        <f t="shared" si="430"/>
        <v>8</v>
      </c>
      <c r="AD3403">
        <f t="shared" si="431"/>
        <v>13</v>
      </c>
    </row>
    <row r="3404" spans="1:3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109.76666666666665</v>
      </c>
      <c r="P3404" s="5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1">
        <f t="shared" si="428"/>
        <v>42290.61855324074</v>
      </c>
      <c r="T3404" s="11">
        <f t="shared" si="429"/>
        <v>42320.104861111111</v>
      </c>
      <c r="AC3404">
        <f t="shared" si="430"/>
        <v>8</v>
      </c>
      <c r="AD3404">
        <f t="shared" si="431"/>
        <v>13</v>
      </c>
    </row>
    <row r="3405" spans="1:3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100</v>
      </c>
      <c r="P3405" s="5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1">
        <f t="shared" si="428"/>
        <v>42150.462083333332</v>
      </c>
      <c r="T3405" s="11">
        <f t="shared" si="429"/>
        <v>42180.462083333332</v>
      </c>
      <c r="AC3405">
        <f t="shared" si="430"/>
        <v>8</v>
      </c>
      <c r="AD3405">
        <f t="shared" si="431"/>
        <v>13</v>
      </c>
    </row>
    <row r="3406" spans="1:3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122</v>
      </c>
      <c r="P3406" s="5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1">
        <f t="shared" si="428"/>
        <v>42152.503495370373</v>
      </c>
      <c r="T3406" s="11">
        <f t="shared" si="429"/>
        <v>42172.503495370373</v>
      </c>
      <c r="AC3406">
        <f t="shared" si="430"/>
        <v>8</v>
      </c>
      <c r="AD3406">
        <f t="shared" si="431"/>
        <v>13</v>
      </c>
    </row>
    <row r="3407" spans="1:3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137.57142857142856</v>
      </c>
      <c r="P3407" s="5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1">
        <f t="shared" si="428"/>
        <v>42410.017199074078</v>
      </c>
      <c r="T3407" s="11">
        <f t="shared" si="429"/>
        <v>42430.999305555553</v>
      </c>
      <c r="AC3407">
        <f t="shared" si="430"/>
        <v>8</v>
      </c>
      <c r="AD3407">
        <f t="shared" si="431"/>
        <v>13</v>
      </c>
    </row>
    <row r="3408" spans="1:3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100.31000000000002</v>
      </c>
      <c r="P3408" s="5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1">
        <f t="shared" si="428"/>
        <v>41791.492777777778</v>
      </c>
      <c r="T3408" s="11">
        <f t="shared" si="429"/>
        <v>41836.492777777778</v>
      </c>
      <c r="AC3408">
        <f t="shared" si="430"/>
        <v>8</v>
      </c>
      <c r="AD3408">
        <f t="shared" si="431"/>
        <v>13</v>
      </c>
    </row>
    <row r="3409" spans="1:3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107.1</v>
      </c>
      <c r="P3409" s="5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1">
        <f t="shared" si="428"/>
        <v>41796.422326388885</v>
      </c>
      <c r="T3409" s="11">
        <f t="shared" si="429"/>
        <v>41826.422326388885</v>
      </c>
      <c r="AC3409">
        <f t="shared" si="430"/>
        <v>8</v>
      </c>
      <c r="AD3409">
        <f t="shared" si="431"/>
        <v>13</v>
      </c>
    </row>
    <row r="3410" spans="1:3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211</v>
      </c>
      <c r="P3410" s="5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1">
        <f t="shared" si="428"/>
        <v>41808.991944444446</v>
      </c>
      <c r="T3410" s="11">
        <f t="shared" si="429"/>
        <v>41838.991944444446</v>
      </c>
      <c r="AC3410">
        <f t="shared" si="430"/>
        <v>8</v>
      </c>
      <c r="AD3410">
        <f t="shared" si="431"/>
        <v>13</v>
      </c>
    </row>
    <row r="3411" spans="1:3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123.6</v>
      </c>
      <c r="P3411" s="5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1">
        <f t="shared" si="428"/>
        <v>42544.814328703702</v>
      </c>
      <c r="T3411" s="11">
        <f t="shared" si="429"/>
        <v>42582.873611111107</v>
      </c>
      <c r="AC3411">
        <f t="shared" si="430"/>
        <v>8</v>
      </c>
      <c r="AD3411">
        <f t="shared" si="431"/>
        <v>13</v>
      </c>
    </row>
    <row r="3412" spans="1:3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108.5</v>
      </c>
      <c r="P3412" s="5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1">
        <f t="shared" si="428"/>
        <v>42500.041550925926</v>
      </c>
      <c r="T3412" s="11">
        <f t="shared" si="429"/>
        <v>42527.291666666672</v>
      </c>
      <c r="AC3412">
        <f t="shared" si="430"/>
        <v>8</v>
      </c>
      <c r="AD3412">
        <f t="shared" si="431"/>
        <v>13</v>
      </c>
    </row>
    <row r="3413" spans="1:3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103.56666666666668</v>
      </c>
      <c r="P3413" s="5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1">
        <f t="shared" si="428"/>
        <v>42265.022824074069</v>
      </c>
      <c r="T3413" s="11">
        <f t="shared" si="429"/>
        <v>42285.022824074069</v>
      </c>
      <c r="AC3413">
        <f t="shared" si="430"/>
        <v>8</v>
      </c>
      <c r="AD3413">
        <f t="shared" si="431"/>
        <v>13</v>
      </c>
    </row>
    <row r="3414" spans="1:3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100</v>
      </c>
      <c r="P3414" s="5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1">
        <f t="shared" si="428"/>
        <v>41879.959050925929</v>
      </c>
      <c r="T3414" s="11">
        <f t="shared" si="429"/>
        <v>41909.959050925929</v>
      </c>
      <c r="AC3414">
        <f t="shared" si="430"/>
        <v>8</v>
      </c>
      <c r="AD3414">
        <f t="shared" si="431"/>
        <v>13</v>
      </c>
    </row>
    <row r="3415" spans="1:3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130</v>
      </c>
      <c r="P3415" s="5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1">
        <f t="shared" si="428"/>
        <v>42053.733078703706</v>
      </c>
      <c r="T3415" s="11">
        <f t="shared" si="429"/>
        <v>42063.207638888889</v>
      </c>
      <c r="AC3415">
        <f t="shared" si="430"/>
        <v>8</v>
      </c>
      <c r="AD3415">
        <f t="shared" si="431"/>
        <v>13</v>
      </c>
    </row>
    <row r="3416" spans="1:3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103.49999999999999</v>
      </c>
      <c r="P3416" s="5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1">
        <f t="shared" si="428"/>
        <v>42675.832465277781</v>
      </c>
      <c r="T3416" s="11">
        <f t="shared" si="429"/>
        <v>42705.332638888889</v>
      </c>
      <c r="AC3416">
        <f t="shared" si="430"/>
        <v>8</v>
      </c>
      <c r="AD3416">
        <f t="shared" si="431"/>
        <v>13</v>
      </c>
    </row>
    <row r="3417" spans="1:3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100</v>
      </c>
      <c r="P3417" s="5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1">
        <f t="shared" si="428"/>
        <v>42467.144166666665</v>
      </c>
      <c r="T3417" s="11">
        <f t="shared" si="429"/>
        <v>42477.979166666672</v>
      </c>
      <c r="AC3417">
        <f t="shared" si="430"/>
        <v>8</v>
      </c>
      <c r="AD3417">
        <f t="shared" si="431"/>
        <v>13</v>
      </c>
    </row>
    <row r="3418" spans="1:3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119.6</v>
      </c>
      <c r="P3418" s="5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1">
        <f t="shared" si="428"/>
        <v>42089.412557870368</v>
      </c>
      <c r="T3418" s="11">
        <f t="shared" si="429"/>
        <v>42117.770833333328</v>
      </c>
      <c r="AC3418">
        <f t="shared" si="430"/>
        <v>8</v>
      </c>
      <c r="AD3418">
        <f t="shared" si="431"/>
        <v>13</v>
      </c>
    </row>
    <row r="3419" spans="1:3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100.00058823529412</v>
      </c>
      <c r="P3419" s="5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1">
        <f t="shared" si="428"/>
        <v>41894.91375</v>
      </c>
      <c r="T3419" s="11">
        <f t="shared" si="429"/>
        <v>41938.029861111107</v>
      </c>
      <c r="AC3419">
        <f t="shared" si="430"/>
        <v>8</v>
      </c>
      <c r="AD3419">
        <f t="shared" si="431"/>
        <v>13</v>
      </c>
    </row>
    <row r="3420" spans="1:3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100.875</v>
      </c>
      <c r="P3420" s="5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1">
        <f t="shared" si="428"/>
        <v>41752.83457175926</v>
      </c>
      <c r="T3420" s="11">
        <f t="shared" si="429"/>
        <v>41782.83457175926</v>
      </c>
      <c r="AC3420">
        <f t="shared" si="430"/>
        <v>8</v>
      </c>
      <c r="AD3420">
        <f t="shared" si="431"/>
        <v>13</v>
      </c>
    </row>
    <row r="3421" spans="1:3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106.54545454545455</v>
      </c>
      <c r="P3421" s="5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1">
        <f t="shared" si="428"/>
        <v>42448.821585648147</v>
      </c>
      <c r="T3421" s="11">
        <f t="shared" si="429"/>
        <v>42466.895833333328</v>
      </c>
      <c r="AC3421">
        <f t="shared" si="430"/>
        <v>8</v>
      </c>
      <c r="AD3421">
        <f t="shared" si="431"/>
        <v>13</v>
      </c>
    </row>
    <row r="3422" spans="1:3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138</v>
      </c>
      <c r="P3422" s="5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1">
        <f t="shared" si="428"/>
        <v>42405.090300925927</v>
      </c>
      <c r="T3422" s="11">
        <f t="shared" si="429"/>
        <v>42414</v>
      </c>
      <c r="AC3422">
        <f t="shared" si="430"/>
        <v>8</v>
      </c>
      <c r="AD3422">
        <f t="shared" si="431"/>
        <v>13</v>
      </c>
    </row>
    <row r="3423" spans="1:3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101.15</v>
      </c>
      <c r="P3423" s="5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1">
        <f t="shared" si="428"/>
        <v>42037.791238425925</v>
      </c>
      <c r="T3423" s="11">
        <f t="shared" si="429"/>
        <v>42067.791238425925</v>
      </c>
      <c r="AC3423">
        <f t="shared" si="430"/>
        <v>8</v>
      </c>
      <c r="AD3423">
        <f t="shared" si="431"/>
        <v>13</v>
      </c>
    </row>
    <row r="3424" spans="1:3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109.1</v>
      </c>
      <c r="P3424" s="5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1">
        <f t="shared" si="428"/>
        <v>42323.562222222223</v>
      </c>
      <c r="T3424" s="11">
        <f t="shared" si="429"/>
        <v>42352</v>
      </c>
      <c r="AC3424">
        <f t="shared" si="430"/>
        <v>8</v>
      </c>
      <c r="AD3424">
        <f t="shared" si="431"/>
        <v>13</v>
      </c>
    </row>
    <row r="3425" spans="1:3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140</v>
      </c>
      <c r="P3425" s="5">
        <f t="shared" si="425"/>
        <v>35</v>
      </c>
      <c r="Q3425" t="str">
        <f t="shared" si="426"/>
        <v>theater</v>
      </c>
      <c r="R3425" t="str">
        <f t="shared" si="427"/>
        <v>plays</v>
      </c>
      <c r="S3425" s="11">
        <f t="shared" si="428"/>
        <v>42088.911354166667</v>
      </c>
      <c r="T3425" s="11">
        <f t="shared" si="429"/>
        <v>42118.911354166667</v>
      </c>
      <c r="AC3425">
        <f t="shared" si="430"/>
        <v>8</v>
      </c>
      <c r="AD3425">
        <f t="shared" si="431"/>
        <v>13</v>
      </c>
    </row>
    <row r="3426" spans="1:3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103.58333333333334</v>
      </c>
      <c r="P3426" s="5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1">
        <f t="shared" si="428"/>
        <v>42018.676898148144</v>
      </c>
      <c r="T3426" s="11">
        <f t="shared" si="429"/>
        <v>42040.290972222225</v>
      </c>
      <c r="AC3426">
        <f t="shared" si="430"/>
        <v>8</v>
      </c>
      <c r="AD3426">
        <f t="shared" si="431"/>
        <v>13</v>
      </c>
    </row>
    <row r="3427" spans="1:3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102.97033333333331</v>
      </c>
      <c r="P3427" s="5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1">
        <f t="shared" si="428"/>
        <v>41884.617314814815</v>
      </c>
      <c r="T3427" s="11">
        <f t="shared" si="429"/>
        <v>41916.617314814815</v>
      </c>
      <c r="AC3427">
        <f t="shared" si="430"/>
        <v>8</v>
      </c>
      <c r="AD3427">
        <f t="shared" si="431"/>
        <v>13</v>
      </c>
    </row>
    <row r="3428" spans="1:3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108.13333333333333</v>
      </c>
      <c r="P3428" s="5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1">
        <f t="shared" si="428"/>
        <v>41884.056747685187</v>
      </c>
      <c r="T3428" s="11">
        <f t="shared" si="429"/>
        <v>41903.083333333336</v>
      </c>
      <c r="AC3428">
        <f t="shared" si="430"/>
        <v>8</v>
      </c>
      <c r="AD3428">
        <f t="shared" si="431"/>
        <v>13</v>
      </c>
    </row>
    <row r="3429" spans="1:3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100</v>
      </c>
      <c r="P3429" s="5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1">
        <f t="shared" si="428"/>
        <v>41792.645277777774</v>
      </c>
      <c r="T3429" s="11">
        <f t="shared" si="429"/>
        <v>41822.645277777774</v>
      </c>
      <c r="AC3429">
        <f t="shared" si="430"/>
        <v>8</v>
      </c>
      <c r="AD3429">
        <f t="shared" si="431"/>
        <v>13</v>
      </c>
    </row>
    <row r="3430" spans="1:3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102.75000000000001</v>
      </c>
      <c r="P3430" s="5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1">
        <f t="shared" si="428"/>
        <v>42038.720451388886</v>
      </c>
      <c r="T3430" s="11">
        <f t="shared" si="429"/>
        <v>42063.708333333328</v>
      </c>
      <c r="AC3430">
        <f t="shared" si="430"/>
        <v>8</v>
      </c>
      <c r="AD3430">
        <f t="shared" si="431"/>
        <v>13</v>
      </c>
    </row>
    <row r="3431" spans="1:3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130</v>
      </c>
      <c r="P3431" s="5">
        <f t="shared" si="425"/>
        <v>16.25</v>
      </c>
      <c r="Q3431" t="str">
        <f t="shared" si="426"/>
        <v>theater</v>
      </c>
      <c r="R3431" t="str">
        <f t="shared" si="427"/>
        <v>plays</v>
      </c>
      <c r="S3431" s="11">
        <f t="shared" si="428"/>
        <v>42662.021539351852</v>
      </c>
      <c r="T3431" s="11">
        <f t="shared" si="429"/>
        <v>42676.021539351852</v>
      </c>
      <c r="AC3431">
        <f t="shared" si="430"/>
        <v>8</v>
      </c>
      <c r="AD3431">
        <f t="shared" si="431"/>
        <v>13</v>
      </c>
    </row>
    <row r="3432" spans="1:3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108.54949999999999</v>
      </c>
      <c r="P3432" s="5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1">
        <f t="shared" si="428"/>
        <v>41820.945613425924</v>
      </c>
      <c r="T3432" s="11">
        <f t="shared" si="429"/>
        <v>41850.945613425924</v>
      </c>
      <c r="AC3432">
        <f t="shared" si="430"/>
        <v>8</v>
      </c>
      <c r="AD3432">
        <f t="shared" si="431"/>
        <v>13</v>
      </c>
    </row>
    <row r="3433" spans="1:3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100</v>
      </c>
      <c r="P3433" s="5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1">
        <f t="shared" si="428"/>
        <v>41839.730937500004</v>
      </c>
      <c r="T3433" s="11">
        <f t="shared" si="429"/>
        <v>41869.730937500004</v>
      </c>
      <c r="AC3433">
        <f t="shared" si="430"/>
        <v>8</v>
      </c>
      <c r="AD3433">
        <f t="shared" si="431"/>
        <v>13</v>
      </c>
    </row>
    <row r="3434" spans="1:3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109.65</v>
      </c>
      <c r="P3434" s="5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1">
        <f t="shared" si="428"/>
        <v>42380.581180555557</v>
      </c>
      <c r="T3434" s="11">
        <f t="shared" si="429"/>
        <v>42405.916666666672</v>
      </c>
      <c r="AC3434">
        <f t="shared" si="430"/>
        <v>8</v>
      </c>
      <c r="AD3434">
        <f t="shared" si="431"/>
        <v>13</v>
      </c>
    </row>
    <row r="3435" spans="1:3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100.26315789473684</v>
      </c>
      <c r="P3435" s="5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1">
        <f t="shared" si="428"/>
        <v>41776.06313657407</v>
      </c>
      <c r="T3435" s="11">
        <f t="shared" si="429"/>
        <v>41807.125</v>
      </c>
      <c r="AC3435">
        <f t="shared" si="430"/>
        <v>8</v>
      </c>
      <c r="AD3435">
        <f t="shared" si="431"/>
        <v>13</v>
      </c>
    </row>
    <row r="3436" spans="1:3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105.55000000000001</v>
      </c>
      <c r="P3436" s="5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1">
        <f t="shared" si="428"/>
        <v>41800.380428240736</v>
      </c>
      <c r="T3436" s="11">
        <f t="shared" si="429"/>
        <v>41830.380428240736</v>
      </c>
      <c r="AC3436">
        <f t="shared" si="430"/>
        <v>8</v>
      </c>
      <c r="AD3436">
        <f t="shared" si="431"/>
        <v>13</v>
      </c>
    </row>
    <row r="3437" spans="1:3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112.00000000000001</v>
      </c>
      <c r="P3437" s="5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1">
        <f t="shared" si="428"/>
        <v>42572.61681712963</v>
      </c>
      <c r="T3437" s="11">
        <f t="shared" si="429"/>
        <v>42589.125</v>
      </c>
      <c r="AC3437">
        <f t="shared" si="430"/>
        <v>8</v>
      </c>
      <c r="AD3437">
        <f t="shared" si="431"/>
        <v>13</v>
      </c>
    </row>
    <row r="3438" spans="1:3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105.89999999999999</v>
      </c>
      <c r="P3438" s="5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1">
        <f t="shared" si="428"/>
        <v>41851.541585648149</v>
      </c>
      <c r="T3438" s="11">
        <f t="shared" si="429"/>
        <v>41872.686111111107</v>
      </c>
      <c r="AC3438">
        <f t="shared" si="430"/>
        <v>8</v>
      </c>
      <c r="AD3438">
        <f t="shared" si="431"/>
        <v>13</v>
      </c>
    </row>
    <row r="3439" spans="1:3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101</v>
      </c>
      <c r="P3439" s="5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1">
        <f t="shared" si="428"/>
        <v>42205.710879629631</v>
      </c>
      <c r="T3439" s="11">
        <f t="shared" si="429"/>
        <v>42235.710879629631</v>
      </c>
      <c r="AC3439">
        <f t="shared" si="430"/>
        <v>8</v>
      </c>
      <c r="AD3439">
        <f t="shared" si="431"/>
        <v>13</v>
      </c>
    </row>
    <row r="3440" spans="1:3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104.2</v>
      </c>
      <c r="P3440" s="5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1">
        <f t="shared" si="428"/>
        <v>42100.927858796298</v>
      </c>
      <c r="T3440" s="11">
        <f t="shared" si="429"/>
        <v>42126.875</v>
      </c>
      <c r="AC3440">
        <f t="shared" si="430"/>
        <v>8</v>
      </c>
      <c r="AD3440">
        <f t="shared" si="431"/>
        <v>13</v>
      </c>
    </row>
    <row r="3441" spans="1:3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134.67833333333334</v>
      </c>
      <c r="P3441" s="5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1">
        <f t="shared" si="428"/>
        <v>42374.911226851851</v>
      </c>
      <c r="T3441" s="11">
        <f t="shared" si="429"/>
        <v>42388.207638888889</v>
      </c>
      <c r="AC3441">
        <f t="shared" si="430"/>
        <v>8</v>
      </c>
      <c r="AD3441">
        <f t="shared" si="431"/>
        <v>13</v>
      </c>
    </row>
    <row r="3442" spans="1:3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105.2184</v>
      </c>
      <c r="P3442" s="5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1">
        <f t="shared" si="428"/>
        <v>41809.12300925926</v>
      </c>
      <c r="T3442" s="11">
        <f t="shared" si="429"/>
        <v>41831.677083333336</v>
      </c>
      <c r="AC3442">
        <f t="shared" si="430"/>
        <v>8</v>
      </c>
      <c r="AD3442">
        <f t="shared" si="431"/>
        <v>13</v>
      </c>
    </row>
    <row r="3443" spans="1:3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102.60000000000001</v>
      </c>
      <c r="P3443" s="5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1">
        <f t="shared" si="428"/>
        <v>42294.429641203707</v>
      </c>
      <c r="T3443" s="11">
        <f t="shared" si="429"/>
        <v>42321.845138888893</v>
      </c>
      <c r="AC3443">
        <f t="shared" si="430"/>
        <v>8</v>
      </c>
      <c r="AD3443">
        <f t="shared" si="431"/>
        <v>13</v>
      </c>
    </row>
    <row r="3444" spans="1:3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100</v>
      </c>
      <c r="P3444" s="5">
        <f t="shared" si="425"/>
        <v>31.25</v>
      </c>
      <c r="Q3444" t="str">
        <f t="shared" si="426"/>
        <v>theater</v>
      </c>
      <c r="R3444" t="str">
        <f t="shared" si="427"/>
        <v>plays</v>
      </c>
      <c r="S3444" s="11">
        <f t="shared" si="428"/>
        <v>42124.841111111113</v>
      </c>
      <c r="T3444" s="11">
        <f t="shared" si="429"/>
        <v>42154.841111111113</v>
      </c>
      <c r="AC3444">
        <f t="shared" si="430"/>
        <v>8</v>
      </c>
      <c r="AD3444">
        <f t="shared" si="431"/>
        <v>13</v>
      </c>
    </row>
    <row r="3445" spans="1:3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185.5</v>
      </c>
      <c r="P3445" s="5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1">
        <f t="shared" si="428"/>
        <v>41861.524837962963</v>
      </c>
      <c r="T3445" s="11">
        <f t="shared" si="429"/>
        <v>41891.524837962963</v>
      </c>
      <c r="AC3445">
        <f t="shared" si="430"/>
        <v>8</v>
      </c>
      <c r="AD3445">
        <f t="shared" si="431"/>
        <v>13</v>
      </c>
    </row>
    <row r="3446" spans="1:3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289</v>
      </c>
      <c r="P3446" s="5">
        <f t="shared" si="425"/>
        <v>43.35</v>
      </c>
      <c r="Q3446" t="str">
        <f t="shared" si="426"/>
        <v>theater</v>
      </c>
      <c r="R3446" t="str">
        <f t="shared" si="427"/>
        <v>plays</v>
      </c>
      <c r="S3446" s="11">
        <f t="shared" si="428"/>
        <v>42521.291504629626</v>
      </c>
      <c r="T3446" s="11">
        <f t="shared" si="429"/>
        <v>42529.582638888889</v>
      </c>
      <c r="AC3446">
        <f t="shared" si="430"/>
        <v>8</v>
      </c>
      <c r="AD3446">
        <f t="shared" si="431"/>
        <v>13</v>
      </c>
    </row>
    <row r="3447" spans="1:3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100</v>
      </c>
      <c r="P3447" s="5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1">
        <f t="shared" si="428"/>
        <v>42272.530509259261</v>
      </c>
      <c r="T3447" s="11">
        <f t="shared" si="429"/>
        <v>42300.530509259261</v>
      </c>
      <c r="AC3447">
        <f t="shared" si="430"/>
        <v>8</v>
      </c>
      <c r="AD3447">
        <f t="shared" si="431"/>
        <v>13</v>
      </c>
    </row>
    <row r="3448" spans="1:3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108.2</v>
      </c>
      <c r="P3448" s="5">
        <f t="shared" si="425"/>
        <v>43.28</v>
      </c>
      <c r="Q3448" t="str">
        <f t="shared" si="426"/>
        <v>theater</v>
      </c>
      <c r="R3448" t="str">
        <f t="shared" si="427"/>
        <v>plays</v>
      </c>
      <c r="S3448" s="11">
        <f t="shared" si="428"/>
        <v>42016.832465277781</v>
      </c>
      <c r="T3448" s="11">
        <f t="shared" si="429"/>
        <v>42040.513888888891</v>
      </c>
      <c r="AC3448">
        <f t="shared" si="430"/>
        <v>8</v>
      </c>
      <c r="AD3448">
        <f t="shared" si="431"/>
        <v>13</v>
      </c>
    </row>
    <row r="3449" spans="1:3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107.80000000000001</v>
      </c>
      <c r="P3449" s="5">
        <f t="shared" si="425"/>
        <v>77</v>
      </c>
      <c r="Q3449" t="str">
        <f t="shared" si="426"/>
        <v>theater</v>
      </c>
      <c r="R3449" t="str">
        <f t="shared" si="427"/>
        <v>plays</v>
      </c>
      <c r="S3449" s="11">
        <f t="shared" si="428"/>
        <v>42402.889027777783</v>
      </c>
      <c r="T3449" s="11">
        <f t="shared" si="429"/>
        <v>42447.847361111111</v>
      </c>
      <c r="AC3449">
        <f t="shared" si="430"/>
        <v>8</v>
      </c>
      <c r="AD3449">
        <f t="shared" si="431"/>
        <v>13</v>
      </c>
    </row>
    <row r="3450" spans="1:3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109.76190476190477</v>
      </c>
      <c r="P3450" s="5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1">
        <f t="shared" si="428"/>
        <v>41960.119085648148</v>
      </c>
      <c r="T3450" s="11">
        <f t="shared" si="429"/>
        <v>41990.119085648148</v>
      </c>
      <c r="AC3450">
        <f t="shared" si="430"/>
        <v>8</v>
      </c>
      <c r="AD3450">
        <f t="shared" si="431"/>
        <v>13</v>
      </c>
    </row>
    <row r="3451" spans="1:3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170.625</v>
      </c>
      <c r="P3451" s="5">
        <f t="shared" si="425"/>
        <v>68.25</v>
      </c>
      <c r="Q3451" t="str">
        <f t="shared" si="426"/>
        <v>theater</v>
      </c>
      <c r="R3451" t="str">
        <f t="shared" si="427"/>
        <v>plays</v>
      </c>
      <c r="S3451" s="11">
        <f t="shared" si="428"/>
        <v>42532.052523148144</v>
      </c>
      <c r="T3451" s="11">
        <f t="shared" si="429"/>
        <v>42560.166666666672</v>
      </c>
      <c r="AC3451">
        <f t="shared" si="430"/>
        <v>8</v>
      </c>
      <c r="AD3451">
        <f t="shared" si="431"/>
        <v>13</v>
      </c>
    </row>
    <row r="3452" spans="1:3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152</v>
      </c>
      <c r="P3452" s="5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1">
        <f t="shared" si="428"/>
        <v>42036.704525462963</v>
      </c>
      <c r="T3452" s="11">
        <f t="shared" si="429"/>
        <v>42096.662858796291</v>
      </c>
      <c r="AC3452">
        <f t="shared" si="430"/>
        <v>8</v>
      </c>
      <c r="AD3452">
        <f t="shared" si="431"/>
        <v>13</v>
      </c>
    </row>
    <row r="3453" spans="1:3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101.23076923076924</v>
      </c>
      <c r="P3453" s="5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1">
        <f t="shared" si="428"/>
        <v>42088.723692129628</v>
      </c>
      <c r="T3453" s="11">
        <f t="shared" si="429"/>
        <v>42115.723692129628</v>
      </c>
      <c r="AC3453">
        <f t="shared" si="430"/>
        <v>8</v>
      </c>
      <c r="AD3453">
        <f t="shared" si="431"/>
        <v>13</v>
      </c>
    </row>
    <row r="3454" spans="1:3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153.19999999999999</v>
      </c>
      <c r="P3454" s="5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1">
        <f t="shared" si="428"/>
        <v>41820.639189814814</v>
      </c>
      <c r="T3454" s="11">
        <f t="shared" si="429"/>
        <v>41843.165972222225</v>
      </c>
      <c r="AC3454">
        <f t="shared" si="430"/>
        <v>8</v>
      </c>
      <c r="AD3454">
        <f t="shared" si="431"/>
        <v>13</v>
      </c>
    </row>
    <row r="3455" spans="1:3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128.33333333333334</v>
      </c>
      <c r="P3455" s="5">
        <f t="shared" si="425"/>
        <v>27.5</v>
      </c>
      <c r="Q3455" t="str">
        <f t="shared" si="426"/>
        <v>theater</v>
      </c>
      <c r="R3455" t="str">
        <f t="shared" si="427"/>
        <v>plays</v>
      </c>
      <c r="S3455" s="11">
        <f t="shared" si="428"/>
        <v>42535.97865740741</v>
      </c>
      <c r="T3455" s="11">
        <f t="shared" si="429"/>
        <v>42595.97865740741</v>
      </c>
      <c r="AC3455">
        <f t="shared" si="430"/>
        <v>8</v>
      </c>
      <c r="AD3455">
        <f t="shared" si="431"/>
        <v>13</v>
      </c>
    </row>
    <row r="3456" spans="1:3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100.71428571428571</v>
      </c>
      <c r="P3456" s="5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1">
        <f t="shared" si="428"/>
        <v>41821.698599537034</v>
      </c>
      <c r="T3456" s="11">
        <f t="shared" si="429"/>
        <v>41851.698599537034</v>
      </c>
      <c r="AC3456">
        <f t="shared" si="430"/>
        <v>8</v>
      </c>
      <c r="AD3456">
        <f t="shared" si="431"/>
        <v>13</v>
      </c>
    </row>
    <row r="3457" spans="1:3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100.64999999999999</v>
      </c>
      <c r="P3457" s="5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1">
        <f t="shared" si="428"/>
        <v>42626.7503125</v>
      </c>
      <c r="T3457" s="11">
        <f t="shared" si="429"/>
        <v>42656.7503125</v>
      </c>
      <c r="AC3457">
        <f t="shared" si="430"/>
        <v>8</v>
      </c>
      <c r="AD3457">
        <f t="shared" si="431"/>
        <v>13</v>
      </c>
    </row>
    <row r="3458" spans="1:3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191.3</v>
      </c>
      <c r="P3458" s="5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1">
        <f t="shared" si="428"/>
        <v>41821.205636574072</v>
      </c>
      <c r="T3458" s="11">
        <f t="shared" si="429"/>
        <v>41852.290972222225</v>
      </c>
      <c r="AC3458">
        <f t="shared" si="430"/>
        <v>8</v>
      </c>
      <c r="AD3458">
        <f t="shared" si="431"/>
        <v>13</v>
      </c>
    </row>
    <row r="3459" spans="1:3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(E3459/D3459)*100</f>
        <v>140.19999999999999</v>
      </c>
      <c r="P3459" s="5">
        <f t="shared" ref="P3459:P3522" si="433">E3459/L3459</f>
        <v>50.981818181818184</v>
      </c>
      <c r="Q3459" t="str">
        <f t="shared" ref="Q3459:Q3522" si="434">LEFT(N3459,AC3459-1)</f>
        <v>theater</v>
      </c>
      <c r="R3459" t="str">
        <f t="shared" ref="R3459:R3522" si="435">RIGHT(N3459,AD3459-AC3459)</f>
        <v>plays</v>
      </c>
      <c r="S3459" s="11">
        <f t="shared" ref="S3459:S3522" si="436">(J3459/86400)+DATE(1970,1,1)</f>
        <v>42016.706678240742</v>
      </c>
      <c r="T3459" s="11">
        <f t="shared" ref="T3459:T3522" si="437">(I3459/86400)+DATE(1970,1,1)</f>
        <v>42047.249305555553</v>
      </c>
      <c r="AC3459">
        <f t="shared" ref="AC3459:AC3522" si="438">FIND("/",N3459)</f>
        <v>8</v>
      </c>
      <c r="AD3459">
        <f t="shared" ref="AD3459:AD3522" si="439">LEN(N3459)</f>
        <v>13</v>
      </c>
    </row>
    <row r="3460" spans="1:3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124.33537832310839</v>
      </c>
      <c r="P3460" s="5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1">
        <f t="shared" si="436"/>
        <v>42011.202581018515</v>
      </c>
      <c r="T3460" s="11">
        <f t="shared" si="437"/>
        <v>42038.185416666667</v>
      </c>
      <c r="AC3460">
        <f t="shared" si="438"/>
        <v>8</v>
      </c>
      <c r="AD3460">
        <f t="shared" si="439"/>
        <v>13</v>
      </c>
    </row>
    <row r="3461" spans="1:3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126.2</v>
      </c>
      <c r="P3461" s="5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1">
        <f t="shared" si="436"/>
        <v>42480.479861111111</v>
      </c>
      <c r="T3461" s="11">
        <f t="shared" si="437"/>
        <v>42510.479861111111</v>
      </c>
      <c r="AC3461">
        <f t="shared" si="438"/>
        <v>8</v>
      </c>
      <c r="AD3461">
        <f t="shared" si="439"/>
        <v>13</v>
      </c>
    </row>
    <row r="3462" spans="1:3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190</v>
      </c>
      <c r="P3462" s="5">
        <f t="shared" si="433"/>
        <v>50</v>
      </c>
      <c r="Q3462" t="str">
        <f t="shared" si="434"/>
        <v>theater</v>
      </c>
      <c r="R3462" t="str">
        <f t="shared" si="435"/>
        <v>plays</v>
      </c>
      <c r="S3462" s="11">
        <f t="shared" si="436"/>
        <v>41852.527222222227</v>
      </c>
      <c r="T3462" s="11">
        <f t="shared" si="437"/>
        <v>41866.527222222227</v>
      </c>
      <c r="AC3462">
        <f t="shared" si="438"/>
        <v>8</v>
      </c>
      <c r="AD3462">
        <f t="shared" si="439"/>
        <v>13</v>
      </c>
    </row>
    <row r="3463" spans="1:3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139</v>
      </c>
      <c r="P3463" s="5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1">
        <f t="shared" si="436"/>
        <v>42643.632858796293</v>
      </c>
      <c r="T3463" s="11">
        <f t="shared" si="437"/>
        <v>42672.125</v>
      </c>
      <c r="AC3463">
        <f t="shared" si="438"/>
        <v>8</v>
      </c>
      <c r="AD3463">
        <f t="shared" si="439"/>
        <v>13</v>
      </c>
    </row>
    <row r="3464" spans="1:3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202</v>
      </c>
      <c r="P3464" s="5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1">
        <f t="shared" si="436"/>
        <v>42179.898472222223</v>
      </c>
      <c r="T3464" s="11">
        <f t="shared" si="437"/>
        <v>42195.75</v>
      </c>
      <c r="AC3464">
        <f t="shared" si="438"/>
        <v>8</v>
      </c>
      <c r="AD3464">
        <f t="shared" si="439"/>
        <v>13</v>
      </c>
    </row>
    <row r="3465" spans="1:3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103.38000000000001</v>
      </c>
      <c r="P3465" s="5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1">
        <f t="shared" si="436"/>
        <v>42612.918807870374</v>
      </c>
      <c r="T3465" s="11">
        <f t="shared" si="437"/>
        <v>42654.165972222225</v>
      </c>
      <c r="AC3465">
        <f t="shared" si="438"/>
        <v>8</v>
      </c>
      <c r="AD3465">
        <f t="shared" si="439"/>
        <v>13</v>
      </c>
    </row>
    <row r="3466" spans="1:3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102.3236</v>
      </c>
      <c r="P3466" s="5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1">
        <f t="shared" si="436"/>
        <v>42575.130057870367</v>
      </c>
      <c r="T3466" s="11">
        <f t="shared" si="437"/>
        <v>42605.130057870367</v>
      </c>
      <c r="AC3466">
        <f t="shared" si="438"/>
        <v>8</v>
      </c>
      <c r="AD3466">
        <f t="shared" si="439"/>
        <v>13</v>
      </c>
    </row>
    <row r="3467" spans="1:3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103</v>
      </c>
      <c r="P3467" s="5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1">
        <f t="shared" si="436"/>
        <v>42200.625833333332</v>
      </c>
      <c r="T3467" s="11">
        <f t="shared" si="437"/>
        <v>42225.666666666672</v>
      </c>
      <c r="AC3467">
        <f t="shared" si="438"/>
        <v>8</v>
      </c>
      <c r="AD3467">
        <f t="shared" si="439"/>
        <v>13</v>
      </c>
    </row>
    <row r="3468" spans="1:3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127.14285714285714</v>
      </c>
      <c r="P3468" s="5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1">
        <f t="shared" si="436"/>
        <v>42420.019097222219</v>
      </c>
      <c r="T3468" s="11">
        <f t="shared" si="437"/>
        <v>42479.977430555555</v>
      </c>
      <c r="AC3468">
        <f t="shared" si="438"/>
        <v>8</v>
      </c>
      <c r="AD3468">
        <f t="shared" si="439"/>
        <v>13</v>
      </c>
    </row>
    <row r="3469" spans="1:3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101</v>
      </c>
      <c r="P3469" s="5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1">
        <f t="shared" si="436"/>
        <v>42053.671666666662</v>
      </c>
      <c r="T3469" s="11">
        <f t="shared" si="437"/>
        <v>42083.630000000005</v>
      </c>
      <c r="AC3469">
        <f t="shared" si="438"/>
        <v>8</v>
      </c>
      <c r="AD3469">
        <f t="shared" si="439"/>
        <v>13</v>
      </c>
    </row>
    <row r="3470" spans="1:3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121.78</v>
      </c>
      <c r="P3470" s="5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1">
        <f t="shared" si="436"/>
        <v>42605.765381944446</v>
      </c>
      <c r="T3470" s="11">
        <f t="shared" si="437"/>
        <v>42634.125</v>
      </c>
      <c r="AC3470">
        <f t="shared" si="438"/>
        <v>8</v>
      </c>
      <c r="AD3470">
        <f t="shared" si="439"/>
        <v>13</v>
      </c>
    </row>
    <row r="3471" spans="1:3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113.39285714285714</v>
      </c>
      <c r="P3471" s="5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1">
        <f t="shared" si="436"/>
        <v>42458.641724537039</v>
      </c>
      <c r="T3471" s="11">
        <f t="shared" si="437"/>
        <v>42488.641724537039</v>
      </c>
      <c r="AC3471">
        <f t="shared" si="438"/>
        <v>8</v>
      </c>
      <c r="AD3471">
        <f t="shared" si="439"/>
        <v>13</v>
      </c>
    </row>
    <row r="3472" spans="1:3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150</v>
      </c>
      <c r="P3472" s="5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1">
        <f t="shared" si="436"/>
        <v>42529.022013888884</v>
      </c>
      <c r="T3472" s="11">
        <f t="shared" si="437"/>
        <v>42566.901388888888</v>
      </c>
      <c r="AC3472">
        <f t="shared" si="438"/>
        <v>8</v>
      </c>
      <c r="AD3472">
        <f t="shared" si="439"/>
        <v>13</v>
      </c>
    </row>
    <row r="3473" spans="1:3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214.6</v>
      </c>
      <c r="P3473" s="5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1">
        <f t="shared" si="436"/>
        <v>41841.820486111115</v>
      </c>
      <c r="T3473" s="11">
        <f t="shared" si="437"/>
        <v>41882.833333333336</v>
      </c>
      <c r="AC3473">
        <f t="shared" si="438"/>
        <v>8</v>
      </c>
      <c r="AD3473">
        <f t="shared" si="439"/>
        <v>13</v>
      </c>
    </row>
    <row r="3474" spans="1:3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102.05</v>
      </c>
      <c r="P3474" s="5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1">
        <f t="shared" si="436"/>
        <v>41928.170497685183</v>
      </c>
      <c r="T3474" s="11">
        <f t="shared" si="437"/>
        <v>41949.249305555553</v>
      </c>
      <c r="AC3474">
        <f t="shared" si="438"/>
        <v>8</v>
      </c>
      <c r="AD3474">
        <f t="shared" si="439"/>
        <v>13</v>
      </c>
    </row>
    <row r="3475" spans="1:3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100</v>
      </c>
      <c r="P3475" s="5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1">
        <f t="shared" si="436"/>
        <v>42062.834444444445</v>
      </c>
      <c r="T3475" s="11">
        <f t="shared" si="437"/>
        <v>42083.852083333331</v>
      </c>
      <c r="AC3475">
        <f t="shared" si="438"/>
        <v>8</v>
      </c>
      <c r="AD3475">
        <f t="shared" si="439"/>
        <v>13</v>
      </c>
    </row>
    <row r="3476" spans="1:3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101</v>
      </c>
      <c r="P3476" s="5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1">
        <f t="shared" si="436"/>
        <v>42541.501516203702</v>
      </c>
      <c r="T3476" s="11">
        <f t="shared" si="437"/>
        <v>42571.501516203702</v>
      </c>
      <c r="AC3476">
        <f t="shared" si="438"/>
        <v>8</v>
      </c>
      <c r="AD3476">
        <f t="shared" si="439"/>
        <v>13</v>
      </c>
    </row>
    <row r="3477" spans="1:3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113.33333333333333</v>
      </c>
      <c r="P3477" s="5">
        <f t="shared" si="433"/>
        <v>20</v>
      </c>
      <c r="Q3477" t="str">
        <f t="shared" si="434"/>
        <v>theater</v>
      </c>
      <c r="R3477" t="str">
        <f t="shared" si="435"/>
        <v>plays</v>
      </c>
      <c r="S3477" s="11">
        <f t="shared" si="436"/>
        <v>41918.880833333329</v>
      </c>
      <c r="T3477" s="11">
        <f t="shared" si="437"/>
        <v>41946</v>
      </c>
      <c r="AC3477">
        <f t="shared" si="438"/>
        <v>8</v>
      </c>
      <c r="AD3477">
        <f t="shared" si="439"/>
        <v>13</v>
      </c>
    </row>
    <row r="3478" spans="1:3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104</v>
      </c>
      <c r="P3478" s="5">
        <f t="shared" si="433"/>
        <v>52</v>
      </c>
      <c r="Q3478" t="str">
        <f t="shared" si="434"/>
        <v>theater</v>
      </c>
      <c r="R3478" t="str">
        <f t="shared" si="435"/>
        <v>plays</v>
      </c>
      <c r="S3478" s="11">
        <f t="shared" si="436"/>
        <v>41921.279976851853</v>
      </c>
      <c r="T3478" s="11">
        <f t="shared" si="437"/>
        <v>41939.125</v>
      </c>
      <c r="AC3478">
        <f t="shared" si="438"/>
        <v>8</v>
      </c>
      <c r="AD3478">
        <f t="shared" si="439"/>
        <v>13</v>
      </c>
    </row>
    <row r="3479" spans="1:3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115.33333333333333</v>
      </c>
      <c r="P3479" s="5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1">
        <f t="shared" si="436"/>
        <v>42128.736608796295</v>
      </c>
      <c r="T3479" s="11">
        <f t="shared" si="437"/>
        <v>42141.125</v>
      </c>
      <c r="AC3479">
        <f t="shared" si="438"/>
        <v>8</v>
      </c>
      <c r="AD3479">
        <f t="shared" si="439"/>
        <v>13</v>
      </c>
    </row>
    <row r="3480" spans="1:3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112.85000000000001</v>
      </c>
      <c r="P3480" s="5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1">
        <f t="shared" si="436"/>
        <v>42053.916921296295</v>
      </c>
      <c r="T3480" s="11">
        <f t="shared" si="437"/>
        <v>42079.875</v>
      </c>
      <c r="AC3480">
        <f t="shared" si="438"/>
        <v>8</v>
      </c>
      <c r="AD3480">
        <f t="shared" si="439"/>
        <v>13</v>
      </c>
    </row>
    <row r="3481" spans="1:3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127.86666666666666</v>
      </c>
      <c r="P3481" s="5">
        <f t="shared" si="433"/>
        <v>34.25</v>
      </c>
      <c r="Q3481" t="str">
        <f t="shared" si="434"/>
        <v>theater</v>
      </c>
      <c r="R3481" t="str">
        <f t="shared" si="435"/>
        <v>plays</v>
      </c>
      <c r="S3481" s="11">
        <f t="shared" si="436"/>
        <v>41781.855092592596</v>
      </c>
      <c r="T3481" s="11">
        <f t="shared" si="437"/>
        <v>41811.855092592596</v>
      </c>
      <c r="AC3481">
        <f t="shared" si="438"/>
        <v>8</v>
      </c>
      <c r="AD3481">
        <f t="shared" si="439"/>
        <v>13</v>
      </c>
    </row>
    <row r="3482" spans="1:3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142.66666666666669</v>
      </c>
      <c r="P3482" s="5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1">
        <f t="shared" si="436"/>
        <v>42171.317442129628</v>
      </c>
      <c r="T3482" s="11">
        <f t="shared" si="437"/>
        <v>42195.875</v>
      </c>
      <c r="AC3482">
        <f t="shared" si="438"/>
        <v>8</v>
      </c>
      <c r="AD3482">
        <f t="shared" si="439"/>
        <v>13</v>
      </c>
    </row>
    <row r="3483" spans="1:3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118.8</v>
      </c>
      <c r="P3483" s="5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1">
        <f t="shared" si="436"/>
        <v>41989.247546296298</v>
      </c>
      <c r="T3483" s="11">
        <f t="shared" si="437"/>
        <v>42006.247546296298</v>
      </c>
      <c r="AC3483">
        <f t="shared" si="438"/>
        <v>8</v>
      </c>
      <c r="AD3483">
        <f t="shared" si="439"/>
        <v>13</v>
      </c>
    </row>
    <row r="3484" spans="1:3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138.33333333333334</v>
      </c>
      <c r="P3484" s="5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1">
        <f t="shared" si="436"/>
        <v>41796.771597222221</v>
      </c>
      <c r="T3484" s="11">
        <f t="shared" si="437"/>
        <v>41826.771597222221</v>
      </c>
      <c r="AC3484">
        <f t="shared" si="438"/>
        <v>8</v>
      </c>
      <c r="AD3484">
        <f t="shared" si="439"/>
        <v>13</v>
      </c>
    </row>
    <row r="3485" spans="1:3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159.9402985074627</v>
      </c>
      <c r="P3485" s="5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1">
        <f t="shared" si="436"/>
        <v>41793.668761574074</v>
      </c>
      <c r="T3485" s="11">
        <f t="shared" si="437"/>
        <v>41823.668761574074</v>
      </c>
      <c r="AC3485">
        <f t="shared" si="438"/>
        <v>8</v>
      </c>
      <c r="AD3485">
        <f t="shared" si="439"/>
        <v>13</v>
      </c>
    </row>
    <row r="3486" spans="1:3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114.24000000000001</v>
      </c>
      <c r="P3486" s="5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1">
        <f t="shared" si="436"/>
        <v>42506.760405092587</v>
      </c>
      <c r="T3486" s="11">
        <f t="shared" si="437"/>
        <v>42536.760405092587</v>
      </c>
      <c r="AC3486">
        <f t="shared" si="438"/>
        <v>8</v>
      </c>
      <c r="AD3486">
        <f t="shared" si="439"/>
        <v>13</v>
      </c>
    </row>
    <row r="3487" spans="1:3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100.60606060606061</v>
      </c>
      <c r="P3487" s="5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1">
        <f t="shared" si="436"/>
        <v>42372.693055555559</v>
      </c>
      <c r="T3487" s="11">
        <f t="shared" si="437"/>
        <v>42402.693055555559</v>
      </c>
      <c r="AC3487">
        <f t="shared" si="438"/>
        <v>8</v>
      </c>
      <c r="AD3487">
        <f t="shared" si="439"/>
        <v>13</v>
      </c>
    </row>
    <row r="3488" spans="1:3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155.20000000000002</v>
      </c>
      <c r="P3488" s="5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1">
        <f t="shared" si="436"/>
        <v>42126.87501157407</v>
      </c>
      <c r="T3488" s="11">
        <f t="shared" si="437"/>
        <v>42158.290972222225</v>
      </c>
      <c r="AC3488">
        <f t="shared" si="438"/>
        <v>8</v>
      </c>
      <c r="AD3488">
        <f t="shared" si="439"/>
        <v>13</v>
      </c>
    </row>
    <row r="3489" spans="1:3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127.75000000000001</v>
      </c>
      <c r="P3489" s="5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1">
        <f t="shared" si="436"/>
        <v>42149.940416666665</v>
      </c>
      <c r="T3489" s="11">
        <f t="shared" si="437"/>
        <v>42179.940416666665</v>
      </c>
      <c r="AC3489">
        <f t="shared" si="438"/>
        <v>8</v>
      </c>
      <c r="AD3489">
        <f t="shared" si="439"/>
        <v>13</v>
      </c>
    </row>
    <row r="3490" spans="1:3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121.2</v>
      </c>
      <c r="P3490" s="5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1">
        <f t="shared" si="436"/>
        <v>42087.768055555556</v>
      </c>
      <c r="T3490" s="11">
        <f t="shared" si="437"/>
        <v>42111.666666666672</v>
      </c>
      <c r="AC3490">
        <f t="shared" si="438"/>
        <v>8</v>
      </c>
      <c r="AD3490">
        <f t="shared" si="439"/>
        <v>13</v>
      </c>
    </row>
    <row r="3491" spans="1:3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112.7</v>
      </c>
      <c r="P3491" s="5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1">
        <f t="shared" si="436"/>
        <v>41753.635775462964</v>
      </c>
      <c r="T3491" s="11">
        <f t="shared" si="437"/>
        <v>41783.875</v>
      </c>
      <c r="AC3491">
        <f t="shared" si="438"/>
        <v>8</v>
      </c>
      <c r="AD3491">
        <f t="shared" si="439"/>
        <v>13</v>
      </c>
    </row>
    <row r="3492" spans="1:3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127.49999999999999</v>
      </c>
      <c r="P3492" s="5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1">
        <f t="shared" si="436"/>
        <v>42443.802361111113</v>
      </c>
      <c r="T3492" s="11">
        <f t="shared" si="437"/>
        <v>42473.802361111113</v>
      </c>
      <c r="AC3492">
        <f t="shared" si="438"/>
        <v>8</v>
      </c>
      <c r="AD3492">
        <f t="shared" si="439"/>
        <v>13</v>
      </c>
    </row>
    <row r="3493" spans="1:3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158.20000000000002</v>
      </c>
      <c r="P3493" s="5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1">
        <f t="shared" si="436"/>
        <v>42121.249814814815</v>
      </c>
      <c r="T3493" s="11">
        <f t="shared" si="437"/>
        <v>42142.249814814815</v>
      </c>
      <c r="AC3493">
        <f t="shared" si="438"/>
        <v>8</v>
      </c>
      <c r="AD3493">
        <f t="shared" si="439"/>
        <v>13</v>
      </c>
    </row>
    <row r="3494" spans="1:3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105.26894736842105</v>
      </c>
      <c r="P3494" s="5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1">
        <f t="shared" si="436"/>
        <v>42268.009224537032</v>
      </c>
      <c r="T3494" s="11">
        <f t="shared" si="437"/>
        <v>42303.009224537032</v>
      </c>
      <c r="AC3494">
        <f t="shared" si="438"/>
        <v>8</v>
      </c>
      <c r="AD3494">
        <f t="shared" si="439"/>
        <v>13</v>
      </c>
    </row>
    <row r="3495" spans="1:3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100</v>
      </c>
      <c r="P3495" s="5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1">
        <f t="shared" si="436"/>
        <v>41848.866157407407</v>
      </c>
      <c r="T3495" s="11">
        <f t="shared" si="437"/>
        <v>41868.21597222222</v>
      </c>
      <c r="AC3495">
        <f t="shared" si="438"/>
        <v>8</v>
      </c>
      <c r="AD3495">
        <f t="shared" si="439"/>
        <v>13</v>
      </c>
    </row>
    <row r="3496" spans="1:3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100</v>
      </c>
      <c r="P3496" s="5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1">
        <f t="shared" si="436"/>
        <v>42689.214988425927</v>
      </c>
      <c r="T3496" s="11">
        <f t="shared" si="437"/>
        <v>42700.25</v>
      </c>
      <c r="AC3496">
        <f t="shared" si="438"/>
        <v>8</v>
      </c>
      <c r="AD3496">
        <f t="shared" si="439"/>
        <v>13</v>
      </c>
    </row>
    <row r="3497" spans="1:3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106.86</v>
      </c>
      <c r="P3497" s="5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1">
        <f t="shared" si="436"/>
        <v>41915.762835648144</v>
      </c>
      <c r="T3497" s="11">
        <f t="shared" si="437"/>
        <v>41944.720833333333</v>
      </c>
      <c r="AC3497">
        <f t="shared" si="438"/>
        <v>8</v>
      </c>
      <c r="AD3497">
        <f t="shared" si="439"/>
        <v>13</v>
      </c>
    </row>
    <row r="3498" spans="1:3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124.4</v>
      </c>
      <c r="P3498" s="5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1">
        <f t="shared" si="436"/>
        <v>42584.846828703703</v>
      </c>
      <c r="T3498" s="11">
        <f t="shared" si="437"/>
        <v>42624.846828703703</v>
      </c>
      <c r="AC3498">
        <f t="shared" si="438"/>
        <v>8</v>
      </c>
      <c r="AD3498">
        <f t="shared" si="439"/>
        <v>13</v>
      </c>
    </row>
    <row r="3499" spans="1:3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108.70406189555126</v>
      </c>
      <c r="P3499" s="5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1">
        <f t="shared" si="436"/>
        <v>42511.741944444446</v>
      </c>
      <c r="T3499" s="11">
        <f t="shared" si="437"/>
        <v>42523.916666666672</v>
      </c>
      <c r="AC3499">
        <f t="shared" si="438"/>
        <v>8</v>
      </c>
      <c r="AD3499">
        <f t="shared" si="439"/>
        <v>13</v>
      </c>
    </row>
    <row r="3500" spans="1:3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102.42424242424242</v>
      </c>
      <c r="P3500" s="5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1">
        <f t="shared" si="436"/>
        <v>42459.15861111111</v>
      </c>
      <c r="T3500" s="11">
        <f t="shared" si="437"/>
        <v>42518.905555555553</v>
      </c>
      <c r="AC3500">
        <f t="shared" si="438"/>
        <v>8</v>
      </c>
      <c r="AD3500">
        <f t="shared" si="439"/>
        <v>13</v>
      </c>
    </row>
    <row r="3501" spans="1:3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105.5</v>
      </c>
      <c r="P3501" s="5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1">
        <f t="shared" si="436"/>
        <v>42132.036168981482</v>
      </c>
      <c r="T3501" s="11">
        <f t="shared" si="437"/>
        <v>42186.290972222225</v>
      </c>
      <c r="AC3501">
        <f t="shared" si="438"/>
        <v>8</v>
      </c>
      <c r="AD3501">
        <f t="shared" si="439"/>
        <v>13</v>
      </c>
    </row>
    <row r="3502" spans="1:3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106.3</v>
      </c>
      <c r="P3502" s="5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1">
        <f t="shared" si="436"/>
        <v>42419.919421296298</v>
      </c>
      <c r="T3502" s="11">
        <f t="shared" si="437"/>
        <v>42436.207638888889</v>
      </c>
      <c r="AC3502">
        <f t="shared" si="438"/>
        <v>8</v>
      </c>
      <c r="AD3502">
        <f t="shared" si="439"/>
        <v>13</v>
      </c>
    </row>
    <row r="3503" spans="1:3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100.66666666666666</v>
      </c>
      <c r="P3503" s="5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1">
        <f t="shared" si="436"/>
        <v>42233.763831018514</v>
      </c>
      <c r="T3503" s="11">
        <f t="shared" si="437"/>
        <v>42258.763831018514</v>
      </c>
      <c r="AC3503">
        <f t="shared" si="438"/>
        <v>8</v>
      </c>
      <c r="AD3503">
        <f t="shared" si="439"/>
        <v>13</v>
      </c>
    </row>
    <row r="3504" spans="1:3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105.4</v>
      </c>
      <c r="P3504" s="5">
        <f t="shared" si="433"/>
        <v>136</v>
      </c>
      <c r="Q3504" t="str">
        <f t="shared" si="434"/>
        <v>theater</v>
      </c>
      <c r="R3504" t="str">
        <f t="shared" si="435"/>
        <v>plays</v>
      </c>
      <c r="S3504" s="11">
        <f t="shared" si="436"/>
        <v>42430.839398148149</v>
      </c>
      <c r="T3504" s="11">
        <f t="shared" si="437"/>
        <v>42445.165972222225</v>
      </c>
      <c r="AC3504">
        <f t="shared" si="438"/>
        <v>8</v>
      </c>
      <c r="AD3504">
        <f t="shared" si="439"/>
        <v>13</v>
      </c>
    </row>
    <row r="3505" spans="1:3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107.55999999999999</v>
      </c>
      <c r="P3505" s="5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1">
        <f t="shared" si="436"/>
        <v>42545.478333333333</v>
      </c>
      <c r="T3505" s="11">
        <f t="shared" si="437"/>
        <v>42575.478333333333</v>
      </c>
      <c r="AC3505">
        <f t="shared" si="438"/>
        <v>8</v>
      </c>
      <c r="AD3505">
        <f t="shared" si="439"/>
        <v>13</v>
      </c>
    </row>
    <row r="3506" spans="1:3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100</v>
      </c>
      <c r="P3506" s="5">
        <f t="shared" si="433"/>
        <v>125</v>
      </c>
      <c r="Q3506" t="str">
        <f t="shared" si="434"/>
        <v>theater</v>
      </c>
      <c r="R3506" t="str">
        <f t="shared" si="435"/>
        <v>plays</v>
      </c>
      <c r="S3506" s="11">
        <f t="shared" si="436"/>
        <v>42297.748738425929</v>
      </c>
      <c r="T3506" s="11">
        <f t="shared" si="437"/>
        <v>42327.790405092594</v>
      </c>
      <c r="AC3506">
        <f t="shared" si="438"/>
        <v>8</v>
      </c>
      <c r="AD3506">
        <f t="shared" si="439"/>
        <v>13</v>
      </c>
    </row>
    <row r="3507" spans="1:3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103.76</v>
      </c>
      <c r="P3507" s="5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1">
        <f t="shared" si="436"/>
        <v>41760.935706018521</v>
      </c>
      <c r="T3507" s="11">
        <f t="shared" si="437"/>
        <v>41772.166666666664</v>
      </c>
      <c r="AC3507">
        <f t="shared" si="438"/>
        <v>8</v>
      </c>
      <c r="AD3507">
        <f t="shared" si="439"/>
        <v>13</v>
      </c>
    </row>
    <row r="3508" spans="1:3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101.49999999999999</v>
      </c>
      <c r="P3508" s="5">
        <f t="shared" si="433"/>
        <v>105</v>
      </c>
      <c r="Q3508" t="str">
        <f t="shared" si="434"/>
        <v>theater</v>
      </c>
      <c r="R3508" t="str">
        <f t="shared" si="435"/>
        <v>plays</v>
      </c>
      <c r="S3508" s="11">
        <f t="shared" si="436"/>
        <v>41829.734259259261</v>
      </c>
      <c r="T3508" s="11">
        <f t="shared" si="437"/>
        <v>41874.734259259261</v>
      </c>
      <c r="AC3508">
        <f t="shared" si="438"/>
        <v>8</v>
      </c>
      <c r="AD3508">
        <f t="shared" si="439"/>
        <v>13</v>
      </c>
    </row>
    <row r="3509" spans="1:3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104.4</v>
      </c>
      <c r="P3509" s="5">
        <f t="shared" si="433"/>
        <v>145</v>
      </c>
      <c r="Q3509" t="str">
        <f t="shared" si="434"/>
        <v>theater</v>
      </c>
      <c r="R3509" t="str">
        <f t="shared" si="435"/>
        <v>plays</v>
      </c>
      <c r="S3509" s="11">
        <f t="shared" si="436"/>
        <v>42491.92288194444</v>
      </c>
      <c r="T3509" s="11">
        <f t="shared" si="437"/>
        <v>42521.92288194444</v>
      </c>
      <c r="AC3509">
        <f t="shared" si="438"/>
        <v>8</v>
      </c>
      <c r="AD3509">
        <f t="shared" si="439"/>
        <v>13</v>
      </c>
    </row>
    <row r="3510" spans="1:3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180</v>
      </c>
      <c r="P3510" s="5">
        <f t="shared" si="433"/>
        <v>12</v>
      </c>
      <c r="Q3510" t="str">
        <f t="shared" si="434"/>
        <v>theater</v>
      </c>
      <c r="R3510" t="str">
        <f t="shared" si="435"/>
        <v>plays</v>
      </c>
      <c r="S3510" s="11">
        <f t="shared" si="436"/>
        <v>42477.729780092588</v>
      </c>
      <c r="T3510" s="11">
        <f t="shared" si="437"/>
        <v>42500.875</v>
      </c>
      <c r="AC3510">
        <f t="shared" si="438"/>
        <v>8</v>
      </c>
      <c r="AD3510">
        <f t="shared" si="439"/>
        <v>13</v>
      </c>
    </row>
    <row r="3511" spans="1:3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106.33333333333333</v>
      </c>
      <c r="P3511" s="5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1">
        <f t="shared" si="436"/>
        <v>41950.859560185185</v>
      </c>
      <c r="T3511" s="11">
        <f t="shared" si="437"/>
        <v>41964.204861111109</v>
      </c>
      <c r="AC3511">
        <f t="shared" si="438"/>
        <v>8</v>
      </c>
      <c r="AD3511">
        <f t="shared" si="439"/>
        <v>13</v>
      </c>
    </row>
    <row r="3512" spans="1:3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100.55555555555556</v>
      </c>
      <c r="P3512" s="5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1">
        <f t="shared" si="436"/>
        <v>41802.62090277778</v>
      </c>
      <c r="T3512" s="11">
        <f t="shared" si="437"/>
        <v>41822.62090277778</v>
      </c>
      <c r="AC3512">
        <f t="shared" si="438"/>
        <v>8</v>
      </c>
      <c r="AD3512">
        <f t="shared" si="439"/>
        <v>13</v>
      </c>
    </row>
    <row r="3513" spans="1:3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101.2</v>
      </c>
      <c r="P3513" s="5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1">
        <f t="shared" si="436"/>
        <v>41927.873784722222</v>
      </c>
      <c r="T3513" s="11">
        <f t="shared" si="437"/>
        <v>41950.770833333336</v>
      </c>
      <c r="AC3513">
        <f t="shared" si="438"/>
        <v>8</v>
      </c>
      <c r="AD3513">
        <f t="shared" si="439"/>
        <v>13</v>
      </c>
    </row>
    <row r="3514" spans="1:3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100</v>
      </c>
      <c r="P3514" s="5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1">
        <f t="shared" si="436"/>
        <v>42057.536944444444</v>
      </c>
      <c r="T3514" s="11">
        <f t="shared" si="437"/>
        <v>42117.49527777778</v>
      </c>
      <c r="AC3514">
        <f t="shared" si="438"/>
        <v>8</v>
      </c>
      <c r="AD3514">
        <f t="shared" si="439"/>
        <v>13</v>
      </c>
    </row>
    <row r="3515" spans="1:3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118.39285714285714</v>
      </c>
      <c r="P3515" s="5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1">
        <f t="shared" si="436"/>
        <v>41781.096203703702</v>
      </c>
      <c r="T3515" s="11">
        <f t="shared" si="437"/>
        <v>41794.207638888889</v>
      </c>
      <c r="AC3515">
        <f t="shared" si="438"/>
        <v>8</v>
      </c>
      <c r="AD3515">
        <f t="shared" si="439"/>
        <v>13</v>
      </c>
    </row>
    <row r="3516" spans="1:3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110.00000000000001</v>
      </c>
      <c r="P3516" s="5">
        <f t="shared" si="433"/>
        <v>55</v>
      </c>
      <c r="Q3516" t="str">
        <f t="shared" si="434"/>
        <v>theater</v>
      </c>
      <c r="R3516" t="str">
        <f t="shared" si="435"/>
        <v>plays</v>
      </c>
      <c r="S3516" s="11">
        <f t="shared" si="436"/>
        <v>42020.846666666665</v>
      </c>
      <c r="T3516" s="11">
        <f t="shared" si="437"/>
        <v>42037.207638888889</v>
      </c>
      <c r="AC3516">
        <f t="shared" si="438"/>
        <v>8</v>
      </c>
      <c r="AD3516">
        <f t="shared" si="439"/>
        <v>13</v>
      </c>
    </row>
    <row r="3517" spans="1:3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102.66666666666666</v>
      </c>
      <c r="P3517" s="5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1">
        <f t="shared" si="436"/>
        <v>42125.772812499999</v>
      </c>
      <c r="T3517" s="11">
        <f t="shared" si="437"/>
        <v>42155.772812499999</v>
      </c>
      <c r="AC3517">
        <f t="shared" si="438"/>
        <v>8</v>
      </c>
      <c r="AD3517">
        <f t="shared" si="439"/>
        <v>13</v>
      </c>
    </row>
    <row r="3518" spans="1:3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100</v>
      </c>
      <c r="P3518" s="5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1">
        <f t="shared" si="436"/>
        <v>41856.010069444441</v>
      </c>
      <c r="T3518" s="11">
        <f t="shared" si="437"/>
        <v>41890.125</v>
      </c>
      <c r="AC3518">
        <f t="shared" si="438"/>
        <v>8</v>
      </c>
      <c r="AD3518">
        <f t="shared" si="439"/>
        <v>13</v>
      </c>
    </row>
    <row r="3519" spans="1:3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100</v>
      </c>
      <c r="P3519" s="5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1">
        <f t="shared" si="436"/>
        <v>41794.817523148144</v>
      </c>
      <c r="T3519" s="11">
        <f t="shared" si="437"/>
        <v>41824.458333333336</v>
      </c>
      <c r="AC3519">
        <f t="shared" si="438"/>
        <v>8</v>
      </c>
      <c r="AD3519">
        <f t="shared" si="439"/>
        <v>13</v>
      </c>
    </row>
    <row r="3520" spans="1:3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110.04599999999999</v>
      </c>
      <c r="P3520" s="5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1">
        <f t="shared" si="436"/>
        <v>41893.783553240741</v>
      </c>
      <c r="T3520" s="11">
        <f t="shared" si="437"/>
        <v>41914.597916666666</v>
      </c>
      <c r="AC3520">
        <f t="shared" si="438"/>
        <v>8</v>
      </c>
      <c r="AD3520">
        <f t="shared" si="439"/>
        <v>13</v>
      </c>
    </row>
    <row r="3521" spans="1:3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101.35000000000001</v>
      </c>
      <c r="P3521" s="5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1">
        <f t="shared" si="436"/>
        <v>42037.598958333328</v>
      </c>
      <c r="T3521" s="11">
        <f t="shared" si="437"/>
        <v>42067.598958333328</v>
      </c>
      <c r="AC3521">
        <f t="shared" si="438"/>
        <v>8</v>
      </c>
      <c r="AD3521">
        <f t="shared" si="439"/>
        <v>13</v>
      </c>
    </row>
    <row r="3522" spans="1:3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100.75</v>
      </c>
      <c r="P3522" s="5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1">
        <f t="shared" si="436"/>
        <v>42227.824212962965</v>
      </c>
      <c r="T3522" s="11">
        <f t="shared" si="437"/>
        <v>42253.57430555555</v>
      </c>
      <c r="AC3522">
        <f t="shared" si="438"/>
        <v>8</v>
      </c>
      <c r="AD3522">
        <f t="shared" si="439"/>
        <v>13</v>
      </c>
    </row>
    <row r="3523" spans="1:3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(E3523/D3523)*100</f>
        <v>169.42857142857144</v>
      </c>
      <c r="P3523" s="5">
        <f t="shared" ref="P3523:P3586" si="441">E3523/L3523</f>
        <v>45.615384615384613</v>
      </c>
      <c r="Q3523" t="str">
        <f t="shared" ref="Q3523:Q3586" si="442">LEFT(N3523,AC3523-1)</f>
        <v>theater</v>
      </c>
      <c r="R3523" t="str">
        <f t="shared" ref="R3523:R3586" si="443">RIGHT(N3523,AD3523-AC3523)</f>
        <v>plays</v>
      </c>
      <c r="S3523" s="11">
        <f t="shared" ref="S3523:S3586" si="444">(J3523/86400)+DATE(1970,1,1)</f>
        <v>41881.361342592594</v>
      </c>
      <c r="T3523" s="11">
        <f t="shared" ref="T3523:T3586" si="445">(I3523/86400)+DATE(1970,1,1)</f>
        <v>41911.361342592594</v>
      </c>
      <c r="AC3523">
        <f t="shared" ref="AC3523:AC3586" si="446">FIND("/",N3523)</f>
        <v>8</v>
      </c>
      <c r="AD3523">
        <f t="shared" ref="AD3523:AD3586" si="447">LEN(N3523)</f>
        <v>13</v>
      </c>
    </row>
    <row r="3524" spans="1:3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100</v>
      </c>
      <c r="P3524" s="5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1">
        <f t="shared" si="444"/>
        <v>42234.789884259255</v>
      </c>
      <c r="T3524" s="11">
        <f t="shared" si="445"/>
        <v>42262.420833333337</v>
      </c>
      <c r="AC3524">
        <f t="shared" si="446"/>
        <v>8</v>
      </c>
      <c r="AD3524">
        <f t="shared" si="447"/>
        <v>13</v>
      </c>
    </row>
    <row r="3525" spans="1:3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113.65</v>
      </c>
      <c r="P3525" s="5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1">
        <f t="shared" si="444"/>
        <v>42581.397546296299</v>
      </c>
      <c r="T3525" s="11">
        <f t="shared" si="445"/>
        <v>42638.958333333328</v>
      </c>
      <c r="AC3525">
        <f t="shared" si="446"/>
        <v>8</v>
      </c>
      <c r="AD3525">
        <f t="shared" si="447"/>
        <v>13</v>
      </c>
    </row>
    <row r="3526" spans="1:3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101.56</v>
      </c>
      <c r="P3526" s="5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1">
        <f t="shared" si="444"/>
        <v>41880.76357638889</v>
      </c>
      <c r="T3526" s="11">
        <f t="shared" si="445"/>
        <v>41895.166666666664</v>
      </c>
      <c r="AC3526">
        <f t="shared" si="446"/>
        <v>8</v>
      </c>
      <c r="AD3526">
        <f t="shared" si="447"/>
        <v>13</v>
      </c>
    </row>
    <row r="3527" spans="1:3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106</v>
      </c>
      <c r="P3527" s="5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1">
        <f t="shared" si="444"/>
        <v>42214.6956712963</v>
      </c>
      <c r="T3527" s="11">
        <f t="shared" si="445"/>
        <v>42225.666666666672</v>
      </c>
      <c r="AC3527">
        <f t="shared" si="446"/>
        <v>8</v>
      </c>
      <c r="AD3527">
        <f t="shared" si="447"/>
        <v>13</v>
      </c>
    </row>
    <row r="3528" spans="1:3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102</v>
      </c>
      <c r="P3528" s="5">
        <f t="shared" si="441"/>
        <v>99</v>
      </c>
      <c r="Q3528" t="str">
        <f t="shared" si="442"/>
        <v>theater</v>
      </c>
      <c r="R3528" t="str">
        <f t="shared" si="443"/>
        <v>plays</v>
      </c>
      <c r="S3528" s="11">
        <f t="shared" si="444"/>
        <v>42460.335312499999</v>
      </c>
      <c r="T3528" s="11">
        <f t="shared" si="445"/>
        <v>42488.249305555553</v>
      </c>
      <c r="AC3528">
        <f t="shared" si="446"/>
        <v>8</v>
      </c>
      <c r="AD3528">
        <f t="shared" si="447"/>
        <v>13</v>
      </c>
    </row>
    <row r="3529" spans="1:3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116.91666666666667</v>
      </c>
      <c r="P3529" s="5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1">
        <f t="shared" si="444"/>
        <v>42167.023206018523</v>
      </c>
      <c r="T3529" s="11">
        <f t="shared" si="445"/>
        <v>42196.165972222225</v>
      </c>
      <c r="AC3529">
        <f t="shared" si="446"/>
        <v>8</v>
      </c>
      <c r="AD3529">
        <f t="shared" si="447"/>
        <v>13</v>
      </c>
    </row>
    <row r="3530" spans="1:3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101.15151515151514</v>
      </c>
      <c r="P3530" s="5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1">
        <f t="shared" si="444"/>
        <v>42733.50136574074</v>
      </c>
      <c r="T3530" s="11">
        <f t="shared" si="445"/>
        <v>42753.50136574074</v>
      </c>
      <c r="AC3530">
        <f t="shared" si="446"/>
        <v>8</v>
      </c>
      <c r="AD3530">
        <f t="shared" si="447"/>
        <v>13</v>
      </c>
    </row>
    <row r="3531" spans="1:3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132</v>
      </c>
      <c r="P3531" s="5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1">
        <f t="shared" si="444"/>
        <v>42177.761782407411</v>
      </c>
      <c r="T3531" s="11">
        <f t="shared" si="445"/>
        <v>42198.041666666672</v>
      </c>
      <c r="AC3531">
        <f t="shared" si="446"/>
        <v>8</v>
      </c>
      <c r="AD3531">
        <f t="shared" si="447"/>
        <v>13</v>
      </c>
    </row>
    <row r="3532" spans="1:3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100</v>
      </c>
      <c r="P3532" s="5">
        <f t="shared" si="441"/>
        <v>125</v>
      </c>
      <c r="Q3532" t="str">
        <f t="shared" si="442"/>
        <v>theater</v>
      </c>
      <c r="R3532" t="str">
        <f t="shared" si="443"/>
        <v>plays</v>
      </c>
      <c r="S3532" s="11">
        <f t="shared" si="444"/>
        <v>42442.623344907406</v>
      </c>
      <c r="T3532" s="11">
        <f t="shared" si="445"/>
        <v>42470.833333333328</v>
      </c>
      <c r="AC3532">
        <f t="shared" si="446"/>
        <v>8</v>
      </c>
      <c r="AD3532">
        <f t="shared" si="447"/>
        <v>13</v>
      </c>
    </row>
    <row r="3533" spans="1:3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128</v>
      </c>
      <c r="P3533" s="5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1">
        <f t="shared" si="444"/>
        <v>42521.654328703706</v>
      </c>
      <c r="T3533" s="11">
        <f t="shared" si="445"/>
        <v>42551.654328703706</v>
      </c>
      <c r="AC3533">
        <f t="shared" si="446"/>
        <v>8</v>
      </c>
      <c r="AD3533">
        <f t="shared" si="447"/>
        <v>13</v>
      </c>
    </row>
    <row r="3534" spans="1:3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118.95833333333334</v>
      </c>
      <c r="P3534" s="5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1">
        <f t="shared" si="444"/>
        <v>41884.599849537037</v>
      </c>
      <c r="T3534" s="11">
        <f t="shared" si="445"/>
        <v>41900.165972222225</v>
      </c>
      <c r="AC3534">
        <f t="shared" si="446"/>
        <v>8</v>
      </c>
      <c r="AD3534">
        <f t="shared" si="447"/>
        <v>13</v>
      </c>
    </row>
    <row r="3535" spans="1:3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126.2</v>
      </c>
      <c r="P3535" s="5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1">
        <f t="shared" si="444"/>
        <v>42289.761192129634</v>
      </c>
      <c r="T3535" s="11">
        <f t="shared" si="445"/>
        <v>42319.802858796298</v>
      </c>
      <c r="AC3535">
        <f t="shared" si="446"/>
        <v>8</v>
      </c>
      <c r="AD3535">
        <f t="shared" si="447"/>
        <v>13</v>
      </c>
    </row>
    <row r="3536" spans="1:3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156.20000000000002</v>
      </c>
      <c r="P3536" s="5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1">
        <f t="shared" si="444"/>
        <v>42243.6252662037</v>
      </c>
      <c r="T3536" s="11">
        <f t="shared" si="445"/>
        <v>42278.6252662037</v>
      </c>
      <c r="AC3536">
        <f t="shared" si="446"/>
        <v>8</v>
      </c>
      <c r="AD3536">
        <f t="shared" si="447"/>
        <v>13</v>
      </c>
    </row>
    <row r="3537" spans="1:3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103.15</v>
      </c>
      <c r="P3537" s="5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1">
        <f t="shared" si="444"/>
        <v>42248.640162037038</v>
      </c>
      <c r="T3537" s="11">
        <f t="shared" si="445"/>
        <v>42279.75</v>
      </c>
      <c r="AC3537">
        <f t="shared" si="446"/>
        <v>8</v>
      </c>
      <c r="AD3537">
        <f t="shared" si="447"/>
        <v>13</v>
      </c>
    </row>
    <row r="3538" spans="1:3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153.33333333333334</v>
      </c>
      <c r="P3538" s="5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1">
        <f t="shared" si="444"/>
        <v>42328.727141203708</v>
      </c>
      <c r="T3538" s="11">
        <f t="shared" si="445"/>
        <v>42358.499305555553</v>
      </c>
      <c r="AC3538">
        <f t="shared" si="446"/>
        <v>8</v>
      </c>
      <c r="AD3538">
        <f t="shared" si="447"/>
        <v>13</v>
      </c>
    </row>
    <row r="3539" spans="1:3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180.44444444444446</v>
      </c>
      <c r="P3539" s="5">
        <f t="shared" si="441"/>
        <v>43.5</v>
      </c>
      <c r="Q3539" t="str">
        <f t="shared" si="442"/>
        <v>theater</v>
      </c>
      <c r="R3539" t="str">
        <f t="shared" si="443"/>
        <v>plays</v>
      </c>
      <c r="S3539" s="11">
        <f t="shared" si="444"/>
        <v>41923.354351851856</v>
      </c>
      <c r="T3539" s="11">
        <f t="shared" si="445"/>
        <v>41960.332638888889</v>
      </c>
      <c r="AC3539">
        <f t="shared" si="446"/>
        <v>8</v>
      </c>
      <c r="AD3539">
        <f t="shared" si="447"/>
        <v>13</v>
      </c>
    </row>
    <row r="3540" spans="1:3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128.44999999999999</v>
      </c>
      <c r="P3540" s="5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1">
        <f t="shared" si="444"/>
        <v>42571.420601851853</v>
      </c>
      <c r="T3540" s="11">
        <f t="shared" si="445"/>
        <v>42599.420601851853</v>
      </c>
      <c r="AC3540">
        <f t="shared" si="446"/>
        <v>8</v>
      </c>
      <c r="AD3540">
        <f t="shared" si="447"/>
        <v>13</v>
      </c>
    </row>
    <row r="3541" spans="1:3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119.66666666666667</v>
      </c>
      <c r="P3541" s="5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1">
        <f t="shared" si="444"/>
        <v>42600.756041666667</v>
      </c>
      <c r="T3541" s="11">
        <f t="shared" si="445"/>
        <v>42621.756041666667</v>
      </c>
      <c r="AC3541">
        <f t="shared" si="446"/>
        <v>8</v>
      </c>
      <c r="AD3541">
        <f t="shared" si="447"/>
        <v>13</v>
      </c>
    </row>
    <row r="3542" spans="1:3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123</v>
      </c>
      <c r="P3542" s="5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1">
        <f t="shared" si="444"/>
        <v>42517.003368055557</v>
      </c>
      <c r="T3542" s="11">
        <f t="shared" si="445"/>
        <v>42547.003368055557</v>
      </c>
      <c r="AC3542">
        <f t="shared" si="446"/>
        <v>8</v>
      </c>
      <c r="AD3542">
        <f t="shared" si="447"/>
        <v>13</v>
      </c>
    </row>
    <row r="3543" spans="1:3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105</v>
      </c>
      <c r="P3543" s="5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1">
        <f t="shared" si="444"/>
        <v>42222.730034722219</v>
      </c>
      <c r="T3543" s="11">
        <f t="shared" si="445"/>
        <v>42247.730034722219</v>
      </c>
      <c r="AC3543">
        <f t="shared" si="446"/>
        <v>8</v>
      </c>
      <c r="AD3543">
        <f t="shared" si="447"/>
        <v>13</v>
      </c>
    </row>
    <row r="3544" spans="1:3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102.23636363636363</v>
      </c>
      <c r="P3544" s="5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1">
        <f t="shared" si="444"/>
        <v>41829.599791666667</v>
      </c>
      <c r="T3544" s="11">
        <f t="shared" si="445"/>
        <v>41889.599791666667</v>
      </c>
      <c r="AC3544">
        <f t="shared" si="446"/>
        <v>8</v>
      </c>
      <c r="AD3544">
        <f t="shared" si="447"/>
        <v>13</v>
      </c>
    </row>
    <row r="3545" spans="1:3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104.66666666666666</v>
      </c>
      <c r="P3545" s="5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1">
        <f t="shared" si="444"/>
        <v>42150.755312499998</v>
      </c>
      <c r="T3545" s="11">
        <f t="shared" si="445"/>
        <v>42180.755312499998</v>
      </c>
      <c r="AC3545">
        <f t="shared" si="446"/>
        <v>8</v>
      </c>
      <c r="AD3545">
        <f t="shared" si="447"/>
        <v>13</v>
      </c>
    </row>
    <row r="3546" spans="1:3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100</v>
      </c>
      <c r="P3546" s="5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1">
        <f t="shared" si="444"/>
        <v>42040.831678240742</v>
      </c>
      <c r="T3546" s="11">
        <f t="shared" si="445"/>
        <v>42070.831678240742</v>
      </c>
      <c r="AC3546">
        <f t="shared" si="446"/>
        <v>8</v>
      </c>
      <c r="AD3546">
        <f t="shared" si="447"/>
        <v>13</v>
      </c>
    </row>
    <row r="3547" spans="1:3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100.4</v>
      </c>
      <c r="P3547" s="5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1">
        <f t="shared" si="444"/>
        <v>42075.807395833333</v>
      </c>
      <c r="T3547" s="11">
        <f t="shared" si="445"/>
        <v>42105.807395833333</v>
      </c>
      <c r="AC3547">
        <f t="shared" si="446"/>
        <v>8</v>
      </c>
      <c r="AD3547">
        <f t="shared" si="447"/>
        <v>13</v>
      </c>
    </row>
    <row r="3548" spans="1:3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102.27272727272727</v>
      </c>
      <c r="P3548" s="5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1">
        <f t="shared" si="444"/>
        <v>42073.660694444443</v>
      </c>
      <c r="T3548" s="11">
        <f t="shared" si="445"/>
        <v>42095.165972222225</v>
      </c>
      <c r="AC3548">
        <f t="shared" si="446"/>
        <v>8</v>
      </c>
      <c r="AD3548">
        <f t="shared" si="447"/>
        <v>13</v>
      </c>
    </row>
    <row r="3549" spans="1:3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114.40928571428573</v>
      </c>
      <c r="P3549" s="5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1">
        <f t="shared" si="444"/>
        <v>42480.078715277778</v>
      </c>
      <c r="T3549" s="11">
        <f t="shared" si="445"/>
        <v>42504.165972222225</v>
      </c>
      <c r="AC3549">
        <f t="shared" si="446"/>
        <v>8</v>
      </c>
      <c r="AD3549">
        <f t="shared" si="447"/>
        <v>13</v>
      </c>
    </row>
    <row r="3550" spans="1:3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101.9047619047619</v>
      </c>
      <c r="P3550" s="5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1">
        <f t="shared" si="444"/>
        <v>42411.942291666666</v>
      </c>
      <c r="T3550" s="11">
        <f t="shared" si="445"/>
        <v>42434.041666666672</v>
      </c>
      <c r="AC3550">
        <f t="shared" si="446"/>
        <v>8</v>
      </c>
      <c r="AD3550">
        <f t="shared" si="447"/>
        <v>13</v>
      </c>
    </row>
    <row r="3551" spans="1:3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102</v>
      </c>
      <c r="P3551" s="5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1">
        <f t="shared" si="444"/>
        <v>42223.394363425927</v>
      </c>
      <c r="T3551" s="11">
        <f t="shared" si="445"/>
        <v>42251.394363425927</v>
      </c>
      <c r="AC3551">
        <f t="shared" si="446"/>
        <v>8</v>
      </c>
      <c r="AD3551">
        <f t="shared" si="447"/>
        <v>13</v>
      </c>
    </row>
    <row r="3552" spans="1:3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104.80000000000001</v>
      </c>
      <c r="P3552" s="5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1">
        <f t="shared" si="444"/>
        <v>42462.893495370372</v>
      </c>
      <c r="T3552" s="11">
        <f t="shared" si="445"/>
        <v>42492.893495370372</v>
      </c>
      <c r="AC3552">
        <f t="shared" si="446"/>
        <v>8</v>
      </c>
      <c r="AD3552">
        <f t="shared" si="447"/>
        <v>13</v>
      </c>
    </row>
    <row r="3553" spans="1:3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101.83333333333333</v>
      </c>
      <c r="P3553" s="5">
        <f t="shared" si="441"/>
        <v>61.1</v>
      </c>
      <c r="Q3553" t="str">
        <f t="shared" si="442"/>
        <v>theater</v>
      </c>
      <c r="R3553" t="str">
        <f t="shared" si="443"/>
        <v>plays</v>
      </c>
      <c r="S3553" s="11">
        <f t="shared" si="444"/>
        <v>41753.515856481477</v>
      </c>
      <c r="T3553" s="11">
        <f t="shared" si="445"/>
        <v>41781.921527777777</v>
      </c>
      <c r="AC3553">
        <f t="shared" si="446"/>
        <v>8</v>
      </c>
      <c r="AD3553">
        <f t="shared" si="447"/>
        <v>13</v>
      </c>
    </row>
    <row r="3554" spans="1:3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100</v>
      </c>
      <c r="P3554" s="5">
        <f t="shared" si="441"/>
        <v>38.65</v>
      </c>
      <c r="Q3554" t="str">
        <f t="shared" si="442"/>
        <v>theater</v>
      </c>
      <c r="R3554" t="str">
        <f t="shared" si="443"/>
        <v>plays</v>
      </c>
      <c r="S3554" s="11">
        <f t="shared" si="444"/>
        <v>41788.587083333332</v>
      </c>
      <c r="T3554" s="11">
        <f t="shared" si="445"/>
        <v>41818.587083333332</v>
      </c>
      <c r="AC3554">
        <f t="shared" si="446"/>
        <v>8</v>
      </c>
      <c r="AD3554">
        <f t="shared" si="447"/>
        <v>13</v>
      </c>
    </row>
    <row r="3555" spans="1:3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106.27272727272728</v>
      </c>
      <c r="P3555" s="5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1">
        <f t="shared" si="444"/>
        <v>42196.028703703705</v>
      </c>
      <c r="T3555" s="11">
        <f t="shared" si="445"/>
        <v>42228</v>
      </c>
      <c r="AC3555">
        <f t="shared" si="446"/>
        <v>8</v>
      </c>
      <c r="AD3555">
        <f t="shared" si="447"/>
        <v>13</v>
      </c>
    </row>
    <row r="3556" spans="1:3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113.42219999999999</v>
      </c>
      <c r="P3556" s="5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1">
        <f t="shared" si="444"/>
        <v>42016.050451388888</v>
      </c>
      <c r="T3556" s="11">
        <f t="shared" si="445"/>
        <v>42046.708333333328</v>
      </c>
      <c r="AC3556">
        <f t="shared" si="446"/>
        <v>8</v>
      </c>
      <c r="AD3556">
        <f t="shared" si="447"/>
        <v>13</v>
      </c>
    </row>
    <row r="3557" spans="1:3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100</v>
      </c>
      <c r="P3557" s="5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1">
        <f t="shared" si="444"/>
        <v>42661.442060185189</v>
      </c>
      <c r="T3557" s="11">
        <f t="shared" si="445"/>
        <v>42691.483726851853</v>
      </c>
      <c r="AC3557">
        <f t="shared" si="446"/>
        <v>8</v>
      </c>
      <c r="AD3557">
        <f t="shared" si="447"/>
        <v>13</v>
      </c>
    </row>
    <row r="3558" spans="1:3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100.45454545454547</v>
      </c>
      <c r="P3558" s="5">
        <f t="shared" si="441"/>
        <v>110.5</v>
      </c>
      <c r="Q3558" t="str">
        <f t="shared" si="442"/>
        <v>theater</v>
      </c>
      <c r="R3558" t="str">
        <f t="shared" si="443"/>
        <v>plays</v>
      </c>
      <c r="S3558" s="11">
        <f t="shared" si="444"/>
        <v>41808.649583333332</v>
      </c>
      <c r="T3558" s="11">
        <f t="shared" si="445"/>
        <v>41868.649583333332</v>
      </c>
      <c r="AC3558">
        <f t="shared" si="446"/>
        <v>8</v>
      </c>
      <c r="AD3558">
        <f t="shared" si="447"/>
        <v>13</v>
      </c>
    </row>
    <row r="3559" spans="1:3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100.03599999999999</v>
      </c>
      <c r="P3559" s="5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1">
        <f t="shared" si="444"/>
        <v>41730.276747685188</v>
      </c>
      <c r="T3559" s="11">
        <f t="shared" si="445"/>
        <v>41764.276747685188</v>
      </c>
      <c r="AC3559">
        <f t="shared" si="446"/>
        <v>8</v>
      </c>
      <c r="AD3559">
        <f t="shared" si="447"/>
        <v>13</v>
      </c>
    </row>
    <row r="3560" spans="1:3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144</v>
      </c>
      <c r="P3560" s="5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1">
        <f t="shared" si="444"/>
        <v>42139.816840277781</v>
      </c>
      <c r="T3560" s="11">
        <f t="shared" si="445"/>
        <v>42181.875</v>
      </c>
      <c r="AC3560">
        <f t="shared" si="446"/>
        <v>8</v>
      </c>
      <c r="AD3560">
        <f t="shared" si="447"/>
        <v>13</v>
      </c>
    </row>
    <row r="3561" spans="1:3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103.49999999999999</v>
      </c>
      <c r="P3561" s="5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1">
        <f t="shared" si="444"/>
        <v>42194.096157407403</v>
      </c>
      <c r="T3561" s="11">
        <f t="shared" si="445"/>
        <v>42216.373611111107</v>
      </c>
      <c r="AC3561">
        <f t="shared" si="446"/>
        <v>8</v>
      </c>
      <c r="AD3561">
        <f t="shared" si="447"/>
        <v>13</v>
      </c>
    </row>
    <row r="3562" spans="1:3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108.43750000000001</v>
      </c>
      <c r="P3562" s="5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1">
        <f t="shared" si="444"/>
        <v>42115.889652777776</v>
      </c>
      <c r="T3562" s="11">
        <f t="shared" si="445"/>
        <v>42151.114583333328</v>
      </c>
      <c r="AC3562">
        <f t="shared" si="446"/>
        <v>8</v>
      </c>
      <c r="AD3562">
        <f t="shared" si="447"/>
        <v>13</v>
      </c>
    </row>
    <row r="3563" spans="1:3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102.4</v>
      </c>
      <c r="P3563" s="5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1">
        <f t="shared" si="444"/>
        <v>42203.680300925931</v>
      </c>
      <c r="T3563" s="11">
        <f t="shared" si="445"/>
        <v>42221.775000000001</v>
      </c>
      <c r="AC3563">
        <f t="shared" si="446"/>
        <v>8</v>
      </c>
      <c r="AD3563">
        <f t="shared" si="447"/>
        <v>13</v>
      </c>
    </row>
    <row r="3564" spans="1:3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148.88888888888889</v>
      </c>
      <c r="P3564" s="5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1">
        <f t="shared" si="444"/>
        <v>42433.761886574073</v>
      </c>
      <c r="T3564" s="11">
        <f t="shared" si="445"/>
        <v>42442.916666666672</v>
      </c>
      <c r="AC3564">
        <f t="shared" si="446"/>
        <v>8</v>
      </c>
      <c r="AD3564">
        <f t="shared" si="447"/>
        <v>13</v>
      </c>
    </row>
    <row r="3565" spans="1:3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105.49000000000002</v>
      </c>
      <c r="P3565" s="5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1">
        <f t="shared" si="444"/>
        <v>42555.671944444446</v>
      </c>
      <c r="T3565" s="11">
        <f t="shared" si="445"/>
        <v>42583.791666666672</v>
      </c>
      <c r="AC3565">
        <f t="shared" si="446"/>
        <v>8</v>
      </c>
      <c r="AD3565">
        <f t="shared" si="447"/>
        <v>13</v>
      </c>
    </row>
    <row r="3566" spans="1:3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100.49999999999999</v>
      </c>
      <c r="P3566" s="5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1">
        <f t="shared" si="444"/>
        <v>42236.623252314814</v>
      </c>
      <c r="T3566" s="11">
        <f t="shared" si="445"/>
        <v>42282.666666666672</v>
      </c>
      <c r="AC3566">
        <f t="shared" si="446"/>
        <v>8</v>
      </c>
      <c r="AD3566">
        <f t="shared" si="447"/>
        <v>13</v>
      </c>
    </row>
    <row r="3567" spans="1:3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130.55555555555557</v>
      </c>
      <c r="P3567" s="5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1">
        <f t="shared" si="444"/>
        <v>41974.743148148147</v>
      </c>
      <c r="T3567" s="11">
        <f t="shared" si="445"/>
        <v>42004.743148148147</v>
      </c>
      <c r="AC3567">
        <f t="shared" si="446"/>
        <v>8</v>
      </c>
      <c r="AD3567">
        <f t="shared" si="447"/>
        <v>13</v>
      </c>
    </row>
    <row r="3568" spans="1:3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104.75000000000001</v>
      </c>
      <c r="P3568" s="5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1">
        <f t="shared" si="444"/>
        <v>41997.507905092592</v>
      </c>
      <c r="T3568" s="11">
        <f t="shared" si="445"/>
        <v>42027.507905092592</v>
      </c>
      <c r="AC3568">
        <f t="shared" si="446"/>
        <v>8</v>
      </c>
      <c r="AD3568">
        <f t="shared" si="447"/>
        <v>13</v>
      </c>
    </row>
    <row r="3569" spans="1:3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108.80000000000001</v>
      </c>
      <c r="P3569" s="5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1">
        <f t="shared" si="444"/>
        <v>42135.810694444444</v>
      </c>
      <c r="T3569" s="11">
        <f t="shared" si="445"/>
        <v>42165.810694444444</v>
      </c>
      <c r="AC3569">
        <f t="shared" si="446"/>
        <v>8</v>
      </c>
      <c r="AD3569">
        <f t="shared" si="447"/>
        <v>13</v>
      </c>
    </row>
    <row r="3570" spans="1:3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111.00000000000001</v>
      </c>
      <c r="P3570" s="5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1">
        <f t="shared" si="444"/>
        <v>41869.740671296298</v>
      </c>
      <c r="T3570" s="11">
        <f t="shared" si="445"/>
        <v>41899.740671296298</v>
      </c>
      <c r="AC3570">
        <f t="shared" si="446"/>
        <v>8</v>
      </c>
      <c r="AD3570">
        <f t="shared" si="447"/>
        <v>13</v>
      </c>
    </row>
    <row r="3571" spans="1:3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100.47999999999999</v>
      </c>
      <c r="P3571" s="5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1">
        <f t="shared" si="444"/>
        <v>41982.688611111109</v>
      </c>
      <c r="T3571" s="11">
        <f t="shared" si="445"/>
        <v>42012.688611111109</v>
      </c>
      <c r="AC3571">
        <f t="shared" si="446"/>
        <v>8</v>
      </c>
      <c r="AD3571">
        <f t="shared" si="447"/>
        <v>13</v>
      </c>
    </row>
    <row r="3572" spans="1:3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114.35</v>
      </c>
      <c r="P3572" s="5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1">
        <f t="shared" si="444"/>
        <v>41976.331979166665</v>
      </c>
      <c r="T3572" s="11">
        <f t="shared" si="445"/>
        <v>42004.291666666672</v>
      </c>
      <c r="AC3572">
        <f t="shared" si="446"/>
        <v>8</v>
      </c>
      <c r="AD3572">
        <f t="shared" si="447"/>
        <v>13</v>
      </c>
    </row>
    <row r="3573" spans="1:3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122.06666666666666</v>
      </c>
      <c r="P3573" s="5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1">
        <f t="shared" si="444"/>
        <v>41912.858946759261</v>
      </c>
      <c r="T3573" s="11">
        <f t="shared" si="445"/>
        <v>41942.858946759261</v>
      </c>
      <c r="AC3573">
        <f t="shared" si="446"/>
        <v>8</v>
      </c>
      <c r="AD3573">
        <f t="shared" si="447"/>
        <v>13</v>
      </c>
    </row>
    <row r="3574" spans="1:3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100</v>
      </c>
      <c r="P3574" s="5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1">
        <f t="shared" si="444"/>
        <v>42146.570393518516</v>
      </c>
      <c r="T3574" s="11">
        <f t="shared" si="445"/>
        <v>42176.570393518516</v>
      </c>
      <c r="AC3574">
        <f t="shared" si="446"/>
        <v>8</v>
      </c>
      <c r="AD3574">
        <f t="shared" si="447"/>
        <v>13</v>
      </c>
    </row>
    <row r="3575" spans="1:3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102.8</v>
      </c>
      <c r="P3575" s="5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1">
        <f t="shared" si="444"/>
        <v>41921.375532407408</v>
      </c>
      <c r="T3575" s="11">
        <f t="shared" si="445"/>
        <v>41951.417199074072</v>
      </c>
      <c r="AC3575">
        <f t="shared" si="446"/>
        <v>8</v>
      </c>
      <c r="AD3575">
        <f t="shared" si="447"/>
        <v>13</v>
      </c>
    </row>
    <row r="3576" spans="1:3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106.12068965517241</v>
      </c>
      <c r="P3576" s="5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1">
        <f t="shared" si="444"/>
        <v>41926.942685185189</v>
      </c>
      <c r="T3576" s="11">
        <f t="shared" si="445"/>
        <v>41956.984351851846</v>
      </c>
      <c r="AC3576">
        <f t="shared" si="446"/>
        <v>8</v>
      </c>
      <c r="AD3576">
        <f t="shared" si="447"/>
        <v>13</v>
      </c>
    </row>
    <row r="3577" spans="1:3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101.33000000000001</v>
      </c>
      <c r="P3577" s="5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1">
        <f t="shared" si="444"/>
        <v>42561.783877314811</v>
      </c>
      <c r="T3577" s="11">
        <f t="shared" si="445"/>
        <v>42593.165972222225</v>
      </c>
      <c r="AC3577">
        <f t="shared" si="446"/>
        <v>8</v>
      </c>
      <c r="AD3577">
        <f t="shared" si="447"/>
        <v>13</v>
      </c>
    </row>
    <row r="3578" spans="1:3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100</v>
      </c>
      <c r="P3578" s="5">
        <f t="shared" si="441"/>
        <v>20</v>
      </c>
      <c r="Q3578" t="str">
        <f t="shared" si="442"/>
        <v>theater</v>
      </c>
      <c r="R3578" t="str">
        <f t="shared" si="443"/>
        <v>plays</v>
      </c>
      <c r="S3578" s="11">
        <f t="shared" si="444"/>
        <v>42649.54923611111</v>
      </c>
      <c r="T3578" s="11">
        <f t="shared" si="445"/>
        <v>42709.590902777782</v>
      </c>
      <c r="AC3578">
        <f t="shared" si="446"/>
        <v>8</v>
      </c>
      <c r="AD3578">
        <f t="shared" si="447"/>
        <v>13</v>
      </c>
    </row>
    <row r="3579" spans="1:3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130</v>
      </c>
      <c r="P3579" s="5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1">
        <f t="shared" si="444"/>
        <v>42093.786840277782</v>
      </c>
      <c r="T3579" s="11">
        <f t="shared" si="445"/>
        <v>42120.26944444445</v>
      </c>
      <c r="AC3579">
        <f t="shared" si="446"/>
        <v>8</v>
      </c>
      <c r="AD3579">
        <f t="shared" si="447"/>
        <v>13</v>
      </c>
    </row>
    <row r="3580" spans="1:3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100.01333333333334</v>
      </c>
      <c r="P3580" s="5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1">
        <f t="shared" si="444"/>
        <v>42460.733530092592</v>
      </c>
      <c r="T3580" s="11">
        <f t="shared" si="445"/>
        <v>42490.733530092592</v>
      </c>
      <c r="AC3580">
        <f t="shared" si="446"/>
        <v>8</v>
      </c>
      <c r="AD3580">
        <f t="shared" si="447"/>
        <v>13</v>
      </c>
    </row>
    <row r="3581" spans="1:3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100</v>
      </c>
      <c r="P3581" s="5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1">
        <f t="shared" si="444"/>
        <v>42430.762222222227</v>
      </c>
      <c r="T3581" s="11">
        <f t="shared" si="445"/>
        <v>42460.720555555556</v>
      </c>
      <c r="AC3581">
        <f t="shared" si="446"/>
        <v>8</v>
      </c>
      <c r="AD3581">
        <f t="shared" si="447"/>
        <v>13</v>
      </c>
    </row>
    <row r="3582" spans="1:3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113.88888888888889</v>
      </c>
      <c r="P3582" s="5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1">
        <f t="shared" si="444"/>
        <v>42026.176180555558</v>
      </c>
      <c r="T3582" s="11">
        <f t="shared" si="445"/>
        <v>42064.207638888889</v>
      </c>
      <c r="AC3582">
        <f t="shared" si="446"/>
        <v>8</v>
      </c>
      <c r="AD3582">
        <f t="shared" si="447"/>
        <v>13</v>
      </c>
    </row>
    <row r="3583" spans="1:3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100</v>
      </c>
      <c r="P3583" s="5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1">
        <f t="shared" si="444"/>
        <v>41836.471180555556</v>
      </c>
      <c r="T3583" s="11">
        <f t="shared" si="445"/>
        <v>41850.471180555556</v>
      </c>
      <c r="AC3583">
        <f t="shared" si="446"/>
        <v>8</v>
      </c>
      <c r="AD3583">
        <f t="shared" si="447"/>
        <v>13</v>
      </c>
    </row>
    <row r="3584" spans="1:3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287</v>
      </c>
      <c r="P3584" s="5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1">
        <f t="shared" si="444"/>
        <v>42451.095856481479</v>
      </c>
      <c r="T3584" s="11">
        <f t="shared" si="445"/>
        <v>42465.095856481479</v>
      </c>
      <c r="AC3584">
        <f t="shared" si="446"/>
        <v>8</v>
      </c>
      <c r="AD3584">
        <f t="shared" si="447"/>
        <v>13</v>
      </c>
    </row>
    <row r="3585" spans="1:3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108.5</v>
      </c>
      <c r="P3585" s="5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1">
        <f t="shared" si="444"/>
        <v>42418.425983796296</v>
      </c>
      <c r="T3585" s="11">
        <f t="shared" si="445"/>
        <v>42478.384317129632</v>
      </c>
      <c r="AC3585">
        <f t="shared" si="446"/>
        <v>8</v>
      </c>
      <c r="AD3585">
        <f t="shared" si="447"/>
        <v>13</v>
      </c>
    </row>
    <row r="3586" spans="1:3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115.5</v>
      </c>
      <c r="P3586" s="5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1">
        <f t="shared" si="444"/>
        <v>42168.316481481481</v>
      </c>
      <c r="T3586" s="11">
        <f t="shared" si="445"/>
        <v>42198.316481481481</v>
      </c>
      <c r="AC3586">
        <f t="shared" si="446"/>
        <v>8</v>
      </c>
      <c r="AD3586">
        <f t="shared" si="447"/>
        <v>13</v>
      </c>
    </row>
    <row r="3587" spans="1:3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(E3587/D3587)*100</f>
        <v>119.11764705882352</v>
      </c>
      <c r="P3587" s="5">
        <f t="shared" ref="P3587:P3650" si="449">E3587/L3587</f>
        <v>176.08695652173913</v>
      </c>
      <c r="Q3587" t="str">
        <f t="shared" ref="Q3587:Q3650" si="450">LEFT(N3587,AC3587-1)</f>
        <v>theater</v>
      </c>
      <c r="R3587" t="str">
        <f t="shared" ref="R3587:R3650" si="451">RIGHT(N3587,AD3587-AC3587)</f>
        <v>plays</v>
      </c>
      <c r="S3587" s="11">
        <f t="shared" ref="S3587:S3650" si="452">(J3587/86400)+DATE(1970,1,1)</f>
        <v>41964.716319444444</v>
      </c>
      <c r="T3587" s="11">
        <f t="shared" ref="T3587:T3650" si="453">(I3587/86400)+DATE(1970,1,1)</f>
        <v>41994.716319444444</v>
      </c>
      <c r="AC3587">
        <f t="shared" ref="AC3587:AC3650" si="454">FIND("/",N3587)</f>
        <v>8</v>
      </c>
      <c r="AD3587">
        <f t="shared" ref="AD3587:AD3650" si="455">LEN(N3587)</f>
        <v>13</v>
      </c>
    </row>
    <row r="3588" spans="1:3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109.42666666666668</v>
      </c>
      <c r="P3588" s="5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1">
        <f t="shared" si="452"/>
        <v>42576.697569444441</v>
      </c>
      <c r="T3588" s="11">
        <f t="shared" si="453"/>
        <v>42636.697569444441</v>
      </c>
      <c r="AC3588">
        <f t="shared" si="454"/>
        <v>8</v>
      </c>
      <c r="AD3588">
        <f t="shared" si="455"/>
        <v>13</v>
      </c>
    </row>
    <row r="3589" spans="1:3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126.6</v>
      </c>
      <c r="P3589" s="5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1">
        <f t="shared" si="452"/>
        <v>42503.539976851855</v>
      </c>
      <c r="T3589" s="11">
        <f t="shared" si="453"/>
        <v>42548.791666666672</v>
      </c>
      <c r="AC3589">
        <f t="shared" si="454"/>
        <v>8</v>
      </c>
      <c r="AD3589">
        <f t="shared" si="455"/>
        <v>13</v>
      </c>
    </row>
    <row r="3590" spans="1:3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100.49999999999999</v>
      </c>
      <c r="P3590" s="5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1">
        <f t="shared" si="452"/>
        <v>42101.828819444447</v>
      </c>
      <c r="T3590" s="11">
        <f t="shared" si="453"/>
        <v>42123.958333333328</v>
      </c>
      <c r="AC3590">
        <f t="shared" si="454"/>
        <v>8</v>
      </c>
      <c r="AD3590">
        <f t="shared" si="455"/>
        <v>13</v>
      </c>
    </row>
    <row r="3591" spans="1:3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127.49999999999999</v>
      </c>
      <c r="P3591" s="5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1">
        <f t="shared" si="452"/>
        <v>42125.647534722222</v>
      </c>
      <c r="T3591" s="11">
        <f t="shared" si="453"/>
        <v>42150.647534722222</v>
      </c>
      <c r="AC3591">
        <f t="shared" si="454"/>
        <v>8</v>
      </c>
      <c r="AD3591">
        <f t="shared" si="455"/>
        <v>13</v>
      </c>
    </row>
    <row r="3592" spans="1:3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100.05999999999999</v>
      </c>
      <c r="P3592" s="5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1">
        <f t="shared" si="452"/>
        <v>41902.333726851852</v>
      </c>
      <c r="T3592" s="11">
        <f t="shared" si="453"/>
        <v>41932.333726851852</v>
      </c>
      <c r="AC3592">
        <f t="shared" si="454"/>
        <v>8</v>
      </c>
      <c r="AD3592">
        <f t="shared" si="455"/>
        <v>13</v>
      </c>
    </row>
    <row r="3593" spans="1:3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175</v>
      </c>
      <c r="P3593" s="5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1">
        <f t="shared" si="452"/>
        <v>42003.948425925926</v>
      </c>
      <c r="T3593" s="11">
        <f t="shared" si="453"/>
        <v>42028.207638888889</v>
      </c>
      <c r="AC3593">
        <f t="shared" si="454"/>
        <v>8</v>
      </c>
      <c r="AD3593">
        <f t="shared" si="455"/>
        <v>13</v>
      </c>
    </row>
    <row r="3594" spans="1:3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127.25</v>
      </c>
      <c r="P3594" s="5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1">
        <f t="shared" si="452"/>
        <v>41988.829942129625</v>
      </c>
      <c r="T3594" s="11">
        <f t="shared" si="453"/>
        <v>42046.207638888889</v>
      </c>
      <c r="AC3594">
        <f t="shared" si="454"/>
        <v>8</v>
      </c>
      <c r="AD3594">
        <f t="shared" si="455"/>
        <v>13</v>
      </c>
    </row>
    <row r="3595" spans="1:3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110.63333333333334</v>
      </c>
      <c r="P3595" s="5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1">
        <f t="shared" si="452"/>
        <v>41974.898599537039</v>
      </c>
      <c r="T3595" s="11">
        <f t="shared" si="453"/>
        <v>42009.851388888885</v>
      </c>
      <c r="AC3595">
        <f t="shared" si="454"/>
        <v>8</v>
      </c>
      <c r="AD3595">
        <f t="shared" si="455"/>
        <v>13</v>
      </c>
    </row>
    <row r="3596" spans="1:3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125.93749999999999</v>
      </c>
      <c r="P3596" s="5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1">
        <f t="shared" si="452"/>
        <v>42592.066921296297</v>
      </c>
      <c r="T3596" s="11">
        <f t="shared" si="453"/>
        <v>42617.066921296297</v>
      </c>
      <c r="AC3596">
        <f t="shared" si="454"/>
        <v>8</v>
      </c>
      <c r="AD3596">
        <f t="shared" si="455"/>
        <v>13</v>
      </c>
    </row>
    <row r="3597" spans="1:3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118.5</v>
      </c>
      <c r="P3597" s="5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1">
        <f t="shared" si="452"/>
        <v>42050.008368055554</v>
      </c>
      <c r="T3597" s="11">
        <f t="shared" si="453"/>
        <v>42076.290972222225</v>
      </c>
      <c r="AC3597">
        <f t="shared" si="454"/>
        <v>8</v>
      </c>
      <c r="AD3597">
        <f t="shared" si="455"/>
        <v>13</v>
      </c>
    </row>
    <row r="3598" spans="1:3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107.72727272727273</v>
      </c>
      <c r="P3598" s="5">
        <f t="shared" si="449"/>
        <v>79</v>
      </c>
      <c r="Q3598" t="str">
        <f t="shared" si="450"/>
        <v>theater</v>
      </c>
      <c r="R3598" t="str">
        <f t="shared" si="451"/>
        <v>plays</v>
      </c>
      <c r="S3598" s="11">
        <f t="shared" si="452"/>
        <v>41856.715069444443</v>
      </c>
      <c r="T3598" s="11">
        <f t="shared" si="453"/>
        <v>41877.715069444443</v>
      </c>
      <c r="AC3598">
        <f t="shared" si="454"/>
        <v>8</v>
      </c>
      <c r="AD3598">
        <f t="shared" si="455"/>
        <v>13</v>
      </c>
    </row>
    <row r="3599" spans="1:3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102.60000000000001</v>
      </c>
      <c r="P3599" s="5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1">
        <f t="shared" si="452"/>
        <v>42417.585532407407</v>
      </c>
      <c r="T3599" s="11">
        <f t="shared" si="453"/>
        <v>42432.249305555553</v>
      </c>
      <c r="AC3599">
        <f t="shared" si="454"/>
        <v>8</v>
      </c>
      <c r="AD3599">
        <f t="shared" si="455"/>
        <v>13</v>
      </c>
    </row>
    <row r="3600" spans="1:3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110.1</v>
      </c>
      <c r="P3600" s="5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1">
        <f t="shared" si="452"/>
        <v>41866.79886574074</v>
      </c>
      <c r="T3600" s="11">
        <f t="shared" si="453"/>
        <v>41885.207638888889</v>
      </c>
      <c r="AC3600">
        <f t="shared" si="454"/>
        <v>8</v>
      </c>
      <c r="AD3600">
        <f t="shared" si="455"/>
        <v>13</v>
      </c>
    </row>
    <row r="3601" spans="1:3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202</v>
      </c>
      <c r="P3601" s="5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1">
        <f t="shared" si="452"/>
        <v>42220.79487268519</v>
      </c>
      <c r="T3601" s="11">
        <f t="shared" si="453"/>
        <v>42246</v>
      </c>
      <c r="AC3601">
        <f t="shared" si="454"/>
        <v>8</v>
      </c>
      <c r="AD3601">
        <f t="shared" si="455"/>
        <v>13</v>
      </c>
    </row>
    <row r="3602" spans="1:3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130</v>
      </c>
      <c r="P3602" s="5">
        <f t="shared" si="449"/>
        <v>3.25</v>
      </c>
      <c r="Q3602" t="str">
        <f t="shared" si="450"/>
        <v>theater</v>
      </c>
      <c r="R3602" t="str">
        <f t="shared" si="451"/>
        <v>plays</v>
      </c>
      <c r="S3602" s="11">
        <f t="shared" si="452"/>
        <v>42628.849120370374</v>
      </c>
      <c r="T3602" s="11">
        <f t="shared" si="453"/>
        <v>42656.849120370374</v>
      </c>
      <c r="AC3602">
        <f t="shared" si="454"/>
        <v>8</v>
      </c>
      <c r="AD3602">
        <f t="shared" si="455"/>
        <v>13</v>
      </c>
    </row>
    <row r="3603" spans="1:3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104.35000000000001</v>
      </c>
      <c r="P3603" s="5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1">
        <f t="shared" si="452"/>
        <v>41990.99863425926</v>
      </c>
      <c r="T3603" s="11">
        <f t="shared" si="453"/>
        <v>42020.99863425926</v>
      </c>
      <c r="AC3603">
        <f t="shared" si="454"/>
        <v>8</v>
      </c>
      <c r="AD3603">
        <f t="shared" si="455"/>
        <v>13</v>
      </c>
    </row>
    <row r="3604" spans="1:3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100.05</v>
      </c>
      <c r="P3604" s="5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1">
        <f t="shared" si="452"/>
        <v>42447.894432870366</v>
      </c>
      <c r="T3604" s="11">
        <f t="shared" si="453"/>
        <v>42507.894432870366</v>
      </c>
      <c r="AC3604">
        <f t="shared" si="454"/>
        <v>8</v>
      </c>
      <c r="AD3604">
        <f t="shared" si="455"/>
        <v>13</v>
      </c>
    </row>
    <row r="3605" spans="1:3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170.66666666666669</v>
      </c>
      <c r="P3605" s="5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1">
        <f t="shared" si="452"/>
        <v>42283.864351851851</v>
      </c>
      <c r="T3605" s="11">
        <f t="shared" si="453"/>
        <v>42313.906018518523</v>
      </c>
      <c r="AC3605">
        <f t="shared" si="454"/>
        <v>8</v>
      </c>
      <c r="AD3605">
        <f t="shared" si="455"/>
        <v>13</v>
      </c>
    </row>
    <row r="3606" spans="1:3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112.83333333333334</v>
      </c>
      <c r="P3606" s="5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1">
        <f t="shared" si="452"/>
        <v>42483.015694444446</v>
      </c>
      <c r="T3606" s="11">
        <f t="shared" si="453"/>
        <v>42489.290972222225</v>
      </c>
      <c r="AC3606">
        <f t="shared" si="454"/>
        <v>8</v>
      </c>
      <c r="AD3606">
        <f t="shared" si="455"/>
        <v>13</v>
      </c>
    </row>
    <row r="3607" spans="1:3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184</v>
      </c>
      <c r="P3607" s="5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1">
        <f t="shared" si="452"/>
        <v>42383.793124999997</v>
      </c>
      <c r="T3607" s="11">
        <f t="shared" si="453"/>
        <v>42413.793124999997</v>
      </c>
      <c r="AC3607">
        <f t="shared" si="454"/>
        <v>8</v>
      </c>
      <c r="AD3607">
        <f t="shared" si="455"/>
        <v>13</v>
      </c>
    </row>
    <row r="3608" spans="1:3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130.26666666666665</v>
      </c>
      <c r="P3608" s="5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1">
        <f t="shared" si="452"/>
        <v>42566.604826388888</v>
      </c>
      <c r="T3608" s="11">
        <f t="shared" si="453"/>
        <v>42596.604826388888</v>
      </c>
      <c r="AC3608">
        <f t="shared" si="454"/>
        <v>8</v>
      </c>
      <c r="AD3608">
        <f t="shared" si="455"/>
        <v>13</v>
      </c>
    </row>
    <row r="3609" spans="1:3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105.45454545454544</v>
      </c>
      <c r="P3609" s="5">
        <f t="shared" si="449"/>
        <v>29</v>
      </c>
      <c r="Q3609" t="str">
        <f t="shared" si="450"/>
        <v>theater</v>
      </c>
      <c r="R3609" t="str">
        <f t="shared" si="451"/>
        <v>plays</v>
      </c>
      <c r="S3609" s="11">
        <f t="shared" si="452"/>
        <v>42338.963912037041</v>
      </c>
      <c r="T3609" s="11">
        <f t="shared" si="453"/>
        <v>42353</v>
      </c>
      <c r="AC3609">
        <f t="shared" si="454"/>
        <v>8</v>
      </c>
      <c r="AD3609">
        <f t="shared" si="455"/>
        <v>13</v>
      </c>
    </row>
    <row r="3610" spans="1:3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100</v>
      </c>
      <c r="P3610" s="5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1">
        <f t="shared" si="452"/>
        <v>42506.709374999999</v>
      </c>
      <c r="T3610" s="11">
        <f t="shared" si="453"/>
        <v>42538.583333333328</v>
      </c>
      <c r="AC3610">
        <f t="shared" si="454"/>
        <v>8</v>
      </c>
      <c r="AD3610">
        <f t="shared" si="455"/>
        <v>13</v>
      </c>
    </row>
    <row r="3611" spans="1:3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153.31632653061226</v>
      </c>
      <c r="P3611" s="5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1">
        <f t="shared" si="452"/>
        <v>42429.991724537038</v>
      </c>
      <c r="T3611" s="11">
        <f t="shared" si="453"/>
        <v>42459.950057870374</v>
      </c>
      <c r="AC3611">
        <f t="shared" si="454"/>
        <v>8</v>
      </c>
      <c r="AD3611">
        <f t="shared" si="455"/>
        <v>13</v>
      </c>
    </row>
    <row r="3612" spans="1:3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162.30000000000001</v>
      </c>
      <c r="P3612" s="5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1">
        <f t="shared" si="452"/>
        <v>42203.432129629626</v>
      </c>
      <c r="T3612" s="11">
        <f t="shared" si="453"/>
        <v>42233.432129629626</v>
      </c>
      <c r="AC3612">
        <f t="shared" si="454"/>
        <v>8</v>
      </c>
      <c r="AD3612">
        <f t="shared" si="455"/>
        <v>13</v>
      </c>
    </row>
    <row r="3613" spans="1:3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136</v>
      </c>
      <c r="P3613" s="5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1">
        <f t="shared" si="452"/>
        <v>42072.370381944449</v>
      </c>
      <c r="T3613" s="11">
        <f t="shared" si="453"/>
        <v>42102.370381944449</v>
      </c>
      <c r="AC3613">
        <f t="shared" si="454"/>
        <v>8</v>
      </c>
      <c r="AD3613">
        <f t="shared" si="455"/>
        <v>13</v>
      </c>
    </row>
    <row r="3614" spans="1:3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144.4</v>
      </c>
      <c r="P3614" s="5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1">
        <f t="shared" si="452"/>
        <v>41789.726979166662</v>
      </c>
      <c r="T3614" s="11">
        <f t="shared" si="453"/>
        <v>41799.726979166662</v>
      </c>
      <c r="AC3614">
        <f t="shared" si="454"/>
        <v>8</v>
      </c>
      <c r="AD3614">
        <f t="shared" si="455"/>
        <v>13</v>
      </c>
    </row>
    <row r="3615" spans="1:3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100</v>
      </c>
      <c r="P3615" s="5">
        <f t="shared" si="449"/>
        <v>62.5</v>
      </c>
      <c r="Q3615" t="str">
        <f t="shared" si="450"/>
        <v>theater</v>
      </c>
      <c r="R3615" t="str">
        <f t="shared" si="451"/>
        <v>plays</v>
      </c>
      <c r="S3615" s="11">
        <f t="shared" si="452"/>
        <v>41788.58997685185</v>
      </c>
      <c r="T3615" s="11">
        <f t="shared" si="453"/>
        <v>41818.58997685185</v>
      </c>
      <c r="AC3615">
        <f t="shared" si="454"/>
        <v>8</v>
      </c>
      <c r="AD3615">
        <f t="shared" si="455"/>
        <v>13</v>
      </c>
    </row>
    <row r="3616" spans="1:3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100.8</v>
      </c>
      <c r="P3616" s="5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1">
        <f t="shared" si="452"/>
        <v>42144.041851851856</v>
      </c>
      <c r="T3616" s="11">
        <f t="shared" si="453"/>
        <v>42174.041851851856</v>
      </c>
      <c r="AC3616">
        <f t="shared" si="454"/>
        <v>8</v>
      </c>
      <c r="AD3616">
        <f t="shared" si="455"/>
        <v>13</v>
      </c>
    </row>
    <row r="3617" spans="1:3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106.80000000000001</v>
      </c>
      <c r="P3617" s="5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1">
        <f t="shared" si="452"/>
        <v>42318.593703703707</v>
      </c>
      <c r="T3617" s="11">
        <f t="shared" si="453"/>
        <v>42348.593703703707</v>
      </c>
      <c r="AC3617">
        <f t="shared" si="454"/>
        <v>8</v>
      </c>
      <c r="AD3617">
        <f t="shared" si="455"/>
        <v>13</v>
      </c>
    </row>
    <row r="3618" spans="1:3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124.8</v>
      </c>
      <c r="P3618" s="5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1">
        <f t="shared" si="452"/>
        <v>42052.949814814812</v>
      </c>
      <c r="T3618" s="11">
        <f t="shared" si="453"/>
        <v>42082.908148148148</v>
      </c>
      <c r="AC3618">
        <f t="shared" si="454"/>
        <v>8</v>
      </c>
      <c r="AD3618">
        <f t="shared" si="455"/>
        <v>13</v>
      </c>
    </row>
    <row r="3619" spans="1:3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118.91891891891892</v>
      </c>
      <c r="P3619" s="5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1">
        <f t="shared" si="452"/>
        <v>42779.610289351855</v>
      </c>
      <c r="T3619" s="11">
        <f t="shared" si="453"/>
        <v>42794</v>
      </c>
      <c r="AC3619">
        <f t="shared" si="454"/>
        <v>8</v>
      </c>
      <c r="AD3619">
        <f t="shared" si="455"/>
        <v>13</v>
      </c>
    </row>
    <row r="3620" spans="1:3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101</v>
      </c>
      <c r="P3620" s="5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1">
        <f t="shared" si="452"/>
        <v>42128.627893518518</v>
      </c>
      <c r="T3620" s="11">
        <f t="shared" si="453"/>
        <v>42158.627893518518</v>
      </c>
      <c r="AC3620">
        <f t="shared" si="454"/>
        <v>8</v>
      </c>
      <c r="AD3620">
        <f t="shared" si="455"/>
        <v>13</v>
      </c>
    </row>
    <row r="3621" spans="1:3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112.99999999999999</v>
      </c>
      <c r="P3621" s="5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1">
        <f t="shared" si="452"/>
        <v>42661.132245370369</v>
      </c>
      <c r="T3621" s="11">
        <f t="shared" si="453"/>
        <v>42693.916666666672</v>
      </c>
      <c r="AC3621">
        <f t="shared" si="454"/>
        <v>8</v>
      </c>
      <c r="AD3621">
        <f t="shared" si="455"/>
        <v>13</v>
      </c>
    </row>
    <row r="3622" spans="1:3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105.19047619047619</v>
      </c>
      <c r="P3622" s="5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1">
        <f t="shared" si="452"/>
        <v>42037.938206018516</v>
      </c>
      <c r="T3622" s="11">
        <f t="shared" si="453"/>
        <v>42068.166666666672</v>
      </c>
      <c r="AC3622">
        <f t="shared" si="454"/>
        <v>8</v>
      </c>
      <c r="AD3622">
        <f t="shared" si="455"/>
        <v>13</v>
      </c>
    </row>
    <row r="3623" spans="1:3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109.73333333333332</v>
      </c>
      <c r="P3623" s="5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1">
        <f t="shared" si="452"/>
        <v>42619.935694444444</v>
      </c>
      <c r="T3623" s="11">
        <f t="shared" si="453"/>
        <v>42643.875</v>
      </c>
      <c r="AC3623">
        <f t="shared" si="454"/>
        <v>8</v>
      </c>
      <c r="AD3623">
        <f t="shared" si="455"/>
        <v>13</v>
      </c>
    </row>
    <row r="3624" spans="1:3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100.099</v>
      </c>
      <c r="P3624" s="5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1">
        <f t="shared" si="452"/>
        <v>41877.221886574072</v>
      </c>
      <c r="T3624" s="11">
        <f t="shared" si="453"/>
        <v>41910.140972222223</v>
      </c>
      <c r="AC3624">
        <f t="shared" si="454"/>
        <v>8</v>
      </c>
      <c r="AD3624">
        <f t="shared" si="455"/>
        <v>13</v>
      </c>
    </row>
    <row r="3625" spans="1:3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120</v>
      </c>
      <c r="P3625" s="5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1">
        <f t="shared" si="452"/>
        <v>41828.736921296295</v>
      </c>
      <c r="T3625" s="11">
        <f t="shared" si="453"/>
        <v>41846.291666666664</v>
      </c>
      <c r="AC3625">
        <f t="shared" si="454"/>
        <v>8</v>
      </c>
      <c r="AD3625">
        <f t="shared" si="455"/>
        <v>13</v>
      </c>
    </row>
    <row r="3626" spans="1:3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104.93333333333332</v>
      </c>
      <c r="P3626" s="5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1">
        <f t="shared" si="452"/>
        <v>42545.774189814816</v>
      </c>
      <c r="T3626" s="11">
        <f t="shared" si="453"/>
        <v>42605.774189814816</v>
      </c>
      <c r="AC3626">
        <f t="shared" si="454"/>
        <v>8</v>
      </c>
      <c r="AD3626">
        <f t="shared" si="455"/>
        <v>13</v>
      </c>
    </row>
    <row r="3627" spans="1:3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102.66666666666666</v>
      </c>
      <c r="P3627" s="5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1">
        <f t="shared" si="452"/>
        <v>42157.652511574073</v>
      </c>
      <c r="T3627" s="11">
        <f t="shared" si="453"/>
        <v>42187.652511574073</v>
      </c>
      <c r="AC3627">
        <f t="shared" si="454"/>
        <v>8</v>
      </c>
      <c r="AD3627">
        <f t="shared" si="455"/>
        <v>13</v>
      </c>
    </row>
    <row r="3628" spans="1:3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101.82500000000002</v>
      </c>
      <c r="P3628" s="5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1">
        <f t="shared" si="452"/>
        <v>41846.667326388888</v>
      </c>
      <c r="T3628" s="11">
        <f t="shared" si="453"/>
        <v>41867.667326388888</v>
      </c>
      <c r="AC3628">
        <f t="shared" si="454"/>
        <v>8</v>
      </c>
      <c r="AD3628">
        <f t="shared" si="455"/>
        <v>13</v>
      </c>
    </row>
    <row r="3629" spans="1:3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100</v>
      </c>
      <c r="P3629" s="5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1">
        <f t="shared" si="452"/>
        <v>42460.741747685184</v>
      </c>
      <c r="T3629" s="11">
        <f t="shared" si="453"/>
        <v>42511.165972222225</v>
      </c>
      <c r="AC3629">
        <f t="shared" si="454"/>
        <v>8</v>
      </c>
      <c r="AD3629">
        <f t="shared" si="455"/>
        <v>13</v>
      </c>
    </row>
    <row r="3630" spans="1:3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5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1">
        <f t="shared" si="452"/>
        <v>42291.833287037036</v>
      </c>
      <c r="T3630" s="11">
        <f t="shared" si="453"/>
        <v>42351.874953703707</v>
      </c>
      <c r="AC3630">
        <f t="shared" si="454"/>
        <v>8</v>
      </c>
      <c r="AD3630">
        <f t="shared" si="455"/>
        <v>15</v>
      </c>
    </row>
    <row r="3631" spans="1:3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1.9999999999999998E-4</v>
      </c>
      <c r="P3631" s="5">
        <f t="shared" si="449"/>
        <v>1</v>
      </c>
      <c r="Q3631" t="str">
        <f t="shared" si="450"/>
        <v>theater</v>
      </c>
      <c r="R3631" t="str">
        <f t="shared" si="451"/>
        <v>musical</v>
      </c>
      <c r="S3631" s="11">
        <f t="shared" si="452"/>
        <v>42437.094490740739</v>
      </c>
      <c r="T3631" s="11">
        <f t="shared" si="453"/>
        <v>42495.708333333328</v>
      </c>
      <c r="AC3631">
        <f t="shared" si="454"/>
        <v>8</v>
      </c>
      <c r="AD3631">
        <f t="shared" si="455"/>
        <v>15</v>
      </c>
    </row>
    <row r="3632" spans="1:3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3.3333333333333333E-2</v>
      </c>
      <c r="P3632" s="5">
        <f t="shared" si="449"/>
        <v>1</v>
      </c>
      <c r="Q3632" t="str">
        <f t="shared" si="450"/>
        <v>theater</v>
      </c>
      <c r="R3632" t="str">
        <f t="shared" si="451"/>
        <v>musical</v>
      </c>
      <c r="S3632" s="11">
        <f t="shared" si="452"/>
        <v>41942.84710648148</v>
      </c>
      <c r="T3632" s="11">
        <f t="shared" si="453"/>
        <v>41972.888773148152</v>
      </c>
      <c r="AC3632">
        <f t="shared" si="454"/>
        <v>8</v>
      </c>
      <c r="AD3632">
        <f t="shared" si="455"/>
        <v>15</v>
      </c>
    </row>
    <row r="3633" spans="1:3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51.023391812865491</v>
      </c>
      <c r="P3633" s="5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1">
        <f t="shared" si="452"/>
        <v>41880.753437499996</v>
      </c>
      <c r="T3633" s="11">
        <f t="shared" si="453"/>
        <v>41905.165972222225</v>
      </c>
      <c r="AC3633">
        <f t="shared" si="454"/>
        <v>8</v>
      </c>
      <c r="AD3633">
        <f t="shared" si="455"/>
        <v>15</v>
      </c>
    </row>
    <row r="3634" spans="1:3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20</v>
      </c>
      <c r="P3634" s="5">
        <f t="shared" si="449"/>
        <v>100</v>
      </c>
      <c r="Q3634" t="str">
        <f t="shared" si="450"/>
        <v>theater</v>
      </c>
      <c r="R3634" t="str">
        <f t="shared" si="451"/>
        <v>musical</v>
      </c>
      <c r="S3634" s="11">
        <f t="shared" si="452"/>
        <v>41946.936909722222</v>
      </c>
      <c r="T3634" s="11">
        <f t="shared" si="453"/>
        <v>41966.936909722222</v>
      </c>
      <c r="AC3634">
        <f t="shared" si="454"/>
        <v>8</v>
      </c>
      <c r="AD3634">
        <f t="shared" si="455"/>
        <v>15</v>
      </c>
    </row>
    <row r="3635" spans="1:3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35.24</v>
      </c>
      <c r="P3635" s="5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1">
        <f t="shared" si="452"/>
        <v>42649.623460648145</v>
      </c>
      <c r="T3635" s="11">
        <f t="shared" si="453"/>
        <v>42693.041666666672</v>
      </c>
      <c r="AC3635">
        <f t="shared" si="454"/>
        <v>8</v>
      </c>
      <c r="AD3635">
        <f t="shared" si="455"/>
        <v>15</v>
      </c>
    </row>
    <row r="3636" spans="1:3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4.246666666666667</v>
      </c>
      <c r="P3636" s="5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1">
        <f t="shared" si="452"/>
        <v>42701.166365740741</v>
      </c>
      <c r="T3636" s="11">
        <f t="shared" si="453"/>
        <v>42749.165972222225</v>
      </c>
      <c r="AC3636">
        <f t="shared" si="454"/>
        <v>8</v>
      </c>
      <c r="AD3636">
        <f t="shared" si="455"/>
        <v>15</v>
      </c>
    </row>
    <row r="3637" spans="1:3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36.457142857142856</v>
      </c>
      <c r="P3637" s="5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1">
        <f t="shared" si="452"/>
        <v>42450.88282407407</v>
      </c>
      <c r="T3637" s="11">
        <f t="shared" si="453"/>
        <v>42480.88282407407</v>
      </c>
      <c r="AC3637">
        <f t="shared" si="454"/>
        <v>8</v>
      </c>
      <c r="AD3637">
        <f t="shared" si="455"/>
        <v>15</v>
      </c>
    </row>
    <row r="3638" spans="1:3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5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1">
        <f t="shared" si="452"/>
        <v>42226.694780092592</v>
      </c>
      <c r="T3638" s="11">
        <f t="shared" si="453"/>
        <v>42261.694780092592</v>
      </c>
      <c r="AC3638">
        <f t="shared" si="454"/>
        <v>8</v>
      </c>
      <c r="AD3638">
        <f t="shared" si="455"/>
        <v>15</v>
      </c>
    </row>
    <row r="3639" spans="1:3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30.866666666666664</v>
      </c>
      <c r="P3639" s="5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1">
        <f t="shared" si="452"/>
        <v>41975.700636574074</v>
      </c>
      <c r="T3639" s="11">
        <f t="shared" si="453"/>
        <v>42005.700636574074</v>
      </c>
      <c r="AC3639">
        <f t="shared" si="454"/>
        <v>8</v>
      </c>
      <c r="AD3639">
        <f t="shared" si="455"/>
        <v>15</v>
      </c>
    </row>
    <row r="3640" spans="1:3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6.5454545454545459</v>
      </c>
      <c r="P3640" s="5">
        <f t="shared" si="449"/>
        <v>108</v>
      </c>
      <c r="Q3640" t="str">
        <f t="shared" si="450"/>
        <v>theater</v>
      </c>
      <c r="R3640" t="str">
        <f t="shared" si="451"/>
        <v>musical</v>
      </c>
      <c r="S3640" s="11">
        <f t="shared" si="452"/>
        <v>42053.672824074078</v>
      </c>
      <c r="T3640" s="11">
        <f t="shared" si="453"/>
        <v>42113.631157407406</v>
      </c>
      <c r="AC3640">
        <f t="shared" si="454"/>
        <v>8</v>
      </c>
      <c r="AD3640">
        <f t="shared" si="455"/>
        <v>15</v>
      </c>
    </row>
    <row r="3641" spans="1:3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4.0000000000000001E-3</v>
      </c>
      <c r="P3641" s="5">
        <f t="shared" si="449"/>
        <v>1</v>
      </c>
      <c r="Q3641" t="str">
        <f t="shared" si="450"/>
        <v>theater</v>
      </c>
      <c r="R3641" t="str">
        <f t="shared" si="451"/>
        <v>musical</v>
      </c>
      <c r="S3641" s="11">
        <f t="shared" si="452"/>
        <v>42590.677152777775</v>
      </c>
      <c r="T3641" s="11">
        <f t="shared" si="453"/>
        <v>42650.632638888885</v>
      </c>
      <c r="AC3641">
        <f t="shared" si="454"/>
        <v>8</v>
      </c>
      <c r="AD3641">
        <f t="shared" si="455"/>
        <v>15</v>
      </c>
    </row>
    <row r="3642" spans="1:3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</v>
      </c>
      <c r="P3642" s="5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1">
        <f t="shared" si="452"/>
        <v>42104.781597222223</v>
      </c>
      <c r="T3642" s="11">
        <f t="shared" si="453"/>
        <v>42134.781597222223</v>
      </c>
      <c r="AC3642">
        <f t="shared" si="454"/>
        <v>8</v>
      </c>
      <c r="AD3642">
        <f t="shared" si="455"/>
        <v>15</v>
      </c>
    </row>
    <row r="3643" spans="1:3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5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1">
        <f t="shared" si="452"/>
        <v>41899.627071759256</v>
      </c>
      <c r="T3643" s="11">
        <f t="shared" si="453"/>
        <v>41917.208333333336</v>
      </c>
      <c r="AC3643">
        <f t="shared" si="454"/>
        <v>8</v>
      </c>
      <c r="AD3643">
        <f t="shared" si="455"/>
        <v>15</v>
      </c>
    </row>
    <row r="3644" spans="1:3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2.1428571428571428</v>
      </c>
      <c r="P3644" s="5">
        <f t="shared" si="449"/>
        <v>7.5</v>
      </c>
      <c r="Q3644" t="str">
        <f t="shared" si="450"/>
        <v>theater</v>
      </c>
      <c r="R3644" t="str">
        <f t="shared" si="451"/>
        <v>musical</v>
      </c>
      <c r="S3644" s="11">
        <f t="shared" si="452"/>
        <v>42297.816284722227</v>
      </c>
      <c r="T3644" s="11">
        <f t="shared" si="453"/>
        <v>42338.708333333328</v>
      </c>
      <c r="AC3644">
        <f t="shared" si="454"/>
        <v>8</v>
      </c>
      <c r="AD3644">
        <f t="shared" si="455"/>
        <v>15</v>
      </c>
    </row>
    <row r="3645" spans="1:3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5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1">
        <f t="shared" si="452"/>
        <v>42285.143969907411</v>
      </c>
      <c r="T3645" s="11">
        <f t="shared" si="453"/>
        <v>42325.185636574075</v>
      </c>
      <c r="AC3645">
        <f t="shared" si="454"/>
        <v>8</v>
      </c>
      <c r="AD3645">
        <f t="shared" si="455"/>
        <v>15</v>
      </c>
    </row>
    <row r="3646" spans="1:3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16.420000000000002</v>
      </c>
      <c r="P3646" s="5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1">
        <f t="shared" si="452"/>
        <v>42409.241747685184</v>
      </c>
      <c r="T3646" s="11">
        <f t="shared" si="453"/>
        <v>42437.207638888889</v>
      </c>
      <c r="AC3646">
        <f t="shared" si="454"/>
        <v>8</v>
      </c>
      <c r="AD3646">
        <f t="shared" si="455"/>
        <v>15</v>
      </c>
    </row>
    <row r="3647" spans="1:3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0.1</v>
      </c>
      <c r="P3647" s="5">
        <f t="shared" si="449"/>
        <v>1</v>
      </c>
      <c r="Q3647" t="str">
        <f t="shared" si="450"/>
        <v>theater</v>
      </c>
      <c r="R3647" t="str">
        <f t="shared" si="451"/>
        <v>musical</v>
      </c>
      <c r="S3647" s="11">
        <f t="shared" si="452"/>
        <v>42665.970347222217</v>
      </c>
      <c r="T3647" s="11">
        <f t="shared" si="453"/>
        <v>42696.012013888889</v>
      </c>
      <c r="AC3647">
        <f t="shared" si="454"/>
        <v>8</v>
      </c>
      <c r="AD3647">
        <f t="shared" si="455"/>
        <v>15</v>
      </c>
    </row>
    <row r="3648" spans="1:3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4.8099999999999996</v>
      </c>
      <c r="P3648" s="5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1">
        <f t="shared" si="452"/>
        <v>42140.421319444446</v>
      </c>
      <c r="T3648" s="11">
        <f t="shared" si="453"/>
        <v>42171.979166666672</v>
      </c>
      <c r="AC3648">
        <f t="shared" si="454"/>
        <v>8</v>
      </c>
      <c r="AD3648">
        <f t="shared" si="455"/>
        <v>15</v>
      </c>
    </row>
    <row r="3649" spans="1:3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6</v>
      </c>
      <c r="P3649" s="5">
        <f t="shared" si="449"/>
        <v>15</v>
      </c>
      <c r="Q3649" t="str">
        <f t="shared" si="450"/>
        <v>theater</v>
      </c>
      <c r="R3649" t="str">
        <f t="shared" si="451"/>
        <v>musical</v>
      </c>
      <c r="S3649" s="11">
        <f t="shared" si="452"/>
        <v>42598.749155092592</v>
      </c>
      <c r="T3649" s="11">
        <f t="shared" si="453"/>
        <v>42643.749155092592</v>
      </c>
      <c r="AC3649">
        <f t="shared" si="454"/>
        <v>8</v>
      </c>
      <c r="AD3649">
        <f t="shared" si="455"/>
        <v>15</v>
      </c>
    </row>
    <row r="3650" spans="1:3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100.38249999999999</v>
      </c>
      <c r="P3650" s="5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1">
        <f t="shared" si="452"/>
        <v>41887.292187500003</v>
      </c>
      <c r="T3650" s="11">
        <f t="shared" si="453"/>
        <v>41917.292187500003</v>
      </c>
      <c r="AC3650">
        <f t="shared" si="454"/>
        <v>8</v>
      </c>
      <c r="AD3650">
        <f t="shared" si="455"/>
        <v>13</v>
      </c>
    </row>
    <row r="3651" spans="1:3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(E3651/D3651)*100</f>
        <v>104</v>
      </c>
      <c r="P3651" s="5">
        <f t="shared" ref="P3651:P3714" si="457">E3651/L3651</f>
        <v>97.5</v>
      </c>
      <c r="Q3651" t="str">
        <f t="shared" ref="Q3651:Q3714" si="458">LEFT(N3651,AC3651-1)</f>
        <v>theater</v>
      </c>
      <c r="R3651" t="str">
        <f t="shared" ref="R3651:R3714" si="459">RIGHT(N3651,AD3651-AC3651)</f>
        <v>plays</v>
      </c>
      <c r="S3651" s="11">
        <f t="shared" ref="S3651:S3714" si="460">(J3651/86400)+DATE(1970,1,1)</f>
        <v>41780.712893518517</v>
      </c>
      <c r="T3651" s="11">
        <f t="shared" ref="T3651:T3714" si="461">(I3651/86400)+DATE(1970,1,1)</f>
        <v>41806.712893518517</v>
      </c>
      <c r="AC3651">
        <f t="shared" ref="AC3651:AC3714" si="462">FIND("/",N3651)</f>
        <v>8</v>
      </c>
      <c r="AD3651">
        <f t="shared" ref="AD3651:AD3714" si="463">LEN(N3651)</f>
        <v>13</v>
      </c>
    </row>
    <row r="3652" spans="1:3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100</v>
      </c>
      <c r="P3652" s="5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1">
        <f t="shared" si="460"/>
        <v>42381.478981481487</v>
      </c>
      <c r="T3652" s="11">
        <f t="shared" si="461"/>
        <v>42402.478981481487</v>
      </c>
      <c r="AC3652">
        <f t="shared" si="462"/>
        <v>8</v>
      </c>
      <c r="AD3652">
        <f t="shared" si="463"/>
        <v>13</v>
      </c>
    </row>
    <row r="3653" spans="1:3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104</v>
      </c>
      <c r="P3653" s="5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1">
        <f t="shared" si="460"/>
        <v>41828.646319444444</v>
      </c>
      <c r="T3653" s="11">
        <f t="shared" si="461"/>
        <v>41861.665972222225</v>
      </c>
      <c r="AC3653">
        <f t="shared" si="462"/>
        <v>8</v>
      </c>
      <c r="AD3653">
        <f t="shared" si="463"/>
        <v>13</v>
      </c>
    </row>
    <row r="3654" spans="1:3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250.66666666666669</v>
      </c>
      <c r="P3654" s="5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1">
        <f t="shared" si="460"/>
        <v>42596.644699074073</v>
      </c>
      <c r="T3654" s="11">
        <f t="shared" si="461"/>
        <v>42607.165972222225</v>
      </c>
      <c r="AC3654">
        <f t="shared" si="462"/>
        <v>8</v>
      </c>
      <c r="AD3654">
        <f t="shared" si="463"/>
        <v>13</v>
      </c>
    </row>
    <row r="3655" spans="1:3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100.49999999999999</v>
      </c>
      <c r="P3655" s="5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1">
        <f t="shared" si="460"/>
        <v>42191.363506944443</v>
      </c>
      <c r="T3655" s="11">
        <f t="shared" si="461"/>
        <v>42221.363506944443</v>
      </c>
      <c r="AC3655">
        <f t="shared" si="462"/>
        <v>8</v>
      </c>
      <c r="AD3655">
        <f t="shared" si="463"/>
        <v>13</v>
      </c>
    </row>
    <row r="3656" spans="1:3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174.4</v>
      </c>
      <c r="P3656" s="5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1">
        <f t="shared" si="460"/>
        <v>42440.416504629626</v>
      </c>
      <c r="T3656" s="11">
        <f t="shared" si="461"/>
        <v>42463.708333333328</v>
      </c>
      <c r="AC3656">
        <f t="shared" si="462"/>
        <v>8</v>
      </c>
      <c r="AD3656">
        <f t="shared" si="463"/>
        <v>13</v>
      </c>
    </row>
    <row r="3657" spans="1:3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116.26</v>
      </c>
      <c r="P3657" s="5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1">
        <f t="shared" si="460"/>
        <v>42173.803217592591</v>
      </c>
      <c r="T3657" s="11">
        <f t="shared" si="461"/>
        <v>42203.290972222225</v>
      </c>
      <c r="AC3657">
        <f t="shared" si="462"/>
        <v>8</v>
      </c>
      <c r="AD3657">
        <f t="shared" si="463"/>
        <v>13</v>
      </c>
    </row>
    <row r="3658" spans="1:3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105.82000000000001</v>
      </c>
      <c r="P3658" s="5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1">
        <f t="shared" si="460"/>
        <v>42737.910138888888</v>
      </c>
      <c r="T3658" s="11">
        <f t="shared" si="461"/>
        <v>42767.957638888889</v>
      </c>
      <c r="AC3658">
        <f t="shared" si="462"/>
        <v>8</v>
      </c>
      <c r="AD3658">
        <f t="shared" si="463"/>
        <v>13</v>
      </c>
    </row>
    <row r="3659" spans="1:3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110.75</v>
      </c>
      <c r="P3659" s="5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1">
        <f t="shared" si="460"/>
        <v>42499.629849537036</v>
      </c>
      <c r="T3659" s="11">
        <f t="shared" si="461"/>
        <v>42522.904166666667</v>
      </c>
      <c r="AC3659">
        <f t="shared" si="462"/>
        <v>8</v>
      </c>
      <c r="AD3659">
        <f t="shared" si="463"/>
        <v>13</v>
      </c>
    </row>
    <row r="3660" spans="1:3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100.66666666666666</v>
      </c>
      <c r="P3660" s="5">
        <f t="shared" si="457"/>
        <v>75.5</v>
      </c>
      <c r="Q3660" t="str">
        <f t="shared" si="458"/>
        <v>theater</v>
      </c>
      <c r="R3660" t="str">
        <f t="shared" si="459"/>
        <v>plays</v>
      </c>
      <c r="S3660" s="11">
        <f t="shared" si="460"/>
        <v>41775.858564814815</v>
      </c>
      <c r="T3660" s="11">
        <f t="shared" si="461"/>
        <v>41822.165972222225</v>
      </c>
      <c r="AC3660">
        <f t="shared" si="462"/>
        <v>8</v>
      </c>
      <c r="AD3660">
        <f t="shared" si="463"/>
        <v>13</v>
      </c>
    </row>
    <row r="3661" spans="1:3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102.03333333333333</v>
      </c>
      <c r="P3661" s="5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1">
        <f t="shared" si="460"/>
        <v>42055.277199074073</v>
      </c>
      <c r="T3661" s="11">
        <f t="shared" si="461"/>
        <v>42082.610416666663</v>
      </c>
      <c r="AC3661">
        <f t="shared" si="462"/>
        <v>8</v>
      </c>
      <c r="AD3661">
        <f t="shared" si="463"/>
        <v>13</v>
      </c>
    </row>
    <row r="3662" spans="1:3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100</v>
      </c>
      <c r="P3662" s="5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1">
        <f t="shared" si="460"/>
        <v>41971.881076388891</v>
      </c>
      <c r="T3662" s="11">
        <f t="shared" si="461"/>
        <v>41996.881076388891</v>
      </c>
      <c r="AC3662">
        <f t="shared" si="462"/>
        <v>8</v>
      </c>
      <c r="AD3662">
        <f t="shared" si="463"/>
        <v>13</v>
      </c>
    </row>
    <row r="3663" spans="1:3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111.00000000000001</v>
      </c>
      <c r="P3663" s="5">
        <f t="shared" si="457"/>
        <v>92.5</v>
      </c>
      <c r="Q3663" t="str">
        <f t="shared" si="458"/>
        <v>theater</v>
      </c>
      <c r="R3663" t="str">
        <f t="shared" si="459"/>
        <v>plays</v>
      </c>
      <c r="S3663" s="11">
        <f t="shared" si="460"/>
        <v>42447.896666666667</v>
      </c>
      <c r="T3663" s="11">
        <f t="shared" si="461"/>
        <v>42470.166666666672</v>
      </c>
      <c r="AC3663">
        <f t="shared" si="462"/>
        <v>8</v>
      </c>
      <c r="AD3663">
        <f t="shared" si="463"/>
        <v>13</v>
      </c>
    </row>
    <row r="3664" spans="1:3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101.42500000000001</v>
      </c>
      <c r="P3664" s="5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1">
        <f t="shared" si="460"/>
        <v>42064.220069444447</v>
      </c>
      <c r="T3664" s="11">
        <f t="shared" si="461"/>
        <v>42094.178402777776</v>
      </c>
      <c r="AC3664">
        <f t="shared" si="462"/>
        <v>8</v>
      </c>
      <c r="AD3664">
        <f t="shared" si="463"/>
        <v>13</v>
      </c>
    </row>
    <row r="3665" spans="1:3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104</v>
      </c>
      <c r="P3665" s="5">
        <f t="shared" si="457"/>
        <v>26</v>
      </c>
      <c r="Q3665" t="str">
        <f t="shared" si="458"/>
        <v>theater</v>
      </c>
      <c r="R3665" t="str">
        <f t="shared" si="459"/>
        <v>plays</v>
      </c>
      <c r="S3665" s="11">
        <f t="shared" si="460"/>
        <v>42665.451736111107</v>
      </c>
      <c r="T3665" s="11">
        <f t="shared" si="461"/>
        <v>42725.493402777778</v>
      </c>
      <c r="AC3665">
        <f t="shared" si="462"/>
        <v>8</v>
      </c>
      <c r="AD3665">
        <f t="shared" si="463"/>
        <v>13</v>
      </c>
    </row>
    <row r="3666" spans="1:3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109.375</v>
      </c>
      <c r="P3666" s="5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1">
        <f t="shared" si="460"/>
        <v>42523.248715277776</v>
      </c>
      <c r="T3666" s="11">
        <f t="shared" si="461"/>
        <v>42537.248715277776</v>
      </c>
      <c r="AC3666">
        <f t="shared" si="462"/>
        <v>8</v>
      </c>
      <c r="AD3666">
        <f t="shared" si="463"/>
        <v>13</v>
      </c>
    </row>
    <row r="3667" spans="1:3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115.16129032258064</v>
      </c>
      <c r="P3667" s="5">
        <f t="shared" si="457"/>
        <v>51</v>
      </c>
      <c r="Q3667" t="str">
        <f t="shared" si="458"/>
        <v>theater</v>
      </c>
      <c r="R3667" t="str">
        <f t="shared" si="459"/>
        <v>plays</v>
      </c>
      <c r="S3667" s="11">
        <f t="shared" si="460"/>
        <v>42294.808124999996</v>
      </c>
      <c r="T3667" s="11">
        <f t="shared" si="461"/>
        <v>42305.829166666663</v>
      </c>
      <c r="AC3667">
        <f t="shared" si="462"/>
        <v>8</v>
      </c>
      <c r="AD3667">
        <f t="shared" si="463"/>
        <v>13</v>
      </c>
    </row>
    <row r="3668" spans="1:3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100</v>
      </c>
      <c r="P3668" s="5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1">
        <f t="shared" si="460"/>
        <v>41822.90488425926</v>
      </c>
      <c r="T3668" s="11">
        <f t="shared" si="461"/>
        <v>41844.291666666664</v>
      </c>
      <c r="AC3668">
        <f t="shared" si="462"/>
        <v>8</v>
      </c>
      <c r="AD3668">
        <f t="shared" si="463"/>
        <v>13</v>
      </c>
    </row>
    <row r="3669" spans="1:3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103.17033333333335</v>
      </c>
      <c r="P3669" s="5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1">
        <f t="shared" si="460"/>
        <v>42173.970127314809</v>
      </c>
      <c r="T3669" s="11">
        <f t="shared" si="461"/>
        <v>42203.970127314809</v>
      </c>
      <c r="AC3669">
        <f t="shared" si="462"/>
        <v>8</v>
      </c>
      <c r="AD3669">
        <f t="shared" si="463"/>
        <v>13</v>
      </c>
    </row>
    <row r="3670" spans="1:3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103.49999999999999</v>
      </c>
      <c r="P3670" s="5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1">
        <f t="shared" si="460"/>
        <v>42185.556157407409</v>
      </c>
      <c r="T3670" s="11">
        <f t="shared" si="461"/>
        <v>42208.772916666669</v>
      </c>
      <c r="AC3670">
        <f t="shared" si="462"/>
        <v>8</v>
      </c>
      <c r="AD3670">
        <f t="shared" si="463"/>
        <v>13</v>
      </c>
    </row>
    <row r="3671" spans="1:3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138.19999999999999</v>
      </c>
      <c r="P3671" s="5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1">
        <f t="shared" si="460"/>
        <v>42136.675196759257</v>
      </c>
      <c r="T3671" s="11">
        <f t="shared" si="461"/>
        <v>42166.675196759257</v>
      </c>
      <c r="AC3671">
        <f t="shared" si="462"/>
        <v>8</v>
      </c>
      <c r="AD3671">
        <f t="shared" si="463"/>
        <v>13</v>
      </c>
    </row>
    <row r="3672" spans="1:3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109.54545454545455</v>
      </c>
      <c r="P3672" s="5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1">
        <f t="shared" si="460"/>
        <v>42142.514016203699</v>
      </c>
      <c r="T3672" s="11">
        <f t="shared" si="461"/>
        <v>42155.958333333328</v>
      </c>
      <c r="AC3672">
        <f t="shared" si="462"/>
        <v>8</v>
      </c>
      <c r="AD3672">
        <f t="shared" si="463"/>
        <v>13</v>
      </c>
    </row>
    <row r="3673" spans="1:3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100.85714285714286</v>
      </c>
      <c r="P3673" s="5">
        <f t="shared" si="457"/>
        <v>88.25</v>
      </c>
      <c r="Q3673" t="str">
        <f t="shared" si="458"/>
        <v>theater</v>
      </c>
      <c r="R3673" t="str">
        <f t="shared" si="459"/>
        <v>plays</v>
      </c>
      <c r="S3673" s="11">
        <f t="shared" si="460"/>
        <v>41820.62809027778</v>
      </c>
      <c r="T3673" s="11">
        <f t="shared" si="461"/>
        <v>41841.165972222225</v>
      </c>
      <c r="AC3673">
        <f t="shared" si="462"/>
        <v>8</v>
      </c>
      <c r="AD3673">
        <f t="shared" si="463"/>
        <v>13</v>
      </c>
    </row>
    <row r="3674" spans="1:3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101.53333333333335</v>
      </c>
      <c r="P3674" s="5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1">
        <f t="shared" si="460"/>
        <v>41878.946574074071</v>
      </c>
      <c r="T3674" s="11">
        <f t="shared" si="461"/>
        <v>41908.946574074071</v>
      </c>
      <c r="AC3674">
        <f t="shared" si="462"/>
        <v>8</v>
      </c>
      <c r="AD3674">
        <f t="shared" si="463"/>
        <v>13</v>
      </c>
    </row>
    <row r="3675" spans="1:3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113.625</v>
      </c>
      <c r="P3675" s="5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1">
        <f t="shared" si="460"/>
        <v>41914.295104166667</v>
      </c>
      <c r="T3675" s="11">
        <f t="shared" si="461"/>
        <v>41948.536111111112</v>
      </c>
      <c r="AC3675">
        <f t="shared" si="462"/>
        <v>8</v>
      </c>
      <c r="AD3675">
        <f t="shared" si="463"/>
        <v>13</v>
      </c>
    </row>
    <row r="3676" spans="1:3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100</v>
      </c>
      <c r="P3676" s="5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1">
        <f t="shared" si="460"/>
        <v>42556.873020833329</v>
      </c>
      <c r="T3676" s="11">
        <f t="shared" si="461"/>
        <v>42616.873020833329</v>
      </c>
      <c r="AC3676">
        <f t="shared" si="462"/>
        <v>8</v>
      </c>
      <c r="AD3676">
        <f t="shared" si="463"/>
        <v>13</v>
      </c>
    </row>
    <row r="3677" spans="1:3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140</v>
      </c>
      <c r="P3677" s="5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1">
        <f t="shared" si="460"/>
        <v>42493.597013888888</v>
      </c>
      <c r="T3677" s="11">
        <f t="shared" si="461"/>
        <v>42505.958333333328</v>
      </c>
      <c r="AC3677">
        <f t="shared" si="462"/>
        <v>8</v>
      </c>
      <c r="AD3677">
        <f t="shared" si="463"/>
        <v>13</v>
      </c>
    </row>
    <row r="3678" spans="1:3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128.75</v>
      </c>
      <c r="P3678" s="5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1">
        <f t="shared" si="460"/>
        <v>41876.815787037034</v>
      </c>
      <c r="T3678" s="11">
        <f t="shared" si="461"/>
        <v>41894.815787037034</v>
      </c>
      <c r="AC3678">
        <f t="shared" si="462"/>
        <v>8</v>
      </c>
      <c r="AD3678">
        <f t="shared" si="463"/>
        <v>13</v>
      </c>
    </row>
    <row r="3679" spans="1:3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102.90416666666667</v>
      </c>
      <c r="P3679" s="5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1">
        <f t="shared" si="460"/>
        <v>41802.574282407411</v>
      </c>
      <c r="T3679" s="11">
        <f t="shared" si="461"/>
        <v>41823.165972222225</v>
      </c>
      <c r="AC3679">
        <f t="shared" si="462"/>
        <v>8</v>
      </c>
      <c r="AD3679">
        <f t="shared" si="463"/>
        <v>13</v>
      </c>
    </row>
    <row r="3680" spans="1:3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102.49999999999999</v>
      </c>
      <c r="P3680" s="5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1">
        <f t="shared" si="460"/>
        <v>42120.531226851846</v>
      </c>
      <c r="T3680" s="11">
        <f t="shared" si="461"/>
        <v>42155.531226851846</v>
      </c>
      <c r="AC3680">
        <f t="shared" si="462"/>
        <v>8</v>
      </c>
      <c r="AD3680">
        <f t="shared" si="463"/>
        <v>13</v>
      </c>
    </row>
    <row r="3681" spans="1:3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110.1</v>
      </c>
      <c r="P3681" s="5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1">
        <f t="shared" si="460"/>
        <v>41786.761354166665</v>
      </c>
      <c r="T3681" s="11">
        <f t="shared" si="461"/>
        <v>41821.207638888889</v>
      </c>
      <c r="AC3681">
        <f t="shared" si="462"/>
        <v>8</v>
      </c>
      <c r="AD3681">
        <f t="shared" si="463"/>
        <v>13</v>
      </c>
    </row>
    <row r="3682" spans="1:30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112.76666666666667</v>
      </c>
      <c r="P3682" s="5">
        <f t="shared" si="457"/>
        <v>99.5</v>
      </c>
      <c r="Q3682" t="str">
        <f t="shared" si="458"/>
        <v>theater</v>
      </c>
      <c r="R3682" t="str">
        <f t="shared" si="459"/>
        <v>plays</v>
      </c>
      <c r="S3682" s="11">
        <f t="shared" si="460"/>
        <v>42627.454097222224</v>
      </c>
      <c r="T3682" s="11">
        <f t="shared" si="461"/>
        <v>42648.454097222224</v>
      </c>
      <c r="AC3682">
        <f t="shared" si="462"/>
        <v>8</v>
      </c>
      <c r="AD3682">
        <f t="shared" si="463"/>
        <v>13</v>
      </c>
    </row>
    <row r="3683" spans="1:3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111.9</v>
      </c>
      <c r="P3683" s="5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1">
        <f t="shared" si="460"/>
        <v>42374.651504629626</v>
      </c>
      <c r="T3683" s="11">
        <f t="shared" si="461"/>
        <v>42384.651504629626</v>
      </c>
      <c r="AC3683">
        <f t="shared" si="462"/>
        <v>8</v>
      </c>
      <c r="AD3683">
        <f t="shared" si="463"/>
        <v>13</v>
      </c>
    </row>
    <row r="3684" spans="1:3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139.19999999999999</v>
      </c>
      <c r="P3684" s="5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1">
        <f t="shared" si="460"/>
        <v>41772.685393518521</v>
      </c>
      <c r="T3684" s="11">
        <f t="shared" si="461"/>
        <v>41806.290972222225</v>
      </c>
      <c r="AC3684">
        <f t="shared" si="462"/>
        <v>8</v>
      </c>
      <c r="AD3684">
        <f t="shared" si="463"/>
        <v>13</v>
      </c>
    </row>
    <row r="3685" spans="1:3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110.85714285714286</v>
      </c>
      <c r="P3685" s="5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1">
        <f t="shared" si="460"/>
        <v>42633.116851851853</v>
      </c>
      <c r="T3685" s="11">
        <f t="shared" si="461"/>
        <v>42663.116851851853</v>
      </c>
      <c r="AC3685">
        <f t="shared" si="462"/>
        <v>8</v>
      </c>
      <c r="AD3685">
        <f t="shared" si="463"/>
        <v>13</v>
      </c>
    </row>
    <row r="3686" spans="1:3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139.06666666666666</v>
      </c>
      <c r="P3686" s="5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1">
        <f t="shared" si="460"/>
        <v>42219.180393518516</v>
      </c>
      <c r="T3686" s="11">
        <f t="shared" si="461"/>
        <v>42249.180393518516</v>
      </c>
      <c r="AC3686">
        <f t="shared" si="462"/>
        <v>8</v>
      </c>
      <c r="AD3686">
        <f t="shared" si="463"/>
        <v>13</v>
      </c>
    </row>
    <row r="3687" spans="1:3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105.69999999999999</v>
      </c>
      <c r="P3687" s="5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1">
        <f t="shared" si="460"/>
        <v>41753.593275462961</v>
      </c>
      <c r="T3687" s="11">
        <f t="shared" si="461"/>
        <v>41778.875</v>
      </c>
      <c r="AC3687">
        <f t="shared" si="462"/>
        <v>8</v>
      </c>
      <c r="AD3687">
        <f t="shared" si="463"/>
        <v>13</v>
      </c>
    </row>
    <row r="3688" spans="1:3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101.42857142857142</v>
      </c>
      <c r="P3688" s="5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1">
        <f t="shared" si="460"/>
        <v>42230.662731481483</v>
      </c>
      <c r="T3688" s="11">
        <f t="shared" si="461"/>
        <v>42245.165972222225</v>
      </c>
      <c r="AC3688">
        <f t="shared" si="462"/>
        <v>8</v>
      </c>
      <c r="AD3688">
        <f t="shared" si="463"/>
        <v>13</v>
      </c>
    </row>
    <row r="3689" spans="1:3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100.245</v>
      </c>
      <c r="P3689" s="5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1">
        <f t="shared" si="460"/>
        <v>41787.218229166669</v>
      </c>
      <c r="T3689" s="11">
        <f t="shared" si="461"/>
        <v>41817.218229166669</v>
      </c>
      <c r="AC3689">
        <f t="shared" si="462"/>
        <v>8</v>
      </c>
      <c r="AD3689">
        <f t="shared" si="463"/>
        <v>13</v>
      </c>
    </row>
    <row r="3690" spans="1:3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109.16666666666666</v>
      </c>
      <c r="P3690" s="5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1">
        <f t="shared" si="460"/>
        <v>41829.787083333329</v>
      </c>
      <c r="T3690" s="11">
        <f t="shared" si="461"/>
        <v>41859.787083333329</v>
      </c>
      <c r="AC3690">
        <f t="shared" si="462"/>
        <v>8</v>
      </c>
      <c r="AD3690">
        <f t="shared" si="463"/>
        <v>13</v>
      </c>
    </row>
    <row r="3691" spans="1:3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118.33333333333333</v>
      </c>
      <c r="P3691" s="5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1">
        <f t="shared" si="460"/>
        <v>42147.826840277776</v>
      </c>
      <c r="T3691" s="11">
        <f t="shared" si="461"/>
        <v>42176.934027777781</v>
      </c>
      <c r="AC3691">
        <f t="shared" si="462"/>
        <v>8</v>
      </c>
      <c r="AD3691">
        <f t="shared" si="463"/>
        <v>13</v>
      </c>
    </row>
    <row r="3692" spans="1:3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120</v>
      </c>
      <c r="P3692" s="5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1">
        <f t="shared" si="460"/>
        <v>41940.598182870366</v>
      </c>
      <c r="T3692" s="11">
        <f t="shared" si="461"/>
        <v>41970.639849537038</v>
      </c>
      <c r="AC3692">
        <f t="shared" si="462"/>
        <v>8</v>
      </c>
      <c r="AD3692">
        <f t="shared" si="463"/>
        <v>13</v>
      </c>
    </row>
    <row r="3693" spans="1:3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127.96000000000001</v>
      </c>
      <c r="P3693" s="5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1">
        <f t="shared" si="460"/>
        <v>42020.700567129628</v>
      </c>
      <c r="T3693" s="11">
        <f t="shared" si="461"/>
        <v>42065.207638888889</v>
      </c>
      <c r="AC3693">
        <f t="shared" si="462"/>
        <v>8</v>
      </c>
      <c r="AD3693">
        <f t="shared" si="463"/>
        <v>13</v>
      </c>
    </row>
    <row r="3694" spans="1:3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126</v>
      </c>
      <c r="P3694" s="5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1">
        <f t="shared" si="460"/>
        <v>41891.96503472222</v>
      </c>
      <c r="T3694" s="11">
        <f t="shared" si="461"/>
        <v>41901</v>
      </c>
      <c r="AC3694">
        <f t="shared" si="462"/>
        <v>8</v>
      </c>
      <c r="AD3694">
        <f t="shared" si="463"/>
        <v>13</v>
      </c>
    </row>
    <row r="3695" spans="1:3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129.12912912912913</v>
      </c>
      <c r="P3695" s="5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1">
        <f t="shared" si="460"/>
        <v>42309.191307870366</v>
      </c>
      <c r="T3695" s="11">
        <f t="shared" si="461"/>
        <v>42338.9375</v>
      </c>
      <c r="AC3695">
        <f t="shared" si="462"/>
        <v>8</v>
      </c>
      <c r="AD3695">
        <f t="shared" si="463"/>
        <v>13</v>
      </c>
    </row>
    <row r="3696" spans="1:3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107.42857142857143</v>
      </c>
      <c r="P3696" s="5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1">
        <f t="shared" si="460"/>
        <v>42490.133877314816</v>
      </c>
      <c r="T3696" s="11">
        <f t="shared" si="461"/>
        <v>42527.083333333328</v>
      </c>
      <c r="AC3696">
        <f t="shared" si="462"/>
        <v>8</v>
      </c>
      <c r="AD3696">
        <f t="shared" si="463"/>
        <v>13</v>
      </c>
    </row>
    <row r="3697" spans="1:3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100.125</v>
      </c>
      <c r="P3697" s="5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1">
        <f t="shared" si="460"/>
        <v>41995.870486111111</v>
      </c>
      <c r="T3697" s="11">
        <f t="shared" si="461"/>
        <v>42015.870486111111</v>
      </c>
      <c r="AC3697">
        <f t="shared" si="462"/>
        <v>8</v>
      </c>
      <c r="AD3697">
        <f t="shared" si="463"/>
        <v>13</v>
      </c>
    </row>
    <row r="3698" spans="1:3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155</v>
      </c>
      <c r="P3698" s="5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1">
        <f t="shared" si="460"/>
        <v>41988.617083333331</v>
      </c>
      <c r="T3698" s="11">
        <f t="shared" si="461"/>
        <v>42048.617083333331</v>
      </c>
      <c r="AC3698">
        <f t="shared" si="462"/>
        <v>8</v>
      </c>
      <c r="AD3698">
        <f t="shared" si="463"/>
        <v>13</v>
      </c>
    </row>
    <row r="3699" spans="1:3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108</v>
      </c>
      <c r="P3699" s="5">
        <f t="shared" si="457"/>
        <v>72</v>
      </c>
      <c r="Q3699" t="str">
        <f t="shared" si="458"/>
        <v>theater</v>
      </c>
      <c r="R3699" t="str">
        <f t="shared" si="459"/>
        <v>plays</v>
      </c>
      <c r="S3699" s="11">
        <f t="shared" si="460"/>
        <v>42479.465833333335</v>
      </c>
      <c r="T3699" s="11">
        <f t="shared" si="461"/>
        <v>42500.465833333335</v>
      </c>
      <c r="AC3699">
        <f t="shared" si="462"/>
        <v>8</v>
      </c>
      <c r="AD3699">
        <f t="shared" si="463"/>
        <v>13</v>
      </c>
    </row>
    <row r="3700" spans="1:3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110.52</v>
      </c>
      <c r="P3700" s="5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1">
        <f t="shared" si="460"/>
        <v>42401.806562500002</v>
      </c>
      <c r="T3700" s="11">
        <f t="shared" si="461"/>
        <v>42431.806562500002</v>
      </c>
      <c r="AC3700">
        <f t="shared" si="462"/>
        <v>8</v>
      </c>
      <c r="AD3700">
        <f t="shared" si="463"/>
        <v>13</v>
      </c>
    </row>
    <row r="3701" spans="1:3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100.8</v>
      </c>
      <c r="P3701" s="5">
        <f t="shared" si="457"/>
        <v>63</v>
      </c>
      <c r="Q3701" t="str">
        <f t="shared" si="458"/>
        <v>theater</v>
      </c>
      <c r="R3701" t="str">
        <f t="shared" si="459"/>
        <v>plays</v>
      </c>
      <c r="S3701" s="11">
        <f t="shared" si="460"/>
        <v>41897.602037037039</v>
      </c>
      <c r="T3701" s="11">
        <f t="shared" si="461"/>
        <v>41927.602037037039</v>
      </c>
      <c r="AC3701">
        <f t="shared" si="462"/>
        <v>8</v>
      </c>
      <c r="AD3701">
        <f t="shared" si="463"/>
        <v>13</v>
      </c>
    </row>
    <row r="3702" spans="1:3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121.2</v>
      </c>
      <c r="P3702" s="5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1">
        <f t="shared" si="460"/>
        <v>41882.585648148146</v>
      </c>
      <c r="T3702" s="11">
        <f t="shared" si="461"/>
        <v>41912.666666666664</v>
      </c>
      <c r="AC3702">
        <f t="shared" si="462"/>
        <v>8</v>
      </c>
      <c r="AD3702">
        <f t="shared" si="463"/>
        <v>13</v>
      </c>
    </row>
    <row r="3703" spans="1:3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100.33333333333334</v>
      </c>
      <c r="P3703" s="5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1">
        <f t="shared" si="460"/>
        <v>42129.541585648149</v>
      </c>
      <c r="T3703" s="11">
        <f t="shared" si="461"/>
        <v>42159.541585648149</v>
      </c>
      <c r="AC3703">
        <f t="shared" si="462"/>
        <v>8</v>
      </c>
      <c r="AD3703">
        <f t="shared" si="463"/>
        <v>13</v>
      </c>
    </row>
    <row r="3704" spans="1:3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109.16666666666666</v>
      </c>
      <c r="P3704" s="5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1">
        <f t="shared" si="460"/>
        <v>42524.53800925926</v>
      </c>
      <c r="T3704" s="11">
        <f t="shared" si="461"/>
        <v>42561.957638888889</v>
      </c>
      <c r="AC3704">
        <f t="shared" si="462"/>
        <v>8</v>
      </c>
      <c r="AD3704">
        <f t="shared" si="463"/>
        <v>13</v>
      </c>
    </row>
    <row r="3705" spans="1:3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123.42857142857142</v>
      </c>
      <c r="P3705" s="5">
        <f t="shared" si="457"/>
        <v>43.2</v>
      </c>
      <c r="Q3705" t="str">
        <f t="shared" si="458"/>
        <v>theater</v>
      </c>
      <c r="R3705" t="str">
        <f t="shared" si="459"/>
        <v>plays</v>
      </c>
      <c r="S3705" s="11">
        <f t="shared" si="460"/>
        <v>42556.504490740743</v>
      </c>
      <c r="T3705" s="11">
        <f t="shared" si="461"/>
        <v>42595.290972222225</v>
      </c>
      <c r="AC3705">
        <f t="shared" si="462"/>
        <v>8</v>
      </c>
      <c r="AD3705">
        <f t="shared" si="463"/>
        <v>13</v>
      </c>
    </row>
    <row r="3706" spans="1:3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136.33666666666667</v>
      </c>
      <c r="P3706" s="5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1">
        <f t="shared" si="460"/>
        <v>42461.689745370371</v>
      </c>
      <c r="T3706" s="11">
        <f t="shared" si="461"/>
        <v>42521.689745370371</v>
      </c>
      <c r="AC3706">
        <f t="shared" si="462"/>
        <v>8</v>
      </c>
      <c r="AD3706">
        <f t="shared" si="463"/>
        <v>13</v>
      </c>
    </row>
    <row r="3707" spans="1:3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103.46657233816768</v>
      </c>
      <c r="P3707" s="5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1">
        <f t="shared" si="460"/>
        <v>41792.542986111112</v>
      </c>
      <c r="T3707" s="11">
        <f t="shared" si="461"/>
        <v>41813.75</v>
      </c>
      <c r="AC3707">
        <f t="shared" si="462"/>
        <v>8</v>
      </c>
      <c r="AD3707">
        <f t="shared" si="463"/>
        <v>13</v>
      </c>
    </row>
    <row r="3708" spans="1:3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121.33333333333334</v>
      </c>
      <c r="P3708" s="5">
        <f t="shared" si="457"/>
        <v>140</v>
      </c>
      <c r="Q3708" t="str">
        <f t="shared" si="458"/>
        <v>theater</v>
      </c>
      <c r="R3708" t="str">
        <f t="shared" si="459"/>
        <v>plays</v>
      </c>
      <c r="S3708" s="11">
        <f t="shared" si="460"/>
        <v>41879.913761574076</v>
      </c>
      <c r="T3708" s="11">
        <f t="shared" si="461"/>
        <v>41894.913761574076</v>
      </c>
      <c r="AC3708">
        <f t="shared" si="462"/>
        <v>8</v>
      </c>
      <c r="AD3708">
        <f t="shared" si="463"/>
        <v>13</v>
      </c>
    </row>
    <row r="3709" spans="1:3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186</v>
      </c>
      <c r="P3709" s="5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1">
        <f t="shared" si="460"/>
        <v>42552.048356481479</v>
      </c>
      <c r="T3709" s="11">
        <f t="shared" si="461"/>
        <v>42573.226388888885</v>
      </c>
      <c r="AC3709">
        <f t="shared" si="462"/>
        <v>8</v>
      </c>
      <c r="AD3709">
        <f t="shared" si="463"/>
        <v>13</v>
      </c>
    </row>
    <row r="3710" spans="1:3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300</v>
      </c>
      <c r="P3710" s="5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1">
        <f t="shared" si="460"/>
        <v>41810.142199074078</v>
      </c>
      <c r="T3710" s="11">
        <f t="shared" si="461"/>
        <v>41824.142199074078</v>
      </c>
      <c r="AC3710">
        <f t="shared" si="462"/>
        <v>8</v>
      </c>
      <c r="AD3710">
        <f t="shared" si="463"/>
        <v>13</v>
      </c>
    </row>
    <row r="3711" spans="1:3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108.25</v>
      </c>
      <c r="P3711" s="5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1">
        <f t="shared" si="460"/>
        <v>41785.707708333335</v>
      </c>
      <c r="T3711" s="11">
        <f t="shared" si="461"/>
        <v>41815.707708333335</v>
      </c>
      <c r="AC3711">
        <f t="shared" si="462"/>
        <v>8</v>
      </c>
      <c r="AD3711">
        <f t="shared" si="463"/>
        <v>13</v>
      </c>
    </row>
    <row r="3712" spans="1:3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141.15384615384616</v>
      </c>
      <c r="P3712" s="5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1">
        <f t="shared" si="460"/>
        <v>42072.576249999998</v>
      </c>
      <c r="T3712" s="11">
        <f t="shared" si="461"/>
        <v>42097.576249999998</v>
      </c>
      <c r="AC3712">
        <f t="shared" si="462"/>
        <v>8</v>
      </c>
      <c r="AD3712">
        <f t="shared" si="463"/>
        <v>13</v>
      </c>
    </row>
    <row r="3713" spans="1:3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113.99999999999999</v>
      </c>
      <c r="P3713" s="5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1">
        <f t="shared" si="460"/>
        <v>41779.724224537036</v>
      </c>
      <c r="T3713" s="11">
        <f t="shared" si="461"/>
        <v>41805.666666666664</v>
      </c>
      <c r="AC3713">
        <f t="shared" si="462"/>
        <v>8</v>
      </c>
      <c r="AD3713">
        <f t="shared" si="463"/>
        <v>13</v>
      </c>
    </row>
    <row r="3714" spans="1:3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153.73333333333335</v>
      </c>
      <c r="P3714" s="5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1">
        <f t="shared" si="460"/>
        <v>42134.172071759254</v>
      </c>
      <c r="T3714" s="11">
        <f t="shared" si="461"/>
        <v>42155.290972222225</v>
      </c>
      <c r="AC3714">
        <f t="shared" si="462"/>
        <v>8</v>
      </c>
      <c r="AD3714">
        <f t="shared" si="463"/>
        <v>13</v>
      </c>
    </row>
    <row r="3715" spans="1:3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(E3715/D3715)*100</f>
        <v>101.49999999999999</v>
      </c>
      <c r="P3715" s="5">
        <f t="shared" ref="P3715:P3778" si="465">E3715/L3715</f>
        <v>106.84210526315789</v>
      </c>
      <c r="Q3715" t="str">
        <f t="shared" ref="Q3715:Q3778" si="466">LEFT(N3715,AC3715-1)</f>
        <v>theater</v>
      </c>
      <c r="R3715" t="str">
        <f t="shared" ref="R3715:R3778" si="467">RIGHT(N3715,AD3715-AC3715)</f>
        <v>plays</v>
      </c>
      <c r="S3715" s="11">
        <f t="shared" ref="S3715:S3778" si="468">(J3715/86400)+DATE(1970,1,1)</f>
        <v>42505.738032407404</v>
      </c>
      <c r="T3715" s="11">
        <f t="shared" ref="T3715:T3778" si="469">(I3715/86400)+DATE(1970,1,1)</f>
        <v>42525.738032407404</v>
      </c>
      <c r="AC3715">
        <f t="shared" ref="AC3715:AC3778" si="470">FIND("/",N3715)</f>
        <v>8</v>
      </c>
      <c r="AD3715">
        <f t="shared" ref="AD3715:AD3778" si="471">LEN(N3715)</f>
        <v>13</v>
      </c>
    </row>
    <row r="3716" spans="1:3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102.35000000000001</v>
      </c>
      <c r="P3716" s="5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1">
        <f t="shared" si="468"/>
        <v>42118.556331018517</v>
      </c>
      <c r="T3716" s="11">
        <f t="shared" si="469"/>
        <v>42150.165972222225</v>
      </c>
      <c r="AC3716">
        <f t="shared" si="470"/>
        <v>8</v>
      </c>
      <c r="AD3716">
        <f t="shared" si="471"/>
        <v>13</v>
      </c>
    </row>
    <row r="3717" spans="1:3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102.57142857142858</v>
      </c>
      <c r="P3717" s="5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1">
        <f t="shared" si="468"/>
        <v>42036.995590277773</v>
      </c>
      <c r="T3717" s="11">
        <f t="shared" si="469"/>
        <v>42094.536111111112</v>
      </c>
      <c r="AC3717">
        <f t="shared" si="470"/>
        <v>8</v>
      </c>
      <c r="AD3717">
        <f t="shared" si="471"/>
        <v>13</v>
      </c>
    </row>
    <row r="3718" spans="1:3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155.75</v>
      </c>
      <c r="P3718" s="5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1">
        <f t="shared" si="468"/>
        <v>42360.887835648144</v>
      </c>
      <c r="T3718" s="11">
        <f t="shared" si="469"/>
        <v>42390.887835648144</v>
      </c>
      <c r="AC3718">
        <f t="shared" si="470"/>
        <v>8</v>
      </c>
      <c r="AD3718">
        <f t="shared" si="471"/>
        <v>13</v>
      </c>
    </row>
    <row r="3719" spans="1:3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100.75</v>
      </c>
      <c r="P3719" s="5">
        <f t="shared" si="465"/>
        <v>310</v>
      </c>
      <c r="Q3719" t="str">
        <f t="shared" si="466"/>
        <v>theater</v>
      </c>
      <c r="R3719" t="str">
        <f t="shared" si="467"/>
        <v>plays</v>
      </c>
      <c r="S3719" s="11">
        <f t="shared" si="468"/>
        <v>42102.866307870368</v>
      </c>
      <c r="T3719" s="11">
        <f t="shared" si="469"/>
        <v>42133.866307870368</v>
      </c>
      <c r="AC3719">
        <f t="shared" si="470"/>
        <v>8</v>
      </c>
      <c r="AD3719">
        <f t="shared" si="471"/>
        <v>13</v>
      </c>
    </row>
    <row r="3720" spans="1:3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239.4</v>
      </c>
      <c r="P3720" s="5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1">
        <f t="shared" si="468"/>
        <v>42032.716145833328</v>
      </c>
      <c r="T3720" s="11">
        <f t="shared" si="469"/>
        <v>42062.716145833328</v>
      </c>
      <c r="AC3720">
        <f t="shared" si="470"/>
        <v>8</v>
      </c>
      <c r="AD3720">
        <f t="shared" si="471"/>
        <v>13</v>
      </c>
    </row>
    <row r="3721" spans="1:3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210</v>
      </c>
      <c r="P3721" s="5">
        <f t="shared" si="465"/>
        <v>105</v>
      </c>
      <c r="Q3721" t="str">
        <f t="shared" si="466"/>
        <v>theater</v>
      </c>
      <c r="R3721" t="str">
        <f t="shared" si="467"/>
        <v>plays</v>
      </c>
      <c r="S3721" s="11">
        <f t="shared" si="468"/>
        <v>42147.729930555557</v>
      </c>
      <c r="T3721" s="11">
        <f t="shared" si="469"/>
        <v>42177.729930555557</v>
      </c>
      <c r="AC3721">
        <f t="shared" si="470"/>
        <v>8</v>
      </c>
      <c r="AD3721">
        <f t="shared" si="471"/>
        <v>13</v>
      </c>
    </row>
    <row r="3722" spans="1:3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104.51515151515152</v>
      </c>
      <c r="P3722" s="5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1">
        <f t="shared" si="468"/>
        <v>42165.993125000001</v>
      </c>
      <c r="T3722" s="11">
        <f t="shared" si="469"/>
        <v>42187.993125000001</v>
      </c>
      <c r="AC3722">
        <f t="shared" si="470"/>
        <v>8</v>
      </c>
      <c r="AD3722">
        <f t="shared" si="471"/>
        <v>13</v>
      </c>
    </row>
    <row r="3723" spans="1:3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100.8</v>
      </c>
      <c r="P3723" s="5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1">
        <f t="shared" si="468"/>
        <v>41927.936157407406</v>
      </c>
      <c r="T3723" s="11">
        <f t="shared" si="469"/>
        <v>41948.977824074071</v>
      </c>
      <c r="AC3723">
        <f t="shared" si="470"/>
        <v>8</v>
      </c>
      <c r="AD3723">
        <f t="shared" si="471"/>
        <v>13</v>
      </c>
    </row>
    <row r="3724" spans="1:3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111.20000000000002</v>
      </c>
      <c r="P3724" s="5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1">
        <f t="shared" si="468"/>
        <v>42381.671840277777</v>
      </c>
      <c r="T3724" s="11">
        <f t="shared" si="469"/>
        <v>42411.957638888889</v>
      </c>
      <c r="AC3724">
        <f t="shared" si="470"/>
        <v>8</v>
      </c>
      <c r="AD3724">
        <f t="shared" si="471"/>
        <v>13</v>
      </c>
    </row>
    <row r="3725" spans="1:3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102.04444444444445</v>
      </c>
      <c r="P3725" s="5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1">
        <f t="shared" si="468"/>
        <v>41943.753032407403</v>
      </c>
      <c r="T3725" s="11">
        <f t="shared" si="469"/>
        <v>41973.794699074075</v>
      </c>
      <c r="AC3725">
        <f t="shared" si="470"/>
        <v>8</v>
      </c>
      <c r="AD3725">
        <f t="shared" si="471"/>
        <v>13</v>
      </c>
    </row>
    <row r="3726" spans="1:3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102.54767441860466</v>
      </c>
      <c r="P3726" s="5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1">
        <f t="shared" si="468"/>
        <v>42465.491435185184</v>
      </c>
      <c r="T3726" s="11">
        <f t="shared" si="469"/>
        <v>42494.958333333328</v>
      </c>
      <c r="AC3726">
        <f t="shared" si="470"/>
        <v>8</v>
      </c>
      <c r="AD3726">
        <f t="shared" si="471"/>
        <v>13</v>
      </c>
    </row>
    <row r="3727" spans="1:3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127</v>
      </c>
      <c r="P3727" s="5">
        <f t="shared" si="465"/>
        <v>25.4</v>
      </c>
      <c r="Q3727" t="str">
        <f t="shared" si="466"/>
        <v>theater</v>
      </c>
      <c r="R3727" t="str">
        <f t="shared" si="467"/>
        <v>plays</v>
      </c>
      <c r="S3727" s="11">
        <f t="shared" si="468"/>
        <v>42401.945219907408</v>
      </c>
      <c r="T3727" s="11">
        <f t="shared" si="469"/>
        <v>42418.895833333328</v>
      </c>
      <c r="AC3727">
        <f t="shared" si="470"/>
        <v>8</v>
      </c>
      <c r="AD3727">
        <f t="shared" si="471"/>
        <v>13</v>
      </c>
    </row>
    <row r="3728" spans="1:3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338.70588235294122</v>
      </c>
      <c r="P3728" s="5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1">
        <f t="shared" si="468"/>
        <v>42462.140868055554</v>
      </c>
      <c r="T3728" s="11">
        <f t="shared" si="469"/>
        <v>42489.875</v>
      </c>
      <c r="AC3728">
        <f t="shared" si="470"/>
        <v>8</v>
      </c>
      <c r="AD3728">
        <f t="shared" si="471"/>
        <v>13</v>
      </c>
    </row>
    <row r="3729" spans="1:3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100.75</v>
      </c>
      <c r="P3729" s="5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1">
        <f t="shared" si="468"/>
        <v>42632.348310185189</v>
      </c>
      <c r="T3729" s="11">
        <f t="shared" si="469"/>
        <v>42663.204861111109</v>
      </c>
      <c r="AC3729">
        <f t="shared" si="470"/>
        <v>8</v>
      </c>
      <c r="AD3729">
        <f t="shared" si="471"/>
        <v>13</v>
      </c>
    </row>
    <row r="3730" spans="1:3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</v>
      </c>
      <c r="P3730" s="5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1">
        <f t="shared" si="468"/>
        <v>42205.171018518522</v>
      </c>
      <c r="T3730" s="11">
        <f t="shared" si="469"/>
        <v>42235.171018518522</v>
      </c>
      <c r="AC3730">
        <f t="shared" si="470"/>
        <v>8</v>
      </c>
      <c r="AD3730">
        <f t="shared" si="471"/>
        <v>13</v>
      </c>
    </row>
    <row r="3731" spans="1:3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</v>
      </c>
      <c r="P3731" s="5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1">
        <f t="shared" si="468"/>
        <v>42041.205000000002</v>
      </c>
      <c r="T3731" s="11">
        <f t="shared" si="469"/>
        <v>42086.16333333333</v>
      </c>
      <c r="AC3731">
        <f t="shared" si="470"/>
        <v>8</v>
      </c>
      <c r="AD3731">
        <f t="shared" si="471"/>
        <v>13</v>
      </c>
    </row>
    <row r="3732" spans="1:3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10</v>
      </c>
      <c r="P3732" s="5">
        <f t="shared" si="465"/>
        <v>100</v>
      </c>
      <c r="Q3732" t="str">
        <f t="shared" si="466"/>
        <v>theater</v>
      </c>
      <c r="R3732" t="str">
        <f t="shared" si="467"/>
        <v>plays</v>
      </c>
      <c r="S3732" s="11">
        <f t="shared" si="468"/>
        <v>42203.677766203706</v>
      </c>
      <c r="T3732" s="11">
        <f t="shared" si="469"/>
        <v>42233.677766203706</v>
      </c>
      <c r="AC3732">
        <f t="shared" si="470"/>
        <v>8</v>
      </c>
      <c r="AD3732">
        <f t="shared" si="471"/>
        <v>13</v>
      </c>
    </row>
    <row r="3733" spans="1:3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11.272727272727273</v>
      </c>
      <c r="P3733" s="5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1">
        <f t="shared" si="468"/>
        <v>41983.752847222218</v>
      </c>
      <c r="T3733" s="11">
        <f t="shared" si="469"/>
        <v>42014.140972222223</v>
      </c>
      <c r="AC3733">
        <f t="shared" si="470"/>
        <v>8</v>
      </c>
      <c r="AD3733">
        <f t="shared" si="471"/>
        <v>13</v>
      </c>
    </row>
    <row r="3734" spans="1:3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15.411764705882353</v>
      </c>
      <c r="P3734" s="5">
        <f t="shared" si="465"/>
        <v>32.75</v>
      </c>
      <c r="Q3734" t="str">
        <f t="shared" si="466"/>
        <v>theater</v>
      </c>
      <c r="R3734" t="str">
        <f t="shared" si="467"/>
        <v>plays</v>
      </c>
      <c r="S3734" s="11">
        <f t="shared" si="468"/>
        <v>41968.677465277782</v>
      </c>
      <c r="T3734" s="11">
        <f t="shared" si="469"/>
        <v>42028.5</v>
      </c>
      <c r="AC3734">
        <f t="shared" si="470"/>
        <v>8</v>
      </c>
      <c r="AD3734">
        <f t="shared" si="471"/>
        <v>13</v>
      </c>
    </row>
    <row r="3735" spans="1:3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5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1">
        <f t="shared" si="468"/>
        <v>42103.024398148147</v>
      </c>
      <c r="T3735" s="11">
        <f t="shared" si="469"/>
        <v>42112.9375</v>
      </c>
      <c r="AC3735">
        <f t="shared" si="470"/>
        <v>8</v>
      </c>
      <c r="AD3735">
        <f t="shared" si="471"/>
        <v>13</v>
      </c>
    </row>
    <row r="3736" spans="1:3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28.466666666666669</v>
      </c>
      <c r="P3736" s="5">
        <f t="shared" si="465"/>
        <v>61</v>
      </c>
      <c r="Q3736" t="str">
        <f t="shared" si="466"/>
        <v>theater</v>
      </c>
      <c r="R3736" t="str">
        <f t="shared" si="467"/>
        <v>plays</v>
      </c>
      <c r="S3736" s="11">
        <f t="shared" si="468"/>
        <v>42089.901574074072</v>
      </c>
      <c r="T3736" s="11">
        <f t="shared" si="469"/>
        <v>42149.901574074072</v>
      </c>
      <c r="AC3736">
        <f t="shared" si="470"/>
        <v>8</v>
      </c>
      <c r="AD3736">
        <f t="shared" si="471"/>
        <v>13</v>
      </c>
    </row>
    <row r="3737" spans="1:3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13.333333333333334</v>
      </c>
      <c r="P3737" s="5">
        <f t="shared" si="465"/>
        <v>10</v>
      </c>
      <c r="Q3737" t="str">
        <f t="shared" si="466"/>
        <v>theater</v>
      </c>
      <c r="R3737" t="str">
        <f t="shared" si="467"/>
        <v>plays</v>
      </c>
      <c r="S3737" s="11">
        <f t="shared" si="468"/>
        <v>42122.693159722221</v>
      </c>
      <c r="T3737" s="11">
        <f t="shared" si="469"/>
        <v>42152.693159722221</v>
      </c>
      <c r="AC3737">
        <f t="shared" si="470"/>
        <v>8</v>
      </c>
      <c r="AD3737">
        <f t="shared" si="471"/>
        <v>13</v>
      </c>
    </row>
    <row r="3738" spans="1:3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0.66666666666666674</v>
      </c>
      <c r="P3738" s="5">
        <f t="shared" si="465"/>
        <v>10</v>
      </c>
      <c r="Q3738" t="str">
        <f t="shared" si="466"/>
        <v>theater</v>
      </c>
      <c r="R3738" t="str">
        <f t="shared" si="467"/>
        <v>plays</v>
      </c>
      <c r="S3738" s="11">
        <f t="shared" si="468"/>
        <v>42048.711724537032</v>
      </c>
      <c r="T3738" s="11">
        <f t="shared" si="469"/>
        <v>42086.75</v>
      </c>
      <c r="AC3738">
        <f t="shared" si="470"/>
        <v>8</v>
      </c>
      <c r="AD3738">
        <f t="shared" si="471"/>
        <v>13</v>
      </c>
    </row>
    <row r="3739" spans="1:3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21.428571428571427</v>
      </c>
      <c r="P3739" s="5">
        <f t="shared" si="465"/>
        <v>37.5</v>
      </c>
      <c r="Q3739" t="str">
        <f t="shared" si="466"/>
        <v>theater</v>
      </c>
      <c r="R3739" t="str">
        <f t="shared" si="467"/>
        <v>plays</v>
      </c>
      <c r="S3739" s="11">
        <f t="shared" si="468"/>
        <v>42297.691006944442</v>
      </c>
      <c r="T3739" s="11">
        <f t="shared" si="469"/>
        <v>42320.290972222225</v>
      </c>
      <c r="AC3739">
        <f t="shared" si="470"/>
        <v>8</v>
      </c>
      <c r="AD3739">
        <f t="shared" si="471"/>
        <v>13</v>
      </c>
    </row>
    <row r="3740" spans="1:3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18</v>
      </c>
      <c r="P3740" s="5">
        <f t="shared" si="465"/>
        <v>45</v>
      </c>
      <c r="Q3740" t="str">
        <f t="shared" si="466"/>
        <v>theater</v>
      </c>
      <c r="R3740" t="str">
        <f t="shared" si="467"/>
        <v>plays</v>
      </c>
      <c r="S3740" s="11">
        <f t="shared" si="468"/>
        <v>41813.938715277778</v>
      </c>
      <c r="T3740" s="11">
        <f t="shared" si="469"/>
        <v>41835.916666666664</v>
      </c>
      <c r="AC3740">
        <f t="shared" si="470"/>
        <v>8</v>
      </c>
      <c r="AD3740">
        <f t="shared" si="471"/>
        <v>13</v>
      </c>
    </row>
    <row r="3741" spans="1:3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20.125</v>
      </c>
      <c r="P3741" s="5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1">
        <f t="shared" si="468"/>
        <v>42548.449861111112</v>
      </c>
      <c r="T3741" s="11">
        <f t="shared" si="469"/>
        <v>42568.449861111112</v>
      </c>
      <c r="AC3741">
        <f t="shared" si="470"/>
        <v>8</v>
      </c>
      <c r="AD3741">
        <f t="shared" si="471"/>
        <v>13</v>
      </c>
    </row>
    <row r="3742" spans="1:3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17.899999999999999</v>
      </c>
      <c r="P3742" s="5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1">
        <f t="shared" si="468"/>
        <v>41833.089756944442</v>
      </c>
      <c r="T3742" s="11">
        <f t="shared" si="469"/>
        <v>41863.079143518517</v>
      </c>
      <c r="AC3742">
        <f t="shared" si="470"/>
        <v>8</v>
      </c>
      <c r="AD3742">
        <f t="shared" si="471"/>
        <v>13</v>
      </c>
    </row>
    <row r="3743" spans="1:3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5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1">
        <f t="shared" si="468"/>
        <v>42325.920717592591</v>
      </c>
      <c r="T3743" s="11">
        <f t="shared" si="469"/>
        <v>42355.920717592591</v>
      </c>
      <c r="AC3743">
        <f t="shared" si="470"/>
        <v>8</v>
      </c>
      <c r="AD3743">
        <f t="shared" si="471"/>
        <v>13</v>
      </c>
    </row>
    <row r="3744" spans="1:3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2</v>
      </c>
      <c r="P3744" s="5">
        <f t="shared" si="465"/>
        <v>25</v>
      </c>
      <c r="Q3744" t="str">
        <f t="shared" si="466"/>
        <v>theater</v>
      </c>
      <c r="R3744" t="str">
        <f t="shared" si="467"/>
        <v>plays</v>
      </c>
      <c r="S3744" s="11">
        <f t="shared" si="468"/>
        <v>41858.214629629627</v>
      </c>
      <c r="T3744" s="11">
        <f t="shared" si="469"/>
        <v>41888.214629629627</v>
      </c>
      <c r="AC3744">
        <f t="shared" si="470"/>
        <v>8</v>
      </c>
      <c r="AD3744">
        <f t="shared" si="471"/>
        <v>13</v>
      </c>
    </row>
    <row r="3745" spans="1:3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5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1">
        <f t="shared" si="468"/>
        <v>41793.710231481484</v>
      </c>
      <c r="T3745" s="11">
        <f t="shared" si="469"/>
        <v>41823.710231481484</v>
      </c>
      <c r="AC3745">
        <f t="shared" si="470"/>
        <v>8</v>
      </c>
      <c r="AD3745">
        <f t="shared" si="471"/>
        <v>13</v>
      </c>
    </row>
    <row r="3746" spans="1:3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5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1">
        <f t="shared" si="468"/>
        <v>41793.814259259263</v>
      </c>
      <c r="T3746" s="11">
        <f t="shared" si="469"/>
        <v>41825.165972222225</v>
      </c>
      <c r="AC3746">
        <f t="shared" si="470"/>
        <v>8</v>
      </c>
      <c r="AD3746">
        <f t="shared" si="471"/>
        <v>13</v>
      </c>
    </row>
    <row r="3747" spans="1:3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10</v>
      </c>
      <c r="P3747" s="5">
        <f t="shared" si="465"/>
        <v>10</v>
      </c>
      <c r="Q3747" t="str">
        <f t="shared" si="466"/>
        <v>theater</v>
      </c>
      <c r="R3747" t="str">
        <f t="shared" si="467"/>
        <v>plays</v>
      </c>
      <c r="S3747" s="11">
        <f t="shared" si="468"/>
        <v>41831.697939814811</v>
      </c>
      <c r="T3747" s="11">
        <f t="shared" si="469"/>
        <v>41861.697939814811</v>
      </c>
      <c r="AC3747">
        <f t="shared" si="470"/>
        <v>8</v>
      </c>
      <c r="AD3747">
        <f t="shared" si="471"/>
        <v>13</v>
      </c>
    </row>
    <row r="3748" spans="1:3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</v>
      </c>
      <c r="P3748" s="5">
        <f t="shared" si="465"/>
        <v>202</v>
      </c>
      <c r="Q3748" t="str">
        <f t="shared" si="466"/>
        <v>theater</v>
      </c>
      <c r="R3748" t="str">
        <f t="shared" si="467"/>
        <v>plays</v>
      </c>
      <c r="S3748" s="11">
        <f t="shared" si="468"/>
        <v>42621.389340277776</v>
      </c>
      <c r="T3748" s="11">
        <f t="shared" si="469"/>
        <v>42651.389340277776</v>
      </c>
      <c r="AC3748">
        <f t="shared" si="470"/>
        <v>8</v>
      </c>
      <c r="AD3748">
        <f t="shared" si="471"/>
        <v>13</v>
      </c>
    </row>
    <row r="3749" spans="1:3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1</v>
      </c>
      <c r="P3749" s="5">
        <f t="shared" si="465"/>
        <v>25</v>
      </c>
      <c r="Q3749" t="str">
        <f t="shared" si="466"/>
        <v>theater</v>
      </c>
      <c r="R3749" t="str">
        <f t="shared" si="467"/>
        <v>plays</v>
      </c>
      <c r="S3749" s="11">
        <f t="shared" si="468"/>
        <v>42164.299722222218</v>
      </c>
      <c r="T3749" s="11">
        <f t="shared" si="469"/>
        <v>42190.957638888889</v>
      </c>
      <c r="AC3749">
        <f t="shared" si="470"/>
        <v>8</v>
      </c>
      <c r="AD3749">
        <f t="shared" si="471"/>
        <v>13</v>
      </c>
    </row>
    <row r="3750" spans="1:3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103.52</v>
      </c>
      <c r="P3750" s="5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1">
        <f t="shared" si="468"/>
        <v>42395.706435185188</v>
      </c>
      <c r="T3750" s="11">
        <f t="shared" si="469"/>
        <v>42416.249305555553</v>
      </c>
      <c r="AC3750">
        <f t="shared" si="470"/>
        <v>8</v>
      </c>
      <c r="AD3750">
        <f t="shared" si="471"/>
        <v>15</v>
      </c>
    </row>
    <row r="3751" spans="1:3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105</v>
      </c>
      <c r="P3751" s="5">
        <f t="shared" si="465"/>
        <v>75</v>
      </c>
      <c r="Q3751" t="str">
        <f t="shared" si="466"/>
        <v>theater</v>
      </c>
      <c r="R3751" t="str">
        <f t="shared" si="467"/>
        <v>musical</v>
      </c>
      <c r="S3751" s="11">
        <f t="shared" si="468"/>
        <v>42458.127175925925</v>
      </c>
      <c r="T3751" s="11">
        <f t="shared" si="469"/>
        <v>42489.165972222225</v>
      </c>
      <c r="AC3751">
        <f t="shared" si="470"/>
        <v>8</v>
      </c>
      <c r="AD3751">
        <f t="shared" si="471"/>
        <v>15</v>
      </c>
    </row>
    <row r="3752" spans="1:3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100.44999999999999</v>
      </c>
      <c r="P3752" s="5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1">
        <f t="shared" si="468"/>
        <v>42016.981574074074</v>
      </c>
      <c r="T3752" s="11">
        <f t="shared" si="469"/>
        <v>42045.332638888889</v>
      </c>
      <c r="AC3752">
        <f t="shared" si="470"/>
        <v>8</v>
      </c>
      <c r="AD3752">
        <f t="shared" si="471"/>
        <v>15</v>
      </c>
    </row>
    <row r="3753" spans="1:3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132.6</v>
      </c>
      <c r="P3753" s="5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1">
        <f t="shared" si="468"/>
        <v>42403.035567129627</v>
      </c>
      <c r="T3753" s="11">
        <f t="shared" si="469"/>
        <v>42462.993900462963</v>
      </c>
      <c r="AC3753">
        <f t="shared" si="470"/>
        <v>8</v>
      </c>
      <c r="AD3753">
        <f t="shared" si="471"/>
        <v>15</v>
      </c>
    </row>
    <row r="3754" spans="1:3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112.99999999999999</v>
      </c>
      <c r="P3754" s="5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1">
        <f t="shared" si="468"/>
        <v>42619.802488425921</v>
      </c>
      <c r="T3754" s="11">
        <f t="shared" si="469"/>
        <v>42659.875</v>
      </c>
      <c r="AC3754">
        <f t="shared" si="470"/>
        <v>8</v>
      </c>
      <c r="AD3754">
        <f t="shared" si="471"/>
        <v>15</v>
      </c>
    </row>
    <row r="3755" spans="1:3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103.34</v>
      </c>
      <c r="P3755" s="5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1">
        <f t="shared" si="468"/>
        <v>42128.824074074073</v>
      </c>
      <c r="T3755" s="11">
        <f t="shared" si="469"/>
        <v>42158</v>
      </c>
      <c r="AC3755">
        <f t="shared" si="470"/>
        <v>8</v>
      </c>
      <c r="AD3755">
        <f t="shared" si="471"/>
        <v>15</v>
      </c>
    </row>
    <row r="3756" spans="1:3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120</v>
      </c>
      <c r="P3756" s="5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1">
        <f t="shared" si="468"/>
        <v>41808.881215277775</v>
      </c>
      <c r="T3756" s="11">
        <f t="shared" si="469"/>
        <v>41846.207638888889</v>
      </c>
      <c r="AC3756">
        <f t="shared" si="470"/>
        <v>8</v>
      </c>
      <c r="AD3756">
        <f t="shared" si="471"/>
        <v>15</v>
      </c>
    </row>
    <row r="3757" spans="1:3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129.63636363636363</v>
      </c>
      <c r="P3757" s="5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1">
        <f t="shared" si="468"/>
        <v>42445.866979166662</v>
      </c>
      <c r="T3757" s="11">
        <f t="shared" si="469"/>
        <v>42475.866979166662</v>
      </c>
      <c r="AC3757">
        <f t="shared" si="470"/>
        <v>8</v>
      </c>
      <c r="AD3757">
        <f t="shared" si="471"/>
        <v>15</v>
      </c>
    </row>
    <row r="3758" spans="1:3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101.11111111111111</v>
      </c>
      <c r="P3758" s="5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1">
        <f t="shared" si="468"/>
        <v>41771.814791666664</v>
      </c>
      <c r="T3758" s="11">
        <f t="shared" si="469"/>
        <v>41801.814791666664</v>
      </c>
      <c r="AC3758">
        <f t="shared" si="470"/>
        <v>8</v>
      </c>
      <c r="AD3758">
        <f t="shared" si="471"/>
        <v>15</v>
      </c>
    </row>
    <row r="3759" spans="1:3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108.51428571428572</v>
      </c>
      <c r="P3759" s="5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1">
        <f t="shared" si="468"/>
        <v>41954.850868055553</v>
      </c>
      <c r="T3759" s="11">
        <f t="shared" si="469"/>
        <v>41974.850868055553</v>
      </c>
      <c r="AC3759">
        <f t="shared" si="470"/>
        <v>8</v>
      </c>
      <c r="AD3759">
        <f t="shared" si="471"/>
        <v>15</v>
      </c>
    </row>
    <row r="3760" spans="1:3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102.33333333333334</v>
      </c>
      <c r="P3760" s="5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1">
        <f t="shared" si="468"/>
        <v>41747.471504629633</v>
      </c>
      <c r="T3760" s="11">
        <f t="shared" si="469"/>
        <v>41778.208333333336</v>
      </c>
      <c r="AC3760">
        <f t="shared" si="470"/>
        <v>8</v>
      </c>
      <c r="AD3760">
        <f t="shared" si="471"/>
        <v>15</v>
      </c>
    </row>
    <row r="3761" spans="1:3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110.24425000000002</v>
      </c>
      <c r="P3761" s="5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1">
        <f t="shared" si="468"/>
        <v>42182.108252314814</v>
      </c>
      <c r="T3761" s="11">
        <f t="shared" si="469"/>
        <v>42242.108252314814</v>
      </c>
      <c r="AC3761">
        <f t="shared" si="470"/>
        <v>8</v>
      </c>
      <c r="AD3761">
        <f t="shared" si="471"/>
        <v>15</v>
      </c>
    </row>
    <row r="3762" spans="1:3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101.0154</v>
      </c>
      <c r="P3762" s="5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1">
        <f t="shared" si="468"/>
        <v>41739.525300925925</v>
      </c>
      <c r="T3762" s="11">
        <f t="shared" si="469"/>
        <v>41764.525300925925</v>
      </c>
      <c r="AC3762">
        <f t="shared" si="470"/>
        <v>8</v>
      </c>
      <c r="AD3762">
        <f t="shared" si="471"/>
        <v>15</v>
      </c>
    </row>
    <row r="3763" spans="1:3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100</v>
      </c>
      <c r="P3763" s="5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1">
        <f t="shared" si="468"/>
        <v>42173.466863425929</v>
      </c>
      <c r="T3763" s="11">
        <f t="shared" si="469"/>
        <v>42226.958333333328</v>
      </c>
      <c r="AC3763">
        <f t="shared" si="470"/>
        <v>8</v>
      </c>
      <c r="AD3763">
        <f t="shared" si="471"/>
        <v>15</v>
      </c>
    </row>
    <row r="3764" spans="1:3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106.24</v>
      </c>
      <c r="P3764" s="5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1">
        <f t="shared" si="468"/>
        <v>42193.813530092593</v>
      </c>
      <c r="T3764" s="11">
        <f t="shared" si="469"/>
        <v>42218.813530092593</v>
      </c>
      <c r="AC3764">
        <f t="shared" si="470"/>
        <v>8</v>
      </c>
      <c r="AD3764">
        <f t="shared" si="471"/>
        <v>15</v>
      </c>
    </row>
    <row r="3765" spans="1:3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100</v>
      </c>
      <c r="P3765" s="5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1">
        <f t="shared" si="468"/>
        <v>42065.750300925924</v>
      </c>
      <c r="T3765" s="11">
        <f t="shared" si="469"/>
        <v>42095.708634259259</v>
      </c>
      <c r="AC3765">
        <f t="shared" si="470"/>
        <v>8</v>
      </c>
      <c r="AD3765">
        <f t="shared" si="471"/>
        <v>15</v>
      </c>
    </row>
    <row r="3766" spans="1:3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100</v>
      </c>
      <c r="P3766" s="5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1">
        <f t="shared" si="468"/>
        <v>42499.842962962968</v>
      </c>
      <c r="T3766" s="11">
        <f t="shared" si="469"/>
        <v>42519.025000000001</v>
      </c>
      <c r="AC3766">
        <f t="shared" si="470"/>
        <v>8</v>
      </c>
      <c r="AD3766">
        <f t="shared" si="471"/>
        <v>15</v>
      </c>
    </row>
    <row r="3767" spans="1:3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113.45714285714286</v>
      </c>
      <c r="P3767" s="5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1">
        <f t="shared" si="468"/>
        <v>41820.776412037041</v>
      </c>
      <c r="T3767" s="11">
        <f t="shared" si="469"/>
        <v>41850.776412037041</v>
      </c>
      <c r="AC3767">
        <f t="shared" si="470"/>
        <v>8</v>
      </c>
      <c r="AD3767">
        <f t="shared" si="471"/>
        <v>15</v>
      </c>
    </row>
    <row r="3768" spans="1:3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102.65010000000001</v>
      </c>
      <c r="P3768" s="5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1">
        <f t="shared" si="468"/>
        <v>41788.167187500003</v>
      </c>
      <c r="T3768" s="11">
        <f t="shared" si="469"/>
        <v>41823.167187500003</v>
      </c>
      <c r="AC3768">
        <f t="shared" si="470"/>
        <v>8</v>
      </c>
      <c r="AD3768">
        <f t="shared" si="471"/>
        <v>15</v>
      </c>
    </row>
    <row r="3769" spans="1:3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116.75</v>
      </c>
      <c r="P3769" s="5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1">
        <f t="shared" si="468"/>
        <v>42050.019641203704</v>
      </c>
      <c r="T3769" s="11">
        <f t="shared" si="469"/>
        <v>42064.207638888889</v>
      </c>
      <c r="AC3769">
        <f t="shared" si="470"/>
        <v>8</v>
      </c>
      <c r="AD3769">
        <f t="shared" si="471"/>
        <v>15</v>
      </c>
    </row>
    <row r="3770" spans="1:3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107.65274999999998</v>
      </c>
      <c r="P3770" s="5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1">
        <f t="shared" si="468"/>
        <v>41772.727893518517</v>
      </c>
      <c r="T3770" s="11">
        <f t="shared" si="469"/>
        <v>41802.727893518517</v>
      </c>
      <c r="AC3770">
        <f t="shared" si="470"/>
        <v>8</v>
      </c>
      <c r="AD3770">
        <f t="shared" si="471"/>
        <v>15</v>
      </c>
    </row>
    <row r="3771" spans="1:3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100</v>
      </c>
      <c r="P3771" s="5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1">
        <f t="shared" si="468"/>
        <v>42445.598136574074</v>
      </c>
      <c r="T3771" s="11">
        <f t="shared" si="469"/>
        <v>42475.598136574074</v>
      </c>
      <c r="AC3771">
        <f t="shared" si="470"/>
        <v>8</v>
      </c>
      <c r="AD3771">
        <f t="shared" si="471"/>
        <v>15</v>
      </c>
    </row>
    <row r="3772" spans="1:3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100</v>
      </c>
      <c r="P3772" s="5">
        <f t="shared" si="465"/>
        <v>100</v>
      </c>
      <c r="Q3772" t="str">
        <f t="shared" si="466"/>
        <v>theater</v>
      </c>
      <c r="R3772" t="str">
        <f t="shared" si="467"/>
        <v>musical</v>
      </c>
      <c r="S3772" s="11">
        <f t="shared" si="468"/>
        <v>42138.930671296301</v>
      </c>
      <c r="T3772" s="11">
        <f t="shared" si="469"/>
        <v>42168.930671296301</v>
      </c>
      <c r="AC3772">
        <f t="shared" si="470"/>
        <v>8</v>
      </c>
      <c r="AD3772">
        <f t="shared" si="471"/>
        <v>15</v>
      </c>
    </row>
    <row r="3773" spans="1:3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146</v>
      </c>
      <c r="P3773" s="5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1">
        <f t="shared" si="468"/>
        <v>42493.857083333336</v>
      </c>
      <c r="T3773" s="11">
        <f t="shared" si="469"/>
        <v>42508</v>
      </c>
      <c r="AC3773">
        <f t="shared" si="470"/>
        <v>8</v>
      </c>
      <c r="AD3773">
        <f t="shared" si="471"/>
        <v>15</v>
      </c>
    </row>
    <row r="3774" spans="1:3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110.2</v>
      </c>
      <c r="P3774" s="5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1">
        <f t="shared" si="468"/>
        <v>42682.616967592592</v>
      </c>
      <c r="T3774" s="11">
        <f t="shared" si="469"/>
        <v>42703.25</v>
      </c>
      <c r="AC3774">
        <f t="shared" si="470"/>
        <v>8</v>
      </c>
      <c r="AD3774">
        <f t="shared" si="471"/>
        <v>15</v>
      </c>
    </row>
    <row r="3775" spans="1:3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108.2</v>
      </c>
      <c r="P3775" s="5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1">
        <f t="shared" si="468"/>
        <v>42656.005173611113</v>
      </c>
      <c r="T3775" s="11">
        <f t="shared" si="469"/>
        <v>42689.088888888888</v>
      </c>
      <c r="AC3775">
        <f t="shared" si="470"/>
        <v>8</v>
      </c>
      <c r="AD3775">
        <f t="shared" si="471"/>
        <v>15</v>
      </c>
    </row>
    <row r="3776" spans="1:3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100</v>
      </c>
      <c r="P3776" s="5">
        <f t="shared" si="465"/>
        <v>100</v>
      </c>
      <c r="Q3776" t="str">
        <f t="shared" si="466"/>
        <v>theater</v>
      </c>
      <c r="R3776" t="str">
        <f t="shared" si="467"/>
        <v>musical</v>
      </c>
      <c r="S3776" s="11">
        <f t="shared" si="468"/>
        <v>42087.792303240742</v>
      </c>
      <c r="T3776" s="11">
        <f t="shared" si="469"/>
        <v>42103.792303240742</v>
      </c>
      <c r="AC3776">
        <f t="shared" si="470"/>
        <v>8</v>
      </c>
      <c r="AD3776">
        <f t="shared" si="471"/>
        <v>15</v>
      </c>
    </row>
    <row r="3777" spans="1:3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100.25</v>
      </c>
      <c r="P3777" s="5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1">
        <f t="shared" si="468"/>
        <v>42075.942627314813</v>
      </c>
      <c r="T3777" s="11">
        <f t="shared" si="469"/>
        <v>42103.166666666672</v>
      </c>
      <c r="AC3777">
        <f t="shared" si="470"/>
        <v>8</v>
      </c>
      <c r="AD3777">
        <f t="shared" si="471"/>
        <v>15</v>
      </c>
    </row>
    <row r="3778" spans="1:3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106.71250000000001</v>
      </c>
      <c r="P3778" s="5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1">
        <f t="shared" si="468"/>
        <v>41814.367800925924</v>
      </c>
      <c r="T3778" s="11">
        <f t="shared" si="469"/>
        <v>41852.041666666664</v>
      </c>
      <c r="AC3778">
        <f t="shared" si="470"/>
        <v>8</v>
      </c>
      <c r="AD3778">
        <f t="shared" si="471"/>
        <v>15</v>
      </c>
    </row>
    <row r="3779" spans="1:3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(E3779/D3779)*100</f>
        <v>143.19999999999999</v>
      </c>
      <c r="P3779" s="5">
        <f t="shared" ref="P3779:P3842" si="473">E3779/L3779</f>
        <v>48.542372881355931</v>
      </c>
      <c r="Q3779" t="str">
        <f t="shared" ref="Q3779:Q3842" si="474">LEFT(N3779,AC3779-1)</f>
        <v>theater</v>
      </c>
      <c r="R3779" t="str">
        <f t="shared" ref="R3779:R3842" si="475">RIGHT(N3779,AD3779-AC3779)</f>
        <v>musical</v>
      </c>
      <c r="S3779" s="11">
        <f t="shared" ref="S3779:S3842" si="476">(J3779/86400)+DATE(1970,1,1)</f>
        <v>41887.111354166671</v>
      </c>
      <c r="T3779" s="11">
        <f t="shared" ref="T3779:T3842" si="477">(I3779/86400)+DATE(1970,1,1)</f>
        <v>41909.166666666664</v>
      </c>
      <c r="AC3779">
        <f t="shared" ref="AC3779:AC3842" si="478">FIND("/",N3779)</f>
        <v>8</v>
      </c>
      <c r="AD3779">
        <f t="shared" ref="AD3779:AD3842" si="479">LEN(N3779)</f>
        <v>15</v>
      </c>
    </row>
    <row r="3780" spans="1:3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105.04166666666667</v>
      </c>
      <c r="P3780" s="5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1">
        <f t="shared" si="476"/>
        <v>41989.819212962961</v>
      </c>
      <c r="T3780" s="11">
        <f t="shared" si="477"/>
        <v>42049.819212962961</v>
      </c>
      <c r="AC3780">
        <f t="shared" si="478"/>
        <v>8</v>
      </c>
      <c r="AD3780">
        <f t="shared" si="479"/>
        <v>15</v>
      </c>
    </row>
    <row r="3781" spans="1:3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103.98</v>
      </c>
      <c r="P3781" s="5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1">
        <f t="shared" si="476"/>
        <v>42425.735416666663</v>
      </c>
      <c r="T3781" s="11">
        <f t="shared" si="477"/>
        <v>42455.693749999999</v>
      </c>
      <c r="AC3781">
        <f t="shared" si="478"/>
        <v>8</v>
      </c>
      <c r="AD3781">
        <f t="shared" si="479"/>
        <v>15</v>
      </c>
    </row>
    <row r="3782" spans="1:3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120</v>
      </c>
      <c r="P3782" s="5">
        <f t="shared" si="473"/>
        <v>100</v>
      </c>
      <c r="Q3782" t="str">
        <f t="shared" si="474"/>
        <v>theater</v>
      </c>
      <c r="R3782" t="str">
        <f t="shared" si="475"/>
        <v>musical</v>
      </c>
      <c r="S3782" s="11">
        <f t="shared" si="476"/>
        <v>42166.219733796301</v>
      </c>
      <c r="T3782" s="11">
        <f t="shared" si="477"/>
        <v>42198.837500000001</v>
      </c>
      <c r="AC3782">
        <f t="shared" si="478"/>
        <v>8</v>
      </c>
      <c r="AD3782">
        <f t="shared" si="479"/>
        <v>15</v>
      </c>
    </row>
    <row r="3783" spans="1:3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109.66666666666667</v>
      </c>
      <c r="P3783" s="5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1">
        <f t="shared" si="476"/>
        <v>41865.882928240739</v>
      </c>
      <c r="T3783" s="11">
        <f t="shared" si="477"/>
        <v>41890.882928240739</v>
      </c>
      <c r="AC3783">
        <f t="shared" si="478"/>
        <v>8</v>
      </c>
      <c r="AD3783">
        <f t="shared" si="479"/>
        <v>15</v>
      </c>
    </row>
    <row r="3784" spans="1:3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101.75</v>
      </c>
      <c r="P3784" s="5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1">
        <f t="shared" si="476"/>
        <v>42546.862233796295</v>
      </c>
      <c r="T3784" s="11">
        <f t="shared" si="477"/>
        <v>42575.958333333328</v>
      </c>
      <c r="AC3784">
        <f t="shared" si="478"/>
        <v>8</v>
      </c>
      <c r="AD3784">
        <f t="shared" si="479"/>
        <v>15</v>
      </c>
    </row>
    <row r="3785" spans="1:3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128.91666666666666</v>
      </c>
      <c r="P3785" s="5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1">
        <f t="shared" si="476"/>
        <v>42420.140277777777</v>
      </c>
      <c r="T3785" s="11">
        <f t="shared" si="477"/>
        <v>42444.666666666672</v>
      </c>
      <c r="AC3785">
        <f t="shared" si="478"/>
        <v>8</v>
      </c>
      <c r="AD3785">
        <f t="shared" si="479"/>
        <v>15</v>
      </c>
    </row>
    <row r="3786" spans="1:3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114.99999999999999</v>
      </c>
      <c r="P3786" s="5">
        <f t="shared" si="473"/>
        <v>115</v>
      </c>
      <c r="Q3786" t="str">
        <f t="shared" si="474"/>
        <v>theater</v>
      </c>
      <c r="R3786" t="str">
        <f t="shared" si="475"/>
        <v>musical</v>
      </c>
      <c r="S3786" s="11">
        <f t="shared" si="476"/>
        <v>42531.980694444443</v>
      </c>
      <c r="T3786" s="11">
        <f t="shared" si="477"/>
        <v>42561.980694444443</v>
      </c>
      <c r="AC3786">
        <f t="shared" si="478"/>
        <v>8</v>
      </c>
      <c r="AD3786">
        <f t="shared" si="479"/>
        <v>15</v>
      </c>
    </row>
    <row r="3787" spans="1:3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150.75</v>
      </c>
      <c r="P3787" s="5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1">
        <f t="shared" si="476"/>
        <v>42548.63853009259</v>
      </c>
      <c r="T3787" s="11">
        <f t="shared" si="477"/>
        <v>42584.418749999997</v>
      </c>
      <c r="AC3787">
        <f t="shared" si="478"/>
        <v>8</v>
      </c>
      <c r="AD3787">
        <f t="shared" si="479"/>
        <v>15</v>
      </c>
    </row>
    <row r="3788" spans="1:3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110.96666666666665</v>
      </c>
      <c r="P3788" s="5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1">
        <f t="shared" si="476"/>
        <v>42487.037905092591</v>
      </c>
      <c r="T3788" s="11">
        <f t="shared" si="477"/>
        <v>42517.037905092591</v>
      </c>
      <c r="AC3788">
        <f t="shared" si="478"/>
        <v>8</v>
      </c>
      <c r="AD3788">
        <f t="shared" si="479"/>
        <v>15</v>
      </c>
    </row>
    <row r="3789" spans="1:3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100.28571428571429</v>
      </c>
      <c r="P3789" s="5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1">
        <f t="shared" si="476"/>
        <v>42167.534791666665</v>
      </c>
      <c r="T3789" s="11">
        <f t="shared" si="477"/>
        <v>42196.165972222225</v>
      </c>
      <c r="AC3789">
        <f t="shared" si="478"/>
        <v>8</v>
      </c>
      <c r="AD3789">
        <f t="shared" si="479"/>
        <v>15</v>
      </c>
    </row>
    <row r="3790" spans="1:3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0.66666666666666674</v>
      </c>
      <c r="P3790" s="5">
        <f t="shared" si="473"/>
        <v>500</v>
      </c>
      <c r="Q3790" t="str">
        <f t="shared" si="474"/>
        <v>theater</v>
      </c>
      <c r="R3790" t="str">
        <f t="shared" si="475"/>
        <v>musical</v>
      </c>
      <c r="S3790" s="11">
        <f t="shared" si="476"/>
        <v>42333.695821759262</v>
      </c>
      <c r="T3790" s="11">
        <f t="shared" si="477"/>
        <v>42361.679166666669</v>
      </c>
      <c r="AC3790">
        <f t="shared" si="478"/>
        <v>8</v>
      </c>
      <c r="AD3790">
        <f t="shared" si="479"/>
        <v>15</v>
      </c>
    </row>
    <row r="3791" spans="1:3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</v>
      </c>
      <c r="P3791" s="5">
        <f t="shared" si="473"/>
        <v>29</v>
      </c>
      <c r="Q3791" t="str">
        <f t="shared" si="474"/>
        <v>theater</v>
      </c>
      <c r="R3791" t="str">
        <f t="shared" si="475"/>
        <v>musical</v>
      </c>
      <c r="S3791" s="11">
        <f t="shared" si="476"/>
        <v>42138.798819444448</v>
      </c>
      <c r="T3791" s="11">
        <f t="shared" si="477"/>
        <v>42170.798819444448</v>
      </c>
      <c r="AC3791">
        <f t="shared" si="478"/>
        <v>8</v>
      </c>
      <c r="AD3791">
        <f t="shared" si="479"/>
        <v>15</v>
      </c>
    </row>
    <row r="3792" spans="1:3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5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1">
        <f t="shared" si="476"/>
        <v>42666.666932870372</v>
      </c>
      <c r="T3792" s="11">
        <f t="shared" si="477"/>
        <v>42696.708599537036</v>
      </c>
      <c r="AC3792">
        <f t="shared" si="478"/>
        <v>8</v>
      </c>
      <c r="AD3792">
        <f t="shared" si="479"/>
        <v>15</v>
      </c>
    </row>
    <row r="3793" spans="1:3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5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1">
        <f t="shared" si="476"/>
        <v>41766.692037037035</v>
      </c>
      <c r="T3793" s="11">
        <f t="shared" si="477"/>
        <v>41826.692037037035</v>
      </c>
      <c r="AC3793">
        <f t="shared" si="478"/>
        <v>8</v>
      </c>
      <c r="AD3793">
        <f t="shared" si="479"/>
        <v>15</v>
      </c>
    </row>
    <row r="3794" spans="1:3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0.27999999999999997</v>
      </c>
      <c r="P3794" s="5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1">
        <f t="shared" si="476"/>
        <v>42170.447013888886</v>
      </c>
      <c r="T3794" s="11">
        <f t="shared" si="477"/>
        <v>42200.447013888886</v>
      </c>
      <c r="AC3794">
        <f t="shared" si="478"/>
        <v>8</v>
      </c>
      <c r="AD3794">
        <f t="shared" si="479"/>
        <v>15</v>
      </c>
    </row>
    <row r="3795" spans="1:3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59.657142857142851</v>
      </c>
      <c r="P3795" s="5">
        <f t="shared" si="473"/>
        <v>174</v>
      </c>
      <c r="Q3795" t="str">
        <f t="shared" si="474"/>
        <v>theater</v>
      </c>
      <c r="R3795" t="str">
        <f t="shared" si="475"/>
        <v>musical</v>
      </c>
      <c r="S3795" s="11">
        <f t="shared" si="476"/>
        <v>41968.938993055555</v>
      </c>
      <c r="T3795" s="11">
        <f t="shared" si="477"/>
        <v>41989.938993055555</v>
      </c>
      <c r="AC3795">
        <f t="shared" si="478"/>
        <v>8</v>
      </c>
      <c r="AD3795">
        <f t="shared" si="479"/>
        <v>15</v>
      </c>
    </row>
    <row r="3796" spans="1:3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1</v>
      </c>
      <c r="P3796" s="5">
        <f t="shared" si="473"/>
        <v>50</v>
      </c>
      <c r="Q3796" t="str">
        <f t="shared" si="474"/>
        <v>theater</v>
      </c>
      <c r="R3796" t="str">
        <f t="shared" si="475"/>
        <v>musical</v>
      </c>
      <c r="S3796" s="11">
        <f t="shared" si="476"/>
        <v>42132.58048611111</v>
      </c>
      <c r="T3796" s="11">
        <f t="shared" si="477"/>
        <v>42162.58048611111</v>
      </c>
      <c r="AC3796">
        <f t="shared" si="478"/>
        <v>8</v>
      </c>
      <c r="AD3796">
        <f t="shared" si="479"/>
        <v>15</v>
      </c>
    </row>
    <row r="3797" spans="1:3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1.6666666666666667</v>
      </c>
      <c r="P3797" s="5">
        <f t="shared" si="473"/>
        <v>5</v>
      </c>
      <c r="Q3797" t="str">
        <f t="shared" si="474"/>
        <v>theater</v>
      </c>
      <c r="R3797" t="str">
        <f t="shared" si="475"/>
        <v>musical</v>
      </c>
      <c r="S3797" s="11">
        <f t="shared" si="476"/>
        <v>42201.436226851853</v>
      </c>
      <c r="T3797" s="11">
        <f t="shared" si="477"/>
        <v>42244.9375</v>
      </c>
      <c r="AC3797">
        <f t="shared" si="478"/>
        <v>8</v>
      </c>
      <c r="AD3797">
        <f t="shared" si="479"/>
        <v>15</v>
      </c>
    </row>
    <row r="3798" spans="1:3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4.4444444444444444E-3</v>
      </c>
      <c r="P3798" s="5">
        <f t="shared" si="473"/>
        <v>1</v>
      </c>
      <c r="Q3798" t="str">
        <f t="shared" si="474"/>
        <v>theater</v>
      </c>
      <c r="R3798" t="str">
        <f t="shared" si="475"/>
        <v>musical</v>
      </c>
      <c r="S3798" s="11">
        <f t="shared" si="476"/>
        <v>42689.029583333337</v>
      </c>
      <c r="T3798" s="11">
        <f t="shared" si="477"/>
        <v>42749.029583333337</v>
      </c>
      <c r="AC3798">
        <f t="shared" si="478"/>
        <v>8</v>
      </c>
      <c r="AD3798">
        <f t="shared" si="479"/>
        <v>15</v>
      </c>
    </row>
    <row r="3799" spans="1:3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89.666666666666657</v>
      </c>
      <c r="P3799" s="5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1">
        <f t="shared" si="476"/>
        <v>42084.881539351853</v>
      </c>
      <c r="T3799" s="11">
        <f t="shared" si="477"/>
        <v>42114.881539351853</v>
      </c>
      <c r="AC3799">
        <f t="shared" si="478"/>
        <v>8</v>
      </c>
      <c r="AD3799">
        <f t="shared" si="479"/>
        <v>15</v>
      </c>
    </row>
    <row r="3800" spans="1:3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1.4642857142857144</v>
      </c>
      <c r="P3800" s="5">
        <f t="shared" si="473"/>
        <v>205</v>
      </c>
      <c r="Q3800" t="str">
        <f t="shared" si="474"/>
        <v>theater</v>
      </c>
      <c r="R3800" t="str">
        <f t="shared" si="475"/>
        <v>musical</v>
      </c>
      <c r="S3800" s="11">
        <f t="shared" si="476"/>
        <v>41831.722777777773</v>
      </c>
      <c r="T3800" s="11">
        <f t="shared" si="477"/>
        <v>41861.722777777773</v>
      </c>
      <c r="AC3800">
        <f t="shared" si="478"/>
        <v>8</v>
      </c>
      <c r="AD3800">
        <f t="shared" si="479"/>
        <v>15</v>
      </c>
    </row>
    <row r="3801" spans="1:3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4.0199999999999996</v>
      </c>
      <c r="P3801" s="5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1">
        <f t="shared" si="476"/>
        <v>42410.93105324074</v>
      </c>
      <c r="T3801" s="11">
        <f t="shared" si="477"/>
        <v>42440.93105324074</v>
      </c>
      <c r="AC3801">
        <f t="shared" si="478"/>
        <v>8</v>
      </c>
      <c r="AD3801">
        <f t="shared" si="479"/>
        <v>15</v>
      </c>
    </row>
    <row r="3802" spans="1:3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</v>
      </c>
      <c r="P3802" s="5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1">
        <f t="shared" si="476"/>
        <v>41982.737071759257</v>
      </c>
      <c r="T3802" s="11">
        <f t="shared" si="477"/>
        <v>42015.207638888889</v>
      </c>
      <c r="AC3802">
        <f t="shared" si="478"/>
        <v>8</v>
      </c>
      <c r="AD3802">
        <f t="shared" si="479"/>
        <v>15</v>
      </c>
    </row>
    <row r="3803" spans="1:3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8.52</v>
      </c>
      <c r="P3803" s="5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1">
        <f t="shared" si="476"/>
        <v>41975.676111111112</v>
      </c>
      <c r="T3803" s="11">
        <f t="shared" si="477"/>
        <v>42006.676111111112</v>
      </c>
      <c r="AC3803">
        <f t="shared" si="478"/>
        <v>8</v>
      </c>
      <c r="AD3803">
        <f t="shared" si="479"/>
        <v>15</v>
      </c>
    </row>
    <row r="3804" spans="1:3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5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1">
        <f t="shared" si="476"/>
        <v>42269.126226851848</v>
      </c>
      <c r="T3804" s="11">
        <f t="shared" si="477"/>
        <v>42299.126226851848</v>
      </c>
      <c r="AC3804">
        <f t="shared" si="478"/>
        <v>8</v>
      </c>
      <c r="AD3804">
        <f t="shared" si="479"/>
        <v>15</v>
      </c>
    </row>
    <row r="3805" spans="1:3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19.650000000000002</v>
      </c>
      <c r="P3805" s="5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1">
        <f t="shared" si="476"/>
        <v>42403.971851851849</v>
      </c>
      <c r="T3805" s="11">
        <f t="shared" si="477"/>
        <v>42433.971851851849</v>
      </c>
      <c r="AC3805">
        <f t="shared" si="478"/>
        <v>8</v>
      </c>
      <c r="AD3805">
        <f t="shared" si="479"/>
        <v>15</v>
      </c>
    </row>
    <row r="3806" spans="1:3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5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1">
        <f t="shared" si="476"/>
        <v>42527.00953703704</v>
      </c>
      <c r="T3806" s="11">
        <f t="shared" si="477"/>
        <v>42582.291666666672</v>
      </c>
      <c r="AC3806">
        <f t="shared" si="478"/>
        <v>8</v>
      </c>
      <c r="AD3806">
        <f t="shared" si="479"/>
        <v>15</v>
      </c>
    </row>
    <row r="3807" spans="1:3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2E-3</v>
      </c>
      <c r="P3807" s="5">
        <f t="shared" si="473"/>
        <v>1.5</v>
      </c>
      <c r="Q3807" t="str">
        <f t="shared" si="474"/>
        <v>theater</v>
      </c>
      <c r="R3807" t="str">
        <f t="shared" si="475"/>
        <v>musical</v>
      </c>
      <c r="S3807" s="11">
        <f t="shared" si="476"/>
        <v>41849.887037037035</v>
      </c>
      <c r="T3807" s="11">
        <f t="shared" si="477"/>
        <v>41909.887037037035</v>
      </c>
      <c r="AC3807">
        <f t="shared" si="478"/>
        <v>8</v>
      </c>
      <c r="AD3807">
        <f t="shared" si="479"/>
        <v>15</v>
      </c>
    </row>
    <row r="3808" spans="1:3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6.6666666666666666E-2</v>
      </c>
      <c r="P3808" s="5">
        <f t="shared" si="473"/>
        <v>5</v>
      </c>
      <c r="Q3808" t="str">
        <f t="shared" si="474"/>
        <v>theater</v>
      </c>
      <c r="R3808" t="str">
        <f t="shared" si="475"/>
        <v>musical</v>
      </c>
      <c r="S3808" s="11">
        <f t="shared" si="476"/>
        <v>41799.259039351848</v>
      </c>
      <c r="T3808" s="11">
        <f t="shared" si="477"/>
        <v>41819.259039351848</v>
      </c>
      <c r="AC3808">
        <f t="shared" si="478"/>
        <v>8</v>
      </c>
      <c r="AD3808">
        <f t="shared" si="479"/>
        <v>15</v>
      </c>
    </row>
    <row r="3809" spans="1:3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30.333333333333336</v>
      </c>
      <c r="P3809" s="5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1">
        <f t="shared" si="476"/>
        <v>42090.909016203703</v>
      </c>
      <c r="T3809" s="11">
        <f t="shared" si="477"/>
        <v>42097.909016203703</v>
      </c>
      <c r="AC3809">
        <f t="shared" si="478"/>
        <v>8</v>
      </c>
      <c r="AD3809">
        <f t="shared" si="479"/>
        <v>15</v>
      </c>
    </row>
    <row r="3810" spans="1:3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100</v>
      </c>
      <c r="P3810" s="5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1">
        <f t="shared" si="476"/>
        <v>42059.453923611116</v>
      </c>
      <c r="T3810" s="11">
        <f t="shared" si="477"/>
        <v>42119.412256944444</v>
      </c>
      <c r="AC3810">
        <f t="shared" si="478"/>
        <v>8</v>
      </c>
      <c r="AD3810">
        <f t="shared" si="479"/>
        <v>13</v>
      </c>
    </row>
    <row r="3811" spans="1:3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101.25</v>
      </c>
      <c r="P3811" s="5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1">
        <f t="shared" si="476"/>
        <v>41800.526701388888</v>
      </c>
      <c r="T3811" s="11">
        <f t="shared" si="477"/>
        <v>41850.958333333336</v>
      </c>
      <c r="AC3811">
        <f t="shared" si="478"/>
        <v>8</v>
      </c>
      <c r="AD3811">
        <f t="shared" si="479"/>
        <v>13</v>
      </c>
    </row>
    <row r="3812" spans="1:3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121.73333333333333</v>
      </c>
      <c r="P3812" s="5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1">
        <f t="shared" si="476"/>
        <v>42054.849050925928</v>
      </c>
      <c r="T3812" s="11">
        <f t="shared" si="477"/>
        <v>42084.807384259257</v>
      </c>
      <c r="AC3812">
        <f t="shared" si="478"/>
        <v>8</v>
      </c>
      <c r="AD3812">
        <f t="shared" si="479"/>
        <v>13</v>
      </c>
    </row>
    <row r="3813" spans="1:3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330</v>
      </c>
      <c r="P3813" s="5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1">
        <f t="shared" si="476"/>
        <v>42487.62700231481</v>
      </c>
      <c r="T3813" s="11">
        <f t="shared" si="477"/>
        <v>42521.458333333328</v>
      </c>
      <c r="AC3813">
        <f t="shared" si="478"/>
        <v>8</v>
      </c>
      <c r="AD3813">
        <f t="shared" si="479"/>
        <v>13</v>
      </c>
    </row>
    <row r="3814" spans="1:3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109.55</v>
      </c>
      <c r="P3814" s="5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1">
        <f t="shared" si="476"/>
        <v>42109.751250000001</v>
      </c>
      <c r="T3814" s="11">
        <f t="shared" si="477"/>
        <v>42156.165972222225</v>
      </c>
      <c r="AC3814">
        <f t="shared" si="478"/>
        <v>8</v>
      </c>
      <c r="AD3814">
        <f t="shared" si="479"/>
        <v>13</v>
      </c>
    </row>
    <row r="3815" spans="1:3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100.95190476190474</v>
      </c>
      <c r="P3815" s="5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1">
        <f t="shared" si="476"/>
        <v>42497.275706018518</v>
      </c>
      <c r="T3815" s="11">
        <f t="shared" si="477"/>
        <v>42535.904861111107</v>
      </c>
      <c r="AC3815">
        <f t="shared" si="478"/>
        <v>8</v>
      </c>
      <c r="AD3815">
        <f t="shared" si="479"/>
        <v>13</v>
      </c>
    </row>
    <row r="3816" spans="1:3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140.13333333333333</v>
      </c>
      <c r="P3816" s="5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1">
        <f t="shared" si="476"/>
        <v>42058.904074074075</v>
      </c>
      <c r="T3816" s="11">
        <f t="shared" si="477"/>
        <v>42095.165972222225</v>
      </c>
      <c r="AC3816">
        <f t="shared" si="478"/>
        <v>8</v>
      </c>
      <c r="AD3816">
        <f t="shared" si="479"/>
        <v>13</v>
      </c>
    </row>
    <row r="3817" spans="1:3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100.001</v>
      </c>
      <c r="P3817" s="5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1">
        <f t="shared" si="476"/>
        <v>42207.259918981479</v>
      </c>
      <c r="T3817" s="11">
        <f t="shared" si="477"/>
        <v>42236.958333333328</v>
      </c>
      <c r="AC3817">
        <f t="shared" si="478"/>
        <v>8</v>
      </c>
      <c r="AD3817">
        <f t="shared" si="479"/>
        <v>13</v>
      </c>
    </row>
    <row r="3818" spans="1:3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119.238</v>
      </c>
      <c r="P3818" s="5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1">
        <f t="shared" si="476"/>
        <v>41807.690081018518</v>
      </c>
      <c r="T3818" s="11">
        <f t="shared" si="477"/>
        <v>41837.690081018518</v>
      </c>
      <c r="AC3818">
        <f t="shared" si="478"/>
        <v>8</v>
      </c>
      <c r="AD3818">
        <f t="shared" si="479"/>
        <v>13</v>
      </c>
    </row>
    <row r="3819" spans="1:3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107.25</v>
      </c>
      <c r="P3819" s="5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1">
        <f t="shared" si="476"/>
        <v>42284.69694444444</v>
      </c>
      <c r="T3819" s="11">
        <f t="shared" si="477"/>
        <v>42301.165972222225</v>
      </c>
      <c r="AC3819">
        <f t="shared" si="478"/>
        <v>8</v>
      </c>
      <c r="AD3819">
        <f t="shared" si="479"/>
        <v>13</v>
      </c>
    </row>
    <row r="3820" spans="1:3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227.99999999999997</v>
      </c>
      <c r="P3820" s="5">
        <f t="shared" si="473"/>
        <v>57</v>
      </c>
      <c r="Q3820" t="str">
        <f t="shared" si="474"/>
        <v>theater</v>
      </c>
      <c r="R3820" t="str">
        <f t="shared" si="475"/>
        <v>plays</v>
      </c>
      <c r="S3820" s="11">
        <f t="shared" si="476"/>
        <v>42045.84238425926</v>
      </c>
      <c r="T3820" s="11">
        <f t="shared" si="477"/>
        <v>42075.800717592589</v>
      </c>
      <c r="AC3820">
        <f t="shared" si="478"/>
        <v>8</v>
      </c>
      <c r="AD3820">
        <f t="shared" si="479"/>
        <v>13</v>
      </c>
    </row>
    <row r="3821" spans="1:3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106.4</v>
      </c>
      <c r="P3821" s="5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1">
        <f t="shared" si="476"/>
        <v>42184.209537037037</v>
      </c>
      <c r="T3821" s="11">
        <f t="shared" si="477"/>
        <v>42202.876388888893</v>
      </c>
      <c r="AC3821">
        <f t="shared" si="478"/>
        <v>8</v>
      </c>
      <c r="AD3821">
        <f t="shared" si="479"/>
        <v>13</v>
      </c>
    </row>
    <row r="3822" spans="1:3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143.33333333333334</v>
      </c>
      <c r="P3822" s="5">
        <f t="shared" si="473"/>
        <v>21.5</v>
      </c>
      <c r="Q3822" t="str">
        <f t="shared" si="474"/>
        <v>theater</v>
      </c>
      <c r="R3822" t="str">
        <f t="shared" si="475"/>
        <v>plays</v>
      </c>
      <c r="S3822" s="11">
        <f t="shared" si="476"/>
        <v>42160.651817129634</v>
      </c>
      <c r="T3822" s="11">
        <f t="shared" si="477"/>
        <v>42190.651817129634</v>
      </c>
      <c r="AC3822">
        <f t="shared" si="478"/>
        <v>8</v>
      </c>
      <c r="AD3822">
        <f t="shared" si="479"/>
        <v>13</v>
      </c>
    </row>
    <row r="3823" spans="1:3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104.54285714285714</v>
      </c>
      <c r="P3823" s="5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1">
        <f t="shared" si="476"/>
        <v>42341.180636574078</v>
      </c>
      <c r="T3823" s="11">
        <f t="shared" si="477"/>
        <v>42373.180636574078</v>
      </c>
      <c r="AC3823">
        <f t="shared" si="478"/>
        <v>8</v>
      </c>
      <c r="AD3823">
        <f t="shared" si="479"/>
        <v>13</v>
      </c>
    </row>
    <row r="3824" spans="1:3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110.02000000000001</v>
      </c>
      <c r="P3824" s="5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1">
        <f t="shared" si="476"/>
        <v>42329.838159722218</v>
      </c>
      <c r="T3824" s="11">
        <f t="shared" si="477"/>
        <v>42388.957638888889</v>
      </c>
      <c r="AC3824">
        <f t="shared" si="478"/>
        <v>8</v>
      </c>
      <c r="AD3824">
        <f t="shared" si="479"/>
        <v>13</v>
      </c>
    </row>
    <row r="3825" spans="1:3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106</v>
      </c>
      <c r="P3825" s="5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1">
        <f t="shared" si="476"/>
        <v>42170.910231481481</v>
      </c>
      <c r="T3825" s="11">
        <f t="shared" si="477"/>
        <v>42205.165972222225</v>
      </c>
      <c r="AC3825">
        <f t="shared" si="478"/>
        <v>8</v>
      </c>
      <c r="AD3825">
        <f t="shared" si="479"/>
        <v>13</v>
      </c>
    </row>
    <row r="3826" spans="1:3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108</v>
      </c>
      <c r="P3826" s="5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1">
        <f t="shared" si="476"/>
        <v>42571.626192129625</v>
      </c>
      <c r="T3826" s="11">
        <f t="shared" si="477"/>
        <v>42583.570138888885</v>
      </c>
      <c r="AC3826">
        <f t="shared" si="478"/>
        <v>8</v>
      </c>
      <c r="AD3826">
        <f t="shared" si="479"/>
        <v>13</v>
      </c>
    </row>
    <row r="3827" spans="1:3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105.42</v>
      </c>
      <c r="P3827" s="5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1">
        <f t="shared" si="476"/>
        <v>42151.069606481484</v>
      </c>
      <c r="T3827" s="11">
        <f t="shared" si="477"/>
        <v>42172.069606481484</v>
      </c>
      <c r="AC3827">
        <f t="shared" si="478"/>
        <v>8</v>
      </c>
      <c r="AD3827">
        <f t="shared" si="479"/>
        <v>13</v>
      </c>
    </row>
    <row r="3828" spans="1:3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119.16666666666667</v>
      </c>
      <c r="P3828" s="5">
        <f t="shared" si="473"/>
        <v>27.5</v>
      </c>
      <c r="Q3828" t="str">
        <f t="shared" si="474"/>
        <v>theater</v>
      </c>
      <c r="R3828" t="str">
        <f t="shared" si="475"/>
        <v>plays</v>
      </c>
      <c r="S3828" s="11">
        <f t="shared" si="476"/>
        <v>42101.423541666663</v>
      </c>
      <c r="T3828" s="11">
        <f t="shared" si="477"/>
        <v>42131.423541666663</v>
      </c>
      <c r="AC3828">
        <f t="shared" si="478"/>
        <v>8</v>
      </c>
      <c r="AD3828">
        <f t="shared" si="479"/>
        <v>13</v>
      </c>
    </row>
    <row r="3829" spans="1:3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152.66666666666666</v>
      </c>
      <c r="P3829" s="5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1">
        <f t="shared" si="476"/>
        <v>42034.928252314814</v>
      </c>
      <c r="T3829" s="11">
        <f t="shared" si="477"/>
        <v>42090</v>
      </c>
      <c r="AC3829">
        <f t="shared" si="478"/>
        <v>8</v>
      </c>
      <c r="AD3829">
        <f t="shared" si="479"/>
        <v>13</v>
      </c>
    </row>
    <row r="3830" spans="1:3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100</v>
      </c>
      <c r="P3830" s="5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1">
        <f t="shared" si="476"/>
        <v>41944.527627314819</v>
      </c>
      <c r="T3830" s="11">
        <f t="shared" si="477"/>
        <v>42004.569293981476</v>
      </c>
      <c r="AC3830">
        <f t="shared" si="478"/>
        <v>8</v>
      </c>
      <c r="AD3830">
        <f t="shared" si="479"/>
        <v>13</v>
      </c>
    </row>
    <row r="3831" spans="1:3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100.2</v>
      </c>
      <c r="P3831" s="5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1">
        <f t="shared" si="476"/>
        <v>42593.865405092598</v>
      </c>
      <c r="T3831" s="11">
        <f t="shared" si="477"/>
        <v>42613.865405092598</v>
      </c>
      <c r="AC3831">
        <f t="shared" si="478"/>
        <v>8</v>
      </c>
      <c r="AD3831">
        <f t="shared" si="479"/>
        <v>13</v>
      </c>
    </row>
    <row r="3832" spans="1:3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225</v>
      </c>
      <c r="P3832" s="5">
        <f t="shared" si="473"/>
        <v>75</v>
      </c>
      <c r="Q3832" t="str">
        <f t="shared" si="474"/>
        <v>theater</v>
      </c>
      <c r="R3832" t="str">
        <f t="shared" si="475"/>
        <v>plays</v>
      </c>
      <c r="S3832" s="11">
        <f t="shared" si="476"/>
        <v>42503.740868055553</v>
      </c>
      <c r="T3832" s="11">
        <f t="shared" si="477"/>
        <v>42517.740868055553</v>
      </c>
      <c r="AC3832">
        <f t="shared" si="478"/>
        <v>8</v>
      </c>
      <c r="AD3832">
        <f t="shared" si="479"/>
        <v>13</v>
      </c>
    </row>
    <row r="3833" spans="1:3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106.02199999999999</v>
      </c>
      <c r="P3833" s="5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1">
        <f t="shared" si="476"/>
        <v>41927.848900462966</v>
      </c>
      <c r="T3833" s="11">
        <f t="shared" si="477"/>
        <v>41948.890567129631</v>
      </c>
      <c r="AC3833">
        <f t="shared" si="478"/>
        <v>8</v>
      </c>
      <c r="AD3833">
        <f t="shared" si="479"/>
        <v>13</v>
      </c>
    </row>
    <row r="3834" spans="1:3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104.66666666666666</v>
      </c>
      <c r="P3834" s="5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1">
        <f t="shared" si="476"/>
        <v>42375.114988425921</v>
      </c>
      <c r="T3834" s="11">
        <f t="shared" si="477"/>
        <v>42420.114988425921</v>
      </c>
      <c r="AC3834">
        <f t="shared" si="478"/>
        <v>8</v>
      </c>
      <c r="AD3834">
        <f t="shared" si="479"/>
        <v>13</v>
      </c>
    </row>
    <row r="3835" spans="1:3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116.66666666666667</v>
      </c>
      <c r="P3835" s="5">
        <f t="shared" si="473"/>
        <v>70</v>
      </c>
      <c r="Q3835" t="str">
        <f t="shared" si="474"/>
        <v>theater</v>
      </c>
      <c r="R3835" t="str">
        <f t="shared" si="475"/>
        <v>plays</v>
      </c>
      <c r="S3835" s="11">
        <f t="shared" si="476"/>
        <v>41963.872361111113</v>
      </c>
      <c r="T3835" s="11">
        <f t="shared" si="477"/>
        <v>41974.797916666663</v>
      </c>
      <c r="AC3835">
        <f t="shared" si="478"/>
        <v>8</v>
      </c>
      <c r="AD3835">
        <f t="shared" si="479"/>
        <v>13</v>
      </c>
    </row>
    <row r="3836" spans="1:3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109.03333333333333</v>
      </c>
      <c r="P3836" s="5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1">
        <f t="shared" si="476"/>
        <v>42143.445219907408</v>
      </c>
      <c r="T3836" s="11">
        <f t="shared" si="477"/>
        <v>42173.445219907408</v>
      </c>
      <c r="AC3836">
        <f t="shared" si="478"/>
        <v>8</v>
      </c>
      <c r="AD3836">
        <f t="shared" si="479"/>
        <v>13</v>
      </c>
    </row>
    <row r="3837" spans="1:3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160</v>
      </c>
      <c r="P3837" s="5">
        <f t="shared" si="473"/>
        <v>40</v>
      </c>
      <c r="Q3837" t="str">
        <f t="shared" si="474"/>
        <v>theater</v>
      </c>
      <c r="R3837" t="str">
        <f t="shared" si="475"/>
        <v>plays</v>
      </c>
      <c r="S3837" s="11">
        <f t="shared" si="476"/>
        <v>42460.94222222222</v>
      </c>
      <c r="T3837" s="11">
        <f t="shared" si="477"/>
        <v>42481.94222222222</v>
      </c>
      <c r="AC3837">
        <f t="shared" si="478"/>
        <v>8</v>
      </c>
      <c r="AD3837">
        <f t="shared" si="479"/>
        <v>13</v>
      </c>
    </row>
    <row r="3838" spans="1:3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112.5</v>
      </c>
      <c r="P3838" s="5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1">
        <f t="shared" si="476"/>
        <v>42553.926527777774</v>
      </c>
      <c r="T3838" s="11">
        <f t="shared" si="477"/>
        <v>42585.172916666663</v>
      </c>
      <c r="AC3838">
        <f t="shared" si="478"/>
        <v>8</v>
      </c>
      <c r="AD3838">
        <f t="shared" si="479"/>
        <v>13</v>
      </c>
    </row>
    <row r="3839" spans="1:3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102.1</v>
      </c>
      <c r="P3839" s="5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1">
        <f t="shared" si="476"/>
        <v>42152.765717592592</v>
      </c>
      <c r="T3839" s="11">
        <f t="shared" si="477"/>
        <v>42188.765717592592</v>
      </c>
      <c r="AC3839">
        <f t="shared" si="478"/>
        <v>8</v>
      </c>
      <c r="AD3839">
        <f t="shared" si="479"/>
        <v>13</v>
      </c>
    </row>
    <row r="3840" spans="1:3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100.824</v>
      </c>
      <c r="P3840" s="5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1">
        <f t="shared" si="476"/>
        <v>42116.710752314815</v>
      </c>
      <c r="T3840" s="11">
        <f t="shared" si="477"/>
        <v>42146.710752314815</v>
      </c>
      <c r="AC3840">
        <f t="shared" si="478"/>
        <v>8</v>
      </c>
      <c r="AD3840">
        <f t="shared" si="479"/>
        <v>13</v>
      </c>
    </row>
    <row r="3841" spans="1:3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101.25</v>
      </c>
      <c r="P3841" s="5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1">
        <f t="shared" si="476"/>
        <v>42155.142638888894</v>
      </c>
      <c r="T3841" s="11">
        <f t="shared" si="477"/>
        <v>42215.142638888894</v>
      </c>
      <c r="AC3841">
        <f t="shared" si="478"/>
        <v>8</v>
      </c>
      <c r="AD3841">
        <f t="shared" si="479"/>
        <v>13</v>
      </c>
    </row>
    <row r="3842" spans="1:3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6500</v>
      </c>
      <c r="P3842" s="5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1">
        <f t="shared" si="476"/>
        <v>42432.701724537037</v>
      </c>
      <c r="T3842" s="11">
        <f t="shared" si="477"/>
        <v>42457.660057870366</v>
      </c>
      <c r="AC3842">
        <f t="shared" si="478"/>
        <v>8</v>
      </c>
      <c r="AD3842">
        <f t="shared" si="479"/>
        <v>13</v>
      </c>
    </row>
    <row r="3843" spans="1:3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(E3843/D3843)*100</f>
        <v>8.7200000000000006</v>
      </c>
      <c r="P3843" s="5">
        <f t="shared" ref="P3843:P3906" si="481">E3843/L3843</f>
        <v>25.647058823529413</v>
      </c>
      <c r="Q3843" t="str">
        <f t="shared" ref="Q3843:Q3906" si="482">LEFT(N3843,AC3843-1)</f>
        <v>theater</v>
      </c>
      <c r="R3843" t="str">
        <f t="shared" ref="R3843:R3906" si="483">RIGHT(N3843,AD3843-AC3843)</f>
        <v>plays</v>
      </c>
      <c r="S3843" s="11">
        <f t="shared" ref="S3843:S3906" si="484">(J3843/86400)+DATE(1970,1,1)</f>
        <v>41780.785729166666</v>
      </c>
      <c r="T3843" s="11">
        <f t="shared" ref="T3843:T3906" si="485">(I3843/86400)+DATE(1970,1,1)</f>
        <v>41840.785729166666</v>
      </c>
      <c r="AC3843">
        <f t="shared" ref="AC3843:AC3906" si="486">FIND("/",N3843)</f>
        <v>8</v>
      </c>
      <c r="AD3843">
        <f t="shared" ref="AD3843:AD3906" si="487">LEN(N3843)</f>
        <v>13</v>
      </c>
    </row>
    <row r="3844" spans="1:3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21.94</v>
      </c>
      <c r="P3844" s="5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1">
        <f t="shared" si="484"/>
        <v>41740.493657407409</v>
      </c>
      <c r="T3844" s="11">
        <f t="shared" si="485"/>
        <v>41770.493657407409</v>
      </c>
      <c r="AC3844">
        <f t="shared" si="486"/>
        <v>8</v>
      </c>
      <c r="AD3844">
        <f t="shared" si="487"/>
        <v>13</v>
      </c>
    </row>
    <row r="3845" spans="1:3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21.3</v>
      </c>
      <c r="P3845" s="5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1">
        <f t="shared" si="484"/>
        <v>41766.072500000002</v>
      </c>
      <c r="T3845" s="11">
        <f t="shared" si="485"/>
        <v>41791.072500000002</v>
      </c>
      <c r="AC3845">
        <f t="shared" si="486"/>
        <v>8</v>
      </c>
      <c r="AD3845">
        <f t="shared" si="487"/>
        <v>13</v>
      </c>
    </row>
    <row r="3846" spans="1:3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41.489795918367342</v>
      </c>
      <c r="P3846" s="5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1">
        <f t="shared" si="484"/>
        <v>41766.617291666669</v>
      </c>
      <c r="T3846" s="11">
        <f t="shared" si="485"/>
        <v>41793.290972222225</v>
      </c>
      <c r="AC3846">
        <f t="shared" si="486"/>
        <v>8</v>
      </c>
      <c r="AD3846">
        <f t="shared" si="487"/>
        <v>13</v>
      </c>
    </row>
    <row r="3847" spans="1:3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2.105</v>
      </c>
      <c r="P3847" s="5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1">
        <f t="shared" si="484"/>
        <v>42248.627013888894</v>
      </c>
      <c r="T3847" s="11">
        <f t="shared" si="485"/>
        <v>42278.627013888894</v>
      </c>
      <c r="AC3847">
        <f t="shared" si="486"/>
        <v>8</v>
      </c>
      <c r="AD3847">
        <f t="shared" si="487"/>
        <v>13</v>
      </c>
    </row>
    <row r="3848" spans="1:3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</v>
      </c>
      <c r="P3848" s="5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1">
        <f t="shared" si="484"/>
        <v>41885.221550925926</v>
      </c>
      <c r="T3848" s="11">
        <f t="shared" si="485"/>
        <v>41916.290972222225</v>
      </c>
      <c r="AC3848">
        <f t="shared" si="486"/>
        <v>8</v>
      </c>
      <c r="AD3848">
        <f t="shared" si="487"/>
        <v>13</v>
      </c>
    </row>
    <row r="3849" spans="1:3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16.161904761904761</v>
      </c>
      <c r="P3849" s="5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1">
        <f t="shared" si="484"/>
        <v>42159.224432870367</v>
      </c>
      <c r="T3849" s="11">
        <f t="shared" si="485"/>
        <v>42204.224432870367</v>
      </c>
      <c r="AC3849">
        <f t="shared" si="486"/>
        <v>8</v>
      </c>
      <c r="AD3849">
        <f t="shared" si="487"/>
        <v>13</v>
      </c>
    </row>
    <row r="3850" spans="1:3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16.376923076923077</v>
      </c>
      <c r="P3850" s="5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1">
        <f t="shared" si="484"/>
        <v>42265.817002314812</v>
      </c>
      <c r="T3850" s="11">
        <f t="shared" si="485"/>
        <v>42295.817002314812</v>
      </c>
      <c r="AC3850">
        <f t="shared" si="486"/>
        <v>8</v>
      </c>
      <c r="AD3850">
        <f t="shared" si="487"/>
        <v>13</v>
      </c>
    </row>
    <row r="3851" spans="1:3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</v>
      </c>
      <c r="P3851" s="5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1">
        <f t="shared" si="484"/>
        <v>42136.767175925925</v>
      </c>
      <c r="T3851" s="11">
        <f t="shared" si="485"/>
        <v>42166.767175925925</v>
      </c>
      <c r="AC3851">
        <f t="shared" si="486"/>
        <v>8</v>
      </c>
      <c r="AD3851">
        <f t="shared" si="487"/>
        <v>13</v>
      </c>
    </row>
    <row r="3852" spans="1:3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3.8</v>
      </c>
      <c r="P3852" s="5">
        <f t="shared" si="481"/>
        <v>9.5</v>
      </c>
      <c r="Q3852" t="str">
        <f t="shared" si="482"/>
        <v>theater</v>
      </c>
      <c r="R3852" t="str">
        <f t="shared" si="483"/>
        <v>plays</v>
      </c>
      <c r="S3852" s="11">
        <f t="shared" si="484"/>
        <v>41975.124340277776</v>
      </c>
      <c r="T3852" s="11">
        <f t="shared" si="485"/>
        <v>42005.124340277776</v>
      </c>
      <c r="AC3852">
        <f t="shared" si="486"/>
        <v>8</v>
      </c>
      <c r="AD3852">
        <f t="shared" si="487"/>
        <v>13</v>
      </c>
    </row>
    <row r="3853" spans="1:3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34.08</v>
      </c>
      <c r="P3853" s="5">
        <f t="shared" si="481"/>
        <v>35.5</v>
      </c>
      <c r="Q3853" t="str">
        <f t="shared" si="482"/>
        <v>theater</v>
      </c>
      <c r="R3853" t="str">
        <f t="shared" si="483"/>
        <v>plays</v>
      </c>
      <c r="S3853" s="11">
        <f t="shared" si="484"/>
        <v>42172.439571759256</v>
      </c>
      <c r="T3853" s="11">
        <f t="shared" si="485"/>
        <v>42202.439571759256</v>
      </c>
      <c r="AC3853">
        <f t="shared" si="486"/>
        <v>8</v>
      </c>
      <c r="AD3853">
        <f t="shared" si="487"/>
        <v>13</v>
      </c>
    </row>
    <row r="3854" spans="1:3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0.2</v>
      </c>
      <c r="P3854" s="5">
        <f t="shared" si="481"/>
        <v>10</v>
      </c>
      <c r="Q3854" t="str">
        <f t="shared" si="482"/>
        <v>theater</v>
      </c>
      <c r="R3854" t="str">
        <f t="shared" si="483"/>
        <v>plays</v>
      </c>
      <c r="S3854" s="11">
        <f t="shared" si="484"/>
        <v>42065.190694444449</v>
      </c>
      <c r="T3854" s="11">
        <f t="shared" si="485"/>
        <v>42090.149027777778</v>
      </c>
      <c r="AC3854">
        <f t="shared" si="486"/>
        <v>8</v>
      </c>
      <c r="AD3854">
        <f t="shared" si="487"/>
        <v>13</v>
      </c>
    </row>
    <row r="3855" spans="1:3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2.5999999999999999E-2</v>
      </c>
      <c r="P3855" s="5">
        <f t="shared" si="481"/>
        <v>13</v>
      </c>
      <c r="Q3855" t="str">
        <f t="shared" si="482"/>
        <v>theater</v>
      </c>
      <c r="R3855" t="str">
        <f t="shared" si="483"/>
        <v>plays</v>
      </c>
      <c r="S3855" s="11">
        <f t="shared" si="484"/>
        <v>41848.84002314815</v>
      </c>
      <c r="T3855" s="11">
        <f t="shared" si="485"/>
        <v>41883.84002314815</v>
      </c>
      <c r="AC3855">
        <f t="shared" si="486"/>
        <v>8</v>
      </c>
      <c r="AD3855">
        <f t="shared" si="487"/>
        <v>13</v>
      </c>
    </row>
    <row r="3856" spans="1:3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16.254545454545454</v>
      </c>
      <c r="P3856" s="5">
        <f t="shared" si="481"/>
        <v>89.4</v>
      </c>
      <c r="Q3856" t="str">
        <f t="shared" si="482"/>
        <v>theater</v>
      </c>
      <c r="R3856" t="str">
        <f t="shared" si="483"/>
        <v>plays</v>
      </c>
      <c r="S3856" s="11">
        <f t="shared" si="484"/>
        <v>42103.884930555556</v>
      </c>
      <c r="T3856" s="11">
        <f t="shared" si="485"/>
        <v>42133.884930555556</v>
      </c>
      <c r="AC3856">
        <f t="shared" si="486"/>
        <v>8</v>
      </c>
      <c r="AD3856">
        <f t="shared" si="487"/>
        <v>13</v>
      </c>
    </row>
    <row r="3857" spans="1:3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</v>
      </c>
      <c r="P3857" s="5">
        <f t="shared" si="481"/>
        <v>25</v>
      </c>
      <c r="Q3857" t="str">
        <f t="shared" si="482"/>
        <v>theater</v>
      </c>
      <c r="R3857" t="str">
        <f t="shared" si="483"/>
        <v>plays</v>
      </c>
      <c r="S3857" s="11">
        <f t="shared" si="484"/>
        <v>42059.970729166671</v>
      </c>
      <c r="T3857" s="11">
        <f t="shared" si="485"/>
        <v>42089.929062499999</v>
      </c>
      <c r="AC3857">
        <f t="shared" si="486"/>
        <v>8</v>
      </c>
      <c r="AD3857">
        <f t="shared" si="487"/>
        <v>13</v>
      </c>
    </row>
    <row r="3858" spans="1:3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0.02</v>
      </c>
      <c r="P3858" s="5">
        <f t="shared" si="481"/>
        <v>1</v>
      </c>
      <c r="Q3858" t="str">
        <f t="shared" si="482"/>
        <v>theater</v>
      </c>
      <c r="R3858" t="str">
        <f t="shared" si="483"/>
        <v>plays</v>
      </c>
      <c r="S3858" s="11">
        <f t="shared" si="484"/>
        <v>42041.743090277778</v>
      </c>
      <c r="T3858" s="11">
        <f t="shared" si="485"/>
        <v>42071.701423611114</v>
      </c>
      <c r="AC3858">
        <f t="shared" si="486"/>
        <v>8</v>
      </c>
      <c r="AD3858">
        <f t="shared" si="487"/>
        <v>13</v>
      </c>
    </row>
    <row r="3859" spans="1:3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5.2</v>
      </c>
      <c r="P3859" s="5">
        <f t="shared" si="481"/>
        <v>65</v>
      </c>
      <c r="Q3859" t="str">
        <f t="shared" si="482"/>
        <v>theater</v>
      </c>
      <c r="R3859" t="str">
        <f t="shared" si="483"/>
        <v>plays</v>
      </c>
      <c r="S3859" s="11">
        <f t="shared" si="484"/>
        <v>41829.73715277778</v>
      </c>
      <c r="T3859" s="11">
        <f t="shared" si="485"/>
        <v>41852.716666666667</v>
      </c>
      <c r="AC3859">
        <f t="shared" si="486"/>
        <v>8</v>
      </c>
      <c r="AD3859">
        <f t="shared" si="487"/>
        <v>13</v>
      </c>
    </row>
    <row r="3860" spans="1:3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2</v>
      </c>
      <c r="P3860" s="5">
        <f t="shared" si="481"/>
        <v>10</v>
      </c>
      <c r="Q3860" t="str">
        <f t="shared" si="482"/>
        <v>theater</v>
      </c>
      <c r="R3860" t="str">
        <f t="shared" si="483"/>
        <v>plays</v>
      </c>
      <c r="S3860" s="11">
        <f t="shared" si="484"/>
        <v>42128.431064814809</v>
      </c>
      <c r="T3860" s="11">
        <f t="shared" si="485"/>
        <v>42146.875</v>
      </c>
      <c r="AC3860">
        <f t="shared" si="486"/>
        <v>8</v>
      </c>
      <c r="AD3860">
        <f t="shared" si="487"/>
        <v>13</v>
      </c>
    </row>
    <row r="3861" spans="1:3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0.04</v>
      </c>
      <c r="P3861" s="5">
        <f t="shared" si="481"/>
        <v>1</v>
      </c>
      <c r="Q3861" t="str">
        <f t="shared" si="482"/>
        <v>theater</v>
      </c>
      <c r="R3861" t="str">
        <f t="shared" si="483"/>
        <v>plays</v>
      </c>
      <c r="S3861" s="11">
        <f t="shared" si="484"/>
        <v>41789.893599537041</v>
      </c>
      <c r="T3861" s="11">
        <f t="shared" si="485"/>
        <v>41815.875</v>
      </c>
      <c r="AC3861">
        <f t="shared" si="486"/>
        <v>8</v>
      </c>
      <c r="AD3861">
        <f t="shared" si="487"/>
        <v>13</v>
      </c>
    </row>
    <row r="3862" spans="1:3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17.666666666666668</v>
      </c>
      <c r="P3862" s="5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1">
        <f t="shared" si="484"/>
        <v>41833.660995370374</v>
      </c>
      <c r="T3862" s="11">
        <f t="shared" si="485"/>
        <v>41863.660995370374</v>
      </c>
      <c r="AC3862">
        <f t="shared" si="486"/>
        <v>8</v>
      </c>
      <c r="AD3862">
        <f t="shared" si="487"/>
        <v>13</v>
      </c>
    </row>
    <row r="3863" spans="1:3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5</v>
      </c>
      <c r="P3863" s="5">
        <f t="shared" si="481"/>
        <v>100</v>
      </c>
      <c r="Q3863" t="str">
        <f t="shared" si="482"/>
        <v>theater</v>
      </c>
      <c r="R3863" t="str">
        <f t="shared" si="483"/>
        <v>plays</v>
      </c>
      <c r="S3863" s="11">
        <f t="shared" si="484"/>
        <v>41914.590011574073</v>
      </c>
      <c r="T3863" s="11">
        <f t="shared" si="485"/>
        <v>41955.907638888893</v>
      </c>
      <c r="AC3863">
        <f t="shared" si="486"/>
        <v>8</v>
      </c>
      <c r="AD3863">
        <f t="shared" si="487"/>
        <v>13</v>
      </c>
    </row>
    <row r="3864" spans="1:3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1.3333333333333334E-2</v>
      </c>
      <c r="P3864" s="5">
        <f t="shared" si="481"/>
        <v>1</v>
      </c>
      <c r="Q3864" t="str">
        <f t="shared" si="482"/>
        <v>theater</v>
      </c>
      <c r="R3864" t="str">
        <f t="shared" si="483"/>
        <v>plays</v>
      </c>
      <c r="S3864" s="11">
        <f t="shared" si="484"/>
        <v>42611.261064814811</v>
      </c>
      <c r="T3864" s="11">
        <f t="shared" si="485"/>
        <v>42625.707638888889</v>
      </c>
      <c r="AC3864">
        <f t="shared" si="486"/>
        <v>8</v>
      </c>
      <c r="AD3864">
        <f t="shared" si="487"/>
        <v>13</v>
      </c>
    </row>
    <row r="3865" spans="1:3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5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1">
        <f t="shared" si="484"/>
        <v>42253.633159722223</v>
      </c>
      <c r="T3865" s="11">
        <f t="shared" si="485"/>
        <v>42313.674826388888</v>
      </c>
      <c r="AC3865">
        <f t="shared" si="486"/>
        <v>8</v>
      </c>
      <c r="AD3865">
        <f t="shared" si="487"/>
        <v>13</v>
      </c>
    </row>
    <row r="3866" spans="1:3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</v>
      </c>
      <c r="P3866" s="5">
        <f t="shared" si="481"/>
        <v>20</v>
      </c>
      <c r="Q3866" t="str">
        <f t="shared" si="482"/>
        <v>theater</v>
      </c>
      <c r="R3866" t="str">
        <f t="shared" si="483"/>
        <v>plays</v>
      </c>
      <c r="S3866" s="11">
        <f t="shared" si="484"/>
        <v>42295.891828703709</v>
      </c>
      <c r="T3866" s="11">
        <f t="shared" si="485"/>
        <v>42325.933495370366</v>
      </c>
      <c r="AC3866">
        <f t="shared" si="486"/>
        <v>8</v>
      </c>
      <c r="AD3866">
        <f t="shared" si="487"/>
        <v>13</v>
      </c>
    </row>
    <row r="3867" spans="1:3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26.937422295897225</v>
      </c>
      <c r="P3867" s="5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1">
        <f t="shared" si="484"/>
        <v>41841.651597222226</v>
      </c>
      <c r="T3867" s="11">
        <f t="shared" si="485"/>
        <v>41881.229166666664</v>
      </c>
      <c r="AC3867">
        <f t="shared" si="486"/>
        <v>8</v>
      </c>
      <c r="AD3867">
        <f t="shared" si="487"/>
        <v>13</v>
      </c>
    </row>
    <row r="3868" spans="1:3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0.54999999999999993</v>
      </c>
      <c r="P3868" s="5">
        <f t="shared" si="481"/>
        <v>5.5</v>
      </c>
      <c r="Q3868" t="str">
        <f t="shared" si="482"/>
        <v>theater</v>
      </c>
      <c r="R3868" t="str">
        <f t="shared" si="483"/>
        <v>plays</v>
      </c>
      <c r="S3868" s="11">
        <f t="shared" si="484"/>
        <v>42402.947002314817</v>
      </c>
      <c r="T3868" s="11">
        <f t="shared" si="485"/>
        <v>42452.145138888889</v>
      </c>
      <c r="AC3868">
        <f t="shared" si="486"/>
        <v>8</v>
      </c>
      <c r="AD3868">
        <f t="shared" si="487"/>
        <v>13</v>
      </c>
    </row>
    <row r="3869" spans="1:3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12.55</v>
      </c>
      <c r="P3869" s="5">
        <f t="shared" si="481"/>
        <v>50.2</v>
      </c>
      <c r="Q3869" t="str">
        <f t="shared" si="482"/>
        <v>theater</v>
      </c>
      <c r="R3869" t="str">
        <f t="shared" si="483"/>
        <v>plays</v>
      </c>
      <c r="S3869" s="11">
        <f t="shared" si="484"/>
        <v>42509.814108796301</v>
      </c>
      <c r="T3869" s="11">
        <f t="shared" si="485"/>
        <v>42539.814108796301</v>
      </c>
      <c r="AC3869">
        <f t="shared" si="486"/>
        <v>8</v>
      </c>
      <c r="AD3869">
        <f t="shared" si="487"/>
        <v>13</v>
      </c>
    </row>
    <row r="3870" spans="1:3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0.2</v>
      </c>
      <c r="P3870" s="5">
        <f t="shared" si="481"/>
        <v>10</v>
      </c>
      <c r="Q3870" t="str">
        <f t="shared" si="482"/>
        <v>theater</v>
      </c>
      <c r="R3870" t="str">
        <f t="shared" si="483"/>
        <v>musical</v>
      </c>
      <c r="S3870" s="11">
        <f t="shared" si="484"/>
        <v>41865.659780092596</v>
      </c>
      <c r="T3870" s="11">
        <f t="shared" si="485"/>
        <v>41890.659780092596</v>
      </c>
      <c r="AC3870">
        <f t="shared" si="486"/>
        <v>8</v>
      </c>
      <c r="AD3870">
        <f t="shared" si="487"/>
        <v>15</v>
      </c>
    </row>
    <row r="3871" spans="1:3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3.4474868431088401</v>
      </c>
      <c r="P3871" s="5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1">
        <f t="shared" si="484"/>
        <v>42047.724444444444</v>
      </c>
      <c r="T3871" s="11">
        <f t="shared" si="485"/>
        <v>42077.132638888885</v>
      </c>
      <c r="AC3871">
        <f t="shared" si="486"/>
        <v>8</v>
      </c>
      <c r="AD3871">
        <f t="shared" si="487"/>
        <v>15</v>
      </c>
    </row>
    <row r="3872" spans="1:3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15</v>
      </c>
      <c r="P3872" s="5">
        <f t="shared" si="481"/>
        <v>150</v>
      </c>
      <c r="Q3872" t="str">
        <f t="shared" si="482"/>
        <v>theater</v>
      </c>
      <c r="R3872" t="str">
        <f t="shared" si="483"/>
        <v>musical</v>
      </c>
      <c r="S3872" s="11">
        <f t="shared" si="484"/>
        <v>41793.172199074077</v>
      </c>
      <c r="T3872" s="11">
        <f t="shared" si="485"/>
        <v>41823.172199074077</v>
      </c>
      <c r="AC3872">
        <f t="shared" si="486"/>
        <v>8</v>
      </c>
      <c r="AD3872">
        <f t="shared" si="487"/>
        <v>15</v>
      </c>
    </row>
    <row r="3873" spans="1:3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2.666666666666667</v>
      </c>
      <c r="P3873" s="5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1">
        <f t="shared" si="484"/>
        <v>42763.780671296292</v>
      </c>
      <c r="T3873" s="11">
        <f t="shared" si="485"/>
        <v>42823.739004629635</v>
      </c>
      <c r="AC3873">
        <f t="shared" si="486"/>
        <v>8</v>
      </c>
      <c r="AD3873">
        <f t="shared" si="487"/>
        <v>15</v>
      </c>
    </row>
    <row r="3874" spans="1:3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5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1">
        <f t="shared" si="484"/>
        <v>42180.145787037036</v>
      </c>
      <c r="T3874" s="11">
        <f t="shared" si="485"/>
        <v>42230.145787037036</v>
      </c>
      <c r="AC3874">
        <f t="shared" si="486"/>
        <v>8</v>
      </c>
      <c r="AD3874">
        <f t="shared" si="487"/>
        <v>15</v>
      </c>
    </row>
    <row r="3875" spans="1:3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5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1">
        <f t="shared" si="484"/>
        <v>42255.696006944447</v>
      </c>
      <c r="T3875" s="11">
        <f t="shared" si="485"/>
        <v>42285.696006944447</v>
      </c>
      <c r="AC3875">
        <f t="shared" si="486"/>
        <v>8</v>
      </c>
      <c r="AD3875">
        <f t="shared" si="487"/>
        <v>15</v>
      </c>
    </row>
    <row r="3876" spans="1:3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5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1">
        <f t="shared" si="484"/>
        <v>42007.016458333332</v>
      </c>
      <c r="T3876" s="11">
        <f t="shared" si="485"/>
        <v>42028.041666666672</v>
      </c>
      <c r="AC3876">
        <f t="shared" si="486"/>
        <v>8</v>
      </c>
      <c r="AD3876">
        <f t="shared" si="487"/>
        <v>15</v>
      </c>
    </row>
    <row r="3877" spans="1:3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5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1">
        <f t="shared" si="484"/>
        <v>42615.346817129626</v>
      </c>
      <c r="T3877" s="11">
        <f t="shared" si="485"/>
        <v>42616.416666666672</v>
      </c>
      <c r="AC3877">
        <f t="shared" si="486"/>
        <v>8</v>
      </c>
      <c r="AD3877">
        <f t="shared" si="487"/>
        <v>15</v>
      </c>
    </row>
    <row r="3878" spans="1:3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52.794871794871788</v>
      </c>
      <c r="P3878" s="5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1">
        <f t="shared" si="484"/>
        <v>42372.624166666668</v>
      </c>
      <c r="T3878" s="11">
        <f t="shared" si="485"/>
        <v>42402.624166666668</v>
      </c>
      <c r="AC3878">
        <f t="shared" si="486"/>
        <v>8</v>
      </c>
      <c r="AD3878">
        <f t="shared" si="487"/>
        <v>15</v>
      </c>
    </row>
    <row r="3879" spans="1:3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4.9639999999999995</v>
      </c>
      <c r="P3879" s="5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1">
        <f t="shared" si="484"/>
        <v>42682.67768518519</v>
      </c>
      <c r="T3879" s="11">
        <f t="shared" si="485"/>
        <v>42712.67768518519</v>
      </c>
      <c r="AC3879">
        <f t="shared" si="486"/>
        <v>8</v>
      </c>
      <c r="AD3879">
        <f t="shared" si="487"/>
        <v>15</v>
      </c>
    </row>
    <row r="3880" spans="1:3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5.5555555555555552E-2</v>
      </c>
      <c r="P3880" s="5">
        <f t="shared" si="481"/>
        <v>10</v>
      </c>
      <c r="Q3880" t="str">
        <f t="shared" si="482"/>
        <v>theater</v>
      </c>
      <c r="R3880" t="str">
        <f t="shared" si="483"/>
        <v>musical</v>
      </c>
      <c r="S3880" s="11">
        <f t="shared" si="484"/>
        <v>42154.818819444445</v>
      </c>
      <c r="T3880" s="11">
        <f t="shared" si="485"/>
        <v>42185.165972222225</v>
      </c>
      <c r="AC3880">
        <f t="shared" si="486"/>
        <v>8</v>
      </c>
      <c r="AD3880">
        <f t="shared" si="487"/>
        <v>15</v>
      </c>
    </row>
    <row r="3881" spans="1:3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5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1">
        <f t="shared" si="484"/>
        <v>41999.861064814817</v>
      </c>
      <c r="T3881" s="11">
        <f t="shared" si="485"/>
        <v>42029.861064814817</v>
      </c>
      <c r="AC3881">
        <f t="shared" si="486"/>
        <v>8</v>
      </c>
      <c r="AD3881">
        <f t="shared" si="487"/>
        <v>15</v>
      </c>
    </row>
    <row r="3882" spans="1:3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13.066666666666665</v>
      </c>
      <c r="P3882" s="5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1">
        <f t="shared" si="484"/>
        <v>41815.815046296295</v>
      </c>
      <c r="T3882" s="11">
        <f t="shared" si="485"/>
        <v>41850.958333333336</v>
      </c>
      <c r="AC3882">
        <f t="shared" si="486"/>
        <v>8</v>
      </c>
      <c r="AD3882">
        <f t="shared" si="487"/>
        <v>15</v>
      </c>
    </row>
    <row r="3883" spans="1:3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5</v>
      </c>
      <c r="P3883" s="5">
        <f t="shared" si="481"/>
        <v>25</v>
      </c>
      <c r="Q3883" t="str">
        <f t="shared" si="482"/>
        <v>theater</v>
      </c>
      <c r="R3883" t="str">
        <f t="shared" si="483"/>
        <v>musical</v>
      </c>
      <c r="S3883" s="11">
        <f t="shared" si="484"/>
        <v>42756.018506944441</v>
      </c>
      <c r="T3883" s="11">
        <f t="shared" si="485"/>
        <v>42786.018506944441</v>
      </c>
      <c r="AC3883">
        <f t="shared" si="486"/>
        <v>8</v>
      </c>
      <c r="AD3883">
        <f t="shared" si="487"/>
        <v>15</v>
      </c>
    </row>
    <row r="3884" spans="1:3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5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1">
        <f t="shared" si="484"/>
        <v>42373.983449074076</v>
      </c>
      <c r="T3884" s="11">
        <f t="shared" si="485"/>
        <v>42400.960416666669</v>
      </c>
      <c r="AC3884">
        <f t="shared" si="486"/>
        <v>8</v>
      </c>
      <c r="AD3884">
        <f t="shared" si="487"/>
        <v>15</v>
      </c>
    </row>
    <row r="3885" spans="1:3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5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1">
        <f t="shared" si="484"/>
        <v>41854.602650462963</v>
      </c>
      <c r="T3885" s="11">
        <f t="shared" si="485"/>
        <v>41884.602650462963</v>
      </c>
      <c r="AC3885">
        <f t="shared" si="486"/>
        <v>8</v>
      </c>
      <c r="AD3885">
        <f t="shared" si="487"/>
        <v>15</v>
      </c>
    </row>
    <row r="3886" spans="1:3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5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1">
        <f t="shared" si="484"/>
        <v>42065.791574074072</v>
      </c>
      <c r="T3886" s="11">
        <f t="shared" si="485"/>
        <v>42090.749907407408</v>
      </c>
      <c r="AC3886">
        <f t="shared" si="486"/>
        <v>8</v>
      </c>
      <c r="AD3886">
        <f t="shared" si="487"/>
        <v>15</v>
      </c>
    </row>
    <row r="3887" spans="1:3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5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1">
        <f t="shared" si="484"/>
        <v>42469.951284722221</v>
      </c>
      <c r="T3887" s="11">
        <f t="shared" si="485"/>
        <v>42499.951284722221</v>
      </c>
      <c r="AC3887">
        <f t="shared" si="486"/>
        <v>8</v>
      </c>
      <c r="AD3887">
        <f t="shared" si="487"/>
        <v>15</v>
      </c>
    </row>
    <row r="3888" spans="1:3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5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1">
        <f t="shared" si="484"/>
        <v>41954.228032407409</v>
      </c>
      <c r="T3888" s="11">
        <f t="shared" si="485"/>
        <v>41984.228032407409</v>
      </c>
      <c r="AC3888">
        <f t="shared" si="486"/>
        <v>8</v>
      </c>
      <c r="AD3888">
        <f t="shared" si="487"/>
        <v>15</v>
      </c>
    </row>
    <row r="3889" spans="1:3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</v>
      </c>
      <c r="P3889" s="5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1">
        <f t="shared" si="484"/>
        <v>42079.857974537037</v>
      </c>
      <c r="T3889" s="11">
        <f t="shared" si="485"/>
        <v>42125.916666666672</v>
      </c>
      <c r="AC3889">
        <f t="shared" si="486"/>
        <v>8</v>
      </c>
      <c r="AD3889">
        <f t="shared" si="487"/>
        <v>15</v>
      </c>
    </row>
    <row r="3890" spans="1:3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27.1</v>
      </c>
      <c r="P3890" s="5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1">
        <f t="shared" si="484"/>
        <v>42762.545810185184</v>
      </c>
      <c r="T3890" s="11">
        <f t="shared" si="485"/>
        <v>42792.545810185184</v>
      </c>
      <c r="AC3890">
        <f t="shared" si="486"/>
        <v>8</v>
      </c>
      <c r="AD3890">
        <f t="shared" si="487"/>
        <v>13</v>
      </c>
    </row>
    <row r="3891" spans="1:3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</v>
      </c>
      <c r="P3891" s="5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1">
        <f t="shared" si="484"/>
        <v>41977.004976851851</v>
      </c>
      <c r="T3891" s="11">
        <f t="shared" si="485"/>
        <v>42008.976388888885</v>
      </c>
      <c r="AC3891">
        <f t="shared" si="486"/>
        <v>8</v>
      </c>
      <c r="AD3891">
        <f t="shared" si="487"/>
        <v>13</v>
      </c>
    </row>
    <row r="3892" spans="1:3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16.826666666666668</v>
      </c>
      <c r="P3892" s="5">
        <f t="shared" si="481"/>
        <v>315.5</v>
      </c>
      <c r="Q3892" t="str">
        <f t="shared" si="482"/>
        <v>theater</v>
      </c>
      <c r="R3892" t="str">
        <f t="shared" si="483"/>
        <v>plays</v>
      </c>
      <c r="S3892" s="11">
        <f t="shared" si="484"/>
        <v>42171.758611111116</v>
      </c>
      <c r="T3892" s="11">
        <f t="shared" si="485"/>
        <v>42231.758611111116</v>
      </c>
      <c r="AC3892">
        <f t="shared" si="486"/>
        <v>8</v>
      </c>
      <c r="AD3892">
        <f t="shared" si="487"/>
        <v>13</v>
      </c>
    </row>
    <row r="3893" spans="1:3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32.5</v>
      </c>
      <c r="P3893" s="5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1">
        <f t="shared" si="484"/>
        <v>42056.1324537037</v>
      </c>
      <c r="T3893" s="11">
        <f t="shared" si="485"/>
        <v>42086.207638888889</v>
      </c>
      <c r="AC3893">
        <f t="shared" si="486"/>
        <v>8</v>
      </c>
      <c r="AD3893">
        <f t="shared" si="487"/>
        <v>13</v>
      </c>
    </row>
    <row r="3894" spans="1:3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5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1">
        <f t="shared" si="484"/>
        <v>41867.652280092589</v>
      </c>
      <c r="T3894" s="11">
        <f t="shared" si="485"/>
        <v>41875.291666666664</v>
      </c>
      <c r="AC3894">
        <f t="shared" si="486"/>
        <v>8</v>
      </c>
      <c r="AD3894">
        <f t="shared" si="487"/>
        <v>13</v>
      </c>
    </row>
    <row r="3895" spans="1:3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21.55</v>
      </c>
      <c r="P3895" s="5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1">
        <f t="shared" si="484"/>
        <v>41779.657870370371</v>
      </c>
      <c r="T3895" s="11">
        <f t="shared" si="485"/>
        <v>41821.25</v>
      </c>
      <c r="AC3895">
        <f t="shared" si="486"/>
        <v>8</v>
      </c>
      <c r="AD3895">
        <f t="shared" si="487"/>
        <v>13</v>
      </c>
    </row>
    <row r="3896" spans="1:3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3.4666666666666663</v>
      </c>
      <c r="P3896" s="5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1">
        <f t="shared" si="484"/>
        <v>42679.958472222221</v>
      </c>
      <c r="T3896" s="11">
        <f t="shared" si="485"/>
        <v>42710.207638888889</v>
      </c>
      <c r="AC3896">
        <f t="shared" si="486"/>
        <v>8</v>
      </c>
      <c r="AD3896">
        <f t="shared" si="487"/>
        <v>13</v>
      </c>
    </row>
    <row r="3897" spans="1:3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5</v>
      </c>
      <c r="P3897" s="5">
        <f t="shared" si="481"/>
        <v>50</v>
      </c>
      <c r="Q3897" t="str">
        <f t="shared" si="482"/>
        <v>theater</v>
      </c>
      <c r="R3897" t="str">
        <f t="shared" si="483"/>
        <v>plays</v>
      </c>
      <c r="S3897" s="11">
        <f t="shared" si="484"/>
        <v>42032.250208333338</v>
      </c>
      <c r="T3897" s="11">
        <f t="shared" si="485"/>
        <v>42063.250208333338</v>
      </c>
      <c r="AC3897">
        <f t="shared" si="486"/>
        <v>8</v>
      </c>
      <c r="AD3897">
        <f t="shared" si="487"/>
        <v>13</v>
      </c>
    </row>
    <row r="3898" spans="1:3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10.625</v>
      </c>
      <c r="P3898" s="5">
        <f t="shared" si="481"/>
        <v>42.5</v>
      </c>
      <c r="Q3898" t="str">
        <f t="shared" si="482"/>
        <v>theater</v>
      </c>
      <c r="R3898" t="str">
        <f t="shared" si="483"/>
        <v>plays</v>
      </c>
      <c r="S3898" s="11">
        <f t="shared" si="484"/>
        <v>41793.191875000004</v>
      </c>
      <c r="T3898" s="11">
        <f t="shared" si="485"/>
        <v>41807.191875000004</v>
      </c>
      <c r="AC3898">
        <f t="shared" si="486"/>
        <v>8</v>
      </c>
      <c r="AD3898">
        <f t="shared" si="487"/>
        <v>13</v>
      </c>
    </row>
    <row r="3899" spans="1:3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17.599999999999998</v>
      </c>
      <c r="P3899" s="5">
        <f t="shared" si="481"/>
        <v>44</v>
      </c>
      <c r="Q3899" t="str">
        <f t="shared" si="482"/>
        <v>theater</v>
      </c>
      <c r="R3899" t="str">
        <f t="shared" si="483"/>
        <v>plays</v>
      </c>
      <c r="S3899" s="11">
        <f t="shared" si="484"/>
        <v>41982.87364583333</v>
      </c>
      <c r="T3899" s="11">
        <f t="shared" si="485"/>
        <v>42012.87364583333</v>
      </c>
      <c r="AC3899">
        <f t="shared" si="486"/>
        <v>8</v>
      </c>
      <c r="AD3899">
        <f t="shared" si="487"/>
        <v>13</v>
      </c>
    </row>
    <row r="3900" spans="1:3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32.56</v>
      </c>
      <c r="P3900" s="5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1">
        <f t="shared" si="484"/>
        <v>42193.482291666667</v>
      </c>
      <c r="T3900" s="11">
        <f t="shared" si="485"/>
        <v>42233.666666666672</v>
      </c>
      <c r="AC3900">
        <f t="shared" si="486"/>
        <v>8</v>
      </c>
      <c r="AD3900">
        <f t="shared" si="487"/>
        <v>13</v>
      </c>
    </row>
    <row r="3901" spans="1:3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</v>
      </c>
      <c r="P3901" s="5">
        <f t="shared" si="481"/>
        <v>62.5</v>
      </c>
      <c r="Q3901" t="str">
        <f t="shared" si="482"/>
        <v>theater</v>
      </c>
      <c r="R3901" t="str">
        <f t="shared" si="483"/>
        <v>plays</v>
      </c>
      <c r="S3901" s="11">
        <f t="shared" si="484"/>
        <v>41843.775011574078</v>
      </c>
      <c r="T3901" s="11">
        <f t="shared" si="485"/>
        <v>41863.775011574078</v>
      </c>
      <c r="AC3901">
        <f t="shared" si="486"/>
        <v>8</v>
      </c>
      <c r="AD3901">
        <f t="shared" si="487"/>
        <v>13</v>
      </c>
    </row>
    <row r="3902" spans="1:3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5.4</v>
      </c>
      <c r="P3902" s="5">
        <f t="shared" si="481"/>
        <v>27</v>
      </c>
      <c r="Q3902" t="str">
        <f t="shared" si="482"/>
        <v>theater</v>
      </c>
      <c r="R3902" t="str">
        <f t="shared" si="483"/>
        <v>plays</v>
      </c>
      <c r="S3902" s="11">
        <f t="shared" si="484"/>
        <v>42136.092488425929</v>
      </c>
      <c r="T3902" s="11">
        <f t="shared" si="485"/>
        <v>42166.092488425929</v>
      </c>
      <c r="AC3902">
        <f t="shared" si="486"/>
        <v>8</v>
      </c>
      <c r="AD3902">
        <f t="shared" si="487"/>
        <v>13</v>
      </c>
    </row>
    <row r="3903" spans="1:3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0.83333333333333337</v>
      </c>
      <c r="P3903" s="5">
        <f t="shared" si="481"/>
        <v>25</v>
      </c>
      <c r="Q3903" t="str">
        <f t="shared" si="482"/>
        <v>theater</v>
      </c>
      <c r="R3903" t="str">
        <f t="shared" si="483"/>
        <v>plays</v>
      </c>
      <c r="S3903" s="11">
        <f t="shared" si="484"/>
        <v>42317.826377314814</v>
      </c>
      <c r="T3903" s="11">
        <f t="shared" si="485"/>
        <v>42357.826377314814</v>
      </c>
      <c r="AC3903">
        <f t="shared" si="486"/>
        <v>8</v>
      </c>
      <c r="AD3903">
        <f t="shared" si="487"/>
        <v>13</v>
      </c>
    </row>
    <row r="3904" spans="1:3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48.833333333333336</v>
      </c>
      <c r="P3904" s="5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1">
        <f t="shared" si="484"/>
        <v>42663.468078703707</v>
      </c>
      <c r="T3904" s="11">
        <f t="shared" si="485"/>
        <v>42688.509745370371</v>
      </c>
      <c r="AC3904">
        <f t="shared" si="486"/>
        <v>8</v>
      </c>
      <c r="AD3904">
        <f t="shared" si="487"/>
        <v>13</v>
      </c>
    </row>
    <row r="3905" spans="1:3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5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1">
        <f t="shared" si="484"/>
        <v>42186.01116898148</v>
      </c>
      <c r="T3905" s="11">
        <f t="shared" si="485"/>
        <v>42230.818055555559</v>
      </c>
      <c r="AC3905">
        <f t="shared" si="486"/>
        <v>8</v>
      </c>
      <c r="AD3905">
        <f t="shared" si="487"/>
        <v>13</v>
      </c>
    </row>
    <row r="3906" spans="1:3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0.03</v>
      </c>
      <c r="P3906" s="5">
        <f t="shared" si="481"/>
        <v>1.5</v>
      </c>
      <c r="Q3906" t="str">
        <f t="shared" si="482"/>
        <v>theater</v>
      </c>
      <c r="R3906" t="str">
        <f t="shared" si="483"/>
        <v>plays</v>
      </c>
      <c r="S3906" s="11">
        <f t="shared" si="484"/>
        <v>42095.229166666672</v>
      </c>
      <c r="T3906" s="11">
        <f t="shared" si="485"/>
        <v>42109.211111111115</v>
      </c>
      <c r="AC3906">
        <f t="shared" si="486"/>
        <v>8</v>
      </c>
      <c r="AD3906">
        <f t="shared" si="487"/>
        <v>13</v>
      </c>
    </row>
    <row r="3907" spans="1:3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(E3907/D3907)*100</f>
        <v>11.533333333333333</v>
      </c>
      <c r="P3907" s="5">
        <f t="shared" ref="P3907:P3970" si="489">E3907/L3907</f>
        <v>24.714285714285715</v>
      </c>
      <c r="Q3907" t="str">
        <f t="shared" ref="Q3907:Q3970" si="490">LEFT(N3907,AC3907-1)</f>
        <v>theater</v>
      </c>
      <c r="R3907" t="str">
        <f t="shared" ref="R3907:R3970" si="491">RIGHT(N3907,AD3907-AC3907)</f>
        <v>plays</v>
      </c>
      <c r="S3907" s="11">
        <f t="shared" ref="S3907:S3970" si="492">(J3907/86400)+DATE(1970,1,1)</f>
        <v>42124.623877314814</v>
      </c>
      <c r="T3907" s="11">
        <f t="shared" ref="T3907:T3970" si="493">(I3907/86400)+DATE(1970,1,1)</f>
        <v>42166.958333333328</v>
      </c>
      <c r="AC3907">
        <f t="shared" ref="AC3907:AC3970" si="494">FIND("/",N3907)</f>
        <v>8</v>
      </c>
      <c r="AD3907">
        <f t="shared" ref="AD3907:AD3970" si="495">LEN(N3907)</f>
        <v>13</v>
      </c>
    </row>
    <row r="3908" spans="1:3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67.333333333333329</v>
      </c>
      <c r="P3908" s="5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1">
        <f t="shared" si="492"/>
        <v>42143.917743055557</v>
      </c>
      <c r="T3908" s="11">
        <f t="shared" si="493"/>
        <v>42181.559027777781</v>
      </c>
      <c r="AC3908">
        <f t="shared" si="494"/>
        <v>8</v>
      </c>
      <c r="AD3908">
        <f t="shared" si="495"/>
        <v>13</v>
      </c>
    </row>
    <row r="3909" spans="1:3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15.299999999999999</v>
      </c>
      <c r="P3909" s="5">
        <f t="shared" si="489"/>
        <v>38.25</v>
      </c>
      <c r="Q3909" t="str">
        <f t="shared" si="490"/>
        <v>theater</v>
      </c>
      <c r="R3909" t="str">
        <f t="shared" si="491"/>
        <v>plays</v>
      </c>
      <c r="S3909" s="11">
        <f t="shared" si="492"/>
        <v>41906.819513888891</v>
      </c>
      <c r="T3909" s="11">
        <f t="shared" si="493"/>
        <v>41938.838888888888</v>
      </c>
      <c r="AC3909">
        <f t="shared" si="494"/>
        <v>8</v>
      </c>
      <c r="AD3909">
        <f t="shared" si="495"/>
        <v>13</v>
      </c>
    </row>
    <row r="3910" spans="1:3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8.6666666666666679</v>
      </c>
      <c r="P3910" s="5">
        <f t="shared" si="489"/>
        <v>16.25</v>
      </c>
      <c r="Q3910" t="str">
        <f t="shared" si="490"/>
        <v>theater</v>
      </c>
      <c r="R3910" t="str">
        <f t="shared" si="491"/>
        <v>plays</v>
      </c>
      <c r="S3910" s="11">
        <f t="shared" si="492"/>
        <v>41834.135370370372</v>
      </c>
      <c r="T3910" s="11">
        <f t="shared" si="493"/>
        <v>41849.135370370372</v>
      </c>
      <c r="AC3910">
        <f t="shared" si="494"/>
        <v>8</v>
      </c>
      <c r="AD3910">
        <f t="shared" si="495"/>
        <v>13</v>
      </c>
    </row>
    <row r="3911" spans="1:3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0.22499999999999998</v>
      </c>
      <c r="P3911" s="5">
        <f t="shared" si="489"/>
        <v>33.75</v>
      </c>
      <c r="Q3911" t="str">
        <f t="shared" si="490"/>
        <v>theater</v>
      </c>
      <c r="R3911" t="str">
        <f t="shared" si="491"/>
        <v>plays</v>
      </c>
      <c r="S3911" s="11">
        <f t="shared" si="492"/>
        <v>41863.359282407408</v>
      </c>
      <c r="T3911" s="11">
        <f t="shared" si="493"/>
        <v>41893.359282407408</v>
      </c>
      <c r="AC3911">
        <f t="shared" si="494"/>
        <v>8</v>
      </c>
      <c r="AD3911">
        <f t="shared" si="495"/>
        <v>13</v>
      </c>
    </row>
    <row r="3912" spans="1:3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3.0833333333333335</v>
      </c>
      <c r="P3912" s="5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1">
        <f t="shared" si="492"/>
        <v>42224.756909722222</v>
      </c>
      <c r="T3912" s="11">
        <f t="shared" si="493"/>
        <v>42254.756909722222</v>
      </c>
      <c r="AC3912">
        <f t="shared" si="494"/>
        <v>8</v>
      </c>
      <c r="AD3912">
        <f t="shared" si="495"/>
        <v>13</v>
      </c>
    </row>
    <row r="3913" spans="1:3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37.412500000000001</v>
      </c>
      <c r="P3913" s="5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1">
        <f t="shared" si="492"/>
        <v>41939.8122337963</v>
      </c>
      <c r="T3913" s="11">
        <f t="shared" si="493"/>
        <v>41969.853900462964</v>
      </c>
      <c r="AC3913">
        <f t="shared" si="494"/>
        <v>8</v>
      </c>
      <c r="AD3913">
        <f t="shared" si="495"/>
        <v>13</v>
      </c>
    </row>
    <row r="3914" spans="1:3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6.6666666666666671E-3</v>
      </c>
      <c r="P3914" s="5">
        <f t="shared" si="489"/>
        <v>1</v>
      </c>
      <c r="Q3914" t="str">
        <f t="shared" si="490"/>
        <v>theater</v>
      </c>
      <c r="R3914" t="str">
        <f t="shared" si="491"/>
        <v>plays</v>
      </c>
      <c r="S3914" s="11">
        <f t="shared" si="492"/>
        <v>42059.270023148143</v>
      </c>
      <c r="T3914" s="11">
        <f t="shared" si="493"/>
        <v>42119.190972222219</v>
      </c>
      <c r="AC3914">
        <f t="shared" si="494"/>
        <v>8</v>
      </c>
      <c r="AD3914">
        <f t="shared" si="495"/>
        <v>13</v>
      </c>
    </row>
    <row r="3915" spans="1:3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10</v>
      </c>
      <c r="P3915" s="5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1">
        <f t="shared" si="492"/>
        <v>42308.211215277777</v>
      </c>
      <c r="T3915" s="11">
        <f t="shared" si="493"/>
        <v>42338.252881944441</v>
      </c>
      <c r="AC3915">
        <f t="shared" si="494"/>
        <v>8</v>
      </c>
      <c r="AD3915">
        <f t="shared" si="495"/>
        <v>13</v>
      </c>
    </row>
    <row r="3916" spans="1:3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36.36</v>
      </c>
      <c r="P3916" s="5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1">
        <f t="shared" si="492"/>
        <v>42114.818935185191</v>
      </c>
      <c r="T3916" s="11">
        <f t="shared" si="493"/>
        <v>42134.957638888889</v>
      </c>
      <c r="AC3916">
        <f t="shared" si="494"/>
        <v>8</v>
      </c>
      <c r="AD3916">
        <f t="shared" si="495"/>
        <v>13</v>
      </c>
    </row>
    <row r="3917" spans="1:3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0.33333333333333337</v>
      </c>
      <c r="P3917" s="5">
        <f t="shared" si="489"/>
        <v>5</v>
      </c>
      <c r="Q3917" t="str">
        <f t="shared" si="490"/>
        <v>theater</v>
      </c>
      <c r="R3917" t="str">
        <f t="shared" si="491"/>
        <v>plays</v>
      </c>
      <c r="S3917" s="11">
        <f t="shared" si="492"/>
        <v>42492.98505787037</v>
      </c>
      <c r="T3917" s="11">
        <f t="shared" si="493"/>
        <v>42522.98505787037</v>
      </c>
      <c r="AC3917">
        <f t="shared" si="494"/>
        <v>8</v>
      </c>
      <c r="AD3917">
        <f t="shared" si="495"/>
        <v>13</v>
      </c>
    </row>
    <row r="3918" spans="1:3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5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1">
        <f t="shared" si="492"/>
        <v>42494.471666666665</v>
      </c>
      <c r="T3918" s="11">
        <f t="shared" si="493"/>
        <v>42524.471666666665</v>
      </c>
      <c r="AC3918">
        <f t="shared" si="494"/>
        <v>8</v>
      </c>
      <c r="AD3918">
        <f t="shared" si="495"/>
        <v>13</v>
      </c>
    </row>
    <row r="3919" spans="1:3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0.2857142857142857</v>
      </c>
      <c r="P3919" s="5">
        <f t="shared" si="489"/>
        <v>10</v>
      </c>
      <c r="Q3919" t="str">
        <f t="shared" si="490"/>
        <v>theater</v>
      </c>
      <c r="R3919" t="str">
        <f t="shared" si="491"/>
        <v>plays</v>
      </c>
      <c r="S3919" s="11">
        <f t="shared" si="492"/>
        <v>41863.527326388888</v>
      </c>
      <c r="T3919" s="11">
        <f t="shared" si="493"/>
        <v>41893.527326388888</v>
      </c>
      <c r="AC3919">
        <f t="shared" si="494"/>
        <v>8</v>
      </c>
      <c r="AD3919">
        <f t="shared" si="495"/>
        <v>13</v>
      </c>
    </row>
    <row r="3920" spans="1:3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0.2</v>
      </c>
      <c r="P3920" s="5">
        <f t="shared" si="489"/>
        <v>40</v>
      </c>
      <c r="Q3920" t="str">
        <f t="shared" si="490"/>
        <v>theater</v>
      </c>
      <c r="R3920" t="str">
        <f t="shared" si="491"/>
        <v>plays</v>
      </c>
      <c r="S3920" s="11">
        <f t="shared" si="492"/>
        <v>41843.664618055554</v>
      </c>
      <c r="T3920" s="11">
        <f t="shared" si="493"/>
        <v>41855.666666666664</v>
      </c>
      <c r="AC3920">
        <f t="shared" si="494"/>
        <v>8</v>
      </c>
      <c r="AD3920">
        <f t="shared" si="495"/>
        <v>13</v>
      </c>
    </row>
    <row r="3921" spans="1:3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1.7999999999999998</v>
      </c>
      <c r="P3921" s="5">
        <f t="shared" si="489"/>
        <v>30</v>
      </c>
      <c r="Q3921" t="str">
        <f t="shared" si="490"/>
        <v>theater</v>
      </c>
      <c r="R3921" t="str">
        <f t="shared" si="491"/>
        <v>plays</v>
      </c>
      <c r="S3921" s="11">
        <f t="shared" si="492"/>
        <v>42358.684872685189</v>
      </c>
      <c r="T3921" s="11">
        <f t="shared" si="493"/>
        <v>42387</v>
      </c>
      <c r="AC3921">
        <f t="shared" si="494"/>
        <v>8</v>
      </c>
      <c r="AD3921">
        <f t="shared" si="495"/>
        <v>13</v>
      </c>
    </row>
    <row r="3922" spans="1:3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5.4</v>
      </c>
      <c r="P3922" s="5">
        <f t="shared" si="489"/>
        <v>45</v>
      </c>
      <c r="Q3922" t="str">
        <f t="shared" si="490"/>
        <v>theater</v>
      </c>
      <c r="R3922" t="str">
        <f t="shared" si="491"/>
        <v>plays</v>
      </c>
      <c r="S3922" s="11">
        <f t="shared" si="492"/>
        <v>42657.38726851852</v>
      </c>
      <c r="T3922" s="11">
        <f t="shared" si="493"/>
        <v>42687.428935185184</v>
      </c>
      <c r="AC3922">
        <f t="shared" si="494"/>
        <v>8</v>
      </c>
      <c r="AD3922">
        <f t="shared" si="495"/>
        <v>13</v>
      </c>
    </row>
    <row r="3923" spans="1:3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5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1">
        <f t="shared" si="492"/>
        <v>41926.542303240742</v>
      </c>
      <c r="T3923" s="11">
        <f t="shared" si="493"/>
        <v>41938.75</v>
      </c>
      <c r="AC3923">
        <f t="shared" si="494"/>
        <v>8</v>
      </c>
      <c r="AD3923">
        <f t="shared" si="495"/>
        <v>13</v>
      </c>
    </row>
    <row r="3924" spans="1:3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8.1333333333333329</v>
      </c>
      <c r="P3924" s="5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1">
        <f t="shared" si="492"/>
        <v>42020.768634259264</v>
      </c>
      <c r="T3924" s="11">
        <f t="shared" si="493"/>
        <v>42065.958333333328</v>
      </c>
      <c r="AC3924">
        <f t="shared" si="494"/>
        <v>8</v>
      </c>
      <c r="AD3924">
        <f t="shared" si="495"/>
        <v>13</v>
      </c>
    </row>
    <row r="3925" spans="1:3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12.034782608695652</v>
      </c>
      <c r="P3925" s="5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1">
        <f t="shared" si="492"/>
        <v>42075.979988425926</v>
      </c>
      <c r="T3925" s="11">
        <f t="shared" si="493"/>
        <v>42103.979988425926</v>
      </c>
      <c r="AC3925">
        <f t="shared" si="494"/>
        <v>8</v>
      </c>
      <c r="AD3925">
        <f t="shared" si="495"/>
        <v>13</v>
      </c>
    </row>
    <row r="3926" spans="1:3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15.266666666666667</v>
      </c>
      <c r="P3926" s="5">
        <f t="shared" si="489"/>
        <v>57.25</v>
      </c>
      <c r="Q3926" t="str">
        <f t="shared" si="490"/>
        <v>theater</v>
      </c>
      <c r="R3926" t="str">
        <f t="shared" si="491"/>
        <v>plays</v>
      </c>
      <c r="S3926" s="11">
        <f t="shared" si="492"/>
        <v>41786.959745370368</v>
      </c>
      <c r="T3926" s="11">
        <f t="shared" si="493"/>
        <v>41816.959745370368</v>
      </c>
      <c r="AC3926">
        <f t="shared" si="494"/>
        <v>8</v>
      </c>
      <c r="AD3926">
        <f t="shared" si="495"/>
        <v>13</v>
      </c>
    </row>
    <row r="3927" spans="1:3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10</v>
      </c>
      <c r="P3927" s="5">
        <f t="shared" si="489"/>
        <v>5</v>
      </c>
      <c r="Q3927" t="str">
        <f t="shared" si="490"/>
        <v>theater</v>
      </c>
      <c r="R3927" t="str">
        <f t="shared" si="491"/>
        <v>plays</v>
      </c>
      <c r="S3927" s="11">
        <f t="shared" si="492"/>
        <v>41820.870821759258</v>
      </c>
      <c r="T3927" s="11">
        <f t="shared" si="493"/>
        <v>41850.870821759258</v>
      </c>
      <c r="AC3927">
        <f t="shared" si="494"/>
        <v>8</v>
      </c>
      <c r="AD3927">
        <f t="shared" si="495"/>
        <v>13</v>
      </c>
    </row>
    <row r="3928" spans="1:3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0.3</v>
      </c>
      <c r="P3928" s="5">
        <f t="shared" si="489"/>
        <v>15</v>
      </c>
      <c r="Q3928" t="str">
        <f t="shared" si="490"/>
        <v>theater</v>
      </c>
      <c r="R3928" t="str">
        <f t="shared" si="491"/>
        <v>plays</v>
      </c>
      <c r="S3928" s="11">
        <f t="shared" si="492"/>
        <v>41970.085046296299</v>
      </c>
      <c r="T3928" s="11">
        <f t="shared" si="493"/>
        <v>42000.085046296299</v>
      </c>
      <c r="AC3928">
        <f t="shared" si="494"/>
        <v>8</v>
      </c>
      <c r="AD3928">
        <f t="shared" si="495"/>
        <v>13</v>
      </c>
    </row>
    <row r="3929" spans="1:3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1</v>
      </c>
      <c r="P3929" s="5">
        <f t="shared" si="489"/>
        <v>12.5</v>
      </c>
      <c r="Q3929" t="str">
        <f t="shared" si="490"/>
        <v>theater</v>
      </c>
      <c r="R3929" t="str">
        <f t="shared" si="491"/>
        <v>plays</v>
      </c>
      <c r="S3929" s="11">
        <f t="shared" si="492"/>
        <v>41830.267407407409</v>
      </c>
      <c r="T3929" s="11">
        <f t="shared" si="493"/>
        <v>41860.267407407409</v>
      </c>
      <c r="AC3929">
        <f t="shared" si="494"/>
        <v>8</v>
      </c>
      <c r="AD3929">
        <f t="shared" si="495"/>
        <v>13</v>
      </c>
    </row>
    <row r="3930" spans="1:3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13.020000000000001</v>
      </c>
      <c r="P3930" s="5">
        <f t="shared" si="489"/>
        <v>93</v>
      </c>
      <c r="Q3930" t="str">
        <f t="shared" si="490"/>
        <v>theater</v>
      </c>
      <c r="R3930" t="str">
        <f t="shared" si="491"/>
        <v>plays</v>
      </c>
      <c r="S3930" s="11">
        <f t="shared" si="492"/>
        <v>42265.683182870373</v>
      </c>
      <c r="T3930" s="11">
        <f t="shared" si="493"/>
        <v>42293.207638888889</v>
      </c>
      <c r="AC3930">
        <f t="shared" si="494"/>
        <v>8</v>
      </c>
      <c r="AD3930">
        <f t="shared" si="495"/>
        <v>13</v>
      </c>
    </row>
    <row r="3931" spans="1:3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2.2650000000000001</v>
      </c>
      <c r="P3931" s="5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1">
        <f t="shared" si="492"/>
        <v>42601.827141203699</v>
      </c>
      <c r="T3931" s="11">
        <f t="shared" si="493"/>
        <v>42631.827141203699</v>
      </c>
      <c r="AC3931">
        <f t="shared" si="494"/>
        <v>8</v>
      </c>
      <c r="AD3931">
        <f t="shared" si="495"/>
        <v>13</v>
      </c>
    </row>
    <row r="3932" spans="1:3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5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1">
        <f t="shared" si="492"/>
        <v>42433.338749999995</v>
      </c>
      <c r="T3932" s="11">
        <f t="shared" si="493"/>
        <v>42461.25</v>
      </c>
      <c r="AC3932">
        <f t="shared" si="494"/>
        <v>8</v>
      </c>
      <c r="AD3932">
        <f t="shared" si="495"/>
        <v>13</v>
      </c>
    </row>
    <row r="3933" spans="1:3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5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1">
        <f t="shared" si="492"/>
        <v>42228.151701388888</v>
      </c>
      <c r="T3933" s="11">
        <f t="shared" si="493"/>
        <v>42253.151701388888</v>
      </c>
      <c r="AC3933">
        <f t="shared" si="494"/>
        <v>8</v>
      </c>
      <c r="AD3933">
        <f t="shared" si="495"/>
        <v>13</v>
      </c>
    </row>
    <row r="3934" spans="1:3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8.3333333333333332E-3</v>
      </c>
      <c r="P3934" s="5">
        <f t="shared" si="489"/>
        <v>1</v>
      </c>
      <c r="Q3934" t="str">
        <f t="shared" si="490"/>
        <v>theater</v>
      </c>
      <c r="R3934" t="str">
        <f t="shared" si="491"/>
        <v>plays</v>
      </c>
      <c r="S3934" s="11">
        <f t="shared" si="492"/>
        <v>42415.168564814812</v>
      </c>
      <c r="T3934" s="11">
        <f t="shared" si="493"/>
        <v>42445.126898148148</v>
      </c>
      <c r="AC3934">
        <f t="shared" si="494"/>
        <v>8</v>
      </c>
      <c r="AD3934">
        <f t="shared" si="495"/>
        <v>13</v>
      </c>
    </row>
    <row r="3935" spans="1:3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15.742857142857142</v>
      </c>
      <c r="P3935" s="5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1">
        <f t="shared" si="492"/>
        <v>42538.968310185184</v>
      </c>
      <c r="T3935" s="11">
        <f t="shared" si="493"/>
        <v>42568.029861111107</v>
      </c>
      <c r="AC3935">
        <f t="shared" si="494"/>
        <v>8</v>
      </c>
      <c r="AD3935">
        <f t="shared" si="495"/>
        <v>13</v>
      </c>
    </row>
    <row r="3936" spans="1:3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11</v>
      </c>
      <c r="P3936" s="5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1">
        <f t="shared" si="492"/>
        <v>42233.671747685185</v>
      </c>
      <c r="T3936" s="11">
        <f t="shared" si="493"/>
        <v>42278.541666666672</v>
      </c>
      <c r="AC3936">
        <f t="shared" si="494"/>
        <v>8</v>
      </c>
      <c r="AD3936">
        <f t="shared" si="495"/>
        <v>13</v>
      </c>
    </row>
    <row r="3937" spans="1:3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43.833333333333336</v>
      </c>
      <c r="P3937" s="5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1">
        <f t="shared" si="492"/>
        <v>42221.656782407408</v>
      </c>
      <c r="T3937" s="11">
        <f t="shared" si="493"/>
        <v>42281.656782407408</v>
      </c>
      <c r="AC3937">
        <f t="shared" si="494"/>
        <v>8</v>
      </c>
      <c r="AD3937">
        <f t="shared" si="495"/>
        <v>13</v>
      </c>
    </row>
    <row r="3938" spans="1:3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5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1">
        <f t="shared" si="492"/>
        <v>42675.262962962966</v>
      </c>
      <c r="T3938" s="11">
        <f t="shared" si="493"/>
        <v>42705.304629629631</v>
      </c>
      <c r="AC3938">
        <f t="shared" si="494"/>
        <v>8</v>
      </c>
      <c r="AD3938">
        <f t="shared" si="495"/>
        <v>13</v>
      </c>
    </row>
    <row r="3939" spans="1:3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86.135181975736558</v>
      </c>
      <c r="P3939" s="5">
        <f t="shared" si="489"/>
        <v>248.5</v>
      </c>
      <c r="Q3939" t="str">
        <f t="shared" si="490"/>
        <v>theater</v>
      </c>
      <c r="R3939" t="str">
        <f t="shared" si="491"/>
        <v>plays</v>
      </c>
      <c r="S3939" s="11">
        <f t="shared" si="492"/>
        <v>42534.631481481483</v>
      </c>
      <c r="T3939" s="11">
        <f t="shared" si="493"/>
        <v>42562.631481481483</v>
      </c>
      <c r="AC3939">
        <f t="shared" si="494"/>
        <v>8</v>
      </c>
      <c r="AD3939">
        <f t="shared" si="495"/>
        <v>13</v>
      </c>
    </row>
    <row r="3940" spans="1:3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12.196620583717358</v>
      </c>
      <c r="P3940" s="5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1">
        <f t="shared" si="492"/>
        <v>42151.905717592592</v>
      </c>
      <c r="T3940" s="11">
        <f t="shared" si="493"/>
        <v>42182.905717592592</v>
      </c>
      <c r="AC3940">
        <f t="shared" si="494"/>
        <v>8</v>
      </c>
      <c r="AD3940">
        <f t="shared" si="495"/>
        <v>13</v>
      </c>
    </row>
    <row r="3941" spans="1:3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0.1</v>
      </c>
      <c r="P3941" s="5">
        <f t="shared" si="489"/>
        <v>5</v>
      </c>
      <c r="Q3941" t="str">
        <f t="shared" si="490"/>
        <v>theater</v>
      </c>
      <c r="R3941" t="str">
        <f t="shared" si="491"/>
        <v>plays</v>
      </c>
      <c r="S3941" s="11">
        <f t="shared" si="492"/>
        <v>41915.400219907409</v>
      </c>
      <c r="T3941" s="11">
        <f t="shared" si="493"/>
        <v>41919.1875</v>
      </c>
      <c r="AC3941">
        <f t="shared" si="494"/>
        <v>8</v>
      </c>
      <c r="AD3941">
        <f t="shared" si="495"/>
        <v>13</v>
      </c>
    </row>
    <row r="3942" spans="1:3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0.22</v>
      </c>
      <c r="P3942" s="5">
        <f t="shared" si="489"/>
        <v>5.5</v>
      </c>
      <c r="Q3942" t="str">
        <f t="shared" si="490"/>
        <v>theater</v>
      </c>
      <c r="R3942" t="str">
        <f t="shared" si="491"/>
        <v>plays</v>
      </c>
      <c r="S3942" s="11">
        <f t="shared" si="492"/>
        <v>41961.492488425924</v>
      </c>
      <c r="T3942" s="11">
        <f t="shared" si="493"/>
        <v>42006.492488425924</v>
      </c>
      <c r="AC3942">
        <f t="shared" si="494"/>
        <v>8</v>
      </c>
      <c r="AD3942">
        <f t="shared" si="495"/>
        <v>13</v>
      </c>
    </row>
    <row r="3943" spans="1:3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0.90909090909090906</v>
      </c>
      <c r="P3943" s="5">
        <f t="shared" si="489"/>
        <v>25</v>
      </c>
      <c r="Q3943" t="str">
        <f t="shared" si="490"/>
        <v>theater</v>
      </c>
      <c r="R3943" t="str">
        <f t="shared" si="491"/>
        <v>plays</v>
      </c>
      <c r="S3943" s="11">
        <f t="shared" si="492"/>
        <v>41940.587233796294</v>
      </c>
      <c r="T3943" s="11">
        <f t="shared" si="493"/>
        <v>41968.041666666672</v>
      </c>
      <c r="AC3943">
        <f t="shared" si="494"/>
        <v>8</v>
      </c>
      <c r="AD3943">
        <f t="shared" si="495"/>
        <v>13</v>
      </c>
    </row>
    <row r="3944" spans="1:3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5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1">
        <f t="shared" si="492"/>
        <v>42111.904097222221</v>
      </c>
      <c r="T3944" s="11">
        <f t="shared" si="493"/>
        <v>42171.904097222221</v>
      </c>
      <c r="AC3944">
        <f t="shared" si="494"/>
        <v>8</v>
      </c>
      <c r="AD3944">
        <f t="shared" si="495"/>
        <v>13</v>
      </c>
    </row>
    <row r="3945" spans="1:3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35.64</v>
      </c>
      <c r="P3945" s="5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1">
        <f t="shared" si="492"/>
        <v>42279.778564814813</v>
      </c>
      <c r="T3945" s="11">
        <f t="shared" si="493"/>
        <v>42310.701388888891</v>
      </c>
      <c r="AC3945">
        <f t="shared" si="494"/>
        <v>8</v>
      </c>
      <c r="AD3945">
        <f t="shared" si="495"/>
        <v>13</v>
      </c>
    </row>
    <row r="3946" spans="1:3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5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1">
        <f t="shared" si="492"/>
        <v>42213.662905092591</v>
      </c>
      <c r="T3946" s="11">
        <f t="shared" si="493"/>
        <v>42243.662905092591</v>
      </c>
      <c r="AC3946">
        <f t="shared" si="494"/>
        <v>8</v>
      </c>
      <c r="AD3946">
        <f t="shared" si="495"/>
        <v>13</v>
      </c>
    </row>
    <row r="3947" spans="1:3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0.25</v>
      </c>
      <c r="P3947" s="5">
        <f t="shared" si="489"/>
        <v>5</v>
      </c>
      <c r="Q3947" t="str">
        <f t="shared" si="490"/>
        <v>theater</v>
      </c>
      <c r="R3947" t="str">
        <f t="shared" si="491"/>
        <v>plays</v>
      </c>
      <c r="S3947" s="11">
        <f t="shared" si="492"/>
        <v>42109.801712962959</v>
      </c>
      <c r="T3947" s="11">
        <f t="shared" si="493"/>
        <v>42139.801712962959</v>
      </c>
      <c r="AC3947">
        <f t="shared" si="494"/>
        <v>8</v>
      </c>
      <c r="AD3947">
        <f t="shared" si="495"/>
        <v>13</v>
      </c>
    </row>
    <row r="3948" spans="1:3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</v>
      </c>
      <c r="P3948" s="5">
        <f t="shared" si="489"/>
        <v>39</v>
      </c>
      <c r="Q3948" t="str">
        <f t="shared" si="490"/>
        <v>theater</v>
      </c>
      <c r="R3948" t="str">
        <f t="shared" si="491"/>
        <v>plays</v>
      </c>
      <c r="S3948" s="11">
        <f t="shared" si="492"/>
        <v>42031.833587962959</v>
      </c>
      <c r="T3948" s="11">
        <f t="shared" si="493"/>
        <v>42063.333333333328</v>
      </c>
      <c r="AC3948">
        <f t="shared" si="494"/>
        <v>8</v>
      </c>
      <c r="AD3948">
        <f t="shared" si="495"/>
        <v>13</v>
      </c>
    </row>
    <row r="3949" spans="1:3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3.3666666666666663</v>
      </c>
      <c r="P3949" s="5">
        <f t="shared" si="489"/>
        <v>50.5</v>
      </c>
      <c r="Q3949" t="str">
        <f t="shared" si="490"/>
        <v>theater</v>
      </c>
      <c r="R3949" t="str">
        <f t="shared" si="491"/>
        <v>plays</v>
      </c>
      <c r="S3949" s="11">
        <f t="shared" si="492"/>
        <v>42615.142870370371</v>
      </c>
      <c r="T3949" s="11">
        <f t="shared" si="493"/>
        <v>42645.142870370371</v>
      </c>
      <c r="AC3949">
        <f t="shared" si="494"/>
        <v>8</v>
      </c>
      <c r="AD3949">
        <f t="shared" si="495"/>
        <v>13</v>
      </c>
    </row>
    <row r="3950" spans="1:3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5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1">
        <f t="shared" si="492"/>
        <v>41829.325497685189</v>
      </c>
      <c r="T3950" s="11">
        <f t="shared" si="493"/>
        <v>41889.325497685189</v>
      </c>
      <c r="AC3950">
        <f t="shared" si="494"/>
        <v>8</v>
      </c>
      <c r="AD3950">
        <f t="shared" si="495"/>
        <v>13</v>
      </c>
    </row>
    <row r="3951" spans="1:3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15.770000000000001</v>
      </c>
      <c r="P3951" s="5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1">
        <f t="shared" si="492"/>
        <v>42016.120613425926</v>
      </c>
      <c r="T3951" s="11">
        <f t="shared" si="493"/>
        <v>42046.120613425926</v>
      </c>
      <c r="AC3951">
        <f t="shared" si="494"/>
        <v>8</v>
      </c>
      <c r="AD3951">
        <f t="shared" si="495"/>
        <v>13</v>
      </c>
    </row>
    <row r="3952" spans="1:3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0.625</v>
      </c>
      <c r="P3952" s="5">
        <f t="shared" si="489"/>
        <v>25</v>
      </c>
      <c r="Q3952" t="str">
        <f t="shared" si="490"/>
        <v>theater</v>
      </c>
      <c r="R3952" t="str">
        <f t="shared" si="491"/>
        <v>plays</v>
      </c>
      <c r="S3952" s="11">
        <f t="shared" si="492"/>
        <v>42439.702314814815</v>
      </c>
      <c r="T3952" s="11">
        <f t="shared" si="493"/>
        <v>42468.774305555555</v>
      </c>
      <c r="AC3952">
        <f t="shared" si="494"/>
        <v>8</v>
      </c>
      <c r="AD3952">
        <f t="shared" si="495"/>
        <v>13</v>
      </c>
    </row>
    <row r="3953" spans="1:3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5.0000000000000001E-4</v>
      </c>
      <c r="P3953" s="5">
        <f t="shared" si="489"/>
        <v>1</v>
      </c>
      <c r="Q3953" t="str">
        <f t="shared" si="490"/>
        <v>theater</v>
      </c>
      <c r="R3953" t="str">
        <f t="shared" si="491"/>
        <v>plays</v>
      </c>
      <c r="S3953" s="11">
        <f t="shared" si="492"/>
        <v>42433.825717592597</v>
      </c>
      <c r="T3953" s="11">
        <f t="shared" si="493"/>
        <v>42493.784050925926</v>
      </c>
      <c r="AC3953">
        <f t="shared" si="494"/>
        <v>8</v>
      </c>
      <c r="AD3953">
        <f t="shared" si="495"/>
        <v>13</v>
      </c>
    </row>
    <row r="3954" spans="1:3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9.6153846153846159E-2</v>
      </c>
      <c r="P3954" s="5">
        <f t="shared" si="489"/>
        <v>25</v>
      </c>
      <c r="Q3954" t="str">
        <f t="shared" si="490"/>
        <v>theater</v>
      </c>
      <c r="R3954" t="str">
        <f t="shared" si="491"/>
        <v>plays</v>
      </c>
      <c r="S3954" s="11">
        <f t="shared" si="492"/>
        <v>42243.790393518517</v>
      </c>
      <c r="T3954" s="11">
        <f t="shared" si="493"/>
        <v>42303.790393518517</v>
      </c>
      <c r="AC3954">
        <f t="shared" si="494"/>
        <v>8</v>
      </c>
      <c r="AD3954">
        <f t="shared" si="495"/>
        <v>13</v>
      </c>
    </row>
    <row r="3955" spans="1:3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5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1">
        <f t="shared" si="492"/>
        <v>42550.048449074078</v>
      </c>
      <c r="T3955" s="11">
        <f t="shared" si="493"/>
        <v>42580.978472222225</v>
      </c>
      <c r="AC3955">
        <f t="shared" si="494"/>
        <v>8</v>
      </c>
      <c r="AD3955">
        <f t="shared" si="495"/>
        <v>13</v>
      </c>
    </row>
    <row r="3956" spans="1:3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5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1">
        <f t="shared" si="492"/>
        <v>41774.651203703703</v>
      </c>
      <c r="T3956" s="11">
        <f t="shared" si="493"/>
        <v>41834.651203703703</v>
      </c>
      <c r="AC3956">
        <f t="shared" si="494"/>
        <v>8</v>
      </c>
      <c r="AD3956">
        <f t="shared" si="495"/>
        <v>13</v>
      </c>
    </row>
    <row r="3957" spans="1:3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24.285714285714285</v>
      </c>
      <c r="P3957" s="5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1">
        <f t="shared" si="492"/>
        <v>42306.848854166667</v>
      </c>
      <c r="T3957" s="11">
        <f t="shared" si="493"/>
        <v>42336.890520833331</v>
      </c>
      <c r="AC3957">
        <f t="shared" si="494"/>
        <v>8</v>
      </c>
      <c r="AD3957">
        <f t="shared" si="495"/>
        <v>13</v>
      </c>
    </row>
    <row r="3958" spans="1:3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5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1">
        <f t="shared" si="492"/>
        <v>42457.932025462964</v>
      </c>
      <c r="T3958" s="11">
        <f t="shared" si="493"/>
        <v>42485.013888888891</v>
      </c>
      <c r="AC3958">
        <f t="shared" si="494"/>
        <v>8</v>
      </c>
      <c r="AD3958">
        <f t="shared" si="495"/>
        <v>13</v>
      </c>
    </row>
    <row r="3959" spans="1:3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2.5000000000000001E-2</v>
      </c>
      <c r="P3959" s="5">
        <f t="shared" si="489"/>
        <v>7</v>
      </c>
      <c r="Q3959" t="str">
        <f t="shared" si="490"/>
        <v>theater</v>
      </c>
      <c r="R3959" t="str">
        <f t="shared" si="491"/>
        <v>plays</v>
      </c>
      <c r="S3959" s="11">
        <f t="shared" si="492"/>
        <v>42513.976319444446</v>
      </c>
      <c r="T3959" s="11">
        <f t="shared" si="493"/>
        <v>42559.976319444446</v>
      </c>
      <c r="AC3959">
        <f t="shared" si="494"/>
        <v>8</v>
      </c>
      <c r="AD3959">
        <f t="shared" si="495"/>
        <v>13</v>
      </c>
    </row>
    <row r="3960" spans="1:3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32.049999999999997</v>
      </c>
      <c r="P3960" s="5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1">
        <f t="shared" si="492"/>
        <v>41816.950370370367</v>
      </c>
      <c r="T3960" s="11">
        <f t="shared" si="493"/>
        <v>41853.583333333336</v>
      </c>
      <c r="AC3960">
        <f t="shared" si="494"/>
        <v>8</v>
      </c>
      <c r="AD3960">
        <f t="shared" si="495"/>
        <v>13</v>
      </c>
    </row>
    <row r="3961" spans="1:3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24.333333333333336</v>
      </c>
      <c r="P3961" s="5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1">
        <f t="shared" si="492"/>
        <v>41880.788842592592</v>
      </c>
      <c r="T3961" s="11">
        <f t="shared" si="493"/>
        <v>41910.788842592592</v>
      </c>
      <c r="AC3961">
        <f t="shared" si="494"/>
        <v>8</v>
      </c>
      <c r="AD3961">
        <f t="shared" si="495"/>
        <v>13</v>
      </c>
    </row>
    <row r="3962" spans="1:3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1.5</v>
      </c>
      <c r="P3962" s="5">
        <f t="shared" si="489"/>
        <v>11.25</v>
      </c>
      <c r="Q3962" t="str">
        <f t="shared" si="490"/>
        <v>theater</v>
      </c>
      <c r="R3962" t="str">
        <f t="shared" si="491"/>
        <v>plays</v>
      </c>
      <c r="S3962" s="11">
        <f t="shared" si="492"/>
        <v>42342.845555555556</v>
      </c>
      <c r="T3962" s="11">
        <f t="shared" si="493"/>
        <v>42372.845555555556</v>
      </c>
      <c r="AC3962">
        <f t="shared" si="494"/>
        <v>8</v>
      </c>
      <c r="AD3962">
        <f t="shared" si="495"/>
        <v>13</v>
      </c>
    </row>
    <row r="3963" spans="1:3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0.42</v>
      </c>
      <c r="P3963" s="5">
        <f t="shared" si="489"/>
        <v>10.5</v>
      </c>
      <c r="Q3963" t="str">
        <f t="shared" si="490"/>
        <v>theater</v>
      </c>
      <c r="R3963" t="str">
        <f t="shared" si="491"/>
        <v>plays</v>
      </c>
      <c r="S3963" s="11">
        <f t="shared" si="492"/>
        <v>41745.891319444447</v>
      </c>
      <c r="T3963" s="11">
        <f t="shared" si="493"/>
        <v>41767.891319444447</v>
      </c>
      <c r="AC3963">
        <f t="shared" si="494"/>
        <v>8</v>
      </c>
      <c r="AD3963">
        <f t="shared" si="495"/>
        <v>13</v>
      </c>
    </row>
    <row r="3964" spans="1:3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</v>
      </c>
      <c r="P3964" s="5">
        <f t="shared" si="489"/>
        <v>15</v>
      </c>
      <c r="Q3964" t="str">
        <f t="shared" si="490"/>
        <v>theater</v>
      </c>
      <c r="R3964" t="str">
        <f t="shared" si="491"/>
        <v>plays</v>
      </c>
      <c r="S3964" s="11">
        <f t="shared" si="492"/>
        <v>42311.621458333335</v>
      </c>
      <c r="T3964" s="11">
        <f t="shared" si="493"/>
        <v>42336.621458333335</v>
      </c>
      <c r="AC3964">
        <f t="shared" si="494"/>
        <v>8</v>
      </c>
      <c r="AD3964">
        <f t="shared" si="495"/>
        <v>13</v>
      </c>
    </row>
    <row r="3965" spans="1:3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5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1">
        <f t="shared" si="492"/>
        <v>42296.154131944444</v>
      </c>
      <c r="T3965" s="11">
        <f t="shared" si="493"/>
        <v>42326.195798611108</v>
      </c>
      <c r="AC3965">
        <f t="shared" si="494"/>
        <v>8</v>
      </c>
      <c r="AD3965">
        <f t="shared" si="495"/>
        <v>13</v>
      </c>
    </row>
    <row r="3966" spans="1:3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</v>
      </c>
      <c r="P3966" s="5">
        <f t="shared" si="489"/>
        <v>42</v>
      </c>
      <c r="Q3966" t="str">
        <f t="shared" si="490"/>
        <v>theater</v>
      </c>
      <c r="R3966" t="str">
        <f t="shared" si="491"/>
        <v>plays</v>
      </c>
      <c r="S3966" s="11">
        <f t="shared" si="492"/>
        <v>42053.722060185188</v>
      </c>
      <c r="T3966" s="11">
        <f t="shared" si="493"/>
        <v>42113.680393518516</v>
      </c>
      <c r="AC3966">
        <f t="shared" si="494"/>
        <v>8</v>
      </c>
      <c r="AD3966">
        <f t="shared" si="495"/>
        <v>13</v>
      </c>
    </row>
    <row r="3967" spans="1:3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14.249999999999998</v>
      </c>
      <c r="P3967" s="5">
        <f t="shared" si="489"/>
        <v>71.25</v>
      </c>
      <c r="Q3967" t="str">
        <f t="shared" si="490"/>
        <v>theater</v>
      </c>
      <c r="R3967" t="str">
        <f t="shared" si="491"/>
        <v>plays</v>
      </c>
      <c r="S3967" s="11">
        <f t="shared" si="492"/>
        <v>42414.235879629632</v>
      </c>
      <c r="T3967" s="11">
        <f t="shared" si="493"/>
        <v>42474.194212962961</v>
      </c>
      <c r="AC3967">
        <f t="shared" si="494"/>
        <v>8</v>
      </c>
      <c r="AD3967">
        <f t="shared" si="495"/>
        <v>13</v>
      </c>
    </row>
    <row r="3968" spans="1:3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0.6</v>
      </c>
      <c r="P3968" s="5">
        <f t="shared" si="489"/>
        <v>22.5</v>
      </c>
      <c r="Q3968" t="str">
        <f t="shared" si="490"/>
        <v>theater</v>
      </c>
      <c r="R3968" t="str">
        <f t="shared" si="491"/>
        <v>plays</v>
      </c>
      <c r="S3968" s="11">
        <f t="shared" si="492"/>
        <v>41801.711550925924</v>
      </c>
      <c r="T3968" s="11">
        <f t="shared" si="493"/>
        <v>41844.124305555553</v>
      </c>
      <c r="AC3968">
        <f t="shared" si="494"/>
        <v>8</v>
      </c>
      <c r="AD3968">
        <f t="shared" si="495"/>
        <v>13</v>
      </c>
    </row>
    <row r="3969" spans="1:3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24.117647058823529</v>
      </c>
      <c r="P3969" s="5">
        <f t="shared" si="489"/>
        <v>41</v>
      </c>
      <c r="Q3969" t="str">
        <f t="shared" si="490"/>
        <v>theater</v>
      </c>
      <c r="R3969" t="str">
        <f t="shared" si="491"/>
        <v>plays</v>
      </c>
      <c r="S3969" s="11">
        <f t="shared" si="492"/>
        <v>42770.290590277778</v>
      </c>
      <c r="T3969" s="11">
        <f t="shared" si="493"/>
        <v>42800.290590277778</v>
      </c>
      <c r="AC3969">
        <f t="shared" si="494"/>
        <v>8</v>
      </c>
      <c r="AD3969">
        <f t="shared" si="495"/>
        <v>13</v>
      </c>
    </row>
    <row r="3970" spans="1:3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10.54</v>
      </c>
      <c r="P3970" s="5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1">
        <f t="shared" si="492"/>
        <v>42452.815659722226</v>
      </c>
      <c r="T3970" s="11">
        <f t="shared" si="493"/>
        <v>42512.815659722226</v>
      </c>
      <c r="AC3970">
        <f t="shared" si="494"/>
        <v>8</v>
      </c>
      <c r="AD3970">
        <f t="shared" si="495"/>
        <v>13</v>
      </c>
    </row>
    <row r="3971" spans="1:3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(E3971/D3971)*100</f>
        <v>7.4690265486725664</v>
      </c>
      <c r="P3971" s="5">
        <f t="shared" ref="P3971:P4034" si="497">E3971/L3971</f>
        <v>35.166666666666664</v>
      </c>
      <c r="Q3971" t="str">
        <f t="shared" ref="Q3971:Q4034" si="498">LEFT(N3971,AC3971-1)</f>
        <v>theater</v>
      </c>
      <c r="R3971" t="str">
        <f t="shared" ref="R3971:R4034" si="499">RIGHT(N3971,AD3971-AC3971)</f>
        <v>plays</v>
      </c>
      <c r="S3971" s="11">
        <f t="shared" ref="S3971:S4034" si="500">(J3971/86400)+DATE(1970,1,1)</f>
        <v>42601.854699074072</v>
      </c>
      <c r="T3971" s="11">
        <f t="shared" ref="T3971:T4034" si="501">(I3971/86400)+DATE(1970,1,1)</f>
        <v>42611.163194444445</v>
      </c>
      <c r="AC3971">
        <f t="shared" ref="AC3971:AC4034" si="502">FIND("/",N3971)</f>
        <v>8</v>
      </c>
      <c r="AD3971">
        <f t="shared" ref="AD3971:AD4034" si="503">LEN(N3971)</f>
        <v>13</v>
      </c>
    </row>
    <row r="3972" spans="1:3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7.3333333333333334E-2</v>
      </c>
      <c r="P3972" s="5">
        <f t="shared" si="497"/>
        <v>5.5</v>
      </c>
      <c r="Q3972" t="str">
        <f t="shared" si="498"/>
        <v>theater</v>
      </c>
      <c r="R3972" t="str">
        <f t="shared" si="499"/>
        <v>plays</v>
      </c>
      <c r="S3972" s="11">
        <f t="shared" si="500"/>
        <v>42447.863553240742</v>
      </c>
      <c r="T3972" s="11">
        <f t="shared" si="501"/>
        <v>42477.863553240742</v>
      </c>
      <c r="AC3972">
        <f t="shared" si="502"/>
        <v>8</v>
      </c>
      <c r="AD3972">
        <f t="shared" si="503"/>
        <v>13</v>
      </c>
    </row>
    <row r="3973" spans="1:3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0.97142857142857131</v>
      </c>
      <c r="P3973" s="5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1">
        <f t="shared" si="500"/>
        <v>41811.536180555559</v>
      </c>
      <c r="T3973" s="11">
        <f t="shared" si="501"/>
        <v>41841.536180555559</v>
      </c>
      <c r="AC3973">
        <f t="shared" si="502"/>
        <v>8</v>
      </c>
      <c r="AD3973">
        <f t="shared" si="503"/>
        <v>13</v>
      </c>
    </row>
    <row r="3974" spans="1:3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21.099999999999998</v>
      </c>
      <c r="P3974" s="5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1">
        <f t="shared" si="500"/>
        <v>41981.067523148144</v>
      </c>
      <c r="T3974" s="11">
        <f t="shared" si="501"/>
        <v>42041.067523148144</v>
      </c>
      <c r="AC3974">
        <f t="shared" si="502"/>
        <v>8</v>
      </c>
      <c r="AD3974">
        <f t="shared" si="503"/>
        <v>13</v>
      </c>
    </row>
    <row r="3975" spans="1:3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78.100000000000009</v>
      </c>
      <c r="P3975" s="5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1">
        <f t="shared" si="500"/>
        <v>42469.68414351852</v>
      </c>
      <c r="T3975" s="11">
        <f t="shared" si="501"/>
        <v>42499.166666666672</v>
      </c>
      <c r="AC3975">
        <f t="shared" si="502"/>
        <v>8</v>
      </c>
      <c r="AD3975">
        <f t="shared" si="503"/>
        <v>13</v>
      </c>
    </row>
    <row r="3976" spans="1:3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32</v>
      </c>
      <c r="P3976" s="5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1">
        <f t="shared" si="500"/>
        <v>42493.546851851846</v>
      </c>
      <c r="T3976" s="11">
        <f t="shared" si="501"/>
        <v>42523.546851851846</v>
      </c>
      <c r="AC3976">
        <f t="shared" si="502"/>
        <v>8</v>
      </c>
      <c r="AD3976">
        <f t="shared" si="503"/>
        <v>13</v>
      </c>
    </row>
    <row r="3977" spans="1:3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5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1">
        <f t="shared" si="500"/>
        <v>42534.866875</v>
      </c>
      <c r="T3977" s="11">
        <f t="shared" si="501"/>
        <v>42564.866875</v>
      </c>
      <c r="AC3977">
        <f t="shared" si="502"/>
        <v>8</v>
      </c>
      <c r="AD3977">
        <f t="shared" si="503"/>
        <v>13</v>
      </c>
    </row>
    <row r="3978" spans="1:3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47.692307692307693</v>
      </c>
      <c r="P3978" s="5">
        <f t="shared" si="497"/>
        <v>62</v>
      </c>
      <c r="Q3978" t="str">
        <f t="shared" si="498"/>
        <v>theater</v>
      </c>
      <c r="R3978" t="str">
        <f t="shared" si="499"/>
        <v>plays</v>
      </c>
      <c r="S3978" s="11">
        <f t="shared" si="500"/>
        <v>41830.858344907407</v>
      </c>
      <c r="T3978" s="11">
        <f t="shared" si="501"/>
        <v>41852.291666666664</v>
      </c>
      <c r="AC3978">
        <f t="shared" si="502"/>
        <v>8</v>
      </c>
      <c r="AD3978">
        <f t="shared" si="503"/>
        <v>13</v>
      </c>
    </row>
    <row r="3979" spans="1:3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1.4500000000000002</v>
      </c>
      <c r="P3979" s="5">
        <f t="shared" si="497"/>
        <v>217.5</v>
      </c>
      <c r="Q3979" t="str">
        <f t="shared" si="498"/>
        <v>theater</v>
      </c>
      <c r="R3979" t="str">
        <f t="shared" si="499"/>
        <v>plays</v>
      </c>
      <c r="S3979" s="11">
        <f t="shared" si="500"/>
        <v>42543.788564814815</v>
      </c>
      <c r="T3979" s="11">
        <f t="shared" si="501"/>
        <v>42573.788564814815</v>
      </c>
      <c r="AC3979">
        <f t="shared" si="502"/>
        <v>8</v>
      </c>
      <c r="AD3979">
        <f t="shared" si="503"/>
        <v>13</v>
      </c>
    </row>
    <row r="3980" spans="1:3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10.7</v>
      </c>
      <c r="P3980" s="5">
        <f t="shared" si="497"/>
        <v>26.75</v>
      </c>
      <c r="Q3980" t="str">
        <f t="shared" si="498"/>
        <v>theater</v>
      </c>
      <c r="R3980" t="str">
        <f t="shared" si="499"/>
        <v>plays</v>
      </c>
      <c r="S3980" s="11">
        <f t="shared" si="500"/>
        <v>41975.642974537041</v>
      </c>
      <c r="T3980" s="11">
        <f t="shared" si="501"/>
        <v>42035.642974537041</v>
      </c>
      <c r="AC3980">
        <f t="shared" si="502"/>
        <v>8</v>
      </c>
      <c r="AD3980">
        <f t="shared" si="503"/>
        <v>13</v>
      </c>
    </row>
    <row r="3981" spans="1:3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</v>
      </c>
      <c r="P3981" s="5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1">
        <f t="shared" si="500"/>
        <v>42069.903437500005</v>
      </c>
      <c r="T3981" s="11">
        <f t="shared" si="501"/>
        <v>42092.833333333328</v>
      </c>
      <c r="AC3981">
        <f t="shared" si="502"/>
        <v>8</v>
      </c>
      <c r="AD3981">
        <f t="shared" si="503"/>
        <v>13</v>
      </c>
    </row>
    <row r="3982" spans="1:3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18</v>
      </c>
      <c r="P3982" s="5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1">
        <f t="shared" si="500"/>
        <v>41795.598923611113</v>
      </c>
      <c r="T3982" s="11">
        <f t="shared" si="501"/>
        <v>41825.598923611113</v>
      </c>
      <c r="AC3982">
        <f t="shared" si="502"/>
        <v>8</v>
      </c>
      <c r="AD3982">
        <f t="shared" si="503"/>
        <v>13</v>
      </c>
    </row>
    <row r="3983" spans="1:3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</v>
      </c>
      <c r="P3983" s="5">
        <f t="shared" si="497"/>
        <v>175</v>
      </c>
      <c r="Q3983" t="str">
        <f t="shared" si="498"/>
        <v>theater</v>
      </c>
      <c r="R3983" t="str">
        <f t="shared" si="499"/>
        <v>plays</v>
      </c>
      <c r="S3983" s="11">
        <f t="shared" si="500"/>
        <v>42508.179965277777</v>
      </c>
      <c r="T3983" s="11">
        <f t="shared" si="501"/>
        <v>42568.179965277777</v>
      </c>
      <c r="AC3983">
        <f t="shared" si="502"/>
        <v>8</v>
      </c>
      <c r="AD3983">
        <f t="shared" si="503"/>
        <v>13</v>
      </c>
    </row>
    <row r="3984" spans="1:3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20</v>
      </c>
      <c r="P3984" s="5">
        <f t="shared" si="497"/>
        <v>34</v>
      </c>
      <c r="Q3984" t="str">
        <f t="shared" si="498"/>
        <v>theater</v>
      </c>
      <c r="R3984" t="str">
        <f t="shared" si="499"/>
        <v>plays</v>
      </c>
      <c r="S3984" s="11">
        <f t="shared" si="500"/>
        <v>42132.809953703705</v>
      </c>
      <c r="T3984" s="11">
        <f t="shared" si="501"/>
        <v>42192.809953703705</v>
      </c>
      <c r="AC3984">
        <f t="shared" si="502"/>
        <v>8</v>
      </c>
      <c r="AD3984">
        <f t="shared" si="503"/>
        <v>13</v>
      </c>
    </row>
    <row r="3985" spans="1:3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34.802513464991023</v>
      </c>
      <c r="P3985" s="5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1">
        <f t="shared" si="500"/>
        <v>41747.86986111111</v>
      </c>
      <c r="T3985" s="11">
        <f t="shared" si="501"/>
        <v>41779.290972222225</v>
      </c>
      <c r="AC3985">
        <f t="shared" si="502"/>
        <v>8</v>
      </c>
      <c r="AD3985">
        <f t="shared" si="503"/>
        <v>13</v>
      </c>
    </row>
    <row r="3986" spans="1:3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</v>
      </c>
      <c r="P3986" s="5">
        <f t="shared" si="497"/>
        <v>9.5</v>
      </c>
      <c r="Q3986" t="str">
        <f t="shared" si="498"/>
        <v>theater</v>
      </c>
      <c r="R3986" t="str">
        <f t="shared" si="499"/>
        <v>plays</v>
      </c>
      <c r="S3986" s="11">
        <f t="shared" si="500"/>
        <v>41920.963472222225</v>
      </c>
      <c r="T3986" s="11">
        <f t="shared" si="501"/>
        <v>41951</v>
      </c>
      <c r="AC3986">
        <f t="shared" si="502"/>
        <v>8</v>
      </c>
      <c r="AD3986">
        <f t="shared" si="503"/>
        <v>13</v>
      </c>
    </row>
    <row r="3987" spans="1:3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32.049999999999997</v>
      </c>
      <c r="P3987" s="5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1">
        <f t="shared" si="500"/>
        <v>42399.707407407404</v>
      </c>
      <c r="T3987" s="11">
        <f t="shared" si="501"/>
        <v>42420.878472222219</v>
      </c>
      <c r="AC3987">
        <f t="shared" si="502"/>
        <v>8</v>
      </c>
      <c r="AD3987">
        <f t="shared" si="503"/>
        <v>13</v>
      </c>
    </row>
    <row r="3988" spans="1:3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</v>
      </c>
      <c r="P3988" s="5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1">
        <f t="shared" si="500"/>
        <v>42467.548541666663</v>
      </c>
      <c r="T3988" s="11">
        <f t="shared" si="501"/>
        <v>42496.544444444444</v>
      </c>
      <c r="AC3988">
        <f t="shared" si="502"/>
        <v>8</v>
      </c>
      <c r="AD3988">
        <f t="shared" si="503"/>
        <v>13</v>
      </c>
    </row>
    <row r="3989" spans="1:3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37.75</v>
      </c>
      <c r="P3989" s="5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1">
        <f t="shared" si="500"/>
        <v>41765.92465277778</v>
      </c>
      <c r="T3989" s="11">
        <f t="shared" si="501"/>
        <v>41775.92465277778</v>
      </c>
      <c r="AC3989">
        <f t="shared" si="502"/>
        <v>8</v>
      </c>
      <c r="AD3989">
        <f t="shared" si="503"/>
        <v>13</v>
      </c>
    </row>
    <row r="3990" spans="1:3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</v>
      </c>
      <c r="P3990" s="5">
        <f t="shared" si="497"/>
        <v>8</v>
      </c>
      <c r="Q3990" t="str">
        <f t="shared" si="498"/>
        <v>theater</v>
      </c>
      <c r="R3990" t="str">
        <f t="shared" si="499"/>
        <v>plays</v>
      </c>
      <c r="S3990" s="11">
        <f t="shared" si="500"/>
        <v>42230.08116898148</v>
      </c>
      <c r="T3990" s="11">
        <f t="shared" si="501"/>
        <v>42245.08116898148</v>
      </c>
      <c r="AC3990">
        <f t="shared" si="502"/>
        <v>8</v>
      </c>
      <c r="AD3990">
        <f t="shared" si="503"/>
        <v>13</v>
      </c>
    </row>
    <row r="3991" spans="1:3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5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1">
        <f t="shared" si="500"/>
        <v>42286.749780092592</v>
      </c>
      <c r="T3991" s="11">
        <f t="shared" si="501"/>
        <v>42316.791446759264</v>
      </c>
      <c r="AC3991">
        <f t="shared" si="502"/>
        <v>8</v>
      </c>
      <c r="AD3991">
        <f t="shared" si="503"/>
        <v>13</v>
      </c>
    </row>
    <row r="3992" spans="1:3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</v>
      </c>
      <c r="P3992" s="5">
        <f t="shared" si="497"/>
        <v>23</v>
      </c>
      <c r="Q3992" t="str">
        <f t="shared" si="498"/>
        <v>theater</v>
      </c>
      <c r="R3992" t="str">
        <f t="shared" si="499"/>
        <v>plays</v>
      </c>
      <c r="S3992" s="11">
        <f t="shared" si="500"/>
        <v>42401.672372685185</v>
      </c>
      <c r="T3992" s="11">
        <f t="shared" si="501"/>
        <v>42431.672372685185</v>
      </c>
      <c r="AC3992">
        <f t="shared" si="502"/>
        <v>8</v>
      </c>
      <c r="AD3992">
        <f t="shared" si="503"/>
        <v>13</v>
      </c>
    </row>
    <row r="3993" spans="1:3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20</v>
      </c>
      <c r="P3993" s="5">
        <f t="shared" si="497"/>
        <v>100</v>
      </c>
      <c r="Q3993" t="str">
        <f t="shared" si="498"/>
        <v>theater</v>
      </c>
      <c r="R3993" t="str">
        <f t="shared" si="499"/>
        <v>plays</v>
      </c>
      <c r="S3993" s="11">
        <f t="shared" si="500"/>
        <v>42125.644467592589</v>
      </c>
      <c r="T3993" s="11">
        <f t="shared" si="501"/>
        <v>42155.644467592589</v>
      </c>
      <c r="AC3993">
        <f t="shared" si="502"/>
        <v>8</v>
      </c>
      <c r="AD3993">
        <f t="shared" si="503"/>
        <v>13</v>
      </c>
    </row>
    <row r="3994" spans="1:3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</v>
      </c>
      <c r="P3994" s="5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1">
        <f t="shared" si="500"/>
        <v>42289.94049768518</v>
      </c>
      <c r="T3994" s="11">
        <f t="shared" si="501"/>
        <v>42349.982164351852</v>
      </c>
      <c r="AC3994">
        <f t="shared" si="502"/>
        <v>8</v>
      </c>
      <c r="AD3994">
        <f t="shared" si="503"/>
        <v>13</v>
      </c>
    </row>
    <row r="3995" spans="1:3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6.0000000000000001E-3</v>
      </c>
      <c r="P3995" s="5">
        <f t="shared" si="497"/>
        <v>3</v>
      </c>
      <c r="Q3995" t="str">
        <f t="shared" si="498"/>
        <v>theater</v>
      </c>
      <c r="R3995" t="str">
        <f t="shared" si="499"/>
        <v>plays</v>
      </c>
      <c r="S3995" s="11">
        <f t="shared" si="500"/>
        <v>42107.864722222221</v>
      </c>
      <c r="T3995" s="11">
        <f t="shared" si="501"/>
        <v>42137.864722222221</v>
      </c>
      <c r="AC3995">
        <f t="shared" si="502"/>
        <v>8</v>
      </c>
      <c r="AD3995">
        <f t="shared" si="503"/>
        <v>13</v>
      </c>
    </row>
    <row r="3996" spans="1:3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0.25</v>
      </c>
      <c r="P3996" s="5">
        <f t="shared" si="497"/>
        <v>5</v>
      </c>
      <c r="Q3996" t="str">
        <f t="shared" si="498"/>
        <v>theater</v>
      </c>
      <c r="R3996" t="str">
        <f t="shared" si="499"/>
        <v>plays</v>
      </c>
      <c r="S3996" s="11">
        <f t="shared" si="500"/>
        <v>41809.389930555553</v>
      </c>
      <c r="T3996" s="11">
        <f t="shared" si="501"/>
        <v>41839.389930555553</v>
      </c>
      <c r="AC3996">
        <f t="shared" si="502"/>
        <v>8</v>
      </c>
      <c r="AD3996">
        <f t="shared" si="503"/>
        <v>13</v>
      </c>
    </row>
    <row r="3997" spans="1:3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35</v>
      </c>
      <c r="P3997" s="5">
        <f t="shared" si="497"/>
        <v>17.5</v>
      </c>
      <c r="Q3997" t="str">
        <f t="shared" si="498"/>
        <v>theater</v>
      </c>
      <c r="R3997" t="str">
        <f t="shared" si="499"/>
        <v>plays</v>
      </c>
      <c r="S3997" s="11">
        <f t="shared" si="500"/>
        <v>42019.683761574073</v>
      </c>
      <c r="T3997" s="11">
        <f t="shared" si="501"/>
        <v>42049.477083333331</v>
      </c>
      <c r="AC3997">
        <f t="shared" si="502"/>
        <v>8</v>
      </c>
      <c r="AD3997">
        <f t="shared" si="503"/>
        <v>13</v>
      </c>
    </row>
    <row r="3998" spans="1:3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16.566666666666666</v>
      </c>
      <c r="P3998" s="5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1">
        <f t="shared" si="500"/>
        <v>41950.266944444447</v>
      </c>
      <c r="T3998" s="11">
        <f t="shared" si="501"/>
        <v>41963.669444444444</v>
      </c>
      <c r="AC3998">
        <f t="shared" si="502"/>
        <v>8</v>
      </c>
      <c r="AD3998">
        <f t="shared" si="503"/>
        <v>13</v>
      </c>
    </row>
    <row r="3999" spans="1:3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5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1">
        <f t="shared" si="500"/>
        <v>42069.391446759255</v>
      </c>
      <c r="T3999" s="11">
        <f t="shared" si="501"/>
        <v>42099.349780092598</v>
      </c>
      <c r="AC3999">
        <f t="shared" si="502"/>
        <v>8</v>
      </c>
      <c r="AD3999">
        <f t="shared" si="503"/>
        <v>13</v>
      </c>
    </row>
    <row r="4000" spans="1:3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57.199999999999996</v>
      </c>
      <c r="P4000" s="5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1">
        <f t="shared" si="500"/>
        <v>42061.963263888887</v>
      </c>
      <c r="T4000" s="11">
        <f t="shared" si="501"/>
        <v>42091.921597222223</v>
      </c>
      <c r="AC4000">
        <f t="shared" si="502"/>
        <v>8</v>
      </c>
      <c r="AD4000">
        <f t="shared" si="503"/>
        <v>13</v>
      </c>
    </row>
    <row r="4001" spans="1:3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16.514285714285716</v>
      </c>
      <c r="P4001" s="5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1">
        <f t="shared" si="500"/>
        <v>41842.828680555554</v>
      </c>
      <c r="T4001" s="11">
        <f t="shared" si="501"/>
        <v>41882.827650462961</v>
      </c>
      <c r="AC4001">
        <f t="shared" si="502"/>
        <v>8</v>
      </c>
      <c r="AD4001">
        <f t="shared" si="503"/>
        <v>13</v>
      </c>
    </row>
    <row r="4002" spans="1:3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0.125</v>
      </c>
      <c r="P4002" s="5">
        <f t="shared" si="497"/>
        <v>10</v>
      </c>
      <c r="Q4002" t="str">
        <f t="shared" si="498"/>
        <v>theater</v>
      </c>
      <c r="R4002" t="str">
        <f t="shared" si="499"/>
        <v>plays</v>
      </c>
      <c r="S4002" s="11">
        <f t="shared" si="500"/>
        <v>42437.64534722222</v>
      </c>
      <c r="T4002" s="11">
        <f t="shared" si="501"/>
        <v>42497.603680555556</v>
      </c>
      <c r="AC4002">
        <f t="shared" si="502"/>
        <v>8</v>
      </c>
      <c r="AD4002">
        <f t="shared" si="503"/>
        <v>13</v>
      </c>
    </row>
    <row r="4003" spans="1:3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37.75</v>
      </c>
      <c r="P4003" s="5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1">
        <f t="shared" si="500"/>
        <v>42775.964212962965</v>
      </c>
      <c r="T4003" s="11">
        <f t="shared" si="501"/>
        <v>42795.791666666672</v>
      </c>
      <c r="AC4003">
        <f t="shared" si="502"/>
        <v>8</v>
      </c>
      <c r="AD4003">
        <f t="shared" si="503"/>
        <v>13</v>
      </c>
    </row>
    <row r="4004" spans="1:3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1.8399999999999999</v>
      </c>
      <c r="P4004" s="5">
        <f t="shared" si="497"/>
        <v>5.75</v>
      </c>
      <c r="Q4004" t="str">
        <f t="shared" si="498"/>
        <v>theater</v>
      </c>
      <c r="R4004" t="str">
        <f t="shared" si="499"/>
        <v>plays</v>
      </c>
      <c r="S4004" s="11">
        <f t="shared" si="500"/>
        <v>41879.043530092589</v>
      </c>
      <c r="T4004" s="11">
        <f t="shared" si="501"/>
        <v>41909.043530092589</v>
      </c>
      <c r="AC4004">
        <f t="shared" si="502"/>
        <v>8</v>
      </c>
      <c r="AD4004">
        <f t="shared" si="503"/>
        <v>13</v>
      </c>
    </row>
    <row r="4005" spans="1:3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10.050000000000001</v>
      </c>
      <c r="P4005" s="5">
        <f t="shared" si="497"/>
        <v>100.5</v>
      </c>
      <c r="Q4005" t="str">
        <f t="shared" si="498"/>
        <v>theater</v>
      </c>
      <c r="R4005" t="str">
        <f t="shared" si="499"/>
        <v>plays</v>
      </c>
      <c r="S4005" s="11">
        <f t="shared" si="500"/>
        <v>42020.587349537032</v>
      </c>
      <c r="T4005" s="11">
        <f t="shared" si="501"/>
        <v>42050.587349537032</v>
      </c>
      <c r="AC4005">
        <f t="shared" si="502"/>
        <v>8</v>
      </c>
      <c r="AD4005">
        <f t="shared" si="503"/>
        <v>13</v>
      </c>
    </row>
    <row r="4006" spans="1:3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0.2</v>
      </c>
      <c r="P4006" s="5">
        <f t="shared" si="497"/>
        <v>1</v>
      </c>
      <c r="Q4006" t="str">
        <f t="shared" si="498"/>
        <v>theater</v>
      </c>
      <c r="R4006" t="str">
        <f t="shared" si="499"/>
        <v>plays</v>
      </c>
      <c r="S4006" s="11">
        <f t="shared" si="500"/>
        <v>41890.16269675926</v>
      </c>
      <c r="T4006" s="11">
        <f t="shared" si="501"/>
        <v>41920.16269675926</v>
      </c>
      <c r="AC4006">
        <f t="shared" si="502"/>
        <v>8</v>
      </c>
      <c r="AD4006">
        <f t="shared" si="503"/>
        <v>13</v>
      </c>
    </row>
    <row r="4007" spans="1:3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1.3333333333333335</v>
      </c>
      <c r="P4007" s="5">
        <f t="shared" si="497"/>
        <v>20</v>
      </c>
      <c r="Q4007" t="str">
        <f t="shared" si="498"/>
        <v>theater</v>
      </c>
      <c r="R4007" t="str">
        <f t="shared" si="499"/>
        <v>plays</v>
      </c>
      <c r="S4007" s="11">
        <f t="shared" si="500"/>
        <v>41872.807696759257</v>
      </c>
      <c r="T4007" s="11">
        <f t="shared" si="501"/>
        <v>41932.807696759257</v>
      </c>
      <c r="AC4007">
        <f t="shared" si="502"/>
        <v>8</v>
      </c>
      <c r="AD4007">
        <f t="shared" si="503"/>
        <v>13</v>
      </c>
    </row>
    <row r="4008" spans="1:3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6.6666666666666671E-3</v>
      </c>
      <c r="P4008" s="5">
        <f t="shared" si="497"/>
        <v>2</v>
      </c>
      <c r="Q4008" t="str">
        <f t="shared" si="498"/>
        <v>theater</v>
      </c>
      <c r="R4008" t="str">
        <f t="shared" si="499"/>
        <v>plays</v>
      </c>
      <c r="S4008" s="11">
        <f t="shared" si="500"/>
        <v>42391.772997685184</v>
      </c>
      <c r="T4008" s="11">
        <f t="shared" si="501"/>
        <v>42416.772997685184</v>
      </c>
      <c r="AC4008">
        <f t="shared" si="502"/>
        <v>8</v>
      </c>
      <c r="AD4008">
        <f t="shared" si="503"/>
        <v>13</v>
      </c>
    </row>
    <row r="4009" spans="1:3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0.25</v>
      </c>
      <c r="P4009" s="5">
        <f t="shared" si="497"/>
        <v>5</v>
      </c>
      <c r="Q4009" t="str">
        <f t="shared" si="498"/>
        <v>theater</v>
      </c>
      <c r="R4009" t="str">
        <f t="shared" si="499"/>
        <v>plays</v>
      </c>
      <c r="S4009" s="11">
        <f t="shared" si="500"/>
        <v>41848.772928240738</v>
      </c>
      <c r="T4009" s="11">
        <f t="shared" si="501"/>
        <v>41877.686111111107</v>
      </c>
      <c r="AC4009">
        <f t="shared" si="502"/>
        <v>8</v>
      </c>
      <c r="AD4009">
        <f t="shared" si="503"/>
        <v>13</v>
      </c>
    </row>
    <row r="4010" spans="1:3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6</v>
      </c>
      <c r="P4010" s="5">
        <f t="shared" si="497"/>
        <v>15</v>
      </c>
      <c r="Q4010" t="str">
        <f t="shared" si="498"/>
        <v>theater</v>
      </c>
      <c r="R4010" t="str">
        <f t="shared" si="499"/>
        <v>plays</v>
      </c>
      <c r="S4010" s="11">
        <f t="shared" si="500"/>
        <v>42177.964201388888</v>
      </c>
      <c r="T4010" s="11">
        <f t="shared" si="501"/>
        <v>42207.964201388888</v>
      </c>
      <c r="AC4010">
        <f t="shared" si="502"/>
        <v>8</v>
      </c>
      <c r="AD4010">
        <f t="shared" si="503"/>
        <v>13</v>
      </c>
    </row>
    <row r="4011" spans="1:3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3.8860103626943006</v>
      </c>
      <c r="P4011" s="5">
        <f t="shared" si="497"/>
        <v>25</v>
      </c>
      <c r="Q4011" t="str">
        <f t="shared" si="498"/>
        <v>theater</v>
      </c>
      <c r="R4011" t="str">
        <f t="shared" si="499"/>
        <v>plays</v>
      </c>
      <c r="S4011" s="11">
        <f t="shared" si="500"/>
        <v>41851.700925925928</v>
      </c>
      <c r="T4011" s="11">
        <f t="shared" si="501"/>
        <v>41891.700925925928</v>
      </c>
      <c r="AC4011">
        <f t="shared" si="502"/>
        <v>8</v>
      </c>
      <c r="AD4011">
        <f t="shared" si="503"/>
        <v>13</v>
      </c>
    </row>
    <row r="4012" spans="1:3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24.194444444444443</v>
      </c>
      <c r="P4012" s="5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1">
        <f t="shared" si="500"/>
        <v>41921.770439814813</v>
      </c>
      <c r="T4012" s="11">
        <f t="shared" si="501"/>
        <v>41938.770439814813</v>
      </c>
      <c r="AC4012">
        <f t="shared" si="502"/>
        <v>8</v>
      </c>
      <c r="AD4012">
        <f t="shared" si="503"/>
        <v>13</v>
      </c>
    </row>
    <row r="4013" spans="1:3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7.6</v>
      </c>
      <c r="P4013" s="5">
        <f t="shared" si="497"/>
        <v>4.75</v>
      </c>
      <c r="Q4013" t="str">
        <f t="shared" si="498"/>
        <v>theater</v>
      </c>
      <c r="R4013" t="str">
        <f t="shared" si="499"/>
        <v>plays</v>
      </c>
      <c r="S4013" s="11">
        <f t="shared" si="500"/>
        <v>42002.54488425926</v>
      </c>
      <c r="T4013" s="11">
        <f t="shared" si="501"/>
        <v>42032.54488425926</v>
      </c>
      <c r="AC4013">
        <f t="shared" si="502"/>
        <v>8</v>
      </c>
      <c r="AD4013">
        <f t="shared" si="503"/>
        <v>13</v>
      </c>
    </row>
    <row r="4014" spans="1:3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5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1">
        <f t="shared" si="500"/>
        <v>42096.544548611113</v>
      </c>
      <c r="T4014" s="11">
        <f t="shared" si="501"/>
        <v>42126.544548611113</v>
      </c>
      <c r="AC4014">
        <f t="shared" si="502"/>
        <v>8</v>
      </c>
      <c r="AD4014">
        <f t="shared" si="503"/>
        <v>13</v>
      </c>
    </row>
    <row r="4015" spans="1:3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1.3</v>
      </c>
      <c r="P4015" s="5">
        <f t="shared" si="497"/>
        <v>13</v>
      </c>
      <c r="Q4015" t="str">
        <f t="shared" si="498"/>
        <v>theater</v>
      </c>
      <c r="R4015" t="str">
        <f t="shared" si="499"/>
        <v>plays</v>
      </c>
      <c r="S4015" s="11">
        <f t="shared" si="500"/>
        <v>42021.301192129627</v>
      </c>
      <c r="T4015" s="11">
        <f t="shared" si="501"/>
        <v>42051.301192129627</v>
      </c>
      <c r="AC4015">
        <f t="shared" si="502"/>
        <v>8</v>
      </c>
      <c r="AD4015">
        <f t="shared" si="503"/>
        <v>13</v>
      </c>
    </row>
    <row r="4016" spans="1:3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5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1">
        <f t="shared" si="500"/>
        <v>42419.246168981481</v>
      </c>
      <c r="T4016" s="11">
        <f t="shared" si="501"/>
        <v>42434.246168981481</v>
      </c>
      <c r="AC4016">
        <f t="shared" si="502"/>
        <v>8</v>
      </c>
      <c r="AD4016">
        <f t="shared" si="503"/>
        <v>13</v>
      </c>
    </row>
    <row r="4017" spans="1:3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1.4285714285714287E-2</v>
      </c>
      <c r="P4017" s="5">
        <f t="shared" si="497"/>
        <v>1</v>
      </c>
      <c r="Q4017" t="str">
        <f t="shared" si="498"/>
        <v>theater</v>
      </c>
      <c r="R4017" t="str">
        <f t="shared" si="499"/>
        <v>plays</v>
      </c>
      <c r="S4017" s="11">
        <f t="shared" si="500"/>
        <v>42174.780821759261</v>
      </c>
      <c r="T4017" s="11">
        <f t="shared" si="501"/>
        <v>42204.780821759261</v>
      </c>
      <c r="AC4017">
        <f t="shared" si="502"/>
        <v>8</v>
      </c>
      <c r="AD4017">
        <f t="shared" si="503"/>
        <v>13</v>
      </c>
    </row>
    <row r="4018" spans="1:3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14.000000000000002</v>
      </c>
      <c r="P4018" s="5">
        <f t="shared" si="497"/>
        <v>10</v>
      </c>
      <c r="Q4018" t="str">
        <f t="shared" si="498"/>
        <v>theater</v>
      </c>
      <c r="R4018" t="str">
        <f t="shared" si="499"/>
        <v>plays</v>
      </c>
      <c r="S4018" s="11">
        <f t="shared" si="500"/>
        <v>41869.872685185182</v>
      </c>
      <c r="T4018" s="11">
        <f t="shared" si="501"/>
        <v>41899.872685185182</v>
      </c>
      <c r="AC4018">
        <f t="shared" si="502"/>
        <v>8</v>
      </c>
      <c r="AD4018">
        <f t="shared" si="503"/>
        <v>13</v>
      </c>
    </row>
    <row r="4019" spans="1:3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</v>
      </c>
      <c r="P4019" s="5">
        <f t="shared" si="497"/>
        <v>52.5</v>
      </c>
      <c r="Q4019" t="str">
        <f t="shared" si="498"/>
        <v>theater</v>
      </c>
      <c r="R4019" t="str">
        <f t="shared" si="499"/>
        <v>plays</v>
      </c>
      <c r="S4019" s="11">
        <f t="shared" si="500"/>
        <v>41856.672152777777</v>
      </c>
      <c r="T4019" s="11">
        <f t="shared" si="501"/>
        <v>41886.672152777777</v>
      </c>
      <c r="AC4019">
        <f t="shared" si="502"/>
        <v>8</v>
      </c>
      <c r="AD4019">
        <f t="shared" si="503"/>
        <v>13</v>
      </c>
    </row>
    <row r="4020" spans="1:3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8.6666666666666679</v>
      </c>
      <c r="P4020" s="5">
        <f t="shared" si="497"/>
        <v>32.5</v>
      </c>
      <c r="Q4020" t="str">
        <f t="shared" si="498"/>
        <v>theater</v>
      </c>
      <c r="R4020" t="str">
        <f t="shared" si="499"/>
        <v>plays</v>
      </c>
      <c r="S4020" s="11">
        <f t="shared" si="500"/>
        <v>42620.91097222222</v>
      </c>
      <c r="T4020" s="11">
        <f t="shared" si="501"/>
        <v>42650.91097222222</v>
      </c>
      <c r="AC4020">
        <f t="shared" si="502"/>
        <v>8</v>
      </c>
      <c r="AD4020">
        <f t="shared" si="503"/>
        <v>13</v>
      </c>
    </row>
    <row r="4021" spans="1:3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0.82857142857142851</v>
      </c>
      <c r="P4021" s="5">
        <f t="shared" si="497"/>
        <v>7.25</v>
      </c>
      <c r="Q4021" t="str">
        <f t="shared" si="498"/>
        <v>theater</v>
      </c>
      <c r="R4021" t="str">
        <f t="shared" si="499"/>
        <v>plays</v>
      </c>
      <c r="S4021" s="11">
        <f t="shared" si="500"/>
        <v>42417.675879629634</v>
      </c>
      <c r="T4021" s="11">
        <f t="shared" si="501"/>
        <v>42475.686111111107</v>
      </c>
      <c r="AC4021">
        <f t="shared" si="502"/>
        <v>8</v>
      </c>
      <c r="AD4021">
        <f t="shared" si="503"/>
        <v>13</v>
      </c>
    </row>
    <row r="4022" spans="1:3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16.666666666666664</v>
      </c>
      <c r="P4022" s="5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1">
        <f t="shared" si="500"/>
        <v>42057.190960648149</v>
      </c>
      <c r="T4022" s="11">
        <f t="shared" si="501"/>
        <v>42087.149293981478</v>
      </c>
      <c r="AC4022">
        <f t="shared" si="502"/>
        <v>8</v>
      </c>
      <c r="AD4022">
        <f t="shared" si="503"/>
        <v>13</v>
      </c>
    </row>
    <row r="4023" spans="1:3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0.83333333333333337</v>
      </c>
      <c r="P4023" s="5">
        <f t="shared" si="497"/>
        <v>62.5</v>
      </c>
      <c r="Q4023" t="str">
        <f t="shared" si="498"/>
        <v>theater</v>
      </c>
      <c r="R4023" t="str">
        <f t="shared" si="499"/>
        <v>plays</v>
      </c>
      <c r="S4023" s="11">
        <f t="shared" si="500"/>
        <v>41878.911550925928</v>
      </c>
      <c r="T4023" s="11">
        <f t="shared" si="501"/>
        <v>41938.911550925928</v>
      </c>
      <c r="AC4023">
        <f t="shared" si="502"/>
        <v>8</v>
      </c>
      <c r="AD4023">
        <f t="shared" si="503"/>
        <v>13</v>
      </c>
    </row>
    <row r="4024" spans="1:3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69.561111111111103</v>
      </c>
      <c r="P4024" s="5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1">
        <f t="shared" si="500"/>
        <v>41990.584108796298</v>
      </c>
      <c r="T4024" s="11">
        <f t="shared" si="501"/>
        <v>42036.120833333334</v>
      </c>
      <c r="AC4024">
        <f t="shared" si="502"/>
        <v>8</v>
      </c>
      <c r="AD4024">
        <f t="shared" si="503"/>
        <v>13</v>
      </c>
    </row>
    <row r="4025" spans="1:3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5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1">
        <f t="shared" si="500"/>
        <v>42408.999571759261</v>
      </c>
      <c r="T4025" s="11">
        <f t="shared" si="501"/>
        <v>42453.957905092597</v>
      </c>
      <c r="AC4025">
        <f t="shared" si="502"/>
        <v>8</v>
      </c>
      <c r="AD4025">
        <f t="shared" si="503"/>
        <v>13</v>
      </c>
    </row>
    <row r="4026" spans="1:3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</v>
      </c>
      <c r="P4026" s="5">
        <f t="shared" si="497"/>
        <v>10</v>
      </c>
      <c r="Q4026" t="str">
        <f t="shared" si="498"/>
        <v>theater</v>
      </c>
      <c r="R4026" t="str">
        <f t="shared" si="499"/>
        <v>plays</v>
      </c>
      <c r="S4026" s="11">
        <f t="shared" si="500"/>
        <v>42217.670104166667</v>
      </c>
      <c r="T4026" s="11">
        <f t="shared" si="501"/>
        <v>42247.670104166667</v>
      </c>
      <c r="AC4026">
        <f t="shared" si="502"/>
        <v>8</v>
      </c>
      <c r="AD4026">
        <f t="shared" si="503"/>
        <v>13</v>
      </c>
    </row>
    <row r="4027" spans="1:3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5</v>
      </c>
      <c r="P4027" s="5">
        <f t="shared" si="497"/>
        <v>62.5</v>
      </c>
      <c r="Q4027" t="str">
        <f t="shared" si="498"/>
        <v>theater</v>
      </c>
      <c r="R4027" t="str">
        <f t="shared" si="499"/>
        <v>plays</v>
      </c>
      <c r="S4027" s="11">
        <f t="shared" si="500"/>
        <v>42151.237685185188</v>
      </c>
      <c r="T4027" s="11">
        <f t="shared" si="501"/>
        <v>42211.237685185188</v>
      </c>
      <c r="AC4027">
        <f t="shared" si="502"/>
        <v>8</v>
      </c>
      <c r="AD4027">
        <f t="shared" si="503"/>
        <v>13</v>
      </c>
    </row>
    <row r="4028" spans="1:3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5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1">
        <f t="shared" si="500"/>
        <v>42282.655543981484</v>
      </c>
      <c r="T4028" s="11">
        <f t="shared" si="501"/>
        <v>42342.697210648148</v>
      </c>
      <c r="AC4028">
        <f t="shared" si="502"/>
        <v>8</v>
      </c>
      <c r="AD4028">
        <f t="shared" si="503"/>
        <v>13</v>
      </c>
    </row>
    <row r="4029" spans="1:3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</v>
      </c>
      <c r="P4029" s="5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1">
        <f t="shared" si="500"/>
        <v>42768.97084490741</v>
      </c>
      <c r="T4029" s="11">
        <f t="shared" si="501"/>
        <v>42789.041666666672</v>
      </c>
      <c r="AC4029">
        <f t="shared" si="502"/>
        <v>8</v>
      </c>
      <c r="AD4029">
        <f t="shared" si="503"/>
        <v>13</v>
      </c>
    </row>
    <row r="4030" spans="1:3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28.050000000000004</v>
      </c>
      <c r="P4030" s="5">
        <f t="shared" si="497"/>
        <v>51</v>
      </c>
      <c r="Q4030" t="str">
        <f t="shared" si="498"/>
        <v>theater</v>
      </c>
      <c r="R4030" t="str">
        <f t="shared" si="499"/>
        <v>plays</v>
      </c>
      <c r="S4030" s="11">
        <f t="shared" si="500"/>
        <v>41765.938657407409</v>
      </c>
      <c r="T4030" s="11">
        <f t="shared" si="501"/>
        <v>41795.938657407409</v>
      </c>
      <c r="AC4030">
        <f t="shared" si="502"/>
        <v>8</v>
      </c>
      <c r="AD4030">
        <f t="shared" si="503"/>
        <v>13</v>
      </c>
    </row>
    <row r="4031" spans="1:3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5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1">
        <f t="shared" si="500"/>
        <v>42322.02511574074</v>
      </c>
      <c r="T4031" s="11">
        <f t="shared" si="501"/>
        <v>42352.02511574074</v>
      </c>
      <c r="AC4031">
        <f t="shared" si="502"/>
        <v>8</v>
      </c>
      <c r="AD4031">
        <f t="shared" si="503"/>
        <v>13</v>
      </c>
    </row>
    <row r="4032" spans="1:3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16</v>
      </c>
      <c r="P4032" s="5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1">
        <f t="shared" si="500"/>
        <v>42374.655081018514</v>
      </c>
      <c r="T4032" s="11">
        <f t="shared" si="501"/>
        <v>42403.78402777778</v>
      </c>
      <c r="AC4032">
        <f t="shared" si="502"/>
        <v>8</v>
      </c>
      <c r="AD4032">
        <f t="shared" si="503"/>
        <v>13</v>
      </c>
    </row>
    <row r="4033" spans="1:3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5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1">
        <f t="shared" si="500"/>
        <v>41941.585231481484</v>
      </c>
      <c r="T4033" s="11">
        <f t="shared" si="501"/>
        <v>41991.626898148148</v>
      </c>
      <c r="AC4033">
        <f t="shared" si="502"/>
        <v>8</v>
      </c>
      <c r="AD4033">
        <f t="shared" si="503"/>
        <v>13</v>
      </c>
    </row>
    <row r="4034" spans="1:3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6.8287037037037033</v>
      </c>
      <c r="P4034" s="5">
        <f t="shared" si="497"/>
        <v>59</v>
      </c>
      <c r="Q4034" t="str">
        <f t="shared" si="498"/>
        <v>theater</v>
      </c>
      <c r="R4034" t="str">
        <f t="shared" si="499"/>
        <v>plays</v>
      </c>
      <c r="S4034" s="11">
        <f t="shared" si="500"/>
        <v>42293.809212962966</v>
      </c>
      <c r="T4034" s="11">
        <f t="shared" si="501"/>
        <v>42353.85087962963</v>
      </c>
      <c r="AC4034">
        <f t="shared" si="502"/>
        <v>8</v>
      </c>
      <c r="AD4034">
        <f t="shared" si="503"/>
        <v>13</v>
      </c>
    </row>
    <row r="4035" spans="1:3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(E4035/D4035)*100</f>
        <v>25.698702928870294</v>
      </c>
      <c r="P4035" s="5">
        <f t="shared" ref="P4035:P4098" si="505">E4035/L4035</f>
        <v>65.340319148936175</v>
      </c>
      <c r="Q4035" t="str">
        <f t="shared" ref="Q4035:Q4098" si="506">LEFT(N4035,AC4035-1)</f>
        <v>theater</v>
      </c>
      <c r="R4035" t="str">
        <f t="shared" ref="R4035:R4098" si="507">RIGHT(N4035,AD4035-AC4035)</f>
        <v>plays</v>
      </c>
      <c r="S4035" s="11">
        <f t="shared" ref="S4035:S4098" si="508">(J4035/86400)+DATE(1970,1,1)</f>
        <v>42614.268796296295</v>
      </c>
      <c r="T4035" s="11">
        <f t="shared" ref="T4035:T4098" si="509">(I4035/86400)+DATE(1970,1,1)</f>
        <v>42645.375</v>
      </c>
      <c r="AC4035">
        <f t="shared" ref="AC4035:AC4098" si="510">FIND("/",N4035)</f>
        <v>8</v>
      </c>
      <c r="AD4035">
        <f t="shared" ref="AD4035:AD4098" si="511">LEN(N4035)</f>
        <v>13</v>
      </c>
    </row>
    <row r="4036" spans="1:3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1.4814814814814816</v>
      </c>
      <c r="P4036" s="5">
        <f t="shared" si="505"/>
        <v>100</v>
      </c>
      <c r="Q4036" t="str">
        <f t="shared" si="506"/>
        <v>theater</v>
      </c>
      <c r="R4036" t="str">
        <f t="shared" si="507"/>
        <v>plays</v>
      </c>
      <c r="S4036" s="11">
        <f t="shared" si="508"/>
        <v>42067.947337962964</v>
      </c>
      <c r="T4036" s="11">
        <f t="shared" si="509"/>
        <v>42097.905671296292</v>
      </c>
      <c r="AC4036">
        <f t="shared" si="510"/>
        <v>8</v>
      </c>
      <c r="AD4036">
        <f t="shared" si="511"/>
        <v>13</v>
      </c>
    </row>
    <row r="4037" spans="1:3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36.85</v>
      </c>
      <c r="P4037" s="5">
        <f t="shared" si="505"/>
        <v>147.4</v>
      </c>
      <c r="Q4037" t="str">
        <f t="shared" si="506"/>
        <v>theater</v>
      </c>
      <c r="R4037" t="str">
        <f t="shared" si="507"/>
        <v>plays</v>
      </c>
      <c r="S4037" s="11">
        <f t="shared" si="508"/>
        <v>41903.882951388892</v>
      </c>
      <c r="T4037" s="11">
        <f t="shared" si="509"/>
        <v>41933.882951388892</v>
      </c>
      <c r="AC4037">
        <f t="shared" si="510"/>
        <v>8</v>
      </c>
      <c r="AD4037">
        <f t="shared" si="511"/>
        <v>13</v>
      </c>
    </row>
    <row r="4038" spans="1:3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47.05</v>
      </c>
      <c r="P4038" s="5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1">
        <f t="shared" si="508"/>
        <v>41804.937083333338</v>
      </c>
      <c r="T4038" s="11">
        <f t="shared" si="509"/>
        <v>41821.9375</v>
      </c>
      <c r="AC4038">
        <f t="shared" si="510"/>
        <v>8</v>
      </c>
      <c r="AD4038">
        <f t="shared" si="511"/>
        <v>13</v>
      </c>
    </row>
    <row r="4039" spans="1:3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11.428571428571429</v>
      </c>
      <c r="P4039" s="5">
        <f t="shared" si="505"/>
        <v>40</v>
      </c>
      <c r="Q4039" t="str">
        <f t="shared" si="506"/>
        <v>theater</v>
      </c>
      <c r="R4039" t="str">
        <f t="shared" si="507"/>
        <v>plays</v>
      </c>
      <c r="S4039" s="11">
        <f t="shared" si="508"/>
        <v>42497.070775462962</v>
      </c>
      <c r="T4039" s="11">
        <f t="shared" si="509"/>
        <v>42514.600694444445</v>
      </c>
      <c r="AC4039">
        <f t="shared" si="510"/>
        <v>8</v>
      </c>
      <c r="AD4039">
        <f t="shared" si="511"/>
        <v>13</v>
      </c>
    </row>
    <row r="4040" spans="1:3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12.04</v>
      </c>
      <c r="P4040" s="5">
        <f t="shared" si="505"/>
        <v>75.25</v>
      </c>
      <c r="Q4040" t="str">
        <f t="shared" si="506"/>
        <v>theater</v>
      </c>
      <c r="R4040" t="str">
        <f t="shared" si="507"/>
        <v>plays</v>
      </c>
      <c r="S4040" s="11">
        <f t="shared" si="508"/>
        <v>41869.798726851848</v>
      </c>
      <c r="T4040" s="11">
        <f t="shared" si="509"/>
        <v>41929.798726851848</v>
      </c>
      <c r="AC4040">
        <f t="shared" si="510"/>
        <v>8</v>
      </c>
      <c r="AD4040">
        <f t="shared" si="511"/>
        <v>13</v>
      </c>
    </row>
    <row r="4041" spans="1:3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60</v>
      </c>
      <c r="P4041" s="5">
        <f t="shared" si="505"/>
        <v>60</v>
      </c>
      <c r="Q4041" t="str">
        <f t="shared" si="506"/>
        <v>theater</v>
      </c>
      <c r="R4041" t="str">
        <f t="shared" si="507"/>
        <v>plays</v>
      </c>
      <c r="S4041" s="11">
        <f t="shared" si="508"/>
        <v>42305.670914351853</v>
      </c>
      <c r="T4041" s="11">
        <f t="shared" si="509"/>
        <v>42339.249305555553</v>
      </c>
      <c r="AC4041">
        <f t="shared" si="510"/>
        <v>8</v>
      </c>
      <c r="AD4041">
        <f t="shared" si="511"/>
        <v>13</v>
      </c>
    </row>
    <row r="4042" spans="1:3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31.25</v>
      </c>
      <c r="P4042" s="5">
        <f t="shared" si="505"/>
        <v>1250</v>
      </c>
      <c r="Q4042" t="str">
        <f t="shared" si="506"/>
        <v>theater</v>
      </c>
      <c r="R4042" t="str">
        <f t="shared" si="507"/>
        <v>plays</v>
      </c>
      <c r="S4042" s="11">
        <f t="shared" si="508"/>
        <v>42144.231527777782</v>
      </c>
      <c r="T4042" s="11">
        <f t="shared" si="509"/>
        <v>42203.125</v>
      </c>
      <c r="AC4042">
        <f t="shared" si="510"/>
        <v>8</v>
      </c>
      <c r="AD4042">
        <f t="shared" si="511"/>
        <v>13</v>
      </c>
    </row>
    <row r="4043" spans="1:3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0.42</v>
      </c>
      <c r="P4043" s="5">
        <f t="shared" si="505"/>
        <v>10.5</v>
      </c>
      <c r="Q4043" t="str">
        <f t="shared" si="506"/>
        <v>theater</v>
      </c>
      <c r="R4043" t="str">
        <f t="shared" si="507"/>
        <v>plays</v>
      </c>
      <c r="S4043" s="11">
        <f t="shared" si="508"/>
        <v>42559.474004629628</v>
      </c>
      <c r="T4043" s="11">
        <f t="shared" si="509"/>
        <v>42619.474004629628</v>
      </c>
      <c r="AC4043">
        <f t="shared" si="510"/>
        <v>8</v>
      </c>
      <c r="AD4043">
        <f t="shared" si="511"/>
        <v>13</v>
      </c>
    </row>
    <row r="4044" spans="1:3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0.21</v>
      </c>
      <c r="P4044" s="5">
        <f t="shared" si="505"/>
        <v>7</v>
      </c>
      <c r="Q4044" t="str">
        <f t="shared" si="506"/>
        <v>theater</v>
      </c>
      <c r="R4044" t="str">
        <f t="shared" si="507"/>
        <v>plays</v>
      </c>
      <c r="S4044" s="11">
        <f t="shared" si="508"/>
        <v>41995.084074074075</v>
      </c>
      <c r="T4044" s="11">
        <f t="shared" si="509"/>
        <v>42024.802777777775</v>
      </c>
      <c r="AC4044">
        <f t="shared" si="510"/>
        <v>8</v>
      </c>
      <c r="AD4044">
        <f t="shared" si="511"/>
        <v>13</v>
      </c>
    </row>
    <row r="4045" spans="1:3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5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1">
        <f t="shared" si="508"/>
        <v>41948.957465277781</v>
      </c>
      <c r="T4045" s="11">
        <f t="shared" si="509"/>
        <v>41963.957465277781</v>
      </c>
      <c r="AC4045">
        <f t="shared" si="510"/>
        <v>8</v>
      </c>
      <c r="AD4045">
        <f t="shared" si="511"/>
        <v>13</v>
      </c>
    </row>
    <row r="4046" spans="1:3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37.5</v>
      </c>
      <c r="P4046" s="5">
        <f t="shared" si="505"/>
        <v>56.25</v>
      </c>
      <c r="Q4046" t="str">
        <f t="shared" si="506"/>
        <v>theater</v>
      </c>
      <c r="R4046" t="str">
        <f t="shared" si="507"/>
        <v>plays</v>
      </c>
      <c r="S4046" s="11">
        <f t="shared" si="508"/>
        <v>42074.219699074078</v>
      </c>
      <c r="T4046" s="11">
        <f t="shared" si="509"/>
        <v>42104.208333333328</v>
      </c>
      <c r="AC4046">
        <f t="shared" si="510"/>
        <v>8</v>
      </c>
      <c r="AD4046">
        <f t="shared" si="511"/>
        <v>13</v>
      </c>
    </row>
    <row r="4047" spans="1:3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0.02</v>
      </c>
      <c r="P4047" s="5">
        <f t="shared" si="505"/>
        <v>1</v>
      </c>
      <c r="Q4047" t="str">
        <f t="shared" si="506"/>
        <v>theater</v>
      </c>
      <c r="R4047" t="str">
        <f t="shared" si="507"/>
        <v>plays</v>
      </c>
      <c r="S4047" s="11">
        <f t="shared" si="508"/>
        <v>41842.201261574075</v>
      </c>
      <c r="T4047" s="11">
        <f t="shared" si="509"/>
        <v>41872.201261574075</v>
      </c>
      <c r="AC4047">
        <f t="shared" si="510"/>
        <v>8</v>
      </c>
      <c r="AD4047">
        <f t="shared" si="511"/>
        <v>13</v>
      </c>
    </row>
    <row r="4048" spans="1:3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8.2142857142857135</v>
      </c>
      <c r="P4048" s="5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1">
        <f t="shared" si="508"/>
        <v>41904.650578703702</v>
      </c>
      <c r="T4048" s="11">
        <f t="shared" si="509"/>
        <v>41934.650578703702</v>
      </c>
      <c r="AC4048">
        <f t="shared" si="510"/>
        <v>8</v>
      </c>
      <c r="AD4048">
        <f t="shared" si="511"/>
        <v>13</v>
      </c>
    </row>
    <row r="4049" spans="1:3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2.1999999999999997</v>
      </c>
      <c r="P4049" s="5">
        <f t="shared" si="505"/>
        <v>27.5</v>
      </c>
      <c r="Q4049" t="str">
        <f t="shared" si="506"/>
        <v>theater</v>
      </c>
      <c r="R4049" t="str">
        <f t="shared" si="507"/>
        <v>plays</v>
      </c>
      <c r="S4049" s="11">
        <f t="shared" si="508"/>
        <v>41991.022488425922</v>
      </c>
      <c r="T4049" s="11">
        <f t="shared" si="509"/>
        <v>42015.041666666672</v>
      </c>
      <c r="AC4049">
        <f t="shared" si="510"/>
        <v>8</v>
      </c>
      <c r="AD4049">
        <f t="shared" si="511"/>
        <v>13</v>
      </c>
    </row>
    <row r="4050" spans="1:3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17.652941176470588</v>
      </c>
      <c r="P4050" s="5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1">
        <f t="shared" si="508"/>
        <v>42436.509108796294</v>
      </c>
      <c r="T4050" s="11">
        <f t="shared" si="509"/>
        <v>42471.467442129629</v>
      </c>
      <c r="AC4050">
        <f t="shared" si="510"/>
        <v>8</v>
      </c>
      <c r="AD4050">
        <f t="shared" si="511"/>
        <v>13</v>
      </c>
    </row>
    <row r="4051" spans="1:3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0.08</v>
      </c>
      <c r="P4051" s="5">
        <f t="shared" si="505"/>
        <v>16</v>
      </c>
      <c r="Q4051" t="str">
        <f t="shared" si="506"/>
        <v>theater</v>
      </c>
      <c r="R4051" t="str">
        <f t="shared" si="507"/>
        <v>plays</v>
      </c>
      <c r="S4051" s="11">
        <f t="shared" si="508"/>
        <v>42169.958506944444</v>
      </c>
      <c r="T4051" s="11">
        <f t="shared" si="509"/>
        <v>42199.958506944444</v>
      </c>
      <c r="AC4051">
        <f t="shared" si="510"/>
        <v>8</v>
      </c>
      <c r="AD4051">
        <f t="shared" si="511"/>
        <v>13</v>
      </c>
    </row>
    <row r="4052" spans="1:3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6.6666666666666666E-2</v>
      </c>
      <c r="P4052" s="5">
        <f t="shared" si="505"/>
        <v>1</v>
      </c>
      <c r="Q4052" t="str">
        <f t="shared" si="506"/>
        <v>theater</v>
      </c>
      <c r="R4052" t="str">
        <f t="shared" si="507"/>
        <v>plays</v>
      </c>
      <c r="S4052" s="11">
        <f t="shared" si="508"/>
        <v>41905.636469907404</v>
      </c>
      <c r="T4052" s="11">
        <f t="shared" si="509"/>
        <v>41935.636469907404</v>
      </c>
      <c r="AC4052">
        <f t="shared" si="510"/>
        <v>8</v>
      </c>
      <c r="AD4052">
        <f t="shared" si="511"/>
        <v>13</v>
      </c>
    </row>
    <row r="4053" spans="1:3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5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1">
        <f t="shared" si="508"/>
        <v>41761.810150462959</v>
      </c>
      <c r="T4053" s="11">
        <f t="shared" si="509"/>
        <v>41768.286805555559</v>
      </c>
      <c r="AC4053">
        <f t="shared" si="510"/>
        <v>8</v>
      </c>
      <c r="AD4053">
        <f t="shared" si="511"/>
        <v>13</v>
      </c>
    </row>
    <row r="4054" spans="1:3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37.533333333333339</v>
      </c>
      <c r="P4054" s="5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1">
        <f t="shared" si="508"/>
        <v>41865.878657407404</v>
      </c>
      <c r="T4054" s="11">
        <f t="shared" si="509"/>
        <v>41925.878657407404</v>
      </c>
      <c r="AC4054">
        <f t="shared" si="510"/>
        <v>8</v>
      </c>
      <c r="AD4054">
        <f t="shared" si="511"/>
        <v>13</v>
      </c>
    </row>
    <row r="4055" spans="1:3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22</v>
      </c>
      <c r="P4055" s="5">
        <f t="shared" si="505"/>
        <v>55</v>
      </c>
      <c r="Q4055" t="str">
        <f t="shared" si="506"/>
        <v>theater</v>
      </c>
      <c r="R4055" t="str">
        <f t="shared" si="507"/>
        <v>plays</v>
      </c>
      <c r="S4055" s="11">
        <f t="shared" si="508"/>
        <v>41928.690138888887</v>
      </c>
      <c r="T4055" s="11">
        <f t="shared" si="509"/>
        <v>41958.833333333328</v>
      </c>
      <c r="AC4055">
        <f t="shared" si="510"/>
        <v>8</v>
      </c>
      <c r="AD4055">
        <f t="shared" si="511"/>
        <v>13</v>
      </c>
    </row>
    <row r="4056" spans="1:3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5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1">
        <f t="shared" si="508"/>
        <v>42613.841261574074</v>
      </c>
      <c r="T4056" s="11">
        <f t="shared" si="509"/>
        <v>42644.166666666672</v>
      </c>
      <c r="AC4056">
        <f t="shared" si="510"/>
        <v>8</v>
      </c>
      <c r="AD4056">
        <f t="shared" si="511"/>
        <v>13</v>
      </c>
    </row>
    <row r="4057" spans="1:3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17.62</v>
      </c>
      <c r="P4057" s="5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1">
        <f t="shared" si="508"/>
        <v>41779.648506944446</v>
      </c>
      <c r="T4057" s="11">
        <f t="shared" si="509"/>
        <v>41809.648506944446</v>
      </c>
      <c r="AC4057">
        <f t="shared" si="510"/>
        <v>8</v>
      </c>
      <c r="AD4057">
        <f t="shared" si="511"/>
        <v>13</v>
      </c>
    </row>
    <row r="4058" spans="1:3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53</v>
      </c>
      <c r="P4058" s="5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1">
        <f t="shared" si="508"/>
        <v>42534.933321759258</v>
      </c>
      <c r="T4058" s="11">
        <f t="shared" si="509"/>
        <v>42554.832638888889</v>
      </c>
      <c r="AC4058">
        <f t="shared" si="510"/>
        <v>8</v>
      </c>
      <c r="AD4058">
        <f t="shared" si="511"/>
        <v>13</v>
      </c>
    </row>
    <row r="4059" spans="1:3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22.142857142857142</v>
      </c>
      <c r="P4059" s="5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1">
        <f t="shared" si="508"/>
        <v>42310.968518518523</v>
      </c>
      <c r="T4059" s="11">
        <f t="shared" si="509"/>
        <v>42333.958333333328</v>
      </c>
      <c r="AC4059">
        <f t="shared" si="510"/>
        <v>8</v>
      </c>
      <c r="AD4059">
        <f t="shared" si="511"/>
        <v>13</v>
      </c>
    </row>
    <row r="4060" spans="1:3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2.5333333333333332</v>
      </c>
      <c r="P4060" s="5">
        <f t="shared" si="505"/>
        <v>23.75</v>
      </c>
      <c r="Q4060" t="str">
        <f t="shared" si="506"/>
        <v>theater</v>
      </c>
      <c r="R4060" t="str">
        <f t="shared" si="507"/>
        <v>plays</v>
      </c>
      <c r="S4060" s="11">
        <f t="shared" si="508"/>
        <v>42446.060694444444</v>
      </c>
      <c r="T4060" s="11">
        <f t="shared" si="509"/>
        <v>42461.165972222225</v>
      </c>
      <c r="AC4060">
        <f t="shared" si="510"/>
        <v>8</v>
      </c>
      <c r="AD4060">
        <f t="shared" si="511"/>
        <v>13</v>
      </c>
    </row>
    <row r="4061" spans="1:3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</v>
      </c>
      <c r="P4061" s="5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1">
        <f t="shared" si="508"/>
        <v>41866.640648148146</v>
      </c>
      <c r="T4061" s="11">
        <f t="shared" si="509"/>
        <v>41898.125</v>
      </c>
      <c r="AC4061">
        <f t="shared" si="510"/>
        <v>8</v>
      </c>
      <c r="AD4061">
        <f t="shared" si="511"/>
        <v>13</v>
      </c>
    </row>
    <row r="4062" spans="1:3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</v>
      </c>
      <c r="P4062" s="5">
        <f t="shared" si="505"/>
        <v>57</v>
      </c>
      <c r="Q4062" t="str">
        <f t="shared" si="506"/>
        <v>theater</v>
      </c>
      <c r="R4062" t="str">
        <f t="shared" si="507"/>
        <v>plays</v>
      </c>
      <c r="S4062" s="11">
        <f t="shared" si="508"/>
        <v>41779.695092592592</v>
      </c>
      <c r="T4062" s="11">
        <f t="shared" si="509"/>
        <v>41813.666666666664</v>
      </c>
      <c r="AC4062">
        <f t="shared" si="510"/>
        <v>8</v>
      </c>
      <c r="AD4062">
        <f t="shared" si="511"/>
        <v>13</v>
      </c>
    </row>
    <row r="4063" spans="1:3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5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1">
        <f t="shared" si="508"/>
        <v>42421.141469907408</v>
      </c>
      <c r="T4063" s="11">
        <f t="shared" si="509"/>
        <v>42481.099803240737</v>
      </c>
      <c r="AC4063">
        <f t="shared" si="510"/>
        <v>8</v>
      </c>
      <c r="AD4063">
        <f t="shared" si="511"/>
        <v>13</v>
      </c>
    </row>
    <row r="4064" spans="1:3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2.4500000000000002</v>
      </c>
      <c r="P4064" s="5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1">
        <f t="shared" si="508"/>
        <v>42523.739212962959</v>
      </c>
      <c r="T4064" s="11">
        <f t="shared" si="509"/>
        <v>42553.739212962959</v>
      </c>
      <c r="AC4064">
        <f t="shared" si="510"/>
        <v>8</v>
      </c>
      <c r="AD4064">
        <f t="shared" si="511"/>
        <v>13</v>
      </c>
    </row>
    <row r="4065" spans="1:3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1.4210526315789473</v>
      </c>
      <c r="P4065" s="5">
        <f t="shared" si="505"/>
        <v>15</v>
      </c>
      <c r="Q4065" t="str">
        <f t="shared" si="506"/>
        <v>theater</v>
      </c>
      <c r="R4065" t="str">
        <f t="shared" si="507"/>
        <v>plays</v>
      </c>
      <c r="S4065" s="11">
        <f t="shared" si="508"/>
        <v>41787.681527777779</v>
      </c>
      <c r="T4065" s="11">
        <f t="shared" si="509"/>
        <v>41817.681527777779</v>
      </c>
      <c r="AC4065">
        <f t="shared" si="510"/>
        <v>8</v>
      </c>
      <c r="AD4065">
        <f t="shared" si="511"/>
        <v>13</v>
      </c>
    </row>
    <row r="4066" spans="1:3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19.25</v>
      </c>
      <c r="P4066" s="5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1">
        <f t="shared" si="508"/>
        <v>42093.588263888887</v>
      </c>
      <c r="T4066" s="11">
        <f t="shared" si="509"/>
        <v>42123.588263888887</v>
      </c>
      <c r="AC4066">
        <f t="shared" si="510"/>
        <v>8</v>
      </c>
      <c r="AD4066">
        <f t="shared" si="511"/>
        <v>13</v>
      </c>
    </row>
    <row r="4067" spans="1:3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0.67500000000000004</v>
      </c>
      <c r="P4067" s="5">
        <f t="shared" si="505"/>
        <v>6.75</v>
      </c>
      <c r="Q4067" t="str">
        <f t="shared" si="506"/>
        <v>theater</v>
      </c>
      <c r="R4067" t="str">
        <f t="shared" si="507"/>
        <v>plays</v>
      </c>
      <c r="S4067" s="11">
        <f t="shared" si="508"/>
        <v>41833.951516203706</v>
      </c>
      <c r="T4067" s="11">
        <f t="shared" si="509"/>
        <v>41863.951516203706</v>
      </c>
      <c r="AC4067">
        <f t="shared" si="510"/>
        <v>8</v>
      </c>
      <c r="AD4067">
        <f t="shared" si="511"/>
        <v>13</v>
      </c>
    </row>
    <row r="4068" spans="1:3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0.16666666666666669</v>
      </c>
      <c r="P4068" s="5">
        <f t="shared" si="505"/>
        <v>25</v>
      </c>
      <c r="Q4068" t="str">
        <f t="shared" si="506"/>
        <v>theater</v>
      </c>
      <c r="R4068" t="str">
        <f t="shared" si="507"/>
        <v>plays</v>
      </c>
      <c r="S4068" s="11">
        <f t="shared" si="508"/>
        <v>42479.039212962962</v>
      </c>
      <c r="T4068" s="11">
        <f t="shared" si="509"/>
        <v>42509.039212962962</v>
      </c>
      <c r="AC4068">
        <f t="shared" si="510"/>
        <v>8</v>
      </c>
      <c r="AD4068">
        <f t="shared" si="511"/>
        <v>13</v>
      </c>
    </row>
    <row r="4069" spans="1:3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60.9</v>
      </c>
      <c r="P4069" s="5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1">
        <f t="shared" si="508"/>
        <v>42235.117476851854</v>
      </c>
      <c r="T4069" s="11">
        <f t="shared" si="509"/>
        <v>42275.117476851854</v>
      </c>
      <c r="AC4069">
        <f t="shared" si="510"/>
        <v>8</v>
      </c>
      <c r="AD4069">
        <f t="shared" si="511"/>
        <v>13</v>
      </c>
    </row>
    <row r="4070" spans="1:3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1</v>
      </c>
      <c r="P4070" s="5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1">
        <f t="shared" si="508"/>
        <v>42718.963599537034</v>
      </c>
      <c r="T4070" s="11">
        <f t="shared" si="509"/>
        <v>42748.961805555555</v>
      </c>
      <c r="AC4070">
        <f t="shared" si="510"/>
        <v>8</v>
      </c>
      <c r="AD4070">
        <f t="shared" si="511"/>
        <v>13</v>
      </c>
    </row>
    <row r="4071" spans="1:3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34.4</v>
      </c>
      <c r="P4071" s="5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1">
        <f t="shared" si="508"/>
        <v>42022.661527777775</v>
      </c>
      <c r="T4071" s="11">
        <f t="shared" si="509"/>
        <v>42063.5</v>
      </c>
      <c r="AC4071">
        <f t="shared" si="510"/>
        <v>8</v>
      </c>
      <c r="AD4071">
        <f t="shared" si="511"/>
        <v>13</v>
      </c>
    </row>
    <row r="4072" spans="1:3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16.5</v>
      </c>
      <c r="P4072" s="5">
        <f t="shared" si="505"/>
        <v>27.5</v>
      </c>
      <c r="Q4072" t="str">
        <f t="shared" si="506"/>
        <v>theater</v>
      </c>
      <c r="R4072" t="str">
        <f t="shared" si="507"/>
        <v>plays</v>
      </c>
      <c r="S4072" s="11">
        <f t="shared" si="508"/>
        <v>42031.666898148149</v>
      </c>
      <c r="T4072" s="11">
        <f t="shared" si="509"/>
        <v>42064.125</v>
      </c>
      <c r="AC4072">
        <f t="shared" si="510"/>
        <v>8</v>
      </c>
      <c r="AD4072">
        <f t="shared" si="511"/>
        <v>13</v>
      </c>
    </row>
    <row r="4073" spans="1:3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5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1">
        <f t="shared" si="508"/>
        <v>42700.804756944446</v>
      </c>
      <c r="T4073" s="11">
        <f t="shared" si="509"/>
        <v>42730.804756944446</v>
      </c>
      <c r="AC4073">
        <f t="shared" si="510"/>
        <v>8</v>
      </c>
      <c r="AD4073">
        <f t="shared" si="511"/>
        <v>13</v>
      </c>
    </row>
    <row r="4074" spans="1:3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0.4</v>
      </c>
      <c r="P4074" s="5">
        <f t="shared" si="505"/>
        <v>2</v>
      </c>
      <c r="Q4074" t="str">
        <f t="shared" si="506"/>
        <v>theater</v>
      </c>
      <c r="R4074" t="str">
        <f t="shared" si="507"/>
        <v>plays</v>
      </c>
      <c r="S4074" s="11">
        <f t="shared" si="508"/>
        <v>41812.77443287037</v>
      </c>
      <c r="T4074" s="11">
        <f t="shared" si="509"/>
        <v>41872.77443287037</v>
      </c>
      <c r="AC4074">
        <f t="shared" si="510"/>
        <v>8</v>
      </c>
      <c r="AD4074">
        <f t="shared" si="511"/>
        <v>13</v>
      </c>
    </row>
    <row r="4075" spans="1:3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</v>
      </c>
      <c r="P4075" s="5">
        <f t="shared" si="505"/>
        <v>18.5</v>
      </c>
      <c r="Q4075" t="str">
        <f t="shared" si="506"/>
        <v>theater</v>
      </c>
      <c r="R4075" t="str">
        <f t="shared" si="507"/>
        <v>plays</v>
      </c>
      <c r="S4075" s="11">
        <f t="shared" si="508"/>
        <v>42078.345208333332</v>
      </c>
      <c r="T4075" s="11">
        <f t="shared" si="509"/>
        <v>42133.166666666672</v>
      </c>
      <c r="AC4075">
        <f t="shared" si="510"/>
        <v>8</v>
      </c>
      <c r="AD4075">
        <f t="shared" si="511"/>
        <v>13</v>
      </c>
    </row>
    <row r="4076" spans="1:3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26.727272727272727</v>
      </c>
      <c r="P4076" s="5">
        <f t="shared" si="505"/>
        <v>35</v>
      </c>
      <c r="Q4076" t="str">
        <f t="shared" si="506"/>
        <v>theater</v>
      </c>
      <c r="R4076" t="str">
        <f t="shared" si="507"/>
        <v>plays</v>
      </c>
      <c r="S4076" s="11">
        <f t="shared" si="508"/>
        <v>42283.552951388891</v>
      </c>
      <c r="T4076" s="11">
        <f t="shared" si="509"/>
        <v>42313.594618055555</v>
      </c>
      <c r="AC4076">
        <f t="shared" si="510"/>
        <v>8</v>
      </c>
      <c r="AD4076">
        <f t="shared" si="511"/>
        <v>13</v>
      </c>
    </row>
    <row r="4077" spans="1:3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28.799999999999997</v>
      </c>
      <c r="P4077" s="5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1">
        <f t="shared" si="508"/>
        <v>41779.045937499999</v>
      </c>
      <c r="T4077" s="11">
        <f t="shared" si="509"/>
        <v>41820.727777777778</v>
      </c>
      <c r="AC4077">
        <f t="shared" si="510"/>
        <v>8</v>
      </c>
      <c r="AD4077">
        <f t="shared" si="511"/>
        <v>13</v>
      </c>
    </row>
    <row r="4078" spans="1:3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5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1">
        <f t="shared" si="508"/>
        <v>41905.795706018514</v>
      </c>
      <c r="T4078" s="11">
        <f t="shared" si="509"/>
        <v>41933.827083333337</v>
      </c>
      <c r="AC4078">
        <f t="shared" si="510"/>
        <v>8</v>
      </c>
      <c r="AD4078">
        <f t="shared" si="511"/>
        <v>13</v>
      </c>
    </row>
    <row r="4079" spans="1:3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8.9</v>
      </c>
      <c r="P4079" s="5">
        <f t="shared" si="505"/>
        <v>222.5</v>
      </c>
      <c r="Q4079" t="str">
        <f t="shared" si="506"/>
        <v>theater</v>
      </c>
      <c r="R4079" t="str">
        <f t="shared" si="507"/>
        <v>plays</v>
      </c>
      <c r="S4079" s="11">
        <f t="shared" si="508"/>
        <v>42695.7105787037</v>
      </c>
      <c r="T4079" s="11">
        <f t="shared" si="509"/>
        <v>42725.7105787037</v>
      </c>
      <c r="AC4079">
        <f t="shared" si="510"/>
        <v>8</v>
      </c>
      <c r="AD4079">
        <f t="shared" si="511"/>
        <v>13</v>
      </c>
    </row>
    <row r="4080" spans="1:3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5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1">
        <f t="shared" si="508"/>
        <v>42732.787523148145</v>
      </c>
      <c r="T4080" s="11">
        <f t="shared" si="509"/>
        <v>42762.787523148145</v>
      </c>
      <c r="AC4080">
        <f t="shared" si="510"/>
        <v>8</v>
      </c>
      <c r="AD4080">
        <f t="shared" si="511"/>
        <v>13</v>
      </c>
    </row>
    <row r="4081" spans="1:3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0.16666666666666669</v>
      </c>
      <c r="P4081" s="5">
        <f t="shared" si="505"/>
        <v>5</v>
      </c>
      <c r="Q4081" t="str">
        <f t="shared" si="506"/>
        <v>theater</v>
      </c>
      <c r="R4081" t="str">
        <f t="shared" si="507"/>
        <v>plays</v>
      </c>
      <c r="S4081" s="11">
        <f t="shared" si="508"/>
        <v>42510.938900462963</v>
      </c>
      <c r="T4081" s="11">
        <f t="shared" si="509"/>
        <v>42540.938900462963</v>
      </c>
      <c r="AC4081">
        <f t="shared" si="510"/>
        <v>8</v>
      </c>
      <c r="AD4081">
        <f t="shared" si="511"/>
        <v>13</v>
      </c>
    </row>
    <row r="4082" spans="1:3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5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1">
        <f t="shared" si="508"/>
        <v>42511.698101851856</v>
      </c>
      <c r="T4082" s="11">
        <f t="shared" si="509"/>
        <v>42535.787499999999</v>
      </c>
      <c r="AC4082">
        <f t="shared" si="510"/>
        <v>8</v>
      </c>
      <c r="AD4082">
        <f t="shared" si="511"/>
        <v>13</v>
      </c>
    </row>
    <row r="4083" spans="1:3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15.737410071942445</v>
      </c>
      <c r="P4083" s="5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1">
        <f t="shared" si="508"/>
        <v>42041.581307870365</v>
      </c>
      <c r="T4083" s="11">
        <f t="shared" si="509"/>
        <v>42071.539641203708</v>
      </c>
      <c r="AC4083">
        <f t="shared" si="510"/>
        <v>8</v>
      </c>
      <c r="AD4083">
        <f t="shared" si="511"/>
        <v>13</v>
      </c>
    </row>
    <row r="4084" spans="1:3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2</v>
      </c>
      <c r="P4084" s="5">
        <f t="shared" si="505"/>
        <v>1.5</v>
      </c>
      <c r="Q4084" t="str">
        <f t="shared" si="506"/>
        <v>theater</v>
      </c>
      <c r="R4084" t="str">
        <f t="shared" si="507"/>
        <v>plays</v>
      </c>
      <c r="S4084" s="11">
        <f t="shared" si="508"/>
        <v>42307.189270833333</v>
      </c>
      <c r="T4084" s="11">
        <f t="shared" si="509"/>
        <v>42322.958333333328</v>
      </c>
      <c r="AC4084">
        <f t="shared" si="510"/>
        <v>8</v>
      </c>
      <c r="AD4084">
        <f t="shared" si="511"/>
        <v>13</v>
      </c>
    </row>
    <row r="4085" spans="1:3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21.685714285714287</v>
      </c>
      <c r="P4085" s="5">
        <f t="shared" si="505"/>
        <v>126.5</v>
      </c>
      <c r="Q4085" t="str">
        <f t="shared" si="506"/>
        <v>theater</v>
      </c>
      <c r="R4085" t="str">
        <f t="shared" si="507"/>
        <v>plays</v>
      </c>
      <c r="S4085" s="11">
        <f t="shared" si="508"/>
        <v>42353.761759259258</v>
      </c>
      <c r="T4085" s="11">
        <f t="shared" si="509"/>
        <v>42383.761759259258</v>
      </c>
      <c r="AC4085">
        <f t="shared" si="510"/>
        <v>8</v>
      </c>
      <c r="AD4085">
        <f t="shared" si="511"/>
        <v>13</v>
      </c>
    </row>
    <row r="4086" spans="1:3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0.33333333333333337</v>
      </c>
      <c r="P4086" s="5">
        <f t="shared" si="505"/>
        <v>10</v>
      </c>
      <c r="Q4086" t="str">
        <f t="shared" si="506"/>
        <v>theater</v>
      </c>
      <c r="R4086" t="str">
        <f t="shared" si="507"/>
        <v>plays</v>
      </c>
      <c r="S4086" s="11">
        <f t="shared" si="508"/>
        <v>42622.436412037037</v>
      </c>
      <c r="T4086" s="11">
        <f t="shared" si="509"/>
        <v>42652.436412037037</v>
      </c>
      <c r="AC4086">
        <f t="shared" si="510"/>
        <v>8</v>
      </c>
      <c r="AD4086">
        <f t="shared" si="511"/>
        <v>13</v>
      </c>
    </row>
    <row r="4087" spans="1:3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0.2857142857142857</v>
      </c>
      <c r="P4087" s="5">
        <f t="shared" si="505"/>
        <v>10</v>
      </c>
      <c r="Q4087" t="str">
        <f t="shared" si="506"/>
        <v>theater</v>
      </c>
      <c r="R4087" t="str">
        <f t="shared" si="507"/>
        <v>plays</v>
      </c>
      <c r="S4087" s="11">
        <f t="shared" si="508"/>
        <v>42058.603877314818</v>
      </c>
      <c r="T4087" s="11">
        <f t="shared" si="509"/>
        <v>42087.165972222225</v>
      </c>
      <c r="AC4087">
        <f t="shared" si="510"/>
        <v>8</v>
      </c>
      <c r="AD4087">
        <f t="shared" si="511"/>
        <v>13</v>
      </c>
    </row>
    <row r="4088" spans="1:3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</v>
      </c>
      <c r="P4088" s="5">
        <f t="shared" si="505"/>
        <v>9.4</v>
      </c>
      <c r="Q4088" t="str">
        <f t="shared" si="506"/>
        <v>theater</v>
      </c>
      <c r="R4088" t="str">
        <f t="shared" si="507"/>
        <v>plays</v>
      </c>
      <c r="S4088" s="11">
        <f t="shared" si="508"/>
        <v>42304.940960648149</v>
      </c>
      <c r="T4088" s="11">
        <f t="shared" si="509"/>
        <v>42329.166666666672</v>
      </c>
      <c r="AC4088">
        <f t="shared" si="510"/>
        <v>8</v>
      </c>
      <c r="AD4088">
        <f t="shared" si="511"/>
        <v>13</v>
      </c>
    </row>
    <row r="4089" spans="1:3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5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1">
        <f t="shared" si="508"/>
        <v>42538.742893518516</v>
      </c>
      <c r="T4089" s="11">
        <f t="shared" si="509"/>
        <v>42568.742893518516</v>
      </c>
      <c r="AC4089">
        <f t="shared" si="510"/>
        <v>8</v>
      </c>
      <c r="AD4089">
        <f t="shared" si="511"/>
        <v>13</v>
      </c>
    </row>
    <row r="4090" spans="1:3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10.8</v>
      </c>
      <c r="P4090" s="5">
        <f t="shared" si="505"/>
        <v>72</v>
      </c>
      <c r="Q4090" t="str">
        <f t="shared" si="506"/>
        <v>theater</v>
      </c>
      <c r="R4090" t="str">
        <f t="shared" si="507"/>
        <v>plays</v>
      </c>
      <c r="S4090" s="11">
        <f t="shared" si="508"/>
        <v>41990.612546296295</v>
      </c>
      <c r="T4090" s="11">
        <f t="shared" si="509"/>
        <v>42020.43472222222</v>
      </c>
      <c r="AC4090">
        <f t="shared" si="510"/>
        <v>8</v>
      </c>
      <c r="AD4090">
        <f t="shared" si="511"/>
        <v>13</v>
      </c>
    </row>
    <row r="4091" spans="1:3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</v>
      </c>
      <c r="P4091" s="5">
        <f t="shared" si="505"/>
        <v>30</v>
      </c>
      <c r="Q4091" t="str">
        <f t="shared" si="506"/>
        <v>theater</v>
      </c>
      <c r="R4091" t="str">
        <f t="shared" si="507"/>
        <v>plays</v>
      </c>
      <c r="S4091" s="11">
        <f t="shared" si="508"/>
        <v>42122.732499999998</v>
      </c>
      <c r="T4091" s="11">
        <f t="shared" si="509"/>
        <v>42155.732638888891</v>
      </c>
      <c r="AC4091">
        <f t="shared" si="510"/>
        <v>8</v>
      </c>
      <c r="AD4091">
        <f t="shared" si="511"/>
        <v>13</v>
      </c>
    </row>
    <row r="4092" spans="1:3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</v>
      </c>
      <c r="P4092" s="5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1">
        <f t="shared" si="508"/>
        <v>42209.67288194444</v>
      </c>
      <c r="T4092" s="11">
        <f t="shared" si="509"/>
        <v>42223.625</v>
      </c>
      <c r="AC4092">
        <f t="shared" si="510"/>
        <v>8</v>
      </c>
      <c r="AD4092">
        <f t="shared" si="511"/>
        <v>13</v>
      </c>
    </row>
    <row r="4093" spans="1:3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12.75</v>
      </c>
      <c r="P4093" s="5">
        <f t="shared" si="505"/>
        <v>25.5</v>
      </c>
      <c r="Q4093" t="str">
        <f t="shared" si="506"/>
        <v>theater</v>
      </c>
      <c r="R4093" t="str">
        <f t="shared" si="507"/>
        <v>plays</v>
      </c>
      <c r="S4093" s="11">
        <f t="shared" si="508"/>
        <v>41990.506377314814</v>
      </c>
      <c r="T4093" s="11">
        <f t="shared" si="509"/>
        <v>42020.506377314814</v>
      </c>
      <c r="AC4093">
        <f t="shared" si="510"/>
        <v>8</v>
      </c>
      <c r="AD4093">
        <f t="shared" si="511"/>
        <v>13</v>
      </c>
    </row>
    <row r="4094" spans="1:3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1.8181818181818181E-2</v>
      </c>
      <c r="P4094" s="5">
        <f t="shared" si="505"/>
        <v>20</v>
      </c>
      <c r="Q4094" t="str">
        <f t="shared" si="506"/>
        <v>theater</v>
      </c>
      <c r="R4094" t="str">
        <f t="shared" si="507"/>
        <v>plays</v>
      </c>
      <c r="S4094" s="11">
        <f t="shared" si="508"/>
        <v>42039.194988425923</v>
      </c>
      <c r="T4094" s="11">
        <f t="shared" si="509"/>
        <v>42099.153321759259</v>
      </c>
      <c r="AC4094">
        <f t="shared" si="510"/>
        <v>8</v>
      </c>
      <c r="AD4094">
        <f t="shared" si="511"/>
        <v>13</v>
      </c>
    </row>
    <row r="4095" spans="1:3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</v>
      </c>
      <c r="P4095" s="5">
        <f t="shared" si="505"/>
        <v>15</v>
      </c>
      <c r="Q4095" t="str">
        <f t="shared" si="506"/>
        <v>theater</v>
      </c>
      <c r="R4095" t="str">
        <f t="shared" si="507"/>
        <v>plays</v>
      </c>
      <c r="S4095" s="11">
        <f t="shared" si="508"/>
        <v>42178.815891203703</v>
      </c>
      <c r="T4095" s="11">
        <f t="shared" si="509"/>
        <v>42238.815891203703</v>
      </c>
      <c r="AC4095">
        <f t="shared" si="510"/>
        <v>8</v>
      </c>
      <c r="AD4095">
        <f t="shared" si="511"/>
        <v>13</v>
      </c>
    </row>
    <row r="4096" spans="1:3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36.5</v>
      </c>
      <c r="P4096" s="5">
        <f t="shared" si="505"/>
        <v>91.25</v>
      </c>
      <c r="Q4096" t="str">
        <f t="shared" si="506"/>
        <v>theater</v>
      </c>
      <c r="R4096" t="str">
        <f t="shared" si="507"/>
        <v>plays</v>
      </c>
      <c r="S4096" s="11">
        <f t="shared" si="508"/>
        <v>41890.086805555555</v>
      </c>
      <c r="T4096" s="11">
        <f t="shared" si="509"/>
        <v>41934.207638888889</v>
      </c>
      <c r="AC4096">
        <f t="shared" si="510"/>
        <v>8</v>
      </c>
      <c r="AD4096">
        <f t="shared" si="511"/>
        <v>13</v>
      </c>
    </row>
    <row r="4097" spans="1:3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2.666666666666667</v>
      </c>
      <c r="P4097" s="5">
        <f t="shared" si="505"/>
        <v>800</v>
      </c>
      <c r="Q4097" t="str">
        <f t="shared" si="506"/>
        <v>theater</v>
      </c>
      <c r="R4097" t="str">
        <f t="shared" si="507"/>
        <v>plays</v>
      </c>
      <c r="S4097" s="11">
        <f t="shared" si="508"/>
        <v>42693.031828703708</v>
      </c>
      <c r="T4097" s="11">
        <f t="shared" si="509"/>
        <v>42723.031828703708</v>
      </c>
      <c r="AC4097">
        <f t="shared" si="510"/>
        <v>8</v>
      </c>
      <c r="AD4097">
        <f t="shared" si="511"/>
        <v>13</v>
      </c>
    </row>
    <row r="4098" spans="1:3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11.428571428571429</v>
      </c>
      <c r="P4098" s="5">
        <f t="shared" si="505"/>
        <v>80</v>
      </c>
      <c r="Q4098" t="str">
        <f t="shared" si="506"/>
        <v>theater</v>
      </c>
      <c r="R4098" t="str">
        <f t="shared" si="507"/>
        <v>plays</v>
      </c>
      <c r="S4098" s="11">
        <f t="shared" si="508"/>
        <v>42750.530312499999</v>
      </c>
      <c r="T4098" s="11">
        <f t="shared" si="509"/>
        <v>42794.368750000001</v>
      </c>
      <c r="AC4098">
        <f t="shared" si="510"/>
        <v>8</v>
      </c>
      <c r="AD4098">
        <f t="shared" si="511"/>
        <v>13</v>
      </c>
    </row>
    <row r="4099" spans="1:3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(E4099/D4099)*100</f>
        <v>0</v>
      </c>
      <c r="P4099" s="5" t="e">
        <f t="shared" ref="P4099:P4115" si="513">E4099/L4099</f>
        <v>#DIV/0!</v>
      </c>
      <c r="Q4099" t="str">
        <f t="shared" ref="Q4099:Q4115" si="514">LEFT(N4099,AC4099-1)</f>
        <v>theater</v>
      </c>
      <c r="R4099" t="str">
        <f t="shared" ref="R4099:R4115" si="515">RIGHT(N4099,AD4099-AC4099)</f>
        <v>plays</v>
      </c>
      <c r="S4099" s="11">
        <f t="shared" ref="S4099:S4115" si="516">(J4099/86400)+DATE(1970,1,1)</f>
        <v>42344.824502314819</v>
      </c>
      <c r="T4099" s="11">
        <f t="shared" ref="T4099:T4115" si="517">(I4099/86400)+DATE(1970,1,1)</f>
        <v>42400.996527777781</v>
      </c>
      <c r="AC4099">
        <f t="shared" ref="AC4099:AC4115" si="518">FIND("/",N4099)</f>
        <v>8</v>
      </c>
      <c r="AD4099">
        <f t="shared" ref="AD4099:AD4115" si="519">LEN(N4099)</f>
        <v>13</v>
      </c>
    </row>
    <row r="4100" spans="1:3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5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1">
        <f t="shared" si="516"/>
        <v>42495.722187499996</v>
      </c>
      <c r="T4100" s="11">
        <f t="shared" si="517"/>
        <v>42525.722187499996</v>
      </c>
      <c r="AC4100">
        <f t="shared" si="518"/>
        <v>8</v>
      </c>
      <c r="AD4100">
        <f t="shared" si="519"/>
        <v>13</v>
      </c>
    </row>
    <row r="4101" spans="1:3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</v>
      </c>
      <c r="P4101" s="5">
        <f t="shared" si="513"/>
        <v>50</v>
      </c>
      <c r="Q4101" t="str">
        <f t="shared" si="514"/>
        <v>theater</v>
      </c>
      <c r="R4101" t="str">
        <f t="shared" si="515"/>
        <v>plays</v>
      </c>
      <c r="S4101" s="11">
        <f t="shared" si="516"/>
        <v>42570.850381944445</v>
      </c>
      <c r="T4101" s="11">
        <f t="shared" si="517"/>
        <v>42615.850381944445</v>
      </c>
      <c r="AC4101">
        <f t="shared" si="518"/>
        <v>8</v>
      </c>
      <c r="AD4101">
        <f t="shared" si="519"/>
        <v>13</v>
      </c>
    </row>
    <row r="4102" spans="1:3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5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1">
        <f t="shared" si="516"/>
        <v>41927.124884259261</v>
      </c>
      <c r="T4102" s="11">
        <f t="shared" si="517"/>
        <v>41937.124884259261</v>
      </c>
      <c r="AC4102">
        <f t="shared" si="518"/>
        <v>8</v>
      </c>
      <c r="AD4102">
        <f t="shared" si="519"/>
        <v>13</v>
      </c>
    </row>
    <row r="4103" spans="1:3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5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1">
        <f t="shared" si="516"/>
        <v>42730.903726851851</v>
      </c>
      <c r="T4103" s="11">
        <f t="shared" si="517"/>
        <v>42760.903726851851</v>
      </c>
      <c r="AC4103">
        <f t="shared" si="518"/>
        <v>8</v>
      </c>
      <c r="AD4103">
        <f t="shared" si="519"/>
        <v>13</v>
      </c>
    </row>
    <row r="4104" spans="1:3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27.400000000000002</v>
      </c>
      <c r="P4104" s="5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1">
        <f t="shared" si="516"/>
        <v>42475.848067129627</v>
      </c>
      <c r="T4104" s="11">
        <f t="shared" si="517"/>
        <v>42505.848067129627</v>
      </c>
      <c r="AC4104">
        <f t="shared" si="518"/>
        <v>8</v>
      </c>
      <c r="AD4104">
        <f t="shared" si="519"/>
        <v>13</v>
      </c>
    </row>
    <row r="4105" spans="1:3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10</v>
      </c>
      <c r="P4105" s="5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1">
        <f t="shared" si="516"/>
        <v>42188.83293981482</v>
      </c>
      <c r="T4105" s="11">
        <f t="shared" si="517"/>
        <v>42242.772222222222</v>
      </c>
      <c r="AC4105">
        <f t="shared" si="518"/>
        <v>8</v>
      </c>
      <c r="AD4105">
        <f t="shared" si="519"/>
        <v>13</v>
      </c>
    </row>
    <row r="4106" spans="1:3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21.366666666666667</v>
      </c>
      <c r="P4106" s="5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1">
        <f t="shared" si="516"/>
        <v>42640.278171296297</v>
      </c>
      <c r="T4106" s="11">
        <f t="shared" si="517"/>
        <v>42670.278171296297</v>
      </c>
      <c r="AC4106">
        <f t="shared" si="518"/>
        <v>8</v>
      </c>
      <c r="AD4106">
        <f t="shared" si="519"/>
        <v>13</v>
      </c>
    </row>
    <row r="4107" spans="1:3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6.9696969696969706</v>
      </c>
      <c r="P4107" s="5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1">
        <f t="shared" si="516"/>
        <v>42697.010520833333</v>
      </c>
      <c r="T4107" s="11">
        <f t="shared" si="517"/>
        <v>42730.010520833333</v>
      </c>
      <c r="AC4107">
        <f t="shared" si="518"/>
        <v>8</v>
      </c>
      <c r="AD4107">
        <f t="shared" si="519"/>
        <v>13</v>
      </c>
    </row>
    <row r="4108" spans="1:3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70.599999999999994</v>
      </c>
      <c r="P4108" s="5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1">
        <f t="shared" si="516"/>
        <v>42053.049375000002</v>
      </c>
      <c r="T4108" s="11">
        <f t="shared" si="517"/>
        <v>42096.041666666672</v>
      </c>
      <c r="AC4108">
        <f t="shared" si="518"/>
        <v>8</v>
      </c>
      <c r="AD4108">
        <f t="shared" si="519"/>
        <v>13</v>
      </c>
    </row>
    <row r="4109" spans="1:3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2.0500000000000003</v>
      </c>
      <c r="P4109" s="5">
        <f t="shared" si="513"/>
        <v>10.25</v>
      </c>
      <c r="Q4109" t="str">
        <f t="shared" si="514"/>
        <v>theater</v>
      </c>
      <c r="R4109" t="str">
        <f t="shared" si="515"/>
        <v>plays</v>
      </c>
      <c r="S4109" s="11">
        <f t="shared" si="516"/>
        <v>41883.916678240741</v>
      </c>
      <c r="T4109" s="11">
        <f t="shared" si="517"/>
        <v>41906.916678240741</v>
      </c>
      <c r="AC4109">
        <f t="shared" si="518"/>
        <v>8</v>
      </c>
      <c r="AD4109">
        <f t="shared" si="519"/>
        <v>13</v>
      </c>
    </row>
    <row r="4110" spans="1:3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</v>
      </c>
      <c r="P4110" s="5">
        <f t="shared" si="513"/>
        <v>59</v>
      </c>
      <c r="Q4110" t="str">
        <f t="shared" si="514"/>
        <v>theater</v>
      </c>
      <c r="R4110" t="str">
        <f t="shared" si="515"/>
        <v>plays</v>
      </c>
      <c r="S4110" s="11">
        <f t="shared" si="516"/>
        <v>42767.031678240739</v>
      </c>
      <c r="T4110" s="11">
        <f t="shared" si="517"/>
        <v>42797.208333333328</v>
      </c>
      <c r="AC4110">
        <f t="shared" si="518"/>
        <v>8</v>
      </c>
      <c r="AD4110">
        <f t="shared" si="519"/>
        <v>13</v>
      </c>
    </row>
    <row r="4111" spans="1:3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5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1">
        <f t="shared" si="516"/>
        <v>42307.539398148147</v>
      </c>
      <c r="T4111" s="11">
        <f t="shared" si="517"/>
        <v>42337.581064814818</v>
      </c>
      <c r="AC4111">
        <f t="shared" si="518"/>
        <v>8</v>
      </c>
      <c r="AD4111">
        <f t="shared" si="519"/>
        <v>13</v>
      </c>
    </row>
    <row r="4112" spans="1:3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28.666666666666668</v>
      </c>
      <c r="P4112" s="5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1">
        <f t="shared" si="516"/>
        <v>42512.626747685186</v>
      </c>
      <c r="T4112" s="11">
        <f t="shared" si="517"/>
        <v>42572.626747685186</v>
      </c>
      <c r="AC4112">
        <f t="shared" si="518"/>
        <v>8</v>
      </c>
      <c r="AD4112">
        <f t="shared" si="519"/>
        <v>13</v>
      </c>
    </row>
    <row r="4113" spans="1:3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3.1333333333333333</v>
      </c>
      <c r="P4113" s="5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1">
        <f t="shared" si="516"/>
        <v>42029.135879629626</v>
      </c>
      <c r="T4113" s="11">
        <f t="shared" si="517"/>
        <v>42059.135879629626</v>
      </c>
      <c r="AC4113">
        <f t="shared" si="518"/>
        <v>8</v>
      </c>
      <c r="AD4113">
        <f t="shared" si="519"/>
        <v>13</v>
      </c>
    </row>
    <row r="4114" spans="1:3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0.04</v>
      </c>
      <c r="P4114" s="5">
        <f t="shared" si="513"/>
        <v>1</v>
      </c>
      <c r="Q4114" t="str">
        <f t="shared" si="514"/>
        <v>theater</v>
      </c>
      <c r="R4114" t="str">
        <f t="shared" si="515"/>
        <v>plays</v>
      </c>
      <c r="S4114" s="11">
        <f t="shared" si="516"/>
        <v>42400.946597222224</v>
      </c>
      <c r="T4114" s="11">
        <f t="shared" si="517"/>
        <v>42428</v>
      </c>
      <c r="AC4114">
        <f t="shared" si="518"/>
        <v>8</v>
      </c>
      <c r="AD4114">
        <f t="shared" si="519"/>
        <v>13</v>
      </c>
    </row>
    <row r="4115" spans="1:3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0.2</v>
      </c>
      <c r="P4115" s="5">
        <f t="shared" si="513"/>
        <v>1</v>
      </c>
      <c r="Q4115" t="str">
        <f t="shared" si="514"/>
        <v>theater</v>
      </c>
      <c r="R4115" t="str">
        <f t="shared" si="515"/>
        <v>plays</v>
      </c>
      <c r="S4115" s="11">
        <f t="shared" si="516"/>
        <v>42358.573182870372</v>
      </c>
      <c r="T4115" s="11">
        <f t="shared" si="517"/>
        <v>42377.273611111115</v>
      </c>
      <c r="AC4115">
        <f t="shared" si="518"/>
        <v>8</v>
      </c>
      <c r="AD4115">
        <f t="shared" si="519"/>
        <v>13</v>
      </c>
    </row>
  </sheetData>
  <autoFilter ref="A1:S4115" xr:uid="{5C6AE32F-974F-FB4E-94CF-5084DC10F298}"/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B5D48-46D2-2D4B-ADC5-34CF5DC6CF54}">
  <dimension ref="A2:F15"/>
  <sheetViews>
    <sheetView zoomScale="108" workbookViewId="0">
      <selection activeCell="B32" sqref="B32"/>
    </sheetView>
  </sheetViews>
  <sheetFormatPr baseColWidth="10" defaultColWidth="17.66406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8" bestFit="1" customWidth="1"/>
    <col min="8" max="8" width="12.1640625" bestFit="1" customWidth="1"/>
    <col min="9" max="9" width="18" bestFit="1" customWidth="1"/>
    <col min="10" max="10" width="16.5" bestFit="1" customWidth="1"/>
    <col min="11" max="11" width="22.33203125" bestFit="1" customWidth="1"/>
  </cols>
  <sheetData>
    <row r="2" spans="1:6" x14ac:dyDescent="0.2">
      <c r="A2" s="8" t="s">
        <v>8223</v>
      </c>
      <c r="B2" t="s">
        <v>8310</v>
      </c>
    </row>
    <row r="4" spans="1:6" x14ac:dyDescent="0.2">
      <c r="A4" s="8" t="s">
        <v>8389</v>
      </c>
      <c r="B4" s="8" t="s">
        <v>8313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9" t="s">
        <v>8357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">
      <c r="A7" s="9" t="s">
        <v>8358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">
      <c r="A8" s="9" t="s">
        <v>8359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">
      <c r="A9" s="9" t="s">
        <v>8360</v>
      </c>
      <c r="B9" s="7"/>
      <c r="C9" s="7"/>
      <c r="D9" s="7">
        <v>24</v>
      </c>
      <c r="E9" s="7"/>
      <c r="F9" s="7">
        <v>24</v>
      </c>
    </row>
    <row r="10" spans="1:6" x14ac:dyDescent="0.2">
      <c r="A10" s="9" t="s">
        <v>8361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">
      <c r="A11" s="9" t="s">
        <v>8362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">
      <c r="A12" s="9" t="s">
        <v>8363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">
      <c r="A13" s="9" t="s">
        <v>8364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">
      <c r="A14" s="9" t="s">
        <v>8365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">
      <c r="A15" s="9" t="s">
        <v>8312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8E1F-933E-2A43-8895-51CC987C8B5D}">
  <dimension ref="A1:F47"/>
  <sheetViews>
    <sheetView topLeftCell="A2" zoomScale="75" workbookViewId="0">
      <selection activeCell="F13" sqref="F1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2.5" bestFit="1" customWidth="1"/>
    <col min="9" max="9" width="15.33203125" bestFit="1" customWidth="1"/>
    <col min="10" max="10" width="12.5" bestFit="1" customWidth="1"/>
    <col min="11" max="11" width="15.33203125" bestFit="1" customWidth="1"/>
    <col min="12" max="12" width="17" bestFit="1" customWidth="1"/>
    <col min="13" max="13" width="19.83203125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8310</v>
      </c>
    </row>
    <row r="4" spans="1:6" x14ac:dyDescent="0.2">
      <c r="A4" s="8" t="s">
        <v>8389</v>
      </c>
      <c r="B4" s="8" t="s">
        <v>8313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8317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8318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8319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8320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8321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8322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8323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8324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8325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8327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8328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8330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8331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8332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8334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8335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8336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8337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8339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8340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8341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8343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8344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8345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8346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8347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8348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8349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8352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8353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8354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8355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8356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F442E-56F0-D545-9B33-C6D2FFB9365C}">
  <dimension ref="A2:E19"/>
  <sheetViews>
    <sheetView zoomScale="125" workbookViewId="0">
      <selection activeCell="D26" sqref="D26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6" width="10" bestFit="1" customWidth="1"/>
  </cols>
  <sheetData>
    <row r="2" spans="1:5" x14ac:dyDescent="0.2">
      <c r="A2" s="8" t="s">
        <v>8308</v>
      </c>
      <c r="B2" t="s">
        <v>8365</v>
      </c>
    </row>
    <row r="3" spans="1:5" x14ac:dyDescent="0.2">
      <c r="A3" s="8" t="s">
        <v>8402</v>
      </c>
      <c r="B3" t="s">
        <v>8310</v>
      </c>
    </row>
    <row r="5" spans="1:5" x14ac:dyDescent="0.2">
      <c r="A5" s="8" t="s">
        <v>8366</v>
      </c>
      <c r="B5" s="8" t="s">
        <v>8313</v>
      </c>
    </row>
    <row r="6" spans="1:5" x14ac:dyDescent="0.2">
      <c r="A6" s="8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2">
      <c r="A7" s="10" t="s">
        <v>8390</v>
      </c>
      <c r="B7" s="7">
        <v>56</v>
      </c>
      <c r="C7" s="7">
        <v>33</v>
      </c>
      <c r="D7" s="7">
        <v>7</v>
      </c>
      <c r="E7" s="7">
        <v>96</v>
      </c>
    </row>
    <row r="8" spans="1:5" x14ac:dyDescent="0.2">
      <c r="A8" s="10" t="s">
        <v>8391</v>
      </c>
      <c r="B8" s="7">
        <v>71</v>
      </c>
      <c r="C8" s="7">
        <v>39</v>
      </c>
      <c r="D8" s="7">
        <v>3</v>
      </c>
      <c r="E8" s="7">
        <v>113</v>
      </c>
    </row>
    <row r="9" spans="1:5" x14ac:dyDescent="0.2">
      <c r="A9" s="10" t="s">
        <v>8392</v>
      </c>
      <c r="B9" s="7">
        <v>56</v>
      </c>
      <c r="C9" s="7">
        <v>33</v>
      </c>
      <c r="D9" s="7">
        <v>3</v>
      </c>
      <c r="E9" s="7">
        <v>92</v>
      </c>
    </row>
    <row r="10" spans="1:5" x14ac:dyDescent="0.2">
      <c r="A10" s="10" t="s">
        <v>8393</v>
      </c>
      <c r="B10" s="7">
        <v>71</v>
      </c>
      <c r="C10" s="7">
        <v>40</v>
      </c>
      <c r="D10" s="7">
        <v>2</v>
      </c>
      <c r="E10" s="7">
        <v>113</v>
      </c>
    </row>
    <row r="11" spans="1:5" x14ac:dyDescent="0.2">
      <c r="A11" s="10" t="s">
        <v>8394</v>
      </c>
      <c r="B11" s="7">
        <v>111</v>
      </c>
      <c r="C11" s="7">
        <v>52</v>
      </c>
      <c r="D11" s="7">
        <v>3</v>
      </c>
      <c r="E11" s="7">
        <v>166</v>
      </c>
    </row>
    <row r="12" spans="1:5" x14ac:dyDescent="0.2">
      <c r="A12" s="10" t="s">
        <v>8395</v>
      </c>
      <c r="B12" s="7">
        <v>100</v>
      </c>
      <c r="C12" s="7">
        <v>49</v>
      </c>
      <c r="D12" s="7">
        <v>4</v>
      </c>
      <c r="E12" s="7">
        <v>153</v>
      </c>
    </row>
    <row r="13" spans="1:5" x14ac:dyDescent="0.2">
      <c r="A13" s="10" t="s">
        <v>8396</v>
      </c>
      <c r="B13" s="7">
        <v>87</v>
      </c>
      <c r="C13" s="7">
        <v>50</v>
      </c>
      <c r="D13" s="7">
        <v>1</v>
      </c>
      <c r="E13" s="7">
        <v>138</v>
      </c>
    </row>
    <row r="14" spans="1:5" x14ac:dyDescent="0.2">
      <c r="A14" s="10" t="s">
        <v>8397</v>
      </c>
      <c r="B14" s="7">
        <v>72</v>
      </c>
      <c r="C14" s="7">
        <v>47</v>
      </c>
      <c r="D14" s="7">
        <v>4</v>
      </c>
      <c r="E14" s="7">
        <v>123</v>
      </c>
    </row>
    <row r="15" spans="1:5" x14ac:dyDescent="0.2">
      <c r="A15" s="10" t="s">
        <v>8398</v>
      </c>
      <c r="B15" s="7">
        <v>59</v>
      </c>
      <c r="C15" s="7">
        <v>34</v>
      </c>
      <c r="D15" s="7">
        <v>4</v>
      </c>
      <c r="E15" s="7">
        <v>97</v>
      </c>
    </row>
    <row r="16" spans="1:5" x14ac:dyDescent="0.2">
      <c r="A16" s="10" t="s">
        <v>8399</v>
      </c>
      <c r="B16" s="7">
        <v>65</v>
      </c>
      <c r="C16" s="7">
        <v>50</v>
      </c>
      <c r="D16" s="7"/>
      <c r="E16" s="7">
        <v>115</v>
      </c>
    </row>
    <row r="17" spans="1:5" x14ac:dyDescent="0.2">
      <c r="A17" s="10" t="s">
        <v>8400</v>
      </c>
      <c r="B17" s="7">
        <v>54</v>
      </c>
      <c r="C17" s="7">
        <v>31</v>
      </c>
      <c r="D17" s="7">
        <v>3</v>
      </c>
      <c r="E17" s="7">
        <v>88</v>
      </c>
    </row>
    <row r="18" spans="1:5" x14ac:dyDescent="0.2">
      <c r="A18" s="10" t="s">
        <v>8401</v>
      </c>
      <c r="B18" s="7">
        <v>37</v>
      </c>
      <c r="C18" s="7">
        <v>35</v>
      </c>
      <c r="D18" s="7">
        <v>3</v>
      </c>
      <c r="E18" s="7">
        <v>75</v>
      </c>
    </row>
    <row r="19" spans="1:5" x14ac:dyDescent="0.2">
      <c r="A19" s="10" t="s">
        <v>8312</v>
      </c>
      <c r="B19" s="7">
        <v>839</v>
      </c>
      <c r="C19" s="7">
        <v>493</v>
      </c>
      <c r="D19" s="7">
        <v>37</v>
      </c>
      <c r="E19" s="7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175E1-EDE8-4C4E-8596-459DBA10467D}">
  <dimension ref="A1:H35"/>
  <sheetViews>
    <sheetView tabSelected="1" zoomScale="99" workbookViewId="0">
      <selection activeCell="K21" sqref="K21"/>
    </sheetView>
  </sheetViews>
  <sheetFormatPr baseColWidth="10" defaultRowHeight="15" x14ac:dyDescent="0.2"/>
  <cols>
    <col min="1" max="1" width="24.8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style="6" bestFit="1" customWidth="1"/>
    <col min="7" max="7" width="15.83203125" bestFit="1" customWidth="1"/>
    <col min="8" max="8" width="18.33203125" bestFit="1" customWidth="1"/>
  </cols>
  <sheetData>
    <row r="1" spans="1:8" ht="16" x14ac:dyDescent="0.2">
      <c r="A1" s="12" t="s">
        <v>8368</v>
      </c>
      <c r="B1" s="12" t="s">
        <v>8369</v>
      </c>
      <c r="C1" s="12" t="s">
        <v>8370</v>
      </c>
      <c r="D1" s="12" t="s">
        <v>8371</v>
      </c>
      <c r="E1" s="12" t="s">
        <v>8372</v>
      </c>
      <c r="F1" s="13" t="s">
        <v>8373</v>
      </c>
      <c r="G1" s="12" t="s">
        <v>8374</v>
      </c>
      <c r="H1" s="12" t="s">
        <v>8375</v>
      </c>
    </row>
    <row r="2" spans="1:8" x14ac:dyDescent="0.2">
      <c r="A2" t="s">
        <v>8376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8377</v>
      </c>
      <c r="B3">
        <f>COUNTIFS(Sheet1!$F:$F,"successful",Sheet1!$D:$D,"&lt;5000",Sheet1!$D:$D,"&gt;=1000")</f>
        <v>932</v>
      </c>
      <c r="C3">
        <f>COUNTIFS(Sheet1!$F:$F,"failed",Sheet1!$D:$D,"&lt;5000",Sheet1!$D:$D,"&gt;=1000")</f>
        <v>420</v>
      </c>
      <c r="D3">
        <f>COUNTIFS(Sheet1!$F:$F,"canceled",Sheet1!$D:$D,"&lt;5000",Sheet1!$D:$D,"&gt;=1000")</f>
        <v>60</v>
      </c>
      <c r="E3">
        <f t="shared" ref="E3:E12" si="0">SUM(B3:D3)</f>
        <v>1412</v>
      </c>
      <c r="F3" s="6">
        <f>B3/E3</f>
        <v>0.66005665722379603</v>
      </c>
      <c r="G3" s="6">
        <f t="shared" ref="G3:G13" si="1">C3/E3</f>
        <v>0.29745042492917845</v>
      </c>
      <c r="H3" s="6">
        <f t="shared" ref="H3:H12" si="2">D3/E3</f>
        <v>4.2492917847025496E-2</v>
      </c>
    </row>
    <row r="4" spans="1:8" x14ac:dyDescent="0.2">
      <c r="A4" t="s">
        <v>8378</v>
      </c>
      <c r="B4">
        <f>COUNTIFS(Sheet1!$F:$F,"successful",Sheet1!$D:$D,"&lt;10000",Sheet1!$D:$D,"&gt;=5000")</f>
        <v>381</v>
      </c>
      <c r="C4">
        <f>COUNTIFS(Sheet1!$F:$F,"failed",Sheet1!$D:$D,"&lt;10000",Sheet1!$D:$D,"&gt;=5000")</f>
        <v>283</v>
      </c>
      <c r="D4">
        <f>COUNTIFS(Sheet1!$F:$F,"canceled",Sheet1!$D:$D,"&lt;10000",Sheet1!$D:$D,"&gt;=5000")</f>
        <v>52</v>
      </c>
      <c r="E4">
        <f t="shared" si="0"/>
        <v>716</v>
      </c>
      <c r="F4" s="6">
        <f t="shared" ref="F4:F12" si="3">B4/E4</f>
        <v>0.53212290502793291</v>
      </c>
      <c r="G4" s="6">
        <f t="shared" si="1"/>
        <v>0.39525139664804471</v>
      </c>
      <c r="H4" s="6">
        <f t="shared" si="2"/>
        <v>7.2625698324022353E-2</v>
      </c>
    </row>
    <row r="5" spans="1:8" x14ac:dyDescent="0.2">
      <c r="A5" t="s">
        <v>8379</v>
      </c>
      <c r="B5">
        <f>COUNTIFS(Sheet1!$F:$F,"successful",Sheet1!$D:$D,"&lt;15000",Sheet1!$D:$D,"&gt;=10000")</f>
        <v>168</v>
      </c>
      <c r="C5">
        <f>COUNTIFS(Sheet1!$F:$F,"failed",Sheet1!$D:$D,"&lt;15000",Sheet1!$D:$D,"&gt;=10000")</f>
        <v>144</v>
      </c>
      <c r="D5">
        <f>COUNTIFS(Sheet1!$F:$F,"canceled",Sheet1!$D:$D,"&lt;15000",Sheet1!$D:$D,"&gt;=10000")</f>
        <v>40</v>
      </c>
      <c r="E5">
        <f t="shared" si="0"/>
        <v>352</v>
      </c>
      <c r="F5" s="6">
        <f t="shared" si="3"/>
        <v>0.47727272727272729</v>
      </c>
      <c r="G5" s="6">
        <f t="shared" si="1"/>
        <v>0.40909090909090912</v>
      </c>
      <c r="H5" s="6">
        <f t="shared" si="2"/>
        <v>0.11363636363636363</v>
      </c>
    </row>
    <row r="6" spans="1:8" x14ac:dyDescent="0.2">
      <c r="A6" t="s">
        <v>8380</v>
      </c>
      <c r="B6">
        <f>COUNTIFS(Sheet1!$F:$F,"successful",Sheet1!$D:$D,"&lt;20000",Sheet1!$D:$D,"&gt;=15000")</f>
        <v>94</v>
      </c>
      <c r="C6">
        <f>COUNTIFS(Sheet1!$F:$F,"failed",Sheet1!$D:$D,"&lt;20000",Sheet1!$D:$D,"&gt;=15000")</f>
        <v>90</v>
      </c>
      <c r="D6">
        <f>COUNTIFS(Sheet1!$F:$F,"canceled",Sheet1!$D:$D,"&lt;20000",Sheet1!$D:$D,"&gt;=15000")</f>
        <v>17</v>
      </c>
      <c r="E6">
        <f t="shared" si="0"/>
        <v>201</v>
      </c>
      <c r="F6" s="6">
        <f t="shared" si="3"/>
        <v>0.46766169154228854</v>
      </c>
      <c r="G6" s="6">
        <f t="shared" si="1"/>
        <v>0.44776119402985076</v>
      </c>
      <c r="H6" s="6">
        <f t="shared" si="2"/>
        <v>8.45771144278607E-2</v>
      </c>
    </row>
    <row r="7" spans="1:8" x14ac:dyDescent="0.2">
      <c r="A7" t="s">
        <v>8381</v>
      </c>
      <c r="B7">
        <f>COUNTIFS(Sheet1!$F:$F,"successful",Sheet1!$D:$D,"&lt;25000",Sheet1!$D:$D,"&gt;=20000")</f>
        <v>62</v>
      </c>
      <c r="C7">
        <f>COUNTIFS(Sheet1!$F:$F,"failed",Sheet1!$D:$D,"&lt;25000",Sheet1!$D:$D,"&gt;=20000")</f>
        <v>72</v>
      </c>
      <c r="D7">
        <f>COUNTIFS(Sheet1!$F:$F,"canceled",Sheet1!$D:$D,"&lt;25000",Sheet1!$D:$D,"&gt;=20000")</f>
        <v>14</v>
      </c>
      <c r="E7">
        <f t="shared" si="0"/>
        <v>148</v>
      </c>
      <c r="F7" s="6">
        <f t="shared" si="3"/>
        <v>0.41891891891891891</v>
      </c>
      <c r="G7" s="6">
        <f t="shared" si="1"/>
        <v>0.48648648648648651</v>
      </c>
      <c r="H7" s="6">
        <f t="shared" si="2"/>
        <v>9.45945945945946E-2</v>
      </c>
    </row>
    <row r="8" spans="1:8" x14ac:dyDescent="0.2">
      <c r="A8" t="s">
        <v>8382</v>
      </c>
      <c r="B8">
        <f>COUNTIFS(Sheet1!$F:$F,"successful",Sheet1!$D:$D,"&lt;30000",Sheet1!$D:$D,"&gt;=25000")</f>
        <v>55</v>
      </c>
      <c r="C8">
        <f>COUNTIFS(Sheet1!$F:$F,"failed",Sheet1!$D:$D,"&lt;30000",Sheet1!$D:$D,"&gt;=25000")</f>
        <v>64</v>
      </c>
      <c r="D8">
        <f>COUNTIFS(Sheet1!$F:$F,"canceled",Sheet1!$D:$D,"&lt;30000",Sheet1!$D:$D,"&gt;=25000")</f>
        <v>18</v>
      </c>
      <c r="E8">
        <f t="shared" si="0"/>
        <v>137</v>
      </c>
      <c r="F8" s="6">
        <f t="shared" si="3"/>
        <v>0.40145985401459855</v>
      </c>
      <c r="G8" s="6">
        <f t="shared" si="1"/>
        <v>0.46715328467153283</v>
      </c>
      <c r="H8" s="6">
        <f t="shared" si="2"/>
        <v>0.13138686131386862</v>
      </c>
    </row>
    <row r="9" spans="1:8" x14ac:dyDescent="0.2">
      <c r="A9" t="s">
        <v>8383</v>
      </c>
      <c r="B9">
        <f>COUNTIFS(Sheet1!$F:$F,"successful",Sheet1!$D:$D,"&lt;35000",Sheet1!$D:$D,"&gt;=30000")</f>
        <v>32</v>
      </c>
      <c r="C9">
        <f>COUNTIFS(Sheet1!$F:$F,"failed",Sheet1!$D:$D,"&lt;35000",Sheet1!$D:$D,"&gt;=30000")</f>
        <v>37</v>
      </c>
      <c r="D9">
        <f>COUNTIFS(Sheet1!$F:$F,"canceled",Sheet1!$D:$D,"&lt;35000",Sheet1!$D:$D,"&gt;=30000")</f>
        <v>13</v>
      </c>
      <c r="E9">
        <f t="shared" si="0"/>
        <v>82</v>
      </c>
      <c r="F9" s="6">
        <f t="shared" si="3"/>
        <v>0.3902439024390244</v>
      </c>
      <c r="G9" s="6">
        <f t="shared" si="1"/>
        <v>0.45121951219512196</v>
      </c>
      <c r="H9" s="6">
        <f t="shared" si="2"/>
        <v>0.15853658536585366</v>
      </c>
    </row>
    <row r="10" spans="1:8" x14ac:dyDescent="0.2">
      <c r="A10" t="s">
        <v>8384</v>
      </c>
      <c r="B10">
        <f>COUNTIFS(Sheet1!$F:$F,"successful",Sheet1!$D:$D,"&lt;40000",Sheet1!$D:$D,"&gt;=35000")</f>
        <v>26</v>
      </c>
      <c r="C10">
        <f>COUNTIFS(Sheet1!$F:$F,"failed",Sheet1!$D:$D,"&lt;40000",Sheet1!$D:$D,"&gt;=35000")</f>
        <v>22</v>
      </c>
      <c r="D10">
        <f>COUNTIFS(Sheet1!$F:$F,"canceled",Sheet1!$D:$D,"&lt;40000",Sheet1!$D:$D,"&gt;=35000")</f>
        <v>7</v>
      </c>
      <c r="E10">
        <f t="shared" si="0"/>
        <v>55</v>
      </c>
      <c r="F10" s="6">
        <f t="shared" si="3"/>
        <v>0.47272727272727272</v>
      </c>
      <c r="G10" s="6">
        <f t="shared" si="1"/>
        <v>0.4</v>
      </c>
      <c r="H10" s="6">
        <f t="shared" si="2"/>
        <v>0.12727272727272726</v>
      </c>
    </row>
    <row r="11" spans="1:8" x14ac:dyDescent="0.2">
      <c r="A11" t="s">
        <v>8385</v>
      </c>
      <c r="B11">
        <f>COUNTIFS(Sheet1!$F:$F,"successful",Sheet1!$D:$D,"&lt;45000",Sheet1!$D:$D,"&gt;=40000")</f>
        <v>21</v>
      </c>
      <c r="C11">
        <f>COUNTIFS(Sheet1!$F:$F,"failed",Sheet1!$D:$D,"&lt;45000",Sheet1!$D:$D,"&gt;=40000")</f>
        <v>16</v>
      </c>
      <c r="D11">
        <f>COUNTIFS(Sheet1!$F:$F,"canceled",Sheet1!$D:$D,"&lt;45000",Sheet1!$D:$D,"&gt;=40000")</f>
        <v>6</v>
      </c>
      <c r="E11">
        <f t="shared" si="0"/>
        <v>43</v>
      </c>
      <c r="F11" s="6">
        <f t="shared" si="3"/>
        <v>0.48837209302325579</v>
      </c>
      <c r="G11" s="6">
        <f t="shared" si="1"/>
        <v>0.37209302325581395</v>
      </c>
      <c r="H11" s="6">
        <f t="shared" si="2"/>
        <v>0.13953488372093023</v>
      </c>
    </row>
    <row r="12" spans="1:8" x14ac:dyDescent="0.2">
      <c r="A12" t="s">
        <v>8386</v>
      </c>
      <c r="B12">
        <f>COUNTIFS(Sheet1!$F:$F,"successful",Sheet1!$D:$D,"&lt;50000",Sheet1!$D:$D,"&gt;=45000")</f>
        <v>6</v>
      </c>
      <c r="C12">
        <f>COUNTIFS(Sheet1!$F:$F,"failed",Sheet1!$D:$D,"&lt;50000",Sheet1!$D:$D,"&gt;=45000")</f>
        <v>11</v>
      </c>
      <c r="D12">
        <f>COUNTIFS(Sheet1!$F:$F,"canceled",Sheet1!$D:$D,"&lt;50000",Sheet1!$D:$D,"&gt;=45000")</f>
        <v>4</v>
      </c>
      <c r="E12">
        <f t="shared" si="0"/>
        <v>21</v>
      </c>
      <c r="F12" s="6">
        <f t="shared" si="3"/>
        <v>0.2857142857142857</v>
      </c>
      <c r="G12" s="6">
        <f t="shared" si="1"/>
        <v>0.52380952380952384</v>
      </c>
      <c r="H12" s="6">
        <f t="shared" si="2"/>
        <v>0.19047619047619047</v>
      </c>
    </row>
    <row r="13" spans="1:8" x14ac:dyDescent="0.2">
      <c r="A13" t="s">
        <v>8387</v>
      </c>
      <c r="B13">
        <f>COUNTIFS(Sheet1!$F:$F,"successful",Sheet1!$D:$D,"&gt;=50000",Sheet1!F:F,"successful")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>SUM(B13:D13)</f>
        <v>444</v>
      </c>
      <c r="F13" s="6">
        <f>B13/E13</f>
        <v>0.19369369369369369</v>
      </c>
      <c r="G13" s="6">
        <f t="shared" si="1"/>
        <v>0.58108108108108103</v>
      </c>
      <c r="H13" s="6">
        <f>D13/E13</f>
        <v>0.22522522522522523</v>
      </c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6:6" x14ac:dyDescent="0.2">
      <c r="F33"/>
    </row>
    <row r="34" spans="6:6" x14ac:dyDescent="0.2">
      <c r="F34"/>
    </row>
    <row r="35" spans="6:6" x14ac:dyDescent="0.2">
      <c r="F3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2019-07-26T22:55:54Z</dcterms:modified>
</cp:coreProperties>
</file>