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35eb79abf18dd124/Documents/MSc - University of Bologna/5th Semester/Advanced Interest Rate Models and Markets/Pricing Project/Pricing_Don/data/"/>
    </mc:Choice>
  </mc:AlternateContent>
  <xr:revisionPtr revIDLastSave="1106" documentId="13_ncr:1_{CCD4FE43-6346-4028-9E77-E0A00E3D07C1}" xr6:coauthVersionLast="47" xr6:coauthVersionMax="47" xr10:uidLastSave="{82B4B970-9675-49F4-A7CB-496DAB5C9C4A}"/>
  <bookViews>
    <workbookView xWindow="-120" yWindow="-120" windowWidth="19440" windowHeight="11520" firstSheet="7" activeTab="9" xr2:uid="{00000000-000D-0000-FFFF-FFFF00000000}"/>
  </bookViews>
  <sheets>
    <sheet name="Calendar" sheetId="1" r:id="rId1"/>
    <sheet name="Schedule" sheetId="2" r:id="rId2"/>
    <sheet name="Yield Curves" sheetId="3" r:id="rId3"/>
    <sheet name="Caps&amp;Floors" sheetId="16" r:id="rId4"/>
    <sheet name="Interpolated Rates" sheetId="4" r:id="rId5"/>
    <sheet name="Bond Pricing" sheetId="9" r:id="rId6"/>
    <sheet name="Equating coupon margin" sheetId="17" r:id="rId7"/>
    <sheet name="Analytical S&amp;D" sheetId="12" r:id="rId8"/>
    <sheet name="Shocked Bond Pricing" sheetId="15" r:id="rId9"/>
    <sheet name="Numerical S&amp;D" sheetId="14" r:id="rId10"/>
    <sheet name="FRB S&amp;D" sheetId="20" r:id="rId11"/>
  </sheets>
  <functionGroups builtInGroupCount="19"/>
  <definedNames>
    <definedName name="_xleta.EXP" hidden="1" xlm="1">#NAME?</definedName>
    <definedName name="Cashflow_Dates_adj">Schedule!$N$4:$N$14</definedName>
    <definedName name="Cashflow_TM_adj">Schedule!$O$4:$O$14</definedName>
    <definedName name="Eur12Mdates">'Yield Curves'!$AA$3:$AA$70</definedName>
    <definedName name="Eur12Mrates">'Yield Curves'!$AB$3:$AB$70</definedName>
    <definedName name="Eur1Mdates">'Yield Curves'!$L$3:$L$65</definedName>
    <definedName name="Eur1Mrates">'Yield Curves'!$M$3:$M$65</definedName>
    <definedName name="Eur3Mdates">'Yield Curves'!$Q$3:$Q$67</definedName>
    <definedName name="Eur3Mrates">'Yield Curves'!$R$3:$R$67</definedName>
    <definedName name="Eur6Mdates">'Yield Curves'!$V$3:$V$71</definedName>
    <definedName name="Eur6Mrates">'Yield Curves'!$W$3:$W$71</definedName>
    <definedName name="EurOISdates">'Yield Curves'!$G$3:$G$64</definedName>
    <definedName name="EurOISrates">'Yield Curves'!$H$3:$H$64</definedName>
    <definedName name="Fixing_Dates_adj">Schedule!$K$4:$K$14</definedName>
    <definedName name="Fixing_TM_adj">Schedule!$K$4:$K$14</definedName>
    <definedName name="Holiday_Dates" localSheetId="9">#REF!</definedName>
    <definedName name="Holiday_Dates">Calendar!$F$5:$F$76</definedName>
    <definedName name="Holidays" localSheetId="7">#REF!</definedName>
    <definedName name="Holidays" localSheetId="9">#REF!</definedName>
    <definedName name="Holidays" localSheetId="8">#REF!</definedName>
    <definedName name="Holidays">#REF!</definedName>
    <definedName name="Interpolations" localSheetId="8">#REF!</definedName>
    <definedName name="Interpolations">#REF!</definedName>
    <definedName name="Spot" localSheetId="9">#REF!</definedName>
    <definedName name="Spot">Schedule!$C$11</definedName>
    <definedName name="Today" localSheetId="9">#REF!</definedName>
    <definedName name="Today">Schedule!$C$9</definedName>
    <definedName name="Tomorrow">Schedule!$C$10</definedName>
    <definedName name="Working_Days" localSheetId="9">#REF!</definedName>
    <definedName name="Working_Days">Calendar!$E$5:$E$4387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7" i="12" l="1"/>
  <c r="R18" i="12"/>
  <c r="R19" i="12"/>
  <c r="R20" i="12"/>
  <c r="R21" i="12"/>
  <c r="R22" i="12"/>
  <c r="R23" i="12"/>
  <c r="R24" i="12"/>
  <c r="R25" i="12"/>
  <c r="R26" i="12"/>
  <c r="R16" i="12"/>
  <c r="R15" i="12"/>
  <c r="R14" i="12"/>
  <c r="R13" i="12"/>
  <c r="R12" i="12"/>
  <c r="R11" i="12"/>
  <c r="R10" i="12"/>
  <c r="R9" i="12"/>
  <c r="R8" i="12"/>
  <c r="R7" i="12"/>
  <c r="R6" i="12"/>
  <c r="R5" i="12"/>
  <c r="Q26" i="12"/>
  <c r="Q25" i="12"/>
  <c r="Q24" i="12"/>
  <c r="Q23" i="12"/>
  <c r="Q22" i="12"/>
  <c r="Q21" i="12"/>
  <c r="Q20" i="12"/>
  <c r="Q19" i="12"/>
  <c r="Q18" i="12"/>
  <c r="Q17" i="12"/>
  <c r="Q16" i="12"/>
  <c r="Q15" i="12"/>
  <c r="Q6" i="12"/>
  <c r="Q7" i="12"/>
  <c r="Q8" i="12"/>
  <c r="Q9" i="12"/>
  <c r="Q10" i="12"/>
  <c r="Q11" i="12"/>
  <c r="Q12" i="12"/>
  <c r="Q13" i="12"/>
  <c r="Q14" i="12"/>
  <c r="Q5" i="12"/>
  <c r="B34" i="4"/>
  <c r="N15" i="15"/>
  <c r="B33" i="4"/>
  <c r="AC47" i="12" l="1"/>
  <c r="AC48" i="12"/>
  <c r="AC49" i="12"/>
  <c r="AC50" i="12"/>
  <c r="AC51" i="12"/>
  <c r="AC52" i="12"/>
  <c r="AC53" i="12"/>
  <c r="AC54" i="12"/>
  <c r="AC46" i="12"/>
  <c r="AC35" i="12"/>
  <c r="AB47" i="12"/>
  <c r="AB48" i="12"/>
  <c r="AB49" i="12"/>
  <c r="AB50" i="12"/>
  <c r="AB51" i="12"/>
  <c r="AB52" i="12"/>
  <c r="AB53" i="12"/>
  <c r="AB54" i="12"/>
  <c r="AB46" i="12"/>
  <c r="AB35" i="12"/>
  <c r="AC45" i="12" l="1"/>
  <c r="AC34" i="12"/>
  <c r="AB45" i="12"/>
  <c r="AB34" i="12"/>
  <c r="AA47" i="12"/>
  <c r="AA48" i="12"/>
  <c r="AA49" i="12"/>
  <c r="AA50" i="12"/>
  <c r="AA51" i="12"/>
  <c r="AA52" i="12"/>
  <c r="AA53" i="12"/>
  <c r="AA54" i="12"/>
  <c r="AA46" i="12"/>
  <c r="AA35" i="12"/>
  <c r="AA45" i="12"/>
  <c r="AA34" i="12"/>
  <c r="Z47" i="12"/>
  <c r="Z48" i="12"/>
  <c r="Z49" i="12"/>
  <c r="Z50" i="12"/>
  <c r="Z51" i="12"/>
  <c r="Z52" i="12"/>
  <c r="Z53" i="12"/>
  <c r="Z54" i="12"/>
  <c r="Z46" i="12"/>
  <c r="Z35" i="12"/>
  <c r="Z45" i="12"/>
  <c r="Z34" i="12"/>
  <c r="Y47" i="12"/>
  <c r="Y48" i="12"/>
  <c r="Y49" i="12"/>
  <c r="Y50" i="12"/>
  <c r="Y51" i="12"/>
  <c r="Y52" i="12"/>
  <c r="Y53" i="12"/>
  <c r="Y54" i="12"/>
  <c r="Y46" i="12"/>
  <c r="Y35" i="12"/>
  <c r="Y45" i="12"/>
  <c r="Y34" i="12"/>
  <c r="AC36" i="12"/>
  <c r="AC37" i="12"/>
  <c r="AC38" i="12"/>
  <c r="AC39" i="12"/>
  <c r="AC40" i="12"/>
  <c r="AC41" i="12"/>
  <c r="AC42" i="12"/>
  <c r="AC43" i="12"/>
  <c r="AB36" i="12"/>
  <c r="AB37" i="12"/>
  <c r="AB38" i="12"/>
  <c r="AB39" i="12"/>
  <c r="AB40" i="12"/>
  <c r="AB41" i="12"/>
  <c r="AB42" i="12"/>
  <c r="AB43" i="12"/>
  <c r="AA36" i="12"/>
  <c r="AA37" i="12"/>
  <c r="AA38" i="12"/>
  <c r="AA39" i="12"/>
  <c r="AA40" i="12"/>
  <c r="AA41" i="12"/>
  <c r="AA42" i="12"/>
  <c r="AA43" i="12"/>
  <c r="Z36" i="12"/>
  <c r="Z37" i="12"/>
  <c r="Z38" i="12"/>
  <c r="Z39" i="12"/>
  <c r="Z40" i="12"/>
  <c r="Z41" i="12"/>
  <c r="Z42" i="12"/>
  <c r="Z43" i="12"/>
  <c r="Y36" i="12"/>
  <c r="Y37" i="12"/>
  <c r="Y38" i="12"/>
  <c r="Y39" i="12"/>
  <c r="Y40" i="12"/>
  <c r="Y41" i="12"/>
  <c r="Y42" i="12"/>
  <c r="Y43" i="12"/>
  <c r="U6" i="4" l="1"/>
  <c r="N19" i="9" l="1"/>
  <c r="N20" i="9"/>
  <c r="N21" i="9"/>
  <c r="N22" i="9"/>
  <c r="N23" i="9"/>
  <c r="N24" i="9"/>
  <c r="N25" i="9"/>
  <c r="N26" i="9"/>
  <c r="N27" i="9"/>
  <c r="N18" i="9"/>
  <c r="N17" i="9"/>
  <c r="N15" i="9"/>
  <c r="N14" i="9"/>
  <c r="N13" i="9"/>
  <c r="N12" i="9"/>
  <c r="N11" i="9"/>
  <c r="N10" i="9"/>
  <c r="N9" i="9"/>
  <c r="N8" i="9"/>
  <c r="N7" i="9"/>
  <c r="N6" i="9"/>
  <c r="N5" i="9"/>
  <c r="U19" i="9"/>
  <c r="U20" i="9"/>
  <c r="U21" i="9"/>
  <c r="U22" i="9"/>
  <c r="U23" i="9"/>
  <c r="U24" i="9"/>
  <c r="U25" i="9"/>
  <c r="U26" i="9"/>
  <c r="U27" i="9"/>
  <c r="U18" i="9"/>
  <c r="U7" i="9"/>
  <c r="U8" i="9"/>
  <c r="U9" i="9"/>
  <c r="U10" i="9"/>
  <c r="U11" i="9"/>
  <c r="U12" i="9"/>
  <c r="U13" i="9"/>
  <c r="U14" i="9"/>
  <c r="U15" i="9"/>
  <c r="U6" i="9"/>
  <c r="O27" i="9"/>
  <c r="O26" i="9"/>
  <c r="O25" i="9"/>
  <c r="O24" i="9"/>
  <c r="O23" i="9"/>
  <c r="O22" i="9"/>
  <c r="O21" i="9"/>
  <c r="O20" i="9"/>
  <c r="O19" i="9"/>
  <c r="O18" i="9"/>
  <c r="O17" i="9"/>
  <c r="O7" i="9"/>
  <c r="O8" i="9"/>
  <c r="O9" i="9"/>
  <c r="O10" i="9"/>
  <c r="O11" i="9"/>
  <c r="O12" i="9"/>
  <c r="O13" i="9"/>
  <c r="O14" i="9"/>
  <c r="O15" i="9"/>
  <c r="O6" i="9"/>
  <c r="O5" i="9"/>
  <c r="M14" i="2" l="1"/>
  <c r="L14" i="2"/>
  <c r="K14" i="2"/>
  <c r="G13" i="17" l="1"/>
  <c r="G12" i="17"/>
  <c r="E29" i="4" l="1"/>
  <c r="E28" i="4"/>
  <c r="F23" i="17" l="1"/>
  <c r="F24" i="17"/>
  <c r="C18" i="15" l="1"/>
  <c r="C19" i="15" s="1"/>
  <c r="H6" i="15"/>
  <c r="H7" i="15" s="1"/>
  <c r="H8" i="15" s="1"/>
  <c r="H9" i="15" s="1"/>
  <c r="H10" i="15" s="1"/>
  <c r="H11" i="15" s="1"/>
  <c r="H12" i="15" s="1"/>
  <c r="H13" i="15" s="1"/>
  <c r="H14" i="15" s="1"/>
  <c r="H15" i="15" s="1"/>
  <c r="H18" i="15"/>
  <c r="H19" i="15" s="1"/>
  <c r="H20" i="15" s="1"/>
  <c r="H21" i="15" s="1"/>
  <c r="H22" i="15" s="1"/>
  <c r="H23" i="15" s="1"/>
  <c r="H24" i="15" s="1"/>
  <c r="H25" i="15" s="1"/>
  <c r="H26" i="15" s="1"/>
  <c r="H27" i="15" s="1"/>
  <c r="P11" i="15" l="1"/>
  <c r="V21" i="15"/>
  <c r="V20" i="15"/>
  <c r="U19" i="15"/>
  <c r="U27" i="15"/>
  <c r="U26" i="15"/>
  <c r="V13" i="15"/>
  <c r="V12" i="15"/>
  <c r="U11" i="15"/>
  <c r="U10" i="15"/>
  <c r="V19" i="15"/>
  <c r="V27" i="15"/>
  <c r="V26" i="15"/>
  <c r="U25" i="15"/>
  <c r="U24" i="15"/>
  <c r="V11" i="15"/>
  <c r="V10" i="15"/>
  <c r="U9" i="15"/>
  <c r="U8" i="15"/>
  <c r="S27" i="15"/>
  <c r="T27" i="15"/>
  <c r="T21" i="15"/>
  <c r="S21" i="15"/>
  <c r="T7" i="15"/>
  <c r="S7" i="15"/>
  <c r="T19" i="15"/>
  <c r="S19" i="15"/>
  <c r="T9" i="15"/>
  <c r="S9" i="15"/>
  <c r="T25" i="15"/>
  <c r="S25" i="15"/>
  <c r="T11" i="15"/>
  <c r="S11" i="15"/>
  <c r="T23" i="15"/>
  <c r="S23" i="15"/>
  <c r="T13" i="15"/>
  <c r="S13" i="15"/>
  <c r="V25" i="15"/>
  <c r="V24" i="15"/>
  <c r="U23" i="15"/>
  <c r="U22" i="15"/>
  <c r="V9" i="15"/>
  <c r="V8" i="15"/>
  <c r="U7" i="15"/>
  <c r="U15" i="15"/>
  <c r="U14" i="15"/>
  <c r="V23" i="15"/>
  <c r="V22" i="15"/>
  <c r="U21" i="15"/>
  <c r="U20" i="15"/>
  <c r="V7" i="15"/>
  <c r="V15" i="15"/>
  <c r="V14" i="15"/>
  <c r="U13" i="15"/>
  <c r="U12" i="15"/>
  <c r="S15" i="15"/>
  <c r="T15" i="15"/>
  <c r="T22" i="15"/>
  <c r="S22" i="15"/>
  <c r="T8" i="15"/>
  <c r="S8" i="15"/>
  <c r="T20" i="15"/>
  <c r="S20" i="15"/>
  <c r="T10" i="15"/>
  <c r="S10" i="15"/>
  <c r="T26" i="15"/>
  <c r="S26" i="15"/>
  <c r="T12" i="15"/>
  <c r="S12" i="15"/>
  <c r="T24" i="15"/>
  <c r="S24" i="15"/>
  <c r="T14" i="15"/>
  <c r="S14" i="15"/>
  <c r="Y43" i="14" l="1"/>
  <c r="Y54" i="14"/>
  <c r="Y5" i="4"/>
  <c r="L17" i="9" s="1"/>
  <c r="X5" i="4"/>
  <c r="U44" i="12" a="1"/>
  <c r="U44" i="12" l="1"/>
  <c r="AF44" i="12" s="1"/>
  <c r="L5" i="9"/>
  <c r="D17" i="14"/>
  <c r="U33" i="12" a="1"/>
  <c r="W54" i="14" l="1"/>
  <c r="W43" i="14"/>
  <c r="U33" i="12"/>
  <c r="AF33" i="12" s="1"/>
  <c r="D17" i="12"/>
  <c r="M7" i="9" l="1"/>
  <c r="M8" i="9"/>
  <c r="M9" i="9"/>
  <c r="M10" i="9"/>
  <c r="M11" i="9"/>
  <c r="M12" i="9"/>
  <c r="M13" i="9"/>
  <c r="M14" i="9"/>
  <c r="M15" i="9"/>
  <c r="M6" i="9"/>
  <c r="M17" i="9"/>
  <c r="M5" i="9"/>
  <c r="M18" i="9"/>
  <c r="M19" i="9"/>
  <c r="M20" i="9"/>
  <c r="M21" i="9"/>
  <c r="M22" i="9"/>
  <c r="M23" i="9"/>
  <c r="M24" i="9"/>
  <c r="M25" i="9"/>
  <c r="M26" i="9"/>
  <c r="M27" i="9"/>
  <c r="K6" i="9" l="1"/>
  <c r="K7" i="9"/>
  <c r="K8" i="9"/>
  <c r="K9" i="9"/>
  <c r="K10" i="9"/>
  <c r="K11" i="9"/>
  <c r="K12" i="9"/>
  <c r="K13" i="9"/>
  <c r="K14" i="9"/>
  <c r="K15" i="9"/>
  <c r="K5" i="9"/>
  <c r="K18" i="9"/>
  <c r="K19" i="9"/>
  <c r="K20" i="9"/>
  <c r="K21" i="9"/>
  <c r="K22" i="9"/>
  <c r="K23" i="9"/>
  <c r="K24" i="9"/>
  <c r="K25" i="9"/>
  <c r="K26" i="9"/>
  <c r="K27" i="9"/>
  <c r="K17" i="9"/>
  <c r="H6" i="9"/>
  <c r="H7" i="9" s="1"/>
  <c r="H8" i="9" s="1"/>
  <c r="H9" i="9" s="1"/>
  <c r="H10" i="9" s="1"/>
  <c r="H11" i="9" s="1"/>
  <c r="H12" i="9" s="1"/>
  <c r="H13" i="9" s="1"/>
  <c r="H14" i="9" s="1"/>
  <c r="H15" i="9" s="1"/>
  <c r="H18" i="9"/>
  <c r="H19" i="9" s="1"/>
  <c r="H20" i="9" s="1"/>
  <c r="H21" i="9" s="1"/>
  <c r="H22" i="9" s="1"/>
  <c r="H23" i="9" s="1"/>
  <c r="H24" i="9" s="1"/>
  <c r="H25" i="9" s="1"/>
  <c r="H26" i="9" s="1"/>
  <c r="H27" i="9" s="1"/>
  <c r="N4" i="4" l="1"/>
  <c r="M4" i="4"/>
  <c r="L5" i="4"/>
  <c r="L6" i="4" l="1"/>
  <c r="L7" i="4"/>
  <c r="L8" i="4"/>
  <c r="L9" i="4"/>
  <c r="L10" i="4"/>
  <c r="L11" i="4"/>
  <c r="L12" i="4"/>
  <c r="L13" i="4"/>
  <c r="L14" i="4"/>
  <c r="L15" i="4"/>
  <c r="D7" i="4"/>
  <c r="D6" i="4"/>
  <c r="S4" i="4"/>
  <c r="Y4" i="4" s="1"/>
  <c r="R4" i="4"/>
  <c r="X4" i="4" s="1"/>
  <c r="I4" i="4"/>
  <c r="L4" i="4" s="1"/>
  <c r="H4" i="4"/>
  <c r="C9" i="2"/>
  <c r="F4" i="2"/>
  <c r="F5" i="2" s="1"/>
  <c r="F6" i="2" s="1"/>
  <c r="F7" i="2" s="1"/>
  <c r="F8" i="2" s="1"/>
  <c r="F9" i="2" s="1"/>
  <c r="F10" i="2" s="1"/>
  <c r="F11" i="2" s="1"/>
  <c r="F12" i="2" s="1"/>
  <c r="F13" i="2" s="1"/>
  <c r="F14" i="2" s="1"/>
  <c r="F10" i="1"/>
  <c r="F16" i="1" s="1"/>
  <c r="F22" i="1" s="1"/>
  <c r="F28" i="1" s="1"/>
  <c r="F34" i="1" s="1"/>
  <c r="F40" i="1" s="1"/>
  <c r="F46" i="1" s="1"/>
  <c r="F52" i="1" s="1"/>
  <c r="F58" i="1" s="1"/>
  <c r="F64" i="1" s="1"/>
  <c r="F70" i="1" s="1"/>
  <c r="F76" i="1" s="1"/>
  <c r="F9" i="1"/>
  <c r="F15" i="1" s="1"/>
  <c r="F21" i="1" s="1"/>
  <c r="F27" i="1" s="1"/>
  <c r="F33" i="1" s="1"/>
  <c r="F39" i="1" s="1"/>
  <c r="F45" i="1" s="1"/>
  <c r="F51" i="1" s="1"/>
  <c r="F57" i="1" s="1"/>
  <c r="F63" i="1" s="1"/>
  <c r="F69" i="1" s="1"/>
  <c r="F75" i="1" s="1"/>
  <c r="F8" i="1"/>
  <c r="F14" i="1" s="1"/>
  <c r="F20" i="1" s="1"/>
  <c r="F26" i="1" s="1"/>
  <c r="F32" i="1" s="1"/>
  <c r="F38" i="1" s="1"/>
  <c r="F44" i="1" s="1"/>
  <c r="F50" i="1" s="1"/>
  <c r="F56" i="1" s="1"/>
  <c r="F62" i="1" s="1"/>
  <c r="F68" i="1" s="1"/>
  <c r="F74" i="1" s="1"/>
  <c r="F5" i="1"/>
  <c r="F11" i="1" s="1"/>
  <c r="F17" i="1" s="1"/>
  <c r="G4" i="2" l="1"/>
  <c r="G5" i="2" s="1"/>
  <c r="C29" i="4"/>
  <c r="D29" i="4" s="1"/>
  <c r="C28" i="4"/>
  <c r="D28" i="4" s="1"/>
  <c r="G3" i="2"/>
  <c r="D10" i="12"/>
  <c r="C11" i="15"/>
  <c r="B5" i="1"/>
  <c r="D5" i="1" s="1"/>
  <c r="C21" i="4"/>
  <c r="C11" i="9"/>
  <c r="C5" i="3"/>
  <c r="V63" i="3" s="1"/>
  <c r="W4" i="4"/>
  <c r="D8" i="4"/>
  <c r="K10" i="4" s="1"/>
  <c r="F23" i="1"/>
  <c r="G6" i="2"/>
  <c r="V4" i="4"/>
  <c r="F18" i="1" a="1"/>
  <c r="F6" i="1" a="1"/>
  <c r="F12" i="1" a="1"/>
  <c r="B6" i="1" l="1"/>
  <c r="C6" i="1" s="1"/>
  <c r="B30" i="9"/>
  <c r="B31" i="15"/>
  <c r="C5" i="1"/>
  <c r="E5" i="1" s="1"/>
  <c r="B7" i="1"/>
  <c r="B8" i="1" s="1"/>
  <c r="V55" i="3"/>
  <c r="V54" i="3"/>
  <c r="G29" i="3"/>
  <c r="AA15" i="3"/>
  <c r="G4" i="3"/>
  <c r="G10" i="3"/>
  <c r="Q16" i="3"/>
  <c r="AA22" i="3"/>
  <c r="L30" i="3"/>
  <c r="V52" i="3"/>
  <c r="L33" i="3"/>
  <c r="G46" i="3"/>
  <c r="V69" i="3"/>
  <c r="AA41" i="3"/>
  <c r="L22" i="3"/>
  <c r="Q9" i="3"/>
  <c r="AA6" i="3"/>
  <c r="L13" i="3"/>
  <c r="V19" i="3"/>
  <c r="G26" i="3"/>
  <c r="AA39" i="3"/>
  <c r="V65" i="3"/>
  <c r="V39" i="3"/>
  <c r="Q52" i="3"/>
  <c r="Q65" i="3"/>
  <c r="L64" i="3"/>
  <c r="V38" i="3"/>
  <c r="V20" i="3"/>
  <c r="AA7" i="3"/>
  <c r="V7" i="3"/>
  <c r="G14" i="3"/>
  <c r="Q20" i="3"/>
  <c r="AA26" i="3"/>
  <c r="G43" i="3"/>
  <c r="Q28" i="3"/>
  <c r="L41" i="3"/>
  <c r="G54" i="3"/>
  <c r="AA67" i="3"/>
  <c r="G61" i="3"/>
  <c r="Q35" i="3"/>
  <c r="G19" i="3"/>
  <c r="L6" i="3"/>
  <c r="Q8" i="3"/>
  <c r="AA14" i="3"/>
  <c r="L21" i="3"/>
  <c r="V27" i="3"/>
  <c r="L46" i="3"/>
  <c r="G30" i="3"/>
  <c r="AA42" i="3"/>
  <c r="AA57" i="3"/>
  <c r="L32" i="3"/>
  <c r="Q17" i="3"/>
  <c r="L3" i="3"/>
  <c r="L9" i="3"/>
  <c r="V15" i="3"/>
  <c r="G22" i="3"/>
  <c r="V28" i="3"/>
  <c r="Q49" i="3"/>
  <c r="V31" i="3"/>
  <c r="Q44" i="3"/>
  <c r="L57" i="3"/>
  <c r="AA58" i="3"/>
  <c r="Q51" i="3"/>
  <c r="G27" i="3"/>
  <c r="L14" i="3"/>
  <c r="AA4" i="3"/>
  <c r="AA10" i="3"/>
  <c r="L17" i="3"/>
  <c r="V23" i="3"/>
  <c r="AA31" i="3"/>
  <c r="AA55" i="3"/>
  <c r="AA34" i="3"/>
  <c r="V47" i="3"/>
  <c r="Q60" i="3"/>
  <c r="Q25" i="3"/>
  <c r="V11" i="3"/>
  <c r="Q24" i="3"/>
  <c r="Q33" i="3"/>
  <c r="G59" i="3"/>
  <c r="Q36" i="3"/>
  <c r="L49" i="3"/>
  <c r="G62" i="3"/>
  <c r="L48" i="3"/>
  <c r="V12" i="3"/>
  <c r="Q5" i="3"/>
  <c r="G18" i="3"/>
  <c r="G45" i="3"/>
  <c r="AA23" i="3"/>
  <c r="G11" i="3"/>
  <c r="G6" i="3"/>
  <c r="Q12" i="3"/>
  <c r="AA18" i="3"/>
  <c r="L25" i="3"/>
  <c r="V36" i="3"/>
  <c r="L62" i="3"/>
  <c r="G38" i="3"/>
  <c r="AA50" i="3"/>
  <c r="K7" i="4"/>
  <c r="V71" i="3"/>
  <c r="L65" i="3"/>
  <c r="AA61" i="3"/>
  <c r="V58" i="3"/>
  <c r="Q55" i="3"/>
  <c r="L52" i="3"/>
  <c r="G49" i="3"/>
  <c r="AA45" i="3"/>
  <c r="V42" i="3"/>
  <c r="Q39" i="3"/>
  <c r="L36" i="3"/>
  <c r="G33" i="3"/>
  <c r="AA29" i="3"/>
  <c r="Q27" i="3"/>
  <c r="AA25" i="3"/>
  <c r="L24" i="3"/>
  <c r="V22" i="3"/>
  <c r="G21" i="3"/>
  <c r="Q19" i="3"/>
  <c r="AA17" i="3"/>
  <c r="L16" i="3"/>
  <c r="V14" i="3"/>
  <c r="G13" i="3"/>
  <c r="Q11" i="3"/>
  <c r="AA9" i="3"/>
  <c r="L8" i="3"/>
  <c r="V6" i="3"/>
  <c r="L4" i="3"/>
  <c r="Q3" i="3"/>
  <c r="V67" i="3"/>
  <c r="Q63" i="3"/>
  <c r="L60" i="3"/>
  <c r="G57" i="3"/>
  <c r="AA53" i="3"/>
  <c r="V50" i="3"/>
  <c r="Q47" i="3"/>
  <c r="L44" i="3"/>
  <c r="G41" i="3"/>
  <c r="AA37" i="3"/>
  <c r="V34" i="3"/>
  <c r="Q31" i="3"/>
  <c r="L28" i="3"/>
  <c r="V26" i="3"/>
  <c r="G25" i="3"/>
  <c r="Q23" i="3"/>
  <c r="AA21" i="3"/>
  <c r="L20" i="3"/>
  <c r="V18" i="3"/>
  <c r="G17" i="3"/>
  <c r="Q15" i="3"/>
  <c r="AA13" i="3"/>
  <c r="L12" i="3"/>
  <c r="V10" i="3"/>
  <c r="G9" i="3"/>
  <c r="Q7" i="3"/>
  <c r="L5" i="3"/>
  <c r="V4" i="3"/>
  <c r="AA3" i="3"/>
  <c r="G3" i="3"/>
  <c r="AA70" i="3"/>
  <c r="AA68" i="3"/>
  <c r="Q67" i="3"/>
  <c r="AA65" i="3"/>
  <c r="AA64" i="3"/>
  <c r="G64" i="3"/>
  <c r="L63" i="3"/>
  <c r="Q62" i="3"/>
  <c r="V61" i="3"/>
  <c r="AA60" i="3"/>
  <c r="G60" i="3"/>
  <c r="L59" i="3"/>
  <c r="Q58" i="3"/>
  <c r="V57" i="3"/>
  <c r="AA56" i="3"/>
  <c r="G56" i="3"/>
  <c r="L55" i="3"/>
  <c r="Q54" i="3"/>
  <c r="V53" i="3"/>
  <c r="AA52" i="3"/>
  <c r="G52" i="3"/>
  <c r="L51" i="3"/>
  <c r="Q50" i="3"/>
  <c r="V49" i="3"/>
  <c r="AA48" i="3"/>
  <c r="G48" i="3"/>
  <c r="L47" i="3"/>
  <c r="Q46" i="3"/>
  <c r="V45" i="3"/>
  <c r="AA44" i="3"/>
  <c r="G44" i="3"/>
  <c r="L43" i="3"/>
  <c r="Q42" i="3"/>
  <c r="V41" i="3"/>
  <c r="AA40" i="3"/>
  <c r="G40" i="3"/>
  <c r="L39" i="3"/>
  <c r="Q38" i="3"/>
  <c r="V37" i="3"/>
  <c r="AA36" i="3"/>
  <c r="G36" i="3"/>
  <c r="L35" i="3"/>
  <c r="Q34" i="3"/>
  <c r="V33" i="3"/>
  <c r="AA32" i="3"/>
  <c r="G32" i="3"/>
  <c r="L31" i="3"/>
  <c r="Q30" i="3"/>
  <c r="V29" i="3"/>
  <c r="AA28" i="3"/>
  <c r="V70" i="3"/>
  <c r="AA66" i="3"/>
  <c r="V64" i="3"/>
  <c r="G63" i="3"/>
  <c r="Q61" i="3"/>
  <c r="AA59" i="3"/>
  <c r="L58" i="3"/>
  <c r="V56" i="3"/>
  <c r="G55" i="3"/>
  <c r="Q53" i="3"/>
  <c r="AA51" i="3"/>
  <c r="L50" i="3"/>
  <c r="V48" i="3"/>
  <c r="G47" i="3"/>
  <c r="Q45" i="3"/>
  <c r="AA43" i="3"/>
  <c r="L42" i="3"/>
  <c r="V40" i="3"/>
  <c r="G39" i="3"/>
  <c r="Q37" i="3"/>
  <c r="AA35" i="3"/>
  <c r="L34" i="3"/>
  <c r="Q66" i="3"/>
  <c r="V62" i="3"/>
  <c r="Q59" i="3"/>
  <c r="L56" i="3"/>
  <c r="G53" i="3"/>
  <c r="AA49" i="3"/>
  <c r="V46" i="3"/>
  <c r="Q43" i="3"/>
  <c r="L40" i="3"/>
  <c r="G37" i="3"/>
  <c r="AA33" i="3"/>
  <c r="V30" i="3"/>
  <c r="AA27" i="3"/>
  <c r="L26" i="3"/>
  <c r="V24" i="3"/>
  <c r="G23" i="3"/>
  <c r="Q21" i="3"/>
  <c r="AA19" i="3"/>
  <c r="L18" i="3"/>
  <c r="V16" i="3"/>
  <c r="G15" i="3"/>
  <c r="Q13" i="3"/>
  <c r="AA11" i="3"/>
  <c r="L10" i="3"/>
  <c r="V8" i="3"/>
  <c r="G7" i="3"/>
  <c r="V5" i="3"/>
  <c r="V3" i="3"/>
  <c r="Q4" i="3"/>
  <c r="G5" i="3"/>
  <c r="AA5" i="3"/>
  <c r="Q6" i="3"/>
  <c r="L7" i="3"/>
  <c r="G8" i="3"/>
  <c r="AA8" i="3"/>
  <c r="V9" i="3"/>
  <c r="Q10" i="3"/>
  <c r="L11" i="3"/>
  <c r="G12" i="3"/>
  <c r="AA12" i="3"/>
  <c r="V13" i="3"/>
  <c r="Q14" i="3"/>
  <c r="L15" i="3"/>
  <c r="G16" i="3"/>
  <c r="AA16" i="3"/>
  <c r="V17" i="3"/>
  <c r="Q18" i="3"/>
  <c r="L19" i="3"/>
  <c r="G20" i="3"/>
  <c r="AA20" i="3"/>
  <c r="V21" i="3"/>
  <c r="Q22" i="3"/>
  <c r="L23" i="3"/>
  <c r="G24" i="3"/>
  <c r="AA24" i="3"/>
  <c r="V25" i="3"/>
  <c r="Q26" i="3"/>
  <c r="L27" i="3"/>
  <c r="G28" i="3"/>
  <c r="Q29" i="3"/>
  <c r="G31" i="3"/>
  <c r="V32" i="3"/>
  <c r="G35" i="3"/>
  <c r="L38" i="3"/>
  <c r="Q41" i="3"/>
  <c r="V44" i="3"/>
  <c r="AA47" i="3"/>
  <c r="G51" i="3"/>
  <c r="L54" i="3"/>
  <c r="Q57" i="3"/>
  <c r="V60" i="3"/>
  <c r="AA63" i="3"/>
  <c r="V68" i="3"/>
  <c r="L29" i="3"/>
  <c r="AA30" i="3"/>
  <c r="Q32" i="3"/>
  <c r="G34" i="3"/>
  <c r="V35" i="3"/>
  <c r="L37" i="3"/>
  <c r="AA38" i="3"/>
  <c r="Q40" i="3"/>
  <c r="G42" i="3"/>
  <c r="V43" i="3"/>
  <c r="L45" i="3"/>
  <c r="AA46" i="3"/>
  <c r="Q48" i="3"/>
  <c r="G50" i="3"/>
  <c r="V51" i="3"/>
  <c r="L53" i="3"/>
  <c r="AA54" i="3"/>
  <c r="Q56" i="3"/>
  <c r="G58" i="3"/>
  <c r="V59" i="3"/>
  <c r="L61" i="3"/>
  <c r="AA62" i="3"/>
  <c r="Q64" i="3"/>
  <c r="V66" i="3"/>
  <c r="AA69" i="3"/>
  <c r="K13" i="4"/>
  <c r="K14" i="4"/>
  <c r="K5" i="4"/>
  <c r="K9" i="4"/>
  <c r="K4" i="4"/>
  <c r="K6" i="4"/>
  <c r="K12" i="4"/>
  <c r="K8" i="4"/>
  <c r="K15" i="4"/>
  <c r="K11" i="4"/>
  <c r="F18" i="1"/>
  <c r="F19" i="1" s="1"/>
  <c r="F6" i="1"/>
  <c r="F12" i="1"/>
  <c r="F13" i="1" s="1"/>
  <c r="C7" i="1"/>
  <c r="F29" i="1"/>
  <c r="G7" i="2"/>
  <c r="F24" i="1" a="1"/>
  <c r="F24" i="1" l="1"/>
  <c r="F25" i="1" s="1"/>
  <c r="F7" i="1"/>
  <c r="F35" i="1"/>
  <c r="G8" i="2"/>
  <c r="B9" i="1"/>
  <c r="C8" i="1"/>
  <c r="F30" i="1" a="1"/>
  <c r="F30" i="1" l="1"/>
  <c r="B10" i="1"/>
  <c r="C9" i="1"/>
  <c r="F41" i="1"/>
  <c r="G9" i="2"/>
  <c r="F36" i="1" a="1"/>
  <c r="F36" i="1" l="1"/>
  <c r="F37" i="1" s="1"/>
  <c r="F31" i="1"/>
  <c r="G10" i="2"/>
  <c r="F47" i="1"/>
  <c r="B11" i="1"/>
  <c r="C10" i="1"/>
  <c r="F42" i="1" a="1"/>
  <c r="F42" i="1" l="1"/>
  <c r="F43" i="1" s="1"/>
  <c r="B12" i="1"/>
  <c r="C11" i="1"/>
  <c r="F53" i="1"/>
  <c r="G11" i="2"/>
  <c r="F48" i="1" a="1"/>
  <c r="F48" i="1" l="1"/>
  <c r="F49" i="1" s="1"/>
  <c r="G12" i="2"/>
  <c r="F59" i="1"/>
  <c r="B13" i="1"/>
  <c r="C12" i="1"/>
  <c r="F54" i="1" a="1"/>
  <c r="F54" i="1" l="1"/>
  <c r="F55" i="1" s="1"/>
  <c r="B14" i="1"/>
  <c r="C13" i="1"/>
  <c r="F65" i="1"/>
  <c r="G13" i="2"/>
  <c r="F60" i="1" a="1"/>
  <c r="F60" i="1" l="1"/>
  <c r="F61" i="1" s="1"/>
  <c r="G14" i="2"/>
  <c r="F71" i="1"/>
  <c r="B15" i="1"/>
  <c r="C14" i="1"/>
  <c r="F72" i="1" a="1"/>
  <c r="F66" i="1" a="1"/>
  <c r="F72" i="1" l="1"/>
  <c r="F73" i="1" s="1"/>
  <c r="F66" i="1"/>
  <c r="B16" i="1"/>
  <c r="C15" i="1"/>
  <c r="F67" i="1" l="1"/>
  <c r="D10" i="1" s="1"/>
  <c r="E10" i="1" s="1"/>
  <c r="B17" i="1"/>
  <c r="C16" i="1"/>
  <c r="D15" i="1" l="1"/>
  <c r="E15" i="1" s="1"/>
  <c r="D11" i="1"/>
  <c r="E11" i="1" s="1"/>
  <c r="D6" i="1"/>
  <c r="E6" i="1" s="1"/>
  <c r="D7" i="1"/>
  <c r="E7" i="1" s="1"/>
  <c r="D13" i="1"/>
  <c r="E13" i="1" s="1"/>
  <c r="D16" i="1"/>
  <c r="E16" i="1" s="1"/>
  <c r="C10" i="2"/>
  <c r="C11" i="2"/>
  <c r="C6" i="3"/>
  <c r="D14" i="1"/>
  <c r="E14" i="1" s="1"/>
  <c r="D12" i="1"/>
  <c r="E12" i="1" s="1"/>
  <c r="D9" i="1"/>
  <c r="E9" i="1" s="1"/>
  <c r="D8" i="1"/>
  <c r="E8" i="1" s="1"/>
  <c r="D17" i="1"/>
  <c r="B18" i="1"/>
  <c r="C17" i="1"/>
  <c r="C13" i="15" l="1"/>
  <c r="C12" i="15"/>
  <c r="D12" i="12"/>
  <c r="D11" i="12"/>
  <c r="C12" i="9"/>
  <c r="C13" i="9"/>
  <c r="E17" i="1"/>
  <c r="C23" i="4"/>
  <c r="C22" i="4"/>
  <c r="C18" i="1"/>
  <c r="B19" i="1"/>
  <c r="D18" i="1"/>
  <c r="B20" i="1" l="1"/>
  <c r="C19" i="1"/>
  <c r="D19" i="1"/>
  <c r="E18" i="1"/>
  <c r="E19" i="1" l="1"/>
  <c r="D20" i="1"/>
  <c r="B21" i="1"/>
  <c r="C20" i="1"/>
  <c r="E20" i="1" l="1"/>
  <c r="B22" i="1"/>
  <c r="C21" i="1"/>
  <c r="D21" i="1"/>
  <c r="D22" i="1" l="1"/>
  <c r="B23" i="1"/>
  <c r="C22" i="1"/>
  <c r="E21" i="1"/>
  <c r="E22" i="1" l="1"/>
  <c r="B24" i="1"/>
  <c r="C23" i="1"/>
  <c r="D23" i="1"/>
  <c r="E23" i="1" l="1"/>
  <c r="B25" i="1"/>
  <c r="D24" i="1"/>
  <c r="C24" i="1"/>
  <c r="E24" i="1" l="1"/>
  <c r="D25" i="1"/>
  <c r="B26" i="1"/>
  <c r="C25" i="1"/>
  <c r="E25" i="1" l="1"/>
  <c r="B27" i="1"/>
  <c r="C26" i="1"/>
  <c r="D26" i="1"/>
  <c r="E26" i="1" l="1"/>
  <c r="D27" i="1"/>
  <c r="B28" i="1"/>
  <c r="C27" i="1"/>
  <c r="E27" i="1" l="1"/>
  <c r="B29" i="1"/>
  <c r="C28" i="1"/>
  <c r="D28" i="1"/>
  <c r="E28" i="1" l="1"/>
  <c r="D29" i="1"/>
  <c r="B30" i="1"/>
  <c r="C29" i="1"/>
  <c r="E29" i="1" l="1"/>
  <c r="C30" i="1"/>
  <c r="B31" i="1"/>
  <c r="D30" i="1"/>
  <c r="B32" i="1" l="1"/>
  <c r="C31" i="1"/>
  <c r="D31" i="1"/>
  <c r="E30" i="1"/>
  <c r="E31" i="1" l="1"/>
  <c r="D32" i="1"/>
  <c r="B33" i="1"/>
  <c r="C32" i="1"/>
  <c r="E32" i="1" l="1"/>
  <c r="B34" i="1"/>
  <c r="C33" i="1"/>
  <c r="D33" i="1"/>
  <c r="E33" i="1" l="1"/>
  <c r="D34" i="1"/>
  <c r="B35" i="1"/>
  <c r="C34" i="1"/>
  <c r="E34" i="1" l="1"/>
  <c r="B36" i="1"/>
  <c r="C35" i="1"/>
  <c r="D35" i="1"/>
  <c r="E35" i="1" l="1"/>
  <c r="B37" i="1"/>
  <c r="D36" i="1"/>
  <c r="C36" i="1"/>
  <c r="E36" i="1" l="1"/>
  <c r="D37" i="1"/>
  <c r="B38" i="1"/>
  <c r="C37" i="1"/>
  <c r="E37" i="1" l="1"/>
  <c r="B39" i="1"/>
  <c r="C38" i="1"/>
  <c r="D38" i="1"/>
  <c r="E38" i="1" l="1"/>
  <c r="D39" i="1"/>
  <c r="B40" i="1"/>
  <c r="C39" i="1"/>
  <c r="E39" i="1" l="1"/>
  <c r="B41" i="1"/>
  <c r="C40" i="1"/>
  <c r="D40" i="1"/>
  <c r="E40" i="1" l="1"/>
  <c r="D41" i="1"/>
  <c r="B42" i="1"/>
  <c r="C41" i="1"/>
  <c r="E41" i="1" l="1"/>
  <c r="C42" i="1"/>
  <c r="B43" i="1"/>
  <c r="D42" i="1"/>
  <c r="B44" i="1" l="1"/>
  <c r="C43" i="1"/>
  <c r="D43" i="1"/>
  <c r="E42" i="1"/>
  <c r="E43" i="1" l="1"/>
  <c r="D44" i="1"/>
  <c r="B45" i="1"/>
  <c r="C44" i="1"/>
  <c r="E44" i="1" l="1"/>
  <c r="B46" i="1"/>
  <c r="C45" i="1"/>
  <c r="D45" i="1"/>
  <c r="E45" i="1" l="1"/>
  <c r="D46" i="1"/>
  <c r="B47" i="1"/>
  <c r="C46" i="1"/>
  <c r="E46" i="1" l="1"/>
  <c r="B48" i="1"/>
  <c r="C47" i="1"/>
  <c r="D47" i="1"/>
  <c r="E47" i="1" l="1"/>
  <c r="B49" i="1"/>
  <c r="D48" i="1"/>
  <c r="C48" i="1"/>
  <c r="E48" i="1" l="1"/>
  <c r="D49" i="1"/>
  <c r="B50" i="1"/>
  <c r="C49" i="1"/>
  <c r="E49" i="1" l="1"/>
  <c r="B51" i="1"/>
  <c r="C50" i="1"/>
  <c r="D50" i="1"/>
  <c r="E50" i="1" l="1"/>
  <c r="D51" i="1"/>
  <c r="B52" i="1"/>
  <c r="C51" i="1"/>
  <c r="E51" i="1" l="1"/>
  <c r="B53" i="1"/>
  <c r="C52" i="1"/>
  <c r="D52" i="1"/>
  <c r="E52" i="1" l="1"/>
  <c r="D53" i="1"/>
  <c r="B54" i="1"/>
  <c r="C53" i="1"/>
  <c r="E53" i="1" l="1"/>
  <c r="C54" i="1"/>
  <c r="B55" i="1"/>
  <c r="D54" i="1"/>
  <c r="B56" i="1" l="1"/>
  <c r="C55" i="1"/>
  <c r="D55" i="1"/>
  <c r="E54" i="1"/>
  <c r="E55" i="1" l="1"/>
  <c r="D56" i="1"/>
  <c r="B57" i="1"/>
  <c r="C56" i="1"/>
  <c r="E56" i="1" l="1"/>
  <c r="B58" i="1"/>
  <c r="C57" i="1"/>
  <c r="D57" i="1"/>
  <c r="E57" i="1" l="1"/>
  <c r="D58" i="1"/>
  <c r="B59" i="1"/>
  <c r="C58" i="1"/>
  <c r="E58" i="1" l="1"/>
  <c r="B60" i="1"/>
  <c r="C59" i="1"/>
  <c r="D59" i="1"/>
  <c r="E59" i="1" l="1"/>
  <c r="B61" i="1"/>
  <c r="D60" i="1"/>
  <c r="C60" i="1"/>
  <c r="E60" i="1" l="1"/>
  <c r="D61" i="1"/>
  <c r="B62" i="1"/>
  <c r="C61" i="1"/>
  <c r="E61" i="1" l="1"/>
  <c r="B63" i="1"/>
  <c r="C62" i="1"/>
  <c r="D62" i="1"/>
  <c r="E62" i="1" l="1"/>
  <c r="D63" i="1"/>
  <c r="B64" i="1"/>
  <c r="C63" i="1"/>
  <c r="E63" i="1" l="1"/>
  <c r="B65" i="1"/>
  <c r="C64" i="1"/>
  <c r="D64" i="1"/>
  <c r="E64" i="1" l="1"/>
  <c r="D65" i="1"/>
  <c r="B66" i="1"/>
  <c r="C65" i="1"/>
  <c r="E65" i="1" l="1"/>
  <c r="C66" i="1"/>
  <c r="B67" i="1"/>
  <c r="D66" i="1"/>
  <c r="B68" i="1" l="1"/>
  <c r="C67" i="1"/>
  <c r="D67" i="1"/>
  <c r="E66" i="1"/>
  <c r="E67" i="1" l="1"/>
  <c r="D68" i="1"/>
  <c r="B69" i="1"/>
  <c r="C68" i="1"/>
  <c r="E68" i="1" l="1"/>
  <c r="B70" i="1"/>
  <c r="C69" i="1"/>
  <c r="D69" i="1"/>
  <c r="E69" i="1" l="1"/>
  <c r="D70" i="1"/>
  <c r="B71" i="1"/>
  <c r="C70" i="1"/>
  <c r="E70" i="1" l="1"/>
  <c r="B72" i="1"/>
  <c r="C71" i="1"/>
  <c r="D71" i="1"/>
  <c r="E71" i="1" l="1"/>
  <c r="B73" i="1"/>
  <c r="D72" i="1"/>
  <c r="C72" i="1"/>
  <c r="E72" i="1" l="1"/>
  <c r="D73" i="1"/>
  <c r="B74" i="1"/>
  <c r="C73" i="1"/>
  <c r="E73" i="1" l="1"/>
  <c r="B75" i="1"/>
  <c r="C74" i="1"/>
  <c r="D74" i="1"/>
  <c r="E74" i="1" l="1"/>
  <c r="D75" i="1"/>
  <c r="B76" i="1"/>
  <c r="C75" i="1"/>
  <c r="E75" i="1" l="1"/>
  <c r="B77" i="1"/>
  <c r="C76" i="1"/>
  <c r="D76" i="1"/>
  <c r="E76" i="1" l="1"/>
  <c r="B78" i="1"/>
  <c r="D77" i="1"/>
  <c r="C77" i="1"/>
  <c r="E77" i="1" l="1"/>
  <c r="B79" i="1"/>
  <c r="D78" i="1"/>
  <c r="C78" i="1"/>
  <c r="E78" i="1" l="1"/>
  <c r="B80" i="1"/>
  <c r="D79" i="1"/>
  <c r="C79" i="1"/>
  <c r="E79" i="1" l="1"/>
  <c r="B81" i="1"/>
  <c r="D80" i="1"/>
  <c r="C80" i="1"/>
  <c r="E80" i="1" l="1"/>
  <c r="B82" i="1"/>
  <c r="D81" i="1"/>
  <c r="C81" i="1"/>
  <c r="E81" i="1" l="1"/>
  <c r="B83" i="1"/>
  <c r="D82" i="1"/>
  <c r="C82" i="1"/>
  <c r="E82" i="1" l="1"/>
  <c r="B84" i="1"/>
  <c r="D83" i="1"/>
  <c r="C83" i="1"/>
  <c r="E83" i="1" l="1"/>
  <c r="B85" i="1"/>
  <c r="D84" i="1"/>
  <c r="C84" i="1"/>
  <c r="E84" i="1" l="1"/>
  <c r="B86" i="1"/>
  <c r="D85" i="1"/>
  <c r="C85" i="1"/>
  <c r="E85" i="1" l="1"/>
  <c r="B87" i="1"/>
  <c r="D86" i="1"/>
  <c r="C86" i="1"/>
  <c r="E86" i="1" l="1"/>
  <c r="B88" i="1"/>
  <c r="D87" i="1"/>
  <c r="C87" i="1"/>
  <c r="E87" i="1" l="1"/>
  <c r="B89" i="1"/>
  <c r="D88" i="1"/>
  <c r="C88" i="1"/>
  <c r="E88" i="1" l="1"/>
  <c r="B90" i="1"/>
  <c r="D89" i="1"/>
  <c r="C89" i="1"/>
  <c r="E89" i="1" l="1"/>
  <c r="B91" i="1"/>
  <c r="D90" i="1"/>
  <c r="C90" i="1"/>
  <c r="E90" i="1" l="1"/>
  <c r="B92" i="1"/>
  <c r="D91" i="1"/>
  <c r="C91" i="1"/>
  <c r="E91" i="1" l="1"/>
  <c r="B93" i="1"/>
  <c r="D92" i="1"/>
  <c r="C92" i="1"/>
  <c r="E92" i="1" l="1"/>
  <c r="B94" i="1"/>
  <c r="D93" i="1"/>
  <c r="C93" i="1"/>
  <c r="E93" i="1" l="1"/>
  <c r="B95" i="1"/>
  <c r="D94" i="1"/>
  <c r="C94" i="1"/>
  <c r="E94" i="1" l="1"/>
  <c r="B96" i="1"/>
  <c r="D95" i="1"/>
  <c r="C95" i="1"/>
  <c r="E95" i="1" l="1"/>
  <c r="B97" i="1"/>
  <c r="D96" i="1"/>
  <c r="C96" i="1"/>
  <c r="E96" i="1" l="1"/>
  <c r="B98" i="1"/>
  <c r="D97" i="1"/>
  <c r="C97" i="1"/>
  <c r="E97" i="1" l="1"/>
  <c r="B99" i="1"/>
  <c r="D98" i="1"/>
  <c r="C98" i="1"/>
  <c r="E98" i="1" l="1"/>
  <c r="B100" i="1"/>
  <c r="D99" i="1"/>
  <c r="C99" i="1"/>
  <c r="E99" i="1" l="1"/>
  <c r="B101" i="1"/>
  <c r="D100" i="1"/>
  <c r="C100" i="1"/>
  <c r="E100" i="1" l="1"/>
  <c r="B102" i="1"/>
  <c r="D101" i="1"/>
  <c r="C101" i="1"/>
  <c r="E101" i="1" l="1"/>
  <c r="B103" i="1"/>
  <c r="D102" i="1"/>
  <c r="C102" i="1"/>
  <c r="E102" i="1" l="1"/>
  <c r="B104" i="1"/>
  <c r="D103" i="1"/>
  <c r="C103" i="1"/>
  <c r="E103" i="1" l="1"/>
  <c r="B105" i="1"/>
  <c r="D104" i="1"/>
  <c r="C104" i="1"/>
  <c r="E104" i="1" l="1"/>
  <c r="B106" i="1"/>
  <c r="D105" i="1"/>
  <c r="C105" i="1"/>
  <c r="E105" i="1" l="1"/>
  <c r="B107" i="1"/>
  <c r="D106" i="1"/>
  <c r="C106" i="1"/>
  <c r="E106" i="1" l="1"/>
  <c r="B108" i="1"/>
  <c r="D107" i="1"/>
  <c r="C107" i="1"/>
  <c r="E107" i="1" l="1"/>
  <c r="B109" i="1"/>
  <c r="D108" i="1"/>
  <c r="C108" i="1"/>
  <c r="E108" i="1" l="1"/>
  <c r="B110" i="1"/>
  <c r="D109" i="1"/>
  <c r="C109" i="1"/>
  <c r="E109" i="1" l="1"/>
  <c r="B111" i="1"/>
  <c r="D110" i="1"/>
  <c r="C110" i="1"/>
  <c r="E110" i="1" l="1"/>
  <c r="B112" i="1"/>
  <c r="D111" i="1"/>
  <c r="C111" i="1"/>
  <c r="E111" i="1" l="1"/>
  <c r="B113" i="1"/>
  <c r="D112" i="1"/>
  <c r="C112" i="1"/>
  <c r="E112" i="1" l="1"/>
  <c r="B114" i="1"/>
  <c r="D113" i="1"/>
  <c r="C113" i="1"/>
  <c r="E113" i="1" l="1"/>
  <c r="B115" i="1"/>
  <c r="D114" i="1"/>
  <c r="C114" i="1"/>
  <c r="E114" i="1" l="1"/>
  <c r="B116" i="1"/>
  <c r="D115" i="1"/>
  <c r="C115" i="1"/>
  <c r="E115" i="1" l="1"/>
  <c r="B117" i="1"/>
  <c r="D116" i="1"/>
  <c r="C116" i="1"/>
  <c r="E116" i="1" l="1"/>
  <c r="B118" i="1"/>
  <c r="D117" i="1"/>
  <c r="C117" i="1"/>
  <c r="E117" i="1" l="1"/>
  <c r="B119" i="1"/>
  <c r="D118" i="1"/>
  <c r="C118" i="1"/>
  <c r="E118" i="1" l="1"/>
  <c r="B120" i="1"/>
  <c r="D119" i="1"/>
  <c r="C119" i="1"/>
  <c r="E119" i="1" l="1"/>
  <c r="B121" i="1"/>
  <c r="D120" i="1"/>
  <c r="C120" i="1"/>
  <c r="E120" i="1" l="1"/>
  <c r="B122" i="1"/>
  <c r="D121" i="1"/>
  <c r="C121" i="1"/>
  <c r="E121" i="1" l="1"/>
  <c r="B123" i="1"/>
  <c r="D122" i="1"/>
  <c r="C122" i="1"/>
  <c r="E122" i="1" l="1"/>
  <c r="B124" i="1"/>
  <c r="D123" i="1"/>
  <c r="C123" i="1"/>
  <c r="E123" i="1" l="1"/>
  <c r="B125" i="1"/>
  <c r="D124" i="1"/>
  <c r="C124" i="1"/>
  <c r="E124" i="1" l="1"/>
  <c r="B126" i="1"/>
  <c r="D125" i="1"/>
  <c r="C125" i="1"/>
  <c r="E125" i="1" l="1"/>
  <c r="B127" i="1"/>
  <c r="D126" i="1"/>
  <c r="C126" i="1"/>
  <c r="E126" i="1" l="1"/>
  <c r="B128" i="1"/>
  <c r="D127" i="1"/>
  <c r="C127" i="1"/>
  <c r="E127" i="1" l="1"/>
  <c r="B129" i="1"/>
  <c r="D128" i="1"/>
  <c r="C128" i="1"/>
  <c r="E128" i="1" l="1"/>
  <c r="B130" i="1"/>
  <c r="D129" i="1"/>
  <c r="C129" i="1"/>
  <c r="E129" i="1" l="1"/>
  <c r="B131" i="1"/>
  <c r="D130" i="1"/>
  <c r="C130" i="1"/>
  <c r="E130" i="1" l="1"/>
  <c r="B132" i="1"/>
  <c r="D131" i="1"/>
  <c r="C131" i="1"/>
  <c r="E131" i="1" l="1"/>
  <c r="B133" i="1"/>
  <c r="D132" i="1"/>
  <c r="C132" i="1"/>
  <c r="E132" i="1" l="1"/>
  <c r="B134" i="1"/>
  <c r="D133" i="1"/>
  <c r="C133" i="1"/>
  <c r="E133" i="1" l="1"/>
  <c r="B135" i="1"/>
  <c r="D134" i="1"/>
  <c r="C134" i="1"/>
  <c r="E134" i="1" l="1"/>
  <c r="B136" i="1"/>
  <c r="D135" i="1"/>
  <c r="C135" i="1"/>
  <c r="E135" i="1" l="1"/>
  <c r="B137" i="1"/>
  <c r="D136" i="1"/>
  <c r="C136" i="1"/>
  <c r="E136" i="1" l="1"/>
  <c r="B138" i="1"/>
  <c r="D137" i="1"/>
  <c r="C137" i="1"/>
  <c r="E137" i="1" l="1"/>
  <c r="B139" i="1"/>
  <c r="D138" i="1"/>
  <c r="C138" i="1"/>
  <c r="E138" i="1" l="1"/>
  <c r="B140" i="1"/>
  <c r="D139" i="1"/>
  <c r="C139" i="1"/>
  <c r="E139" i="1" l="1"/>
  <c r="B141" i="1"/>
  <c r="D140" i="1"/>
  <c r="C140" i="1"/>
  <c r="E140" i="1" l="1"/>
  <c r="B142" i="1"/>
  <c r="D141" i="1"/>
  <c r="C141" i="1"/>
  <c r="E141" i="1" l="1"/>
  <c r="B143" i="1"/>
  <c r="D142" i="1"/>
  <c r="C142" i="1"/>
  <c r="E142" i="1" l="1"/>
  <c r="B144" i="1"/>
  <c r="D143" i="1"/>
  <c r="C143" i="1"/>
  <c r="E143" i="1" l="1"/>
  <c r="B145" i="1"/>
  <c r="D144" i="1"/>
  <c r="C144" i="1"/>
  <c r="E144" i="1" l="1"/>
  <c r="B146" i="1"/>
  <c r="D145" i="1"/>
  <c r="C145" i="1"/>
  <c r="E145" i="1" l="1"/>
  <c r="B147" i="1"/>
  <c r="D146" i="1"/>
  <c r="C146" i="1"/>
  <c r="E146" i="1" l="1"/>
  <c r="B148" i="1"/>
  <c r="D147" i="1"/>
  <c r="C147" i="1"/>
  <c r="E147" i="1" l="1"/>
  <c r="B149" i="1"/>
  <c r="D148" i="1"/>
  <c r="C148" i="1"/>
  <c r="E148" i="1" l="1"/>
  <c r="B150" i="1"/>
  <c r="D149" i="1"/>
  <c r="C149" i="1"/>
  <c r="E149" i="1" l="1"/>
  <c r="B151" i="1"/>
  <c r="D150" i="1"/>
  <c r="C150" i="1"/>
  <c r="E150" i="1" l="1"/>
  <c r="B152" i="1"/>
  <c r="D151" i="1"/>
  <c r="C151" i="1"/>
  <c r="E151" i="1" l="1"/>
  <c r="B153" i="1"/>
  <c r="D152" i="1"/>
  <c r="C152" i="1"/>
  <c r="E152" i="1" l="1"/>
  <c r="B154" i="1"/>
  <c r="D153" i="1"/>
  <c r="C153" i="1"/>
  <c r="E153" i="1" l="1"/>
  <c r="B155" i="1"/>
  <c r="D154" i="1"/>
  <c r="C154" i="1"/>
  <c r="E154" i="1" l="1"/>
  <c r="B156" i="1"/>
  <c r="D155" i="1"/>
  <c r="C155" i="1"/>
  <c r="E155" i="1" l="1"/>
  <c r="B157" i="1"/>
  <c r="D156" i="1"/>
  <c r="C156" i="1"/>
  <c r="E156" i="1" l="1"/>
  <c r="B158" i="1"/>
  <c r="D157" i="1"/>
  <c r="C157" i="1"/>
  <c r="E157" i="1" l="1"/>
  <c r="B159" i="1"/>
  <c r="D158" i="1"/>
  <c r="C158" i="1"/>
  <c r="E158" i="1" l="1"/>
  <c r="B160" i="1"/>
  <c r="D159" i="1"/>
  <c r="C159" i="1"/>
  <c r="E159" i="1" l="1"/>
  <c r="B161" i="1"/>
  <c r="D160" i="1"/>
  <c r="C160" i="1"/>
  <c r="E160" i="1" l="1"/>
  <c r="B162" i="1"/>
  <c r="D161" i="1"/>
  <c r="C161" i="1"/>
  <c r="E161" i="1" l="1"/>
  <c r="B163" i="1"/>
  <c r="D162" i="1"/>
  <c r="C162" i="1"/>
  <c r="E162" i="1" l="1"/>
  <c r="B164" i="1"/>
  <c r="D163" i="1"/>
  <c r="C163" i="1"/>
  <c r="E163" i="1" l="1"/>
  <c r="B165" i="1"/>
  <c r="D164" i="1"/>
  <c r="C164" i="1"/>
  <c r="E164" i="1" l="1"/>
  <c r="B166" i="1"/>
  <c r="D165" i="1"/>
  <c r="C165" i="1"/>
  <c r="E165" i="1" l="1"/>
  <c r="B167" i="1"/>
  <c r="D166" i="1"/>
  <c r="C166" i="1"/>
  <c r="E166" i="1" l="1"/>
  <c r="B168" i="1"/>
  <c r="D167" i="1"/>
  <c r="C167" i="1"/>
  <c r="E167" i="1" l="1"/>
  <c r="B169" i="1"/>
  <c r="D168" i="1"/>
  <c r="C168" i="1"/>
  <c r="E168" i="1" l="1"/>
  <c r="B170" i="1"/>
  <c r="D169" i="1"/>
  <c r="C169" i="1"/>
  <c r="E169" i="1" l="1"/>
  <c r="B171" i="1"/>
  <c r="D170" i="1"/>
  <c r="C170" i="1"/>
  <c r="E170" i="1" l="1"/>
  <c r="B172" i="1"/>
  <c r="D171" i="1"/>
  <c r="C171" i="1"/>
  <c r="E171" i="1" l="1"/>
  <c r="B173" i="1"/>
  <c r="D172" i="1"/>
  <c r="C172" i="1"/>
  <c r="E172" i="1" l="1"/>
  <c r="B174" i="1"/>
  <c r="D173" i="1"/>
  <c r="C173" i="1"/>
  <c r="E173" i="1" l="1"/>
  <c r="B175" i="1"/>
  <c r="D174" i="1"/>
  <c r="C174" i="1"/>
  <c r="E174" i="1" l="1"/>
  <c r="B176" i="1"/>
  <c r="D175" i="1"/>
  <c r="C175" i="1"/>
  <c r="E175" i="1" l="1"/>
  <c r="B177" i="1"/>
  <c r="D176" i="1"/>
  <c r="C176" i="1"/>
  <c r="E176" i="1" l="1"/>
  <c r="B178" i="1"/>
  <c r="D177" i="1"/>
  <c r="C177" i="1"/>
  <c r="E177" i="1" l="1"/>
  <c r="B179" i="1"/>
  <c r="D178" i="1"/>
  <c r="C178" i="1"/>
  <c r="E178" i="1" l="1"/>
  <c r="B180" i="1"/>
  <c r="D179" i="1"/>
  <c r="C179" i="1"/>
  <c r="E179" i="1" l="1"/>
  <c r="B181" i="1"/>
  <c r="D180" i="1"/>
  <c r="C180" i="1"/>
  <c r="E180" i="1" l="1"/>
  <c r="B182" i="1"/>
  <c r="D181" i="1"/>
  <c r="C181" i="1"/>
  <c r="E181" i="1" l="1"/>
  <c r="B183" i="1"/>
  <c r="D182" i="1"/>
  <c r="C182" i="1"/>
  <c r="E182" i="1" l="1"/>
  <c r="B184" i="1"/>
  <c r="D183" i="1"/>
  <c r="C183" i="1"/>
  <c r="E183" i="1" l="1"/>
  <c r="B185" i="1"/>
  <c r="D184" i="1"/>
  <c r="C184" i="1"/>
  <c r="E184" i="1" l="1"/>
  <c r="B186" i="1"/>
  <c r="D185" i="1"/>
  <c r="C185" i="1"/>
  <c r="E185" i="1" l="1"/>
  <c r="B187" i="1"/>
  <c r="D186" i="1"/>
  <c r="C186" i="1"/>
  <c r="E186" i="1" l="1"/>
  <c r="B188" i="1"/>
  <c r="D187" i="1"/>
  <c r="C187" i="1"/>
  <c r="E187" i="1" l="1"/>
  <c r="B189" i="1"/>
  <c r="D188" i="1"/>
  <c r="C188" i="1"/>
  <c r="E188" i="1" l="1"/>
  <c r="B190" i="1"/>
  <c r="D189" i="1"/>
  <c r="C189" i="1"/>
  <c r="E189" i="1" l="1"/>
  <c r="B191" i="1"/>
  <c r="D190" i="1"/>
  <c r="C190" i="1"/>
  <c r="E190" i="1" l="1"/>
  <c r="B192" i="1"/>
  <c r="D191" i="1"/>
  <c r="C191" i="1"/>
  <c r="E191" i="1" l="1"/>
  <c r="B193" i="1"/>
  <c r="D192" i="1"/>
  <c r="C192" i="1"/>
  <c r="E192" i="1" l="1"/>
  <c r="B194" i="1"/>
  <c r="D193" i="1"/>
  <c r="C193" i="1"/>
  <c r="E193" i="1" l="1"/>
  <c r="B195" i="1"/>
  <c r="D194" i="1"/>
  <c r="C194" i="1"/>
  <c r="E194" i="1" l="1"/>
  <c r="B196" i="1"/>
  <c r="D195" i="1"/>
  <c r="C195" i="1"/>
  <c r="E195" i="1" l="1"/>
  <c r="B197" i="1"/>
  <c r="D196" i="1"/>
  <c r="C196" i="1"/>
  <c r="E196" i="1" l="1"/>
  <c r="B198" i="1"/>
  <c r="D197" i="1"/>
  <c r="C197" i="1"/>
  <c r="E197" i="1" l="1"/>
  <c r="B199" i="1"/>
  <c r="D198" i="1"/>
  <c r="C198" i="1"/>
  <c r="E198" i="1" l="1"/>
  <c r="B200" i="1"/>
  <c r="D199" i="1"/>
  <c r="C199" i="1"/>
  <c r="E199" i="1" l="1"/>
  <c r="B201" i="1"/>
  <c r="D200" i="1"/>
  <c r="C200" i="1"/>
  <c r="E200" i="1" l="1"/>
  <c r="B202" i="1"/>
  <c r="D201" i="1"/>
  <c r="C201" i="1"/>
  <c r="E201" i="1" l="1"/>
  <c r="B203" i="1"/>
  <c r="D202" i="1"/>
  <c r="C202" i="1"/>
  <c r="E202" i="1" l="1"/>
  <c r="B204" i="1"/>
  <c r="D203" i="1"/>
  <c r="C203" i="1"/>
  <c r="E203" i="1" l="1"/>
  <c r="B205" i="1"/>
  <c r="D204" i="1"/>
  <c r="C204" i="1"/>
  <c r="E204" i="1" l="1"/>
  <c r="B206" i="1"/>
  <c r="D205" i="1"/>
  <c r="C205" i="1"/>
  <c r="E205" i="1" l="1"/>
  <c r="B207" i="1"/>
  <c r="D206" i="1"/>
  <c r="C206" i="1"/>
  <c r="E206" i="1" l="1"/>
  <c r="B208" i="1"/>
  <c r="D207" i="1"/>
  <c r="C207" i="1"/>
  <c r="E207" i="1" l="1"/>
  <c r="B209" i="1"/>
  <c r="D208" i="1"/>
  <c r="C208" i="1"/>
  <c r="E208" i="1" l="1"/>
  <c r="B210" i="1"/>
  <c r="D209" i="1"/>
  <c r="C209" i="1"/>
  <c r="E209" i="1" l="1"/>
  <c r="B211" i="1"/>
  <c r="D210" i="1"/>
  <c r="C210" i="1"/>
  <c r="E210" i="1" l="1"/>
  <c r="B212" i="1"/>
  <c r="D211" i="1"/>
  <c r="C211" i="1"/>
  <c r="E211" i="1" l="1"/>
  <c r="B213" i="1"/>
  <c r="D212" i="1"/>
  <c r="C212" i="1"/>
  <c r="E212" i="1" l="1"/>
  <c r="B214" i="1"/>
  <c r="D213" i="1"/>
  <c r="C213" i="1"/>
  <c r="E213" i="1" l="1"/>
  <c r="B215" i="1"/>
  <c r="D214" i="1"/>
  <c r="C214" i="1"/>
  <c r="E214" i="1" l="1"/>
  <c r="B216" i="1"/>
  <c r="D215" i="1"/>
  <c r="C215" i="1"/>
  <c r="E215" i="1" l="1"/>
  <c r="B217" i="1"/>
  <c r="D216" i="1"/>
  <c r="C216" i="1"/>
  <c r="E216" i="1" l="1"/>
  <c r="B218" i="1"/>
  <c r="D217" i="1"/>
  <c r="C217" i="1"/>
  <c r="E217" i="1" l="1"/>
  <c r="B219" i="1"/>
  <c r="D218" i="1"/>
  <c r="C218" i="1"/>
  <c r="E218" i="1" l="1"/>
  <c r="B220" i="1"/>
  <c r="D219" i="1"/>
  <c r="C219" i="1"/>
  <c r="E219" i="1" l="1"/>
  <c r="B221" i="1"/>
  <c r="D220" i="1"/>
  <c r="C220" i="1"/>
  <c r="E220" i="1" l="1"/>
  <c r="B222" i="1"/>
  <c r="D221" i="1"/>
  <c r="C221" i="1"/>
  <c r="E221" i="1" l="1"/>
  <c r="B223" i="1"/>
  <c r="D222" i="1"/>
  <c r="C222" i="1"/>
  <c r="E222" i="1" l="1"/>
  <c r="B224" i="1"/>
  <c r="D223" i="1"/>
  <c r="C223" i="1"/>
  <c r="E223" i="1" l="1"/>
  <c r="B225" i="1"/>
  <c r="D224" i="1"/>
  <c r="C224" i="1"/>
  <c r="E224" i="1" l="1"/>
  <c r="B226" i="1"/>
  <c r="D225" i="1"/>
  <c r="C225" i="1"/>
  <c r="E225" i="1" l="1"/>
  <c r="B227" i="1"/>
  <c r="D226" i="1"/>
  <c r="C226" i="1"/>
  <c r="E226" i="1" l="1"/>
  <c r="B228" i="1"/>
  <c r="D227" i="1"/>
  <c r="C227" i="1"/>
  <c r="E227" i="1" l="1"/>
  <c r="B229" i="1"/>
  <c r="D228" i="1"/>
  <c r="C228" i="1"/>
  <c r="E228" i="1" l="1"/>
  <c r="B230" i="1"/>
  <c r="D229" i="1"/>
  <c r="C229" i="1"/>
  <c r="E229" i="1" l="1"/>
  <c r="B231" i="1"/>
  <c r="D230" i="1"/>
  <c r="C230" i="1"/>
  <c r="E230" i="1" l="1"/>
  <c r="B232" i="1"/>
  <c r="D231" i="1"/>
  <c r="C231" i="1"/>
  <c r="E231" i="1" l="1"/>
  <c r="B233" i="1"/>
  <c r="D232" i="1"/>
  <c r="C232" i="1"/>
  <c r="E232" i="1" l="1"/>
  <c r="B234" i="1"/>
  <c r="D233" i="1"/>
  <c r="C233" i="1"/>
  <c r="E233" i="1" l="1"/>
  <c r="B235" i="1"/>
  <c r="D234" i="1"/>
  <c r="C234" i="1"/>
  <c r="E234" i="1" l="1"/>
  <c r="B236" i="1"/>
  <c r="D235" i="1"/>
  <c r="C235" i="1"/>
  <c r="E235" i="1" l="1"/>
  <c r="B237" i="1"/>
  <c r="D236" i="1"/>
  <c r="C236" i="1"/>
  <c r="E236" i="1" l="1"/>
  <c r="B238" i="1"/>
  <c r="D237" i="1"/>
  <c r="C237" i="1"/>
  <c r="E237" i="1" l="1"/>
  <c r="B239" i="1"/>
  <c r="D238" i="1"/>
  <c r="C238" i="1"/>
  <c r="E238" i="1" l="1"/>
  <c r="B240" i="1"/>
  <c r="D239" i="1"/>
  <c r="C239" i="1"/>
  <c r="E239" i="1" l="1"/>
  <c r="B241" i="1"/>
  <c r="D240" i="1"/>
  <c r="C240" i="1"/>
  <c r="E240" i="1" l="1"/>
  <c r="B242" i="1"/>
  <c r="D241" i="1"/>
  <c r="C241" i="1"/>
  <c r="E241" i="1" l="1"/>
  <c r="B243" i="1"/>
  <c r="D242" i="1"/>
  <c r="C242" i="1"/>
  <c r="E242" i="1" l="1"/>
  <c r="B244" i="1"/>
  <c r="D243" i="1"/>
  <c r="C243" i="1"/>
  <c r="E243" i="1" l="1"/>
  <c r="B245" i="1"/>
  <c r="D244" i="1"/>
  <c r="C244" i="1"/>
  <c r="E244" i="1" l="1"/>
  <c r="B246" i="1"/>
  <c r="D245" i="1"/>
  <c r="C245" i="1"/>
  <c r="E245" i="1" l="1"/>
  <c r="B247" i="1"/>
  <c r="D246" i="1"/>
  <c r="C246" i="1"/>
  <c r="E246" i="1" l="1"/>
  <c r="B248" i="1"/>
  <c r="D247" i="1"/>
  <c r="C247" i="1"/>
  <c r="E247" i="1" l="1"/>
  <c r="B249" i="1"/>
  <c r="D248" i="1"/>
  <c r="C248" i="1"/>
  <c r="E248" i="1" l="1"/>
  <c r="B250" i="1"/>
  <c r="D249" i="1"/>
  <c r="C249" i="1"/>
  <c r="E249" i="1" l="1"/>
  <c r="B251" i="1"/>
  <c r="D250" i="1"/>
  <c r="C250" i="1"/>
  <c r="E250" i="1" l="1"/>
  <c r="B252" i="1"/>
  <c r="D251" i="1"/>
  <c r="C251" i="1"/>
  <c r="E251" i="1" l="1"/>
  <c r="B253" i="1"/>
  <c r="D252" i="1"/>
  <c r="C252" i="1"/>
  <c r="E252" i="1" l="1"/>
  <c r="B254" i="1"/>
  <c r="D253" i="1"/>
  <c r="C253" i="1"/>
  <c r="E253" i="1" l="1"/>
  <c r="B255" i="1"/>
  <c r="D254" i="1"/>
  <c r="C254" i="1"/>
  <c r="E254" i="1" l="1"/>
  <c r="B256" i="1"/>
  <c r="D255" i="1"/>
  <c r="C255" i="1"/>
  <c r="E255" i="1" l="1"/>
  <c r="B257" i="1"/>
  <c r="D256" i="1"/>
  <c r="C256" i="1"/>
  <c r="E256" i="1" l="1"/>
  <c r="B258" i="1"/>
  <c r="D257" i="1"/>
  <c r="C257" i="1"/>
  <c r="E257" i="1" l="1"/>
  <c r="B259" i="1"/>
  <c r="D258" i="1"/>
  <c r="C258" i="1"/>
  <c r="E258" i="1" l="1"/>
  <c r="B260" i="1"/>
  <c r="D259" i="1"/>
  <c r="C259" i="1"/>
  <c r="E259" i="1" l="1"/>
  <c r="B261" i="1"/>
  <c r="D260" i="1"/>
  <c r="C260" i="1"/>
  <c r="E260" i="1" l="1"/>
  <c r="B262" i="1"/>
  <c r="D261" i="1"/>
  <c r="C261" i="1"/>
  <c r="E261" i="1" l="1"/>
  <c r="B263" i="1"/>
  <c r="D262" i="1"/>
  <c r="C262" i="1"/>
  <c r="E262" i="1" l="1"/>
  <c r="B264" i="1"/>
  <c r="D263" i="1"/>
  <c r="C263" i="1"/>
  <c r="E263" i="1" l="1"/>
  <c r="B265" i="1"/>
  <c r="D264" i="1"/>
  <c r="C264" i="1"/>
  <c r="E264" i="1" l="1"/>
  <c r="B266" i="1"/>
  <c r="D265" i="1"/>
  <c r="C265" i="1"/>
  <c r="E265" i="1" l="1"/>
  <c r="B267" i="1"/>
  <c r="D266" i="1"/>
  <c r="C266" i="1"/>
  <c r="E266" i="1" l="1"/>
  <c r="B268" i="1"/>
  <c r="D267" i="1"/>
  <c r="C267" i="1"/>
  <c r="E267" i="1" l="1"/>
  <c r="B269" i="1"/>
  <c r="D268" i="1"/>
  <c r="C268" i="1"/>
  <c r="E268" i="1" l="1"/>
  <c r="B270" i="1"/>
  <c r="D269" i="1"/>
  <c r="C269" i="1"/>
  <c r="E269" i="1" l="1"/>
  <c r="B271" i="1"/>
  <c r="D270" i="1"/>
  <c r="C270" i="1"/>
  <c r="E270" i="1" l="1"/>
  <c r="B272" i="1"/>
  <c r="D271" i="1"/>
  <c r="C271" i="1"/>
  <c r="E271" i="1" l="1"/>
  <c r="B273" i="1"/>
  <c r="D272" i="1"/>
  <c r="C272" i="1"/>
  <c r="E272" i="1" l="1"/>
  <c r="B274" i="1"/>
  <c r="D273" i="1"/>
  <c r="C273" i="1"/>
  <c r="E273" i="1" l="1"/>
  <c r="B275" i="1"/>
  <c r="D274" i="1"/>
  <c r="C274" i="1"/>
  <c r="E274" i="1" l="1"/>
  <c r="B276" i="1"/>
  <c r="D275" i="1"/>
  <c r="C275" i="1"/>
  <c r="E275" i="1" l="1"/>
  <c r="B277" i="1"/>
  <c r="D276" i="1"/>
  <c r="C276" i="1"/>
  <c r="E276" i="1" l="1"/>
  <c r="B278" i="1"/>
  <c r="D277" i="1"/>
  <c r="C277" i="1"/>
  <c r="E277" i="1" l="1"/>
  <c r="B279" i="1"/>
  <c r="D278" i="1"/>
  <c r="C278" i="1"/>
  <c r="E278" i="1" l="1"/>
  <c r="B280" i="1"/>
  <c r="D279" i="1"/>
  <c r="C279" i="1"/>
  <c r="E279" i="1" l="1"/>
  <c r="B281" i="1"/>
  <c r="D280" i="1"/>
  <c r="C280" i="1"/>
  <c r="E280" i="1" l="1"/>
  <c r="B282" i="1"/>
  <c r="D281" i="1"/>
  <c r="C281" i="1"/>
  <c r="E281" i="1" l="1"/>
  <c r="B283" i="1"/>
  <c r="D282" i="1"/>
  <c r="C282" i="1"/>
  <c r="E282" i="1" l="1"/>
  <c r="B284" i="1"/>
  <c r="D283" i="1"/>
  <c r="C283" i="1"/>
  <c r="E283" i="1" l="1"/>
  <c r="B285" i="1"/>
  <c r="D284" i="1"/>
  <c r="C284" i="1"/>
  <c r="E284" i="1" l="1"/>
  <c r="B286" i="1"/>
  <c r="D285" i="1"/>
  <c r="C285" i="1"/>
  <c r="E285" i="1" l="1"/>
  <c r="B287" i="1"/>
  <c r="D286" i="1"/>
  <c r="C286" i="1"/>
  <c r="E286" i="1" l="1"/>
  <c r="B288" i="1"/>
  <c r="D287" i="1"/>
  <c r="C287" i="1"/>
  <c r="E287" i="1" l="1"/>
  <c r="B289" i="1"/>
  <c r="D288" i="1"/>
  <c r="C288" i="1"/>
  <c r="E288" i="1" l="1"/>
  <c r="B290" i="1"/>
  <c r="D289" i="1"/>
  <c r="C289" i="1"/>
  <c r="E289" i="1" l="1"/>
  <c r="B291" i="1"/>
  <c r="D290" i="1"/>
  <c r="C290" i="1"/>
  <c r="E290" i="1" l="1"/>
  <c r="B292" i="1"/>
  <c r="D291" i="1"/>
  <c r="C291" i="1"/>
  <c r="E291" i="1" l="1"/>
  <c r="B293" i="1"/>
  <c r="D292" i="1"/>
  <c r="C292" i="1"/>
  <c r="E292" i="1" l="1"/>
  <c r="B294" i="1"/>
  <c r="D293" i="1"/>
  <c r="C293" i="1"/>
  <c r="E293" i="1" l="1"/>
  <c r="B295" i="1"/>
  <c r="D294" i="1"/>
  <c r="C294" i="1"/>
  <c r="E294" i="1" l="1"/>
  <c r="B296" i="1"/>
  <c r="D295" i="1"/>
  <c r="C295" i="1"/>
  <c r="E295" i="1" l="1"/>
  <c r="B297" i="1"/>
  <c r="D296" i="1"/>
  <c r="C296" i="1"/>
  <c r="E296" i="1" l="1"/>
  <c r="B298" i="1"/>
  <c r="D297" i="1"/>
  <c r="C297" i="1"/>
  <c r="E297" i="1" l="1"/>
  <c r="B299" i="1"/>
  <c r="D298" i="1"/>
  <c r="C298" i="1"/>
  <c r="E298" i="1" l="1"/>
  <c r="B300" i="1"/>
  <c r="D299" i="1"/>
  <c r="C299" i="1"/>
  <c r="E299" i="1" l="1"/>
  <c r="B301" i="1"/>
  <c r="D300" i="1"/>
  <c r="C300" i="1"/>
  <c r="E300" i="1" l="1"/>
  <c r="B302" i="1"/>
  <c r="D301" i="1"/>
  <c r="C301" i="1"/>
  <c r="E301" i="1" l="1"/>
  <c r="B303" i="1"/>
  <c r="D302" i="1"/>
  <c r="C302" i="1"/>
  <c r="E302" i="1" l="1"/>
  <c r="B304" i="1"/>
  <c r="D303" i="1"/>
  <c r="C303" i="1"/>
  <c r="E303" i="1" l="1"/>
  <c r="B305" i="1"/>
  <c r="D304" i="1"/>
  <c r="C304" i="1"/>
  <c r="E304" i="1" l="1"/>
  <c r="B306" i="1"/>
  <c r="D305" i="1"/>
  <c r="C305" i="1"/>
  <c r="E305" i="1" l="1"/>
  <c r="B307" i="1"/>
  <c r="D306" i="1"/>
  <c r="C306" i="1"/>
  <c r="E306" i="1" l="1"/>
  <c r="B308" i="1"/>
  <c r="D307" i="1"/>
  <c r="C307" i="1"/>
  <c r="E307" i="1" l="1"/>
  <c r="B309" i="1"/>
  <c r="D308" i="1"/>
  <c r="C308" i="1"/>
  <c r="E308" i="1" l="1"/>
  <c r="B310" i="1"/>
  <c r="D309" i="1"/>
  <c r="C309" i="1"/>
  <c r="E309" i="1" l="1"/>
  <c r="B311" i="1"/>
  <c r="D310" i="1"/>
  <c r="C310" i="1"/>
  <c r="E310" i="1" l="1"/>
  <c r="B312" i="1"/>
  <c r="D311" i="1"/>
  <c r="C311" i="1"/>
  <c r="E311" i="1" l="1"/>
  <c r="B313" i="1"/>
  <c r="D312" i="1"/>
  <c r="C312" i="1"/>
  <c r="E312" i="1" l="1"/>
  <c r="B314" i="1"/>
  <c r="D313" i="1"/>
  <c r="C313" i="1"/>
  <c r="E313" i="1" l="1"/>
  <c r="B315" i="1"/>
  <c r="D314" i="1"/>
  <c r="C314" i="1"/>
  <c r="E314" i="1" l="1"/>
  <c r="B316" i="1"/>
  <c r="D315" i="1"/>
  <c r="C315" i="1"/>
  <c r="E315" i="1" l="1"/>
  <c r="B317" i="1"/>
  <c r="D316" i="1"/>
  <c r="C316" i="1"/>
  <c r="E316" i="1" l="1"/>
  <c r="B318" i="1"/>
  <c r="D317" i="1"/>
  <c r="C317" i="1"/>
  <c r="E317" i="1" l="1"/>
  <c r="B319" i="1"/>
  <c r="D318" i="1"/>
  <c r="C318" i="1"/>
  <c r="E318" i="1" l="1"/>
  <c r="B320" i="1"/>
  <c r="D319" i="1"/>
  <c r="C319" i="1"/>
  <c r="E319" i="1" l="1"/>
  <c r="B321" i="1"/>
  <c r="D320" i="1"/>
  <c r="C320" i="1"/>
  <c r="E320" i="1" l="1"/>
  <c r="B322" i="1"/>
  <c r="D321" i="1"/>
  <c r="C321" i="1"/>
  <c r="E321" i="1" l="1"/>
  <c r="B323" i="1"/>
  <c r="D322" i="1"/>
  <c r="C322" i="1"/>
  <c r="E322" i="1" l="1"/>
  <c r="B324" i="1"/>
  <c r="D323" i="1"/>
  <c r="C323" i="1"/>
  <c r="E323" i="1" l="1"/>
  <c r="B325" i="1"/>
  <c r="D324" i="1"/>
  <c r="C324" i="1"/>
  <c r="E324" i="1" l="1"/>
  <c r="B326" i="1"/>
  <c r="D325" i="1"/>
  <c r="C325" i="1"/>
  <c r="E325" i="1" l="1"/>
  <c r="B327" i="1"/>
  <c r="D326" i="1"/>
  <c r="C326" i="1"/>
  <c r="E326" i="1" l="1"/>
  <c r="B328" i="1"/>
  <c r="D327" i="1"/>
  <c r="C327" i="1"/>
  <c r="E327" i="1" l="1"/>
  <c r="B329" i="1"/>
  <c r="D328" i="1"/>
  <c r="C328" i="1"/>
  <c r="E328" i="1" l="1"/>
  <c r="B330" i="1"/>
  <c r="D329" i="1"/>
  <c r="C329" i="1"/>
  <c r="E329" i="1" l="1"/>
  <c r="B331" i="1"/>
  <c r="D330" i="1"/>
  <c r="C330" i="1"/>
  <c r="E330" i="1" l="1"/>
  <c r="B332" i="1"/>
  <c r="D331" i="1"/>
  <c r="C331" i="1"/>
  <c r="E331" i="1" l="1"/>
  <c r="B333" i="1"/>
  <c r="D332" i="1"/>
  <c r="C332" i="1"/>
  <c r="E332" i="1" l="1"/>
  <c r="B334" i="1"/>
  <c r="D333" i="1"/>
  <c r="C333" i="1"/>
  <c r="E333" i="1" l="1"/>
  <c r="B335" i="1"/>
  <c r="D334" i="1"/>
  <c r="C334" i="1"/>
  <c r="E334" i="1" l="1"/>
  <c r="B336" i="1"/>
  <c r="D335" i="1"/>
  <c r="C335" i="1"/>
  <c r="E335" i="1" l="1"/>
  <c r="B337" i="1"/>
  <c r="D336" i="1"/>
  <c r="C336" i="1"/>
  <c r="E336" i="1" l="1"/>
  <c r="B338" i="1"/>
  <c r="D337" i="1"/>
  <c r="C337" i="1"/>
  <c r="E337" i="1" l="1"/>
  <c r="B339" i="1"/>
  <c r="D338" i="1"/>
  <c r="C338" i="1"/>
  <c r="E338" i="1" l="1"/>
  <c r="B340" i="1"/>
  <c r="D339" i="1"/>
  <c r="C339" i="1"/>
  <c r="E339" i="1" l="1"/>
  <c r="B341" i="1"/>
  <c r="D340" i="1"/>
  <c r="C340" i="1"/>
  <c r="E340" i="1" l="1"/>
  <c r="B342" i="1"/>
  <c r="D341" i="1"/>
  <c r="C341" i="1"/>
  <c r="E341" i="1" l="1"/>
  <c r="B343" i="1"/>
  <c r="D342" i="1"/>
  <c r="C342" i="1"/>
  <c r="E342" i="1" l="1"/>
  <c r="B344" i="1"/>
  <c r="D343" i="1"/>
  <c r="C343" i="1"/>
  <c r="E343" i="1" l="1"/>
  <c r="B345" i="1"/>
  <c r="D344" i="1"/>
  <c r="C344" i="1"/>
  <c r="E344" i="1" l="1"/>
  <c r="B346" i="1"/>
  <c r="D345" i="1"/>
  <c r="C345" i="1"/>
  <c r="E345" i="1" l="1"/>
  <c r="B347" i="1"/>
  <c r="D346" i="1"/>
  <c r="C346" i="1"/>
  <c r="E346" i="1" l="1"/>
  <c r="B348" i="1"/>
  <c r="D347" i="1"/>
  <c r="C347" i="1"/>
  <c r="E347" i="1" l="1"/>
  <c r="B349" i="1"/>
  <c r="D348" i="1"/>
  <c r="C348" i="1"/>
  <c r="E348" i="1" l="1"/>
  <c r="B350" i="1"/>
  <c r="D349" i="1"/>
  <c r="C349" i="1"/>
  <c r="E349" i="1" l="1"/>
  <c r="B351" i="1"/>
  <c r="D350" i="1"/>
  <c r="C350" i="1"/>
  <c r="E350" i="1" l="1"/>
  <c r="B352" i="1"/>
  <c r="D351" i="1"/>
  <c r="C351" i="1"/>
  <c r="E351" i="1" l="1"/>
  <c r="B353" i="1"/>
  <c r="D352" i="1"/>
  <c r="C352" i="1"/>
  <c r="E352" i="1" l="1"/>
  <c r="B354" i="1"/>
  <c r="D353" i="1"/>
  <c r="C353" i="1"/>
  <c r="E353" i="1" l="1"/>
  <c r="B355" i="1"/>
  <c r="D354" i="1"/>
  <c r="C354" i="1"/>
  <c r="E354" i="1" l="1"/>
  <c r="B356" i="1"/>
  <c r="D355" i="1"/>
  <c r="C355" i="1"/>
  <c r="E355" i="1" l="1"/>
  <c r="B357" i="1"/>
  <c r="D356" i="1"/>
  <c r="C356" i="1"/>
  <c r="E356" i="1" l="1"/>
  <c r="B358" i="1"/>
  <c r="D357" i="1"/>
  <c r="C357" i="1"/>
  <c r="E357" i="1" l="1"/>
  <c r="B359" i="1"/>
  <c r="D358" i="1"/>
  <c r="C358" i="1"/>
  <c r="E358" i="1" l="1"/>
  <c r="B360" i="1"/>
  <c r="D359" i="1"/>
  <c r="C359" i="1"/>
  <c r="E359" i="1" l="1"/>
  <c r="B361" i="1"/>
  <c r="D360" i="1"/>
  <c r="C360" i="1"/>
  <c r="E360" i="1" l="1"/>
  <c r="B362" i="1"/>
  <c r="D361" i="1"/>
  <c r="C361" i="1"/>
  <c r="E361" i="1" l="1"/>
  <c r="B363" i="1"/>
  <c r="D362" i="1"/>
  <c r="C362" i="1"/>
  <c r="E362" i="1" l="1"/>
  <c r="B364" i="1"/>
  <c r="D363" i="1"/>
  <c r="C363" i="1"/>
  <c r="E363" i="1" l="1"/>
  <c r="B365" i="1"/>
  <c r="D364" i="1"/>
  <c r="C364" i="1"/>
  <c r="E364" i="1" l="1"/>
  <c r="B366" i="1"/>
  <c r="D365" i="1"/>
  <c r="C365" i="1"/>
  <c r="E365" i="1" l="1"/>
  <c r="B367" i="1"/>
  <c r="D366" i="1"/>
  <c r="C366" i="1"/>
  <c r="E366" i="1" l="1"/>
  <c r="B368" i="1"/>
  <c r="D367" i="1"/>
  <c r="C367" i="1"/>
  <c r="E367" i="1" l="1"/>
  <c r="B369" i="1"/>
  <c r="D368" i="1"/>
  <c r="C368" i="1"/>
  <c r="E368" i="1" l="1"/>
  <c r="B370" i="1"/>
  <c r="D369" i="1"/>
  <c r="C369" i="1"/>
  <c r="E369" i="1" l="1"/>
  <c r="B371" i="1"/>
  <c r="D370" i="1"/>
  <c r="C370" i="1"/>
  <c r="E370" i="1" l="1"/>
  <c r="B372" i="1"/>
  <c r="D371" i="1"/>
  <c r="C371" i="1"/>
  <c r="E371" i="1" l="1"/>
  <c r="B373" i="1"/>
  <c r="D372" i="1"/>
  <c r="C372" i="1"/>
  <c r="E372" i="1" l="1"/>
  <c r="B374" i="1"/>
  <c r="D373" i="1"/>
  <c r="C373" i="1"/>
  <c r="E373" i="1" l="1"/>
  <c r="B375" i="1"/>
  <c r="D374" i="1"/>
  <c r="C374" i="1"/>
  <c r="E374" i="1" l="1"/>
  <c r="B376" i="1"/>
  <c r="D375" i="1"/>
  <c r="C375" i="1"/>
  <c r="E375" i="1" l="1"/>
  <c r="B377" i="1"/>
  <c r="D376" i="1"/>
  <c r="C376" i="1"/>
  <c r="E376" i="1" l="1"/>
  <c r="B378" i="1"/>
  <c r="D377" i="1"/>
  <c r="C377" i="1"/>
  <c r="E377" i="1" l="1"/>
  <c r="B379" i="1"/>
  <c r="D378" i="1"/>
  <c r="C378" i="1"/>
  <c r="E378" i="1" l="1"/>
  <c r="B380" i="1"/>
  <c r="D379" i="1"/>
  <c r="C379" i="1"/>
  <c r="E379" i="1" l="1"/>
  <c r="B381" i="1"/>
  <c r="D380" i="1"/>
  <c r="C380" i="1"/>
  <c r="E380" i="1" l="1"/>
  <c r="B382" i="1"/>
  <c r="D381" i="1"/>
  <c r="C381" i="1"/>
  <c r="E381" i="1" l="1"/>
  <c r="B383" i="1"/>
  <c r="D382" i="1"/>
  <c r="C382" i="1"/>
  <c r="E382" i="1" l="1"/>
  <c r="B384" i="1"/>
  <c r="D383" i="1"/>
  <c r="C383" i="1"/>
  <c r="E383" i="1" l="1"/>
  <c r="B385" i="1"/>
  <c r="D384" i="1"/>
  <c r="C384" i="1"/>
  <c r="E384" i="1" l="1"/>
  <c r="B386" i="1"/>
  <c r="D385" i="1"/>
  <c r="C385" i="1"/>
  <c r="E385" i="1" l="1"/>
  <c r="B387" i="1"/>
  <c r="D386" i="1"/>
  <c r="C386" i="1"/>
  <c r="E386" i="1" l="1"/>
  <c r="B388" i="1"/>
  <c r="D387" i="1"/>
  <c r="C387" i="1"/>
  <c r="E387" i="1" l="1"/>
  <c r="B389" i="1"/>
  <c r="D388" i="1"/>
  <c r="C388" i="1"/>
  <c r="E388" i="1" l="1"/>
  <c r="B390" i="1"/>
  <c r="D389" i="1"/>
  <c r="C389" i="1"/>
  <c r="E389" i="1" l="1"/>
  <c r="B391" i="1"/>
  <c r="D390" i="1"/>
  <c r="C390" i="1"/>
  <c r="E390" i="1" l="1"/>
  <c r="B392" i="1"/>
  <c r="D391" i="1"/>
  <c r="C391" i="1"/>
  <c r="E391" i="1" l="1"/>
  <c r="B393" i="1"/>
  <c r="D392" i="1"/>
  <c r="C392" i="1"/>
  <c r="E392" i="1" l="1"/>
  <c r="B394" i="1"/>
  <c r="D393" i="1"/>
  <c r="C393" i="1"/>
  <c r="E393" i="1" l="1"/>
  <c r="B395" i="1"/>
  <c r="D394" i="1"/>
  <c r="C394" i="1"/>
  <c r="E394" i="1" l="1"/>
  <c r="B396" i="1"/>
  <c r="D395" i="1"/>
  <c r="C395" i="1"/>
  <c r="E395" i="1" l="1"/>
  <c r="B397" i="1"/>
  <c r="D396" i="1"/>
  <c r="C396" i="1"/>
  <c r="E396" i="1" l="1"/>
  <c r="B398" i="1"/>
  <c r="D397" i="1"/>
  <c r="C397" i="1"/>
  <c r="E397" i="1" l="1"/>
  <c r="B399" i="1"/>
  <c r="D398" i="1"/>
  <c r="C398" i="1"/>
  <c r="E398" i="1" l="1"/>
  <c r="B400" i="1"/>
  <c r="D399" i="1"/>
  <c r="C399" i="1"/>
  <c r="E399" i="1" l="1"/>
  <c r="B401" i="1"/>
  <c r="D400" i="1"/>
  <c r="C400" i="1"/>
  <c r="E400" i="1" l="1"/>
  <c r="B402" i="1"/>
  <c r="D401" i="1"/>
  <c r="C401" i="1"/>
  <c r="E401" i="1" l="1"/>
  <c r="B403" i="1"/>
  <c r="D402" i="1"/>
  <c r="C402" i="1"/>
  <c r="E402" i="1" l="1"/>
  <c r="B404" i="1"/>
  <c r="D403" i="1"/>
  <c r="C403" i="1"/>
  <c r="E403" i="1" l="1"/>
  <c r="B405" i="1"/>
  <c r="D404" i="1"/>
  <c r="C404" i="1"/>
  <c r="E404" i="1" l="1"/>
  <c r="B406" i="1"/>
  <c r="D405" i="1"/>
  <c r="C405" i="1"/>
  <c r="E405" i="1" l="1"/>
  <c r="B407" i="1"/>
  <c r="D406" i="1"/>
  <c r="C406" i="1"/>
  <c r="E406" i="1" l="1"/>
  <c r="B408" i="1"/>
  <c r="D407" i="1"/>
  <c r="C407" i="1"/>
  <c r="E407" i="1" l="1"/>
  <c r="B409" i="1"/>
  <c r="D408" i="1"/>
  <c r="C408" i="1"/>
  <c r="E408" i="1" l="1"/>
  <c r="B410" i="1"/>
  <c r="D409" i="1"/>
  <c r="C409" i="1"/>
  <c r="E409" i="1" l="1"/>
  <c r="B411" i="1"/>
  <c r="D410" i="1"/>
  <c r="C410" i="1"/>
  <c r="E410" i="1" l="1"/>
  <c r="B412" i="1"/>
  <c r="D411" i="1"/>
  <c r="C411" i="1"/>
  <c r="E411" i="1" l="1"/>
  <c r="B413" i="1"/>
  <c r="D412" i="1"/>
  <c r="C412" i="1"/>
  <c r="E412" i="1" l="1"/>
  <c r="B414" i="1"/>
  <c r="D413" i="1"/>
  <c r="C413" i="1"/>
  <c r="E413" i="1" l="1"/>
  <c r="B415" i="1"/>
  <c r="D414" i="1"/>
  <c r="C414" i="1"/>
  <c r="E414" i="1" l="1"/>
  <c r="B416" i="1"/>
  <c r="D415" i="1"/>
  <c r="C415" i="1"/>
  <c r="E415" i="1" l="1"/>
  <c r="B417" i="1"/>
  <c r="D416" i="1"/>
  <c r="C416" i="1"/>
  <c r="E416" i="1" l="1"/>
  <c r="B418" i="1"/>
  <c r="D417" i="1"/>
  <c r="C417" i="1"/>
  <c r="E417" i="1" l="1"/>
  <c r="B419" i="1"/>
  <c r="D418" i="1"/>
  <c r="C418" i="1"/>
  <c r="E418" i="1" l="1"/>
  <c r="B420" i="1"/>
  <c r="D419" i="1"/>
  <c r="C419" i="1"/>
  <c r="E419" i="1" l="1"/>
  <c r="B421" i="1"/>
  <c r="D420" i="1"/>
  <c r="C420" i="1"/>
  <c r="E420" i="1" l="1"/>
  <c r="B422" i="1"/>
  <c r="D421" i="1"/>
  <c r="C421" i="1"/>
  <c r="E421" i="1" l="1"/>
  <c r="B423" i="1"/>
  <c r="D422" i="1"/>
  <c r="C422" i="1"/>
  <c r="E422" i="1" l="1"/>
  <c r="B424" i="1"/>
  <c r="D423" i="1"/>
  <c r="C423" i="1"/>
  <c r="E423" i="1" l="1"/>
  <c r="B425" i="1"/>
  <c r="D424" i="1"/>
  <c r="C424" i="1"/>
  <c r="E424" i="1" l="1"/>
  <c r="B426" i="1"/>
  <c r="D425" i="1"/>
  <c r="C425" i="1"/>
  <c r="E425" i="1" l="1"/>
  <c r="B427" i="1"/>
  <c r="D426" i="1"/>
  <c r="C426" i="1"/>
  <c r="E426" i="1" l="1"/>
  <c r="B428" i="1"/>
  <c r="D427" i="1"/>
  <c r="C427" i="1"/>
  <c r="E427" i="1" l="1"/>
  <c r="B429" i="1"/>
  <c r="D428" i="1"/>
  <c r="C428" i="1"/>
  <c r="E428" i="1" l="1"/>
  <c r="B430" i="1"/>
  <c r="D429" i="1"/>
  <c r="C429" i="1"/>
  <c r="E429" i="1" l="1"/>
  <c r="B431" i="1"/>
  <c r="D430" i="1"/>
  <c r="C430" i="1"/>
  <c r="E430" i="1" l="1"/>
  <c r="B432" i="1"/>
  <c r="D431" i="1"/>
  <c r="C431" i="1"/>
  <c r="E431" i="1" l="1"/>
  <c r="B433" i="1"/>
  <c r="D432" i="1"/>
  <c r="C432" i="1"/>
  <c r="E432" i="1" l="1"/>
  <c r="B434" i="1"/>
  <c r="D433" i="1"/>
  <c r="C433" i="1"/>
  <c r="E433" i="1" l="1"/>
  <c r="B435" i="1"/>
  <c r="D434" i="1"/>
  <c r="C434" i="1"/>
  <c r="E434" i="1" l="1"/>
  <c r="B436" i="1"/>
  <c r="D435" i="1"/>
  <c r="C435" i="1"/>
  <c r="E435" i="1" l="1"/>
  <c r="B437" i="1"/>
  <c r="D436" i="1"/>
  <c r="C436" i="1"/>
  <c r="E436" i="1" l="1"/>
  <c r="B438" i="1"/>
  <c r="D437" i="1"/>
  <c r="C437" i="1"/>
  <c r="E437" i="1" l="1"/>
  <c r="B439" i="1"/>
  <c r="D438" i="1"/>
  <c r="C438" i="1"/>
  <c r="E438" i="1" l="1"/>
  <c r="B440" i="1"/>
  <c r="D439" i="1"/>
  <c r="C439" i="1"/>
  <c r="E439" i="1" l="1"/>
  <c r="B441" i="1"/>
  <c r="D440" i="1"/>
  <c r="C440" i="1"/>
  <c r="E440" i="1" l="1"/>
  <c r="B442" i="1"/>
  <c r="D441" i="1"/>
  <c r="C441" i="1"/>
  <c r="E441" i="1" l="1"/>
  <c r="B443" i="1"/>
  <c r="D442" i="1"/>
  <c r="C442" i="1"/>
  <c r="E442" i="1" l="1"/>
  <c r="B444" i="1"/>
  <c r="D443" i="1"/>
  <c r="C443" i="1"/>
  <c r="E443" i="1" l="1"/>
  <c r="B445" i="1"/>
  <c r="D444" i="1"/>
  <c r="C444" i="1"/>
  <c r="E444" i="1" l="1"/>
  <c r="B446" i="1"/>
  <c r="D445" i="1"/>
  <c r="C445" i="1"/>
  <c r="E445" i="1" l="1"/>
  <c r="B447" i="1"/>
  <c r="D446" i="1"/>
  <c r="C446" i="1"/>
  <c r="E446" i="1" l="1"/>
  <c r="B448" i="1"/>
  <c r="D447" i="1"/>
  <c r="C447" i="1"/>
  <c r="E447" i="1" l="1"/>
  <c r="B449" i="1"/>
  <c r="D448" i="1"/>
  <c r="C448" i="1"/>
  <c r="E448" i="1" l="1"/>
  <c r="B450" i="1"/>
  <c r="D449" i="1"/>
  <c r="C449" i="1"/>
  <c r="E449" i="1" l="1"/>
  <c r="B451" i="1"/>
  <c r="D450" i="1"/>
  <c r="C450" i="1"/>
  <c r="E450" i="1" l="1"/>
  <c r="B452" i="1"/>
  <c r="D451" i="1"/>
  <c r="C451" i="1"/>
  <c r="E451" i="1" l="1"/>
  <c r="B453" i="1"/>
  <c r="D452" i="1"/>
  <c r="C452" i="1"/>
  <c r="E452" i="1" l="1"/>
  <c r="B454" i="1"/>
  <c r="D453" i="1"/>
  <c r="C453" i="1"/>
  <c r="E453" i="1" l="1"/>
  <c r="B455" i="1"/>
  <c r="D454" i="1"/>
  <c r="C454" i="1"/>
  <c r="E454" i="1" l="1"/>
  <c r="B456" i="1"/>
  <c r="D455" i="1"/>
  <c r="C455" i="1"/>
  <c r="E455" i="1" l="1"/>
  <c r="B457" i="1"/>
  <c r="D456" i="1"/>
  <c r="C456" i="1"/>
  <c r="E456" i="1" l="1"/>
  <c r="B458" i="1"/>
  <c r="D457" i="1"/>
  <c r="C457" i="1"/>
  <c r="E457" i="1" l="1"/>
  <c r="B459" i="1"/>
  <c r="D458" i="1"/>
  <c r="C458" i="1"/>
  <c r="E458" i="1" l="1"/>
  <c r="B460" i="1"/>
  <c r="D459" i="1"/>
  <c r="C459" i="1"/>
  <c r="E459" i="1" l="1"/>
  <c r="B461" i="1"/>
  <c r="D460" i="1"/>
  <c r="C460" i="1"/>
  <c r="E460" i="1" l="1"/>
  <c r="B462" i="1"/>
  <c r="D461" i="1"/>
  <c r="C461" i="1"/>
  <c r="E461" i="1" l="1"/>
  <c r="B463" i="1"/>
  <c r="D462" i="1"/>
  <c r="C462" i="1"/>
  <c r="E462" i="1" l="1"/>
  <c r="C463" i="1"/>
  <c r="B464" i="1"/>
  <c r="D463" i="1"/>
  <c r="C464" i="1" l="1"/>
  <c r="B465" i="1"/>
  <c r="D464" i="1"/>
  <c r="E463" i="1"/>
  <c r="C465" i="1" l="1"/>
  <c r="B466" i="1"/>
  <c r="D465" i="1"/>
  <c r="E464" i="1"/>
  <c r="C466" i="1" l="1"/>
  <c r="B467" i="1"/>
  <c r="D466" i="1"/>
  <c r="E465" i="1"/>
  <c r="C467" i="1" l="1"/>
  <c r="B468" i="1"/>
  <c r="D467" i="1"/>
  <c r="E466" i="1"/>
  <c r="C468" i="1" l="1"/>
  <c r="B469" i="1"/>
  <c r="D468" i="1"/>
  <c r="E467" i="1"/>
  <c r="C469" i="1" l="1"/>
  <c r="B470" i="1"/>
  <c r="D469" i="1"/>
  <c r="E468" i="1"/>
  <c r="C470" i="1" l="1"/>
  <c r="B471" i="1"/>
  <c r="D470" i="1"/>
  <c r="E469" i="1"/>
  <c r="C471" i="1" l="1"/>
  <c r="B472" i="1"/>
  <c r="D471" i="1"/>
  <c r="E470" i="1"/>
  <c r="C472" i="1" l="1"/>
  <c r="B473" i="1"/>
  <c r="D472" i="1"/>
  <c r="E471" i="1"/>
  <c r="C473" i="1" l="1"/>
  <c r="B474" i="1"/>
  <c r="D473" i="1"/>
  <c r="E472" i="1"/>
  <c r="C474" i="1" l="1"/>
  <c r="B475" i="1"/>
  <c r="D474" i="1"/>
  <c r="E473" i="1"/>
  <c r="C475" i="1" l="1"/>
  <c r="B476" i="1"/>
  <c r="D475" i="1"/>
  <c r="E474" i="1"/>
  <c r="C476" i="1" l="1"/>
  <c r="B477" i="1"/>
  <c r="D476" i="1"/>
  <c r="E475" i="1"/>
  <c r="C477" i="1" l="1"/>
  <c r="B478" i="1"/>
  <c r="D477" i="1"/>
  <c r="E476" i="1"/>
  <c r="C478" i="1" l="1"/>
  <c r="B479" i="1"/>
  <c r="D478" i="1"/>
  <c r="E477" i="1"/>
  <c r="C479" i="1" l="1"/>
  <c r="B480" i="1"/>
  <c r="D479" i="1"/>
  <c r="E478" i="1"/>
  <c r="C480" i="1" l="1"/>
  <c r="B481" i="1"/>
  <c r="D480" i="1"/>
  <c r="E479" i="1"/>
  <c r="C481" i="1" l="1"/>
  <c r="B482" i="1"/>
  <c r="D481" i="1"/>
  <c r="E480" i="1"/>
  <c r="C482" i="1" l="1"/>
  <c r="B483" i="1"/>
  <c r="D482" i="1"/>
  <c r="E481" i="1"/>
  <c r="C483" i="1" l="1"/>
  <c r="B484" i="1"/>
  <c r="D483" i="1"/>
  <c r="E482" i="1"/>
  <c r="C484" i="1" l="1"/>
  <c r="B485" i="1"/>
  <c r="D484" i="1"/>
  <c r="E483" i="1"/>
  <c r="C485" i="1" l="1"/>
  <c r="B486" i="1"/>
  <c r="D485" i="1"/>
  <c r="E484" i="1"/>
  <c r="C486" i="1" l="1"/>
  <c r="B487" i="1"/>
  <c r="D486" i="1"/>
  <c r="E485" i="1"/>
  <c r="C487" i="1" l="1"/>
  <c r="B488" i="1"/>
  <c r="D487" i="1"/>
  <c r="E486" i="1"/>
  <c r="C488" i="1" l="1"/>
  <c r="B489" i="1"/>
  <c r="D488" i="1"/>
  <c r="E487" i="1"/>
  <c r="C489" i="1" l="1"/>
  <c r="B490" i="1"/>
  <c r="D489" i="1"/>
  <c r="E488" i="1"/>
  <c r="C490" i="1" l="1"/>
  <c r="B491" i="1"/>
  <c r="D490" i="1"/>
  <c r="E489" i="1"/>
  <c r="C491" i="1" l="1"/>
  <c r="B492" i="1"/>
  <c r="D491" i="1"/>
  <c r="E490" i="1"/>
  <c r="C492" i="1" l="1"/>
  <c r="B493" i="1"/>
  <c r="D492" i="1"/>
  <c r="E491" i="1"/>
  <c r="C493" i="1" l="1"/>
  <c r="B494" i="1"/>
  <c r="D493" i="1"/>
  <c r="E492" i="1"/>
  <c r="C494" i="1" l="1"/>
  <c r="B495" i="1"/>
  <c r="D494" i="1"/>
  <c r="E493" i="1"/>
  <c r="C495" i="1" l="1"/>
  <c r="B496" i="1"/>
  <c r="D495" i="1"/>
  <c r="E494" i="1"/>
  <c r="C496" i="1" l="1"/>
  <c r="B497" i="1"/>
  <c r="D496" i="1"/>
  <c r="E495" i="1"/>
  <c r="C497" i="1" l="1"/>
  <c r="B498" i="1"/>
  <c r="D497" i="1"/>
  <c r="E496" i="1"/>
  <c r="C498" i="1" l="1"/>
  <c r="B499" i="1"/>
  <c r="D498" i="1"/>
  <c r="E497" i="1"/>
  <c r="C499" i="1" l="1"/>
  <c r="B500" i="1"/>
  <c r="D499" i="1"/>
  <c r="E498" i="1"/>
  <c r="C500" i="1" l="1"/>
  <c r="B501" i="1"/>
  <c r="D500" i="1"/>
  <c r="E499" i="1"/>
  <c r="C501" i="1" l="1"/>
  <c r="B502" i="1"/>
  <c r="D501" i="1"/>
  <c r="E500" i="1"/>
  <c r="C502" i="1" l="1"/>
  <c r="B503" i="1"/>
  <c r="D502" i="1"/>
  <c r="E501" i="1"/>
  <c r="C503" i="1" l="1"/>
  <c r="B504" i="1"/>
  <c r="D503" i="1"/>
  <c r="E502" i="1"/>
  <c r="C504" i="1" l="1"/>
  <c r="B505" i="1"/>
  <c r="D504" i="1"/>
  <c r="E503" i="1"/>
  <c r="C505" i="1" l="1"/>
  <c r="B506" i="1"/>
  <c r="D505" i="1"/>
  <c r="E504" i="1"/>
  <c r="C506" i="1" l="1"/>
  <c r="B507" i="1"/>
  <c r="D506" i="1"/>
  <c r="E505" i="1"/>
  <c r="C507" i="1" l="1"/>
  <c r="B508" i="1"/>
  <c r="D507" i="1"/>
  <c r="E506" i="1"/>
  <c r="C508" i="1" l="1"/>
  <c r="B509" i="1"/>
  <c r="D508" i="1"/>
  <c r="E507" i="1"/>
  <c r="C509" i="1" l="1"/>
  <c r="B510" i="1"/>
  <c r="D509" i="1"/>
  <c r="E508" i="1"/>
  <c r="C510" i="1" l="1"/>
  <c r="B511" i="1"/>
  <c r="D510" i="1"/>
  <c r="E509" i="1"/>
  <c r="C511" i="1" l="1"/>
  <c r="B512" i="1"/>
  <c r="D511" i="1"/>
  <c r="E510" i="1"/>
  <c r="C512" i="1" l="1"/>
  <c r="B513" i="1"/>
  <c r="D512" i="1"/>
  <c r="E511" i="1"/>
  <c r="C513" i="1" l="1"/>
  <c r="B514" i="1"/>
  <c r="D513" i="1"/>
  <c r="E512" i="1"/>
  <c r="C514" i="1" l="1"/>
  <c r="B515" i="1"/>
  <c r="D514" i="1"/>
  <c r="E513" i="1"/>
  <c r="C515" i="1" l="1"/>
  <c r="B516" i="1"/>
  <c r="D515" i="1"/>
  <c r="E514" i="1"/>
  <c r="C516" i="1" l="1"/>
  <c r="B517" i="1"/>
  <c r="D516" i="1"/>
  <c r="E515" i="1"/>
  <c r="C517" i="1" l="1"/>
  <c r="B518" i="1"/>
  <c r="D517" i="1"/>
  <c r="E516" i="1"/>
  <c r="C518" i="1" l="1"/>
  <c r="B519" i="1"/>
  <c r="D518" i="1"/>
  <c r="E517" i="1"/>
  <c r="C519" i="1" l="1"/>
  <c r="B520" i="1"/>
  <c r="D519" i="1"/>
  <c r="E518" i="1"/>
  <c r="C520" i="1" l="1"/>
  <c r="B521" i="1"/>
  <c r="D520" i="1"/>
  <c r="E519" i="1"/>
  <c r="C521" i="1" l="1"/>
  <c r="B522" i="1"/>
  <c r="D521" i="1"/>
  <c r="E520" i="1"/>
  <c r="C522" i="1" l="1"/>
  <c r="B523" i="1"/>
  <c r="D522" i="1"/>
  <c r="E521" i="1"/>
  <c r="C523" i="1" l="1"/>
  <c r="B524" i="1"/>
  <c r="D523" i="1"/>
  <c r="E522" i="1"/>
  <c r="C524" i="1" l="1"/>
  <c r="B525" i="1"/>
  <c r="D524" i="1"/>
  <c r="E523" i="1"/>
  <c r="C525" i="1" l="1"/>
  <c r="B526" i="1"/>
  <c r="D525" i="1"/>
  <c r="E524" i="1"/>
  <c r="C526" i="1" l="1"/>
  <c r="B527" i="1"/>
  <c r="D526" i="1"/>
  <c r="E525" i="1"/>
  <c r="C527" i="1" l="1"/>
  <c r="B528" i="1"/>
  <c r="D527" i="1"/>
  <c r="E526" i="1"/>
  <c r="C528" i="1" l="1"/>
  <c r="B529" i="1"/>
  <c r="D528" i="1"/>
  <c r="E527" i="1"/>
  <c r="C529" i="1" l="1"/>
  <c r="B530" i="1"/>
  <c r="D529" i="1"/>
  <c r="E528" i="1"/>
  <c r="C530" i="1" l="1"/>
  <c r="B531" i="1"/>
  <c r="D530" i="1"/>
  <c r="E529" i="1"/>
  <c r="C531" i="1" l="1"/>
  <c r="B532" i="1"/>
  <c r="D531" i="1"/>
  <c r="E530" i="1"/>
  <c r="C532" i="1" l="1"/>
  <c r="B533" i="1"/>
  <c r="D532" i="1"/>
  <c r="E531" i="1"/>
  <c r="C533" i="1" l="1"/>
  <c r="B534" i="1"/>
  <c r="D533" i="1"/>
  <c r="E532" i="1"/>
  <c r="C534" i="1" l="1"/>
  <c r="B535" i="1"/>
  <c r="D534" i="1"/>
  <c r="E533" i="1"/>
  <c r="C535" i="1" l="1"/>
  <c r="B536" i="1"/>
  <c r="D535" i="1"/>
  <c r="E534" i="1"/>
  <c r="C536" i="1" l="1"/>
  <c r="B537" i="1"/>
  <c r="D536" i="1"/>
  <c r="E535" i="1"/>
  <c r="C537" i="1" l="1"/>
  <c r="B538" i="1"/>
  <c r="D537" i="1"/>
  <c r="E536" i="1"/>
  <c r="C538" i="1" l="1"/>
  <c r="B539" i="1"/>
  <c r="D538" i="1"/>
  <c r="E537" i="1"/>
  <c r="C539" i="1" l="1"/>
  <c r="B540" i="1"/>
  <c r="D539" i="1"/>
  <c r="E538" i="1"/>
  <c r="C540" i="1" l="1"/>
  <c r="B541" i="1"/>
  <c r="D540" i="1"/>
  <c r="E539" i="1"/>
  <c r="C541" i="1" l="1"/>
  <c r="B542" i="1"/>
  <c r="D541" i="1"/>
  <c r="E540" i="1"/>
  <c r="C542" i="1" l="1"/>
  <c r="B543" i="1"/>
  <c r="D542" i="1"/>
  <c r="E541" i="1"/>
  <c r="C543" i="1" l="1"/>
  <c r="B544" i="1"/>
  <c r="D543" i="1"/>
  <c r="E542" i="1"/>
  <c r="C544" i="1" l="1"/>
  <c r="B545" i="1"/>
  <c r="D544" i="1"/>
  <c r="E543" i="1"/>
  <c r="C545" i="1" l="1"/>
  <c r="B546" i="1"/>
  <c r="D545" i="1"/>
  <c r="E544" i="1"/>
  <c r="C546" i="1" l="1"/>
  <c r="B547" i="1"/>
  <c r="D546" i="1"/>
  <c r="E545" i="1"/>
  <c r="C547" i="1" l="1"/>
  <c r="B548" i="1"/>
  <c r="D547" i="1"/>
  <c r="E546" i="1"/>
  <c r="C548" i="1" l="1"/>
  <c r="B549" i="1"/>
  <c r="D548" i="1"/>
  <c r="E547" i="1"/>
  <c r="C549" i="1" l="1"/>
  <c r="B550" i="1"/>
  <c r="D549" i="1"/>
  <c r="E548" i="1"/>
  <c r="C550" i="1" l="1"/>
  <c r="B551" i="1"/>
  <c r="D550" i="1"/>
  <c r="E549" i="1"/>
  <c r="C551" i="1" l="1"/>
  <c r="B552" i="1"/>
  <c r="D551" i="1"/>
  <c r="E550" i="1"/>
  <c r="C552" i="1" l="1"/>
  <c r="B553" i="1"/>
  <c r="D552" i="1"/>
  <c r="E551" i="1"/>
  <c r="C553" i="1" l="1"/>
  <c r="B554" i="1"/>
  <c r="D553" i="1"/>
  <c r="E552" i="1"/>
  <c r="C554" i="1" l="1"/>
  <c r="B555" i="1"/>
  <c r="D554" i="1"/>
  <c r="E553" i="1"/>
  <c r="C555" i="1" l="1"/>
  <c r="B556" i="1"/>
  <c r="D555" i="1"/>
  <c r="E554" i="1"/>
  <c r="C556" i="1" l="1"/>
  <c r="B557" i="1"/>
  <c r="D556" i="1"/>
  <c r="E555" i="1"/>
  <c r="C557" i="1" l="1"/>
  <c r="B558" i="1"/>
  <c r="D557" i="1"/>
  <c r="E556" i="1"/>
  <c r="C558" i="1" l="1"/>
  <c r="B559" i="1"/>
  <c r="D558" i="1"/>
  <c r="E557" i="1"/>
  <c r="C559" i="1" l="1"/>
  <c r="B560" i="1"/>
  <c r="D559" i="1"/>
  <c r="E558" i="1"/>
  <c r="C560" i="1" l="1"/>
  <c r="B561" i="1"/>
  <c r="D560" i="1"/>
  <c r="E559" i="1"/>
  <c r="C561" i="1" l="1"/>
  <c r="B562" i="1"/>
  <c r="D561" i="1"/>
  <c r="E560" i="1"/>
  <c r="C562" i="1" l="1"/>
  <c r="B563" i="1"/>
  <c r="D562" i="1"/>
  <c r="E561" i="1"/>
  <c r="C563" i="1" l="1"/>
  <c r="B564" i="1"/>
  <c r="D563" i="1"/>
  <c r="E562" i="1"/>
  <c r="C564" i="1" l="1"/>
  <c r="B565" i="1"/>
  <c r="D564" i="1"/>
  <c r="E563" i="1"/>
  <c r="C565" i="1" l="1"/>
  <c r="B566" i="1"/>
  <c r="D565" i="1"/>
  <c r="E564" i="1"/>
  <c r="C566" i="1" l="1"/>
  <c r="B567" i="1"/>
  <c r="D566" i="1"/>
  <c r="E565" i="1"/>
  <c r="C567" i="1" l="1"/>
  <c r="B568" i="1"/>
  <c r="D567" i="1"/>
  <c r="E566" i="1"/>
  <c r="C568" i="1" l="1"/>
  <c r="B569" i="1"/>
  <c r="D568" i="1"/>
  <c r="E567" i="1"/>
  <c r="C569" i="1" l="1"/>
  <c r="B570" i="1"/>
  <c r="D569" i="1"/>
  <c r="E568" i="1"/>
  <c r="C570" i="1" l="1"/>
  <c r="B571" i="1"/>
  <c r="D570" i="1"/>
  <c r="E569" i="1"/>
  <c r="C571" i="1" l="1"/>
  <c r="B572" i="1"/>
  <c r="D571" i="1"/>
  <c r="E570" i="1"/>
  <c r="C572" i="1" l="1"/>
  <c r="B573" i="1"/>
  <c r="D572" i="1"/>
  <c r="E571" i="1"/>
  <c r="C573" i="1" l="1"/>
  <c r="B574" i="1"/>
  <c r="D573" i="1"/>
  <c r="E572" i="1"/>
  <c r="C574" i="1" l="1"/>
  <c r="B575" i="1"/>
  <c r="D574" i="1"/>
  <c r="E573" i="1"/>
  <c r="C575" i="1" l="1"/>
  <c r="B576" i="1"/>
  <c r="D575" i="1"/>
  <c r="E574" i="1"/>
  <c r="C576" i="1" l="1"/>
  <c r="B577" i="1"/>
  <c r="D576" i="1"/>
  <c r="E575" i="1"/>
  <c r="C577" i="1" l="1"/>
  <c r="B578" i="1"/>
  <c r="D577" i="1"/>
  <c r="E576" i="1"/>
  <c r="C578" i="1" l="1"/>
  <c r="B579" i="1"/>
  <c r="D578" i="1"/>
  <c r="E577" i="1"/>
  <c r="C579" i="1" l="1"/>
  <c r="B580" i="1"/>
  <c r="D579" i="1"/>
  <c r="E578" i="1"/>
  <c r="C580" i="1" l="1"/>
  <c r="B581" i="1"/>
  <c r="D580" i="1"/>
  <c r="E579" i="1"/>
  <c r="C581" i="1" l="1"/>
  <c r="B582" i="1"/>
  <c r="D581" i="1"/>
  <c r="E580" i="1"/>
  <c r="C582" i="1" l="1"/>
  <c r="B583" i="1"/>
  <c r="D582" i="1"/>
  <c r="E581" i="1"/>
  <c r="C583" i="1" l="1"/>
  <c r="B584" i="1"/>
  <c r="D583" i="1"/>
  <c r="E582" i="1"/>
  <c r="C584" i="1" l="1"/>
  <c r="B585" i="1"/>
  <c r="D584" i="1"/>
  <c r="E583" i="1"/>
  <c r="C585" i="1" l="1"/>
  <c r="B586" i="1"/>
  <c r="D585" i="1"/>
  <c r="E584" i="1"/>
  <c r="C586" i="1" l="1"/>
  <c r="B587" i="1"/>
  <c r="D586" i="1"/>
  <c r="E585" i="1"/>
  <c r="C587" i="1" l="1"/>
  <c r="B588" i="1"/>
  <c r="D587" i="1"/>
  <c r="E586" i="1"/>
  <c r="C588" i="1" l="1"/>
  <c r="B589" i="1"/>
  <c r="D588" i="1"/>
  <c r="E587" i="1"/>
  <c r="C589" i="1" l="1"/>
  <c r="B590" i="1"/>
  <c r="D589" i="1"/>
  <c r="E588" i="1"/>
  <c r="C590" i="1" l="1"/>
  <c r="B591" i="1"/>
  <c r="D590" i="1"/>
  <c r="E589" i="1"/>
  <c r="C591" i="1" l="1"/>
  <c r="B592" i="1"/>
  <c r="D591" i="1"/>
  <c r="E590" i="1"/>
  <c r="C592" i="1" l="1"/>
  <c r="B593" i="1"/>
  <c r="D592" i="1"/>
  <c r="E591" i="1"/>
  <c r="C593" i="1" l="1"/>
  <c r="B594" i="1"/>
  <c r="D593" i="1"/>
  <c r="E592" i="1"/>
  <c r="C594" i="1" l="1"/>
  <c r="B595" i="1"/>
  <c r="D594" i="1"/>
  <c r="E593" i="1"/>
  <c r="C595" i="1" l="1"/>
  <c r="B596" i="1"/>
  <c r="D595" i="1"/>
  <c r="E594" i="1"/>
  <c r="C596" i="1" l="1"/>
  <c r="B597" i="1"/>
  <c r="D596" i="1"/>
  <c r="E595" i="1"/>
  <c r="C597" i="1" l="1"/>
  <c r="B598" i="1"/>
  <c r="D597" i="1"/>
  <c r="E596" i="1"/>
  <c r="C598" i="1" l="1"/>
  <c r="B599" i="1"/>
  <c r="D598" i="1"/>
  <c r="E597" i="1"/>
  <c r="C599" i="1" l="1"/>
  <c r="B600" i="1"/>
  <c r="D599" i="1"/>
  <c r="E598" i="1"/>
  <c r="C600" i="1" l="1"/>
  <c r="B601" i="1"/>
  <c r="D600" i="1"/>
  <c r="E599" i="1"/>
  <c r="C601" i="1" l="1"/>
  <c r="B602" i="1"/>
  <c r="D601" i="1"/>
  <c r="E600" i="1"/>
  <c r="C602" i="1" l="1"/>
  <c r="B603" i="1"/>
  <c r="D602" i="1"/>
  <c r="E601" i="1"/>
  <c r="C603" i="1" l="1"/>
  <c r="B604" i="1"/>
  <c r="D603" i="1"/>
  <c r="E602" i="1"/>
  <c r="C604" i="1" l="1"/>
  <c r="B605" i="1"/>
  <c r="D604" i="1"/>
  <c r="E603" i="1"/>
  <c r="C605" i="1" l="1"/>
  <c r="B606" i="1"/>
  <c r="D605" i="1"/>
  <c r="E604" i="1"/>
  <c r="C606" i="1" l="1"/>
  <c r="B607" i="1"/>
  <c r="D606" i="1"/>
  <c r="E605" i="1"/>
  <c r="C607" i="1" l="1"/>
  <c r="B608" i="1"/>
  <c r="D607" i="1"/>
  <c r="E606" i="1"/>
  <c r="C608" i="1" l="1"/>
  <c r="B609" i="1"/>
  <c r="D608" i="1"/>
  <c r="E607" i="1"/>
  <c r="C609" i="1" l="1"/>
  <c r="B610" i="1"/>
  <c r="D609" i="1"/>
  <c r="E608" i="1"/>
  <c r="C610" i="1" l="1"/>
  <c r="B611" i="1"/>
  <c r="D610" i="1"/>
  <c r="E609" i="1"/>
  <c r="C611" i="1" l="1"/>
  <c r="B612" i="1"/>
  <c r="D611" i="1"/>
  <c r="E610" i="1"/>
  <c r="C612" i="1" l="1"/>
  <c r="B613" i="1"/>
  <c r="D612" i="1"/>
  <c r="E611" i="1"/>
  <c r="C613" i="1" l="1"/>
  <c r="B614" i="1"/>
  <c r="D613" i="1"/>
  <c r="E612" i="1"/>
  <c r="C614" i="1" l="1"/>
  <c r="B615" i="1"/>
  <c r="D614" i="1"/>
  <c r="E613" i="1"/>
  <c r="C615" i="1" l="1"/>
  <c r="B616" i="1"/>
  <c r="D615" i="1"/>
  <c r="E614" i="1"/>
  <c r="C616" i="1" l="1"/>
  <c r="B617" i="1"/>
  <c r="D616" i="1"/>
  <c r="E615" i="1"/>
  <c r="C617" i="1" l="1"/>
  <c r="B618" i="1"/>
  <c r="D617" i="1"/>
  <c r="E616" i="1"/>
  <c r="C618" i="1" l="1"/>
  <c r="B619" i="1"/>
  <c r="D618" i="1"/>
  <c r="E617" i="1"/>
  <c r="C619" i="1" l="1"/>
  <c r="B620" i="1"/>
  <c r="D619" i="1"/>
  <c r="E618" i="1"/>
  <c r="C620" i="1" l="1"/>
  <c r="B621" i="1"/>
  <c r="D620" i="1"/>
  <c r="E619" i="1"/>
  <c r="C621" i="1" l="1"/>
  <c r="B622" i="1"/>
  <c r="D621" i="1"/>
  <c r="E620" i="1"/>
  <c r="C622" i="1" l="1"/>
  <c r="B623" i="1"/>
  <c r="D622" i="1"/>
  <c r="E621" i="1"/>
  <c r="C623" i="1" l="1"/>
  <c r="B624" i="1"/>
  <c r="D623" i="1"/>
  <c r="E622" i="1"/>
  <c r="C624" i="1" l="1"/>
  <c r="B625" i="1"/>
  <c r="D624" i="1"/>
  <c r="E623" i="1"/>
  <c r="C625" i="1" l="1"/>
  <c r="B626" i="1"/>
  <c r="D625" i="1"/>
  <c r="E624" i="1"/>
  <c r="C626" i="1" l="1"/>
  <c r="B627" i="1"/>
  <c r="D626" i="1"/>
  <c r="E625" i="1"/>
  <c r="C627" i="1" l="1"/>
  <c r="B628" i="1"/>
  <c r="D627" i="1"/>
  <c r="E626" i="1"/>
  <c r="C628" i="1" l="1"/>
  <c r="B629" i="1"/>
  <c r="D628" i="1"/>
  <c r="E627" i="1"/>
  <c r="C629" i="1" l="1"/>
  <c r="B630" i="1"/>
  <c r="D629" i="1"/>
  <c r="E628" i="1"/>
  <c r="C630" i="1" l="1"/>
  <c r="B631" i="1"/>
  <c r="D630" i="1"/>
  <c r="E629" i="1"/>
  <c r="C631" i="1" l="1"/>
  <c r="B632" i="1"/>
  <c r="D631" i="1"/>
  <c r="E630" i="1"/>
  <c r="C632" i="1" l="1"/>
  <c r="B633" i="1"/>
  <c r="D632" i="1"/>
  <c r="E631" i="1"/>
  <c r="C633" i="1" l="1"/>
  <c r="B634" i="1"/>
  <c r="D633" i="1"/>
  <c r="E632" i="1"/>
  <c r="C634" i="1" l="1"/>
  <c r="B635" i="1"/>
  <c r="D634" i="1"/>
  <c r="E633" i="1"/>
  <c r="C635" i="1" l="1"/>
  <c r="B636" i="1"/>
  <c r="D635" i="1"/>
  <c r="E634" i="1"/>
  <c r="C636" i="1" l="1"/>
  <c r="B637" i="1"/>
  <c r="D636" i="1"/>
  <c r="E635" i="1"/>
  <c r="C637" i="1" l="1"/>
  <c r="B638" i="1"/>
  <c r="D637" i="1"/>
  <c r="E636" i="1"/>
  <c r="C638" i="1" l="1"/>
  <c r="B639" i="1"/>
  <c r="D638" i="1"/>
  <c r="E637" i="1"/>
  <c r="C639" i="1" l="1"/>
  <c r="B640" i="1"/>
  <c r="D639" i="1"/>
  <c r="E638" i="1"/>
  <c r="C640" i="1" l="1"/>
  <c r="B641" i="1"/>
  <c r="D640" i="1"/>
  <c r="E639" i="1"/>
  <c r="C641" i="1" l="1"/>
  <c r="B642" i="1"/>
  <c r="D641" i="1"/>
  <c r="E640" i="1"/>
  <c r="C642" i="1" l="1"/>
  <c r="B643" i="1"/>
  <c r="D642" i="1"/>
  <c r="E641" i="1"/>
  <c r="C643" i="1" l="1"/>
  <c r="B644" i="1"/>
  <c r="D643" i="1"/>
  <c r="E642" i="1"/>
  <c r="C644" i="1" l="1"/>
  <c r="B645" i="1"/>
  <c r="D644" i="1"/>
  <c r="E643" i="1"/>
  <c r="C645" i="1" l="1"/>
  <c r="B646" i="1"/>
  <c r="D645" i="1"/>
  <c r="E644" i="1"/>
  <c r="C646" i="1" l="1"/>
  <c r="B647" i="1"/>
  <c r="D646" i="1"/>
  <c r="E645" i="1"/>
  <c r="C647" i="1" l="1"/>
  <c r="B648" i="1"/>
  <c r="D647" i="1"/>
  <c r="E646" i="1"/>
  <c r="C648" i="1" l="1"/>
  <c r="B649" i="1"/>
  <c r="D648" i="1"/>
  <c r="E647" i="1"/>
  <c r="C649" i="1" l="1"/>
  <c r="B650" i="1"/>
  <c r="D649" i="1"/>
  <c r="E648" i="1"/>
  <c r="C650" i="1" l="1"/>
  <c r="B651" i="1"/>
  <c r="D650" i="1"/>
  <c r="E649" i="1"/>
  <c r="C651" i="1" l="1"/>
  <c r="B652" i="1"/>
  <c r="D651" i="1"/>
  <c r="E650" i="1"/>
  <c r="C652" i="1" l="1"/>
  <c r="B653" i="1"/>
  <c r="D652" i="1"/>
  <c r="E651" i="1"/>
  <c r="C653" i="1" l="1"/>
  <c r="B654" i="1"/>
  <c r="D653" i="1"/>
  <c r="E652" i="1"/>
  <c r="C654" i="1" l="1"/>
  <c r="B655" i="1"/>
  <c r="D654" i="1"/>
  <c r="E653" i="1"/>
  <c r="C655" i="1" l="1"/>
  <c r="B656" i="1"/>
  <c r="D655" i="1"/>
  <c r="E654" i="1"/>
  <c r="C656" i="1" l="1"/>
  <c r="B657" i="1"/>
  <c r="D656" i="1"/>
  <c r="E655" i="1"/>
  <c r="C657" i="1" l="1"/>
  <c r="B658" i="1"/>
  <c r="D657" i="1"/>
  <c r="E656" i="1"/>
  <c r="C658" i="1" l="1"/>
  <c r="B659" i="1"/>
  <c r="D658" i="1"/>
  <c r="E657" i="1"/>
  <c r="C659" i="1" l="1"/>
  <c r="B660" i="1"/>
  <c r="D659" i="1"/>
  <c r="E658" i="1"/>
  <c r="C660" i="1" l="1"/>
  <c r="B661" i="1"/>
  <c r="D660" i="1"/>
  <c r="E659" i="1"/>
  <c r="C661" i="1" l="1"/>
  <c r="B662" i="1"/>
  <c r="D661" i="1"/>
  <c r="E660" i="1"/>
  <c r="C662" i="1" l="1"/>
  <c r="B663" i="1"/>
  <c r="D662" i="1"/>
  <c r="E661" i="1"/>
  <c r="C663" i="1" l="1"/>
  <c r="B664" i="1"/>
  <c r="D663" i="1"/>
  <c r="E662" i="1"/>
  <c r="C664" i="1" l="1"/>
  <c r="B665" i="1"/>
  <c r="D664" i="1"/>
  <c r="E663" i="1"/>
  <c r="C665" i="1" l="1"/>
  <c r="B666" i="1"/>
  <c r="D665" i="1"/>
  <c r="E664" i="1"/>
  <c r="C666" i="1" l="1"/>
  <c r="B667" i="1"/>
  <c r="D666" i="1"/>
  <c r="E665" i="1"/>
  <c r="C667" i="1" l="1"/>
  <c r="B668" i="1"/>
  <c r="D667" i="1"/>
  <c r="E666" i="1"/>
  <c r="C668" i="1" l="1"/>
  <c r="B669" i="1"/>
  <c r="D668" i="1"/>
  <c r="E667" i="1"/>
  <c r="C669" i="1" l="1"/>
  <c r="B670" i="1"/>
  <c r="D669" i="1"/>
  <c r="E668" i="1"/>
  <c r="C670" i="1" l="1"/>
  <c r="B671" i="1"/>
  <c r="D670" i="1"/>
  <c r="E669" i="1"/>
  <c r="C671" i="1" l="1"/>
  <c r="B672" i="1"/>
  <c r="D671" i="1"/>
  <c r="E670" i="1"/>
  <c r="C672" i="1" l="1"/>
  <c r="B673" i="1"/>
  <c r="D672" i="1"/>
  <c r="E671" i="1"/>
  <c r="C673" i="1" l="1"/>
  <c r="B674" i="1"/>
  <c r="D673" i="1"/>
  <c r="E672" i="1"/>
  <c r="C674" i="1" l="1"/>
  <c r="B675" i="1"/>
  <c r="D674" i="1"/>
  <c r="E673" i="1"/>
  <c r="C675" i="1" l="1"/>
  <c r="B676" i="1"/>
  <c r="D675" i="1"/>
  <c r="E674" i="1"/>
  <c r="C676" i="1" l="1"/>
  <c r="B677" i="1"/>
  <c r="D676" i="1"/>
  <c r="E675" i="1"/>
  <c r="C677" i="1" l="1"/>
  <c r="B678" i="1"/>
  <c r="D677" i="1"/>
  <c r="E676" i="1"/>
  <c r="C678" i="1" l="1"/>
  <c r="B679" i="1"/>
  <c r="D678" i="1"/>
  <c r="E677" i="1"/>
  <c r="C679" i="1" l="1"/>
  <c r="B680" i="1"/>
  <c r="D679" i="1"/>
  <c r="E678" i="1"/>
  <c r="C680" i="1" l="1"/>
  <c r="B681" i="1"/>
  <c r="D680" i="1"/>
  <c r="E679" i="1"/>
  <c r="C681" i="1" l="1"/>
  <c r="B682" i="1"/>
  <c r="D681" i="1"/>
  <c r="E680" i="1"/>
  <c r="C682" i="1" l="1"/>
  <c r="B683" i="1"/>
  <c r="D682" i="1"/>
  <c r="E681" i="1"/>
  <c r="C683" i="1" l="1"/>
  <c r="B684" i="1"/>
  <c r="D683" i="1"/>
  <c r="E682" i="1"/>
  <c r="C684" i="1" l="1"/>
  <c r="B685" i="1"/>
  <c r="D684" i="1"/>
  <c r="E683" i="1"/>
  <c r="C685" i="1" l="1"/>
  <c r="B686" i="1"/>
  <c r="D685" i="1"/>
  <c r="E684" i="1"/>
  <c r="C686" i="1" l="1"/>
  <c r="B687" i="1"/>
  <c r="D686" i="1"/>
  <c r="E685" i="1"/>
  <c r="C687" i="1" l="1"/>
  <c r="B688" i="1"/>
  <c r="D687" i="1"/>
  <c r="E686" i="1"/>
  <c r="C688" i="1" l="1"/>
  <c r="B689" i="1"/>
  <c r="D688" i="1"/>
  <c r="E687" i="1"/>
  <c r="C689" i="1" l="1"/>
  <c r="B690" i="1"/>
  <c r="D689" i="1"/>
  <c r="E688" i="1"/>
  <c r="C690" i="1" l="1"/>
  <c r="B691" i="1"/>
  <c r="D690" i="1"/>
  <c r="E689" i="1"/>
  <c r="C691" i="1" l="1"/>
  <c r="B692" i="1"/>
  <c r="D691" i="1"/>
  <c r="E690" i="1"/>
  <c r="C692" i="1" l="1"/>
  <c r="B693" i="1"/>
  <c r="D692" i="1"/>
  <c r="E691" i="1"/>
  <c r="C693" i="1" l="1"/>
  <c r="B694" i="1"/>
  <c r="D693" i="1"/>
  <c r="E692" i="1"/>
  <c r="C694" i="1" l="1"/>
  <c r="B695" i="1"/>
  <c r="D694" i="1"/>
  <c r="E693" i="1"/>
  <c r="C695" i="1" l="1"/>
  <c r="B696" i="1"/>
  <c r="D695" i="1"/>
  <c r="E694" i="1"/>
  <c r="C696" i="1" l="1"/>
  <c r="B697" i="1"/>
  <c r="D696" i="1"/>
  <c r="E695" i="1"/>
  <c r="C697" i="1" l="1"/>
  <c r="B698" i="1"/>
  <c r="D697" i="1"/>
  <c r="E696" i="1"/>
  <c r="C698" i="1" l="1"/>
  <c r="B699" i="1"/>
  <c r="D698" i="1"/>
  <c r="E697" i="1"/>
  <c r="C699" i="1" l="1"/>
  <c r="B700" i="1"/>
  <c r="D699" i="1"/>
  <c r="E698" i="1"/>
  <c r="C700" i="1" l="1"/>
  <c r="B701" i="1"/>
  <c r="D700" i="1"/>
  <c r="E699" i="1"/>
  <c r="C701" i="1" l="1"/>
  <c r="B702" i="1"/>
  <c r="D701" i="1"/>
  <c r="E700" i="1"/>
  <c r="C702" i="1" l="1"/>
  <c r="B703" i="1"/>
  <c r="D702" i="1"/>
  <c r="E701" i="1"/>
  <c r="C703" i="1" l="1"/>
  <c r="B704" i="1"/>
  <c r="D703" i="1"/>
  <c r="E702" i="1"/>
  <c r="C704" i="1" l="1"/>
  <c r="B705" i="1"/>
  <c r="D704" i="1"/>
  <c r="E703" i="1"/>
  <c r="C705" i="1" l="1"/>
  <c r="B706" i="1"/>
  <c r="D705" i="1"/>
  <c r="E704" i="1"/>
  <c r="C706" i="1" l="1"/>
  <c r="B707" i="1"/>
  <c r="D706" i="1"/>
  <c r="E705" i="1"/>
  <c r="C707" i="1" l="1"/>
  <c r="B708" i="1"/>
  <c r="D707" i="1"/>
  <c r="E706" i="1"/>
  <c r="C708" i="1" l="1"/>
  <c r="B709" i="1"/>
  <c r="D708" i="1"/>
  <c r="E707" i="1"/>
  <c r="C709" i="1" l="1"/>
  <c r="B710" i="1"/>
  <c r="D709" i="1"/>
  <c r="E708" i="1"/>
  <c r="C710" i="1" l="1"/>
  <c r="B711" i="1"/>
  <c r="D710" i="1"/>
  <c r="E709" i="1"/>
  <c r="C711" i="1" l="1"/>
  <c r="B712" i="1"/>
  <c r="D711" i="1"/>
  <c r="E710" i="1"/>
  <c r="C712" i="1" l="1"/>
  <c r="B713" i="1"/>
  <c r="D712" i="1"/>
  <c r="E711" i="1"/>
  <c r="C713" i="1" l="1"/>
  <c r="B714" i="1"/>
  <c r="D713" i="1"/>
  <c r="E712" i="1"/>
  <c r="C714" i="1" l="1"/>
  <c r="B715" i="1"/>
  <c r="D714" i="1"/>
  <c r="E713" i="1"/>
  <c r="C715" i="1" l="1"/>
  <c r="B716" i="1"/>
  <c r="D715" i="1"/>
  <c r="E714" i="1"/>
  <c r="C716" i="1" l="1"/>
  <c r="B717" i="1"/>
  <c r="D716" i="1"/>
  <c r="E715" i="1"/>
  <c r="C717" i="1" l="1"/>
  <c r="B718" i="1"/>
  <c r="D717" i="1"/>
  <c r="E716" i="1"/>
  <c r="C718" i="1" l="1"/>
  <c r="B719" i="1"/>
  <c r="D718" i="1"/>
  <c r="E717" i="1"/>
  <c r="C719" i="1" l="1"/>
  <c r="B720" i="1"/>
  <c r="D719" i="1"/>
  <c r="E718" i="1"/>
  <c r="C720" i="1" l="1"/>
  <c r="B721" i="1"/>
  <c r="D720" i="1"/>
  <c r="E719" i="1"/>
  <c r="C721" i="1" l="1"/>
  <c r="B722" i="1"/>
  <c r="D721" i="1"/>
  <c r="E720" i="1"/>
  <c r="C722" i="1" l="1"/>
  <c r="B723" i="1"/>
  <c r="D722" i="1"/>
  <c r="E721" i="1"/>
  <c r="C723" i="1" l="1"/>
  <c r="B724" i="1"/>
  <c r="D723" i="1"/>
  <c r="E722" i="1"/>
  <c r="C724" i="1" l="1"/>
  <c r="B725" i="1"/>
  <c r="D724" i="1"/>
  <c r="E723" i="1"/>
  <c r="C725" i="1" l="1"/>
  <c r="B726" i="1"/>
  <c r="D725" i="1"/>
  <c r="E724" i="1"/>
  <c r="C726" i="1" l="1"/>
  <c r="B727" i="1"/>
  <c r="D726" i="1"/>
  <c r="E725" i="1"/>
  <c r="C727" i="1" l="1"/>
  <c r="B728" i="1"/>
  <c r="D727" i="1"/>
  <c r="E726" i="1"/>
  <c r="C728" i="1" l="1"/>
  <c r="B729" i="1"/>
  <c r="D728" i="1"/>
  <c r="E727" i="1"/>
  <c r="C729" i="1" l="1"/>
  <c r="B730" i="1"/>
  <c r="D729" i="1"/>
  <c r="E728" i="1"/>
  <c r="C730" i="1" l="1"/>
  <c r="B731" i="1"/>
  <c r="D730" i="1"/>
  <c r="E729" i="1"/>
  <c r="C731" i="1" l="1"/>
  <c r="B732" i="1"/>
  <c r="D731" i="1"/>
  <c r="E730" i="1"/>
  <c r="C732" i="1" l="1"/>
  <c r="B733" i="1"/>
  <c r="D732" i="1"/>
  <c r="E731" i="1"/>
  <c r="C733" i="1" l="1"/>
  <c r="B734" i="1"/>
  <c r="D733" i="1"/>
  <c r="E732" i="1"/>
  <c r="C734" i="1" l="1"/>
  <c r="B735" i="1"/>
  <c r="D734" i="1"/>
  <c r="E733" i="1"/>
  <c r="C735" i="1" l="1"/>
  <c r="B736" i="1"/>
  <c r="D735" i="1"/>
  <c r="E734" i="1"/>
  <c r="C736" i="1" l="1"/>
  <c r="B737" i="1"/>
  <c r="D736" i="1"/>
  <c r="E735" i="1"/>
  <c r="C737" i="1" l="1"/>
  <c r="B738" i="1"/>
  <c r="D737" i="1"/>
  <c r="E736" i="1"/>
  <c r="C738" i="1" l="1"/>
  <c r="B739" i="1"/>
  <c r="D738" i="1"/>
  <c r="E737" i="1"/>
  <c r="C739" i="1" l="1"/>
  <c r="B740" i="1"/>
  <c r="D739" i="1"/>
  <c r="E738" i="1"/>
  <c r="C740" i="1" l="1"/>
  <c r="B741" i="1"/>
  <c r="D740" i="1"/>
  <c r="E739" i="1"/>
  <c r="C741" i="1" l="1"/>
  <c r="B742" i="1"/>
  <c r="D741" i="1"/>
  <c r="E740" i="1"/>
  <c r="C742" i="1" l="1"/>
  <c r="B743" i="1"/>
  <c r="D742" i="1"/>
  <c r="E741" i="1"/>
  <c r="C743" i="1" l="1"/>
  <c r="B744" i="1"/>
  <c r="D743" i="1"/>
  <c r="E742" i="1"/>
  <c r="C744" i="1" l="1"/>
  <c r="B745" i="1"/>
  <c r="D744" i="1"/>
  <c r="E743" i="1"/>
  <c r="C745" i="1" l="1"/>
  <c r="B746" i="1"/>
  <c r="D745" i="1"/>
  <c r="E744" i="1"/>
  <c r="C746" i="1" l="1"/>
  <c r="B747" i="1"/>
  <c r="D746" i="1"/>
  <c r="E745" i="1"/>
  <c r="C747" i="1" l="1"/>
  <c r="B748" i="1"/>
  <c r="D747" i="1"/>
  <c r="E746" i="1"/>
  <c r="C748" i="1" l="1"/>
  <c r="B749" i="1"/>
  <c r="D748" i="1"/>
  <c r="E747" i="1"/>
  <c r="C749" i="1" l="1"/>
  <c r="B750" i="1"/>
  <c r="D749" i="1"/>
  <c r="E748" i="1"/>
  <c r="C750" i="1" l="1"/>
  <c r="B751" i="1"/>
  <c r="D750" i="1"/>
  <c r="E749" i="1"/>
  <c r="C751" i="1" l="1"/>
  <c r="B752" i="1"/>
  <c r="D751" i="1"/>
  <c r="E750" i="1"/>
  <c r="C752" i="1" l="1"/>
  <c r="B753" i="1"/>
  <c r="D752" i="1"/>
  <c r="E751" i="1"/>
  <c r="C753" i="1" l="1"/>
  <c r="B754" i="1"/>
  <c r="D753" i="1"/>
  <c r="E752" i="1"/>
  <c r="C754" i="1" l="1"/>
  <c r="B755" i="1"/>
  <c r="D754" i="1"/>
  <c r="E753" i="1"/>
  <c r="C755" i="1" l="1"/>
  <c r="B756" i="1"/>
  <c r="D755" i="1"/>
  <c r="E754" i="1"/>
  <c r="C756" i="1" l="1"/>
  <c r="B757" i="1"/>
  <c r="D756" i="1"/>
  <c r="E755" i="1"/>
  <c r="C757" i="1" l="1"/>
  <c r="B758" i="1"/>
  <c r="D757" i="1"/>
  <c r="E756" i="1"/>
  <c r="C758" i="1" l="1"/>
  <c r="B759" i="1"/>
  <c r="D758" i="1"/>
  <c r="E757" i="1"/>
  <c r="C759" i="1" l="1"/>
  <c r="B760" i="1"/>
  <c r="D759" i="1"/>
  <c r="E758" i="1"/>
  <c r="C760" i="1" l="1"/>
  <c r="B761" i="1"/>
  <c r="D760" i="1"/>
  <c r="E759" i="1"/>
  <c r="C761" i="1" l="1"/>
  <c r="B762" i="1"/>
  <c r="D761" i="1"/>
  <c r="E760" i="1"/>
  <c r="C762" i="1" l="1"/>
  <c r="B763" i="1"/>
  <c r="D762" i="1"/>
  <c r="E761" i="1"/>
  <c r="C763" i="1" l="1"/>
  <c r="B764" i="1"/>
  <c r="D763" i="1"/>
  <c r="E762" i="1"/>
  <c r="C764" i="1" l="1"/>
  <c r="B765" i="1"/>
  <c r="D764" i="1"/>
  <c r="E763" i="1"/>
  <c r="C765" i="1" l="1"/>
  <c r="B766" i="1"/>
  <c r="D765" i="1"/>
  <c r="E764" i="1"/>
  <c r="C766" i="1" l="1"/>
  <c r="B767" i="1"/>
  <c r="D766" i="1"/>
  <c r="E765" i="1"/>
  <c r="C767" i="1" l="1"/>
  <c r="B768" i="1"/>
  <c r="D767" i="1"/>
  <c r="E766" i="1"/>
  <c r="C768" i="1" l="1"/>
  <c r="B769" i="1"/>
  <c r="D768" i="1"/>
  <c r="E767" i="1"/>
  <c r="C769" i="1" l="1"/>
  <c r="B770" i="1"/>
  <c r="D769" i="1"/>
  <c r="E768" i="1"/>
  <c r="C770" i="1" l="1"/>
  <c r="B771" i="1"/>
  <c r="D770" i="1"/>
  <c r="E769" i="1"/>
  <c r="C771" i="1" l="1"/>
  <c r="B772" i="1"/>
  <c r="D771" i="1"/>
  <c r="E770" i="1"/>
  <c r="C772" i="1" l="1"/>
  <c r="B773" i="1"/>
  <c r="D772" i="1"/>
  <c r="E771" i="1"/>
  <c r="C773" i="1" l="1"/>
  <c r="B774" i="1"/>
  <c r="D773" i="1"/>
  <c r="E772" i="1"/>
  <c r="C774" i="1" l="1"/>
  <c r="B775" i="1"/>
  <c r="D774" i="1"/>
  <c r="E773" i="1"/>
  <c r="C775" i="1" l="1"/>
  <c r="B776" i="1"/>
  <c r="D775" i="1"/>
  <c r="E774" i="1"/>
  <c r="C776" i="1" l="1"/>
  <c r="B777" i="1"/>
  <c r="D776" i="1"/>
  <c r="E775" i="1"/>
  <c r="C777" i="1" l="1"/>
  <c r="B778" i="1"/>
  <c r="D777" i="1"/>
  <c r="E776" i="1"/>
  <c r="C778" i="1" l="1"/>
  <c r="B779" i="1"/>
  <c r="D778" i="1"/>
  <c r="E777" i="1"/>
  <c r="C779" i="1" l="1"/>
  <c r="B780" i="1"/>
  <c r="D779" i="1"/>
  <c r="E778" i="1"/>
  <c r="C780" i="1" l="1"/>
  <c r="B781" i="1"/>
  <c r="D780" i="1"/>
  <c r="E779" i="1"/>
  <c r="C781" i="1" l="1"/>
  <c r="B782" i="1"/>
  <c r="D781" i="1"/>
  <c r="E780" i="1"/>
  <c r="C782" i="1" l="1"/>
  <c r="B783" i="1"/>
  <c r="D782" i="1"/>
  <c r="E781" i="1"/>
  <c r="C783" i="1" l="1"/>
  <c r="B784" i="1"/>
  <c r="D783" i="1"/>
  <c r="E782" i="1"/>
  <c r="C784" i="1" l="1"/>
  <c r="B785" i="1"/>
  <c r="D784" i="1"/>
  <c r="E783" i="1"/>
  <c r="C785" i="1" l="1"/>
  <c r="B786" i="1"/>
  <c r="D785" i="1"/>
  <c r="E784" i="1"/>
  <c r="C786" i="1" l="1"/>
  <c r="B787" i="1"/>
  <c r="D786" i="1"/>
  <c r="E785" i="1"/>
  <c r="C787" i="1" l="1"/>
  <c r="B788" i="1"/>
  <c r="D787" i="1"/>
  <c r="E786" i="1"/>
  <c r="C788" i="1" l="1"/>
  <c r="B789" i="1"/>
  <c r="D788" i="1"/>
  <c r="E787" i="1"/>
  <c r="C789" i="1" l="1"/>
  <c r="B790" i="1"/>
  <c r="D789" i="1"/>
  <c r="E788" i="1"/>
  <c r="C790" i="1" l="1"/>
  <c r="B791" i="1"/>
  <c r="D790" i="1"/>
  <c r="E789" i="1"/>
  <c r="C791" i="1" l="1"/>
  <c r="B792" i="1"/>
  <c r="D791" i="1"/>
  <c r="E790" i="1"/>
  <c r="C792" i="1" l="1"/>
  <c r="B793" i="1"/>
  <c r="D792" i="1"/>
  <c r="E791" i="1"/>
  <c r="C793" i="1" l="1"/>
  <c r="B794" i="1"/>
  <c r="D793" i="1"/>
  <c r="E792" i="1"/>
  <c r="C794" i="1" l="1"/>
  <c r="B795" i="1"/>
  <c r="D794" i="1"/>
  <c r="E793" i="1"/>
  <c r="C795" i="1" l="1"/>
  <c r="B796" i="1"/>
  <c r="D795" i="1"/>
  <c r="E794" i="1"/>
  <c r="C796" i="1" l="1"/>
  <c r="B797" i="1"/>
  <c r="D796" i="1"/>
  <c r="E795" i="1"/>
  <c r="C797" i="1" l="1"/>
  <c r="B798" i="1"/>
  <c r="D797" i="1"/>
  <c r="E796" i="1"/>
  <c r="C798" i="1" l="1"/>
  <c r="B799" i="1"/>
  <c r="D798" i="1"/>
  <c r="E797" i="1"/>
  <c r="C799" i="1" l="1"/>
  <c r="B800" i="1"/>
  <c r="D799" i="1"/>
  <c r="E798" i="1"/>
  <c r="C800" i="1" l="1"/>
  <c r="B801" i="1"/>
  <c r="D800" i="1"/>
  <c r="E799" i="1"/>
  <c r="C801" i="1" l="1"/>
  <c r="B802" i="1"/>
  <c r="D801" i="1"/>
  <c r="E800" i="1"/>
  <c r="C802" i="1" l="1"/>
  <c r="B803" i="1"/>
  <c r="D802" i="1"/>
  <c r="E801" i="1"/>
  <c r="C803" i="1" l="1"/>
  <c r="B804" i="1"/>
  <c r="D803" i="1"/>
  <c r="E802" i="1"/>
  <c r="C804" i="1" l="1"/>
  <c r="B805" i="1"/>
  <c r="D804" i="1"/>
  <c r="E803" i="1"/>
  <c r="C805" i="1" l="1"/>
  <c r="B806" i="1"/>
  <c r="D805" i="1"/>
  <c r="E804" i="1"/>
  <c r="C806" i="1" l="1"/>
  <c r="B807" i="1"/>
  <c r="D806" i="1"/>
  <c r="E805" i="1"/>
  <c r="C807" i="1" l="1"/>
  <c r="B808" i="1"/>
  <c r="D807" i="1"/>
  <c r="E806" i="1"/>
  <c r="C808" i="1" l="1"/>
  <c r="B809" i="1"/>
  <c r="D808" i="1"/>
  <c r="E807" i="1"/>
  <c r="C809" i="1" l="1"/>
  <c r="B810" i="1"/>
  <c r="D809" i="1"/>
  <c r="E808" i="1"/>
  <c r="C810" i="1" l="1"/>
  <c r="B811" i="1"/>
  <c r="D810" i="1"/>
  <c r="E809" i="1"/>
  <c r="C811" i="1" l="1"/>
  <c r="B812" i="1"/>
  <c r="D811" i="1"/>
  <c r="E810" i="1"/>
  <c r="C812" i="1" l="1"/>
  <c r="B813" i="1"/>
  <c r="D812" i="1"/>
  <c r="E811" i="1"/>
  <c r="C813" i="1" l="1"/>
  <c r="B814" i="1"/>
  <c r="D813" i="1"/>
  <c r="E812" i="1"/>
  <c r="C814" i="1" l="1"/>
  <c r="B815" i="1"/>
  <c r="D814" i="1"/>
  <c r="E813" i="1"/>
  <c r="C815" i="1" l="1"/>
  <c r="B816" i="1"/>
  <c r="D815" i="1"/>
  <c r="E814" i="1"/>
  <c r="C816" i="1" l="1"/>
  <c r="B817" i="1"/>
  <c r="D816" i="1"/>
  <c r="E815" i="1"/>
  <c r="C817" i="1" l="1"/>
  <c r="B818" i="1"/>
  <c r="D817" i="1"/>
  <c r="E816" i="1"/>
  <c r="C818" i="1" l="1"/>
  <c r="B819" i="1"/>
  <c r="D818" i="1"/>
  <c r="E817" i="1"/>
  <c r="C819" i="1" l="1"/>
  <c r="B820" i="1"/>
  <c r="D819" i="1"/>
  <c r="E818" i="1"/>
  <c r="C820" i="1" l="1"/>
  <c r="B821" i="1"/>
  <c r="D820" i="1"/>
  <c r="E819" i="1"/>
  <c r="C821" i="1" l="1"/>
  <c r="B822" i="1"/>
  <c r="D821" i="1"/>
  <c r="E820" i="1"/>
  <c r="C822" i="1" l="1"/>
  <c r="B823" i="1"/>
  <c r="D822" i="1"/>
  <c r="E821" i="1"/>
  <c r="C823" i="1" l="1"/>
  <c r="B824" i="1"/>
  <c r="D823" i="1"/>
  <c r="E822" i="1"/>
  <c r="C824" i="1" l="1"/>
  <c r="B825" i="1"/>
  <c r="D824" i="1"/>
  <c r="E823" i="1"/>
  <c r="C825" i="1" l="1"/>
  <c r="B826" i="1"/>
  <c r="D825" i="1"/>
  <c r="E824" i="1"/>
  <c r="C826" i="1" l="1"/>
  <c r="B827" i="1"/>
  <c r="D826" i="1"/>
  <c r="E825" i="1"/>
  <c r="C827" i="1" l="1"/>
  <c r="B828" i="1"/>
  <c r="D827" i="1"/>
  <c r="E826" i="1"/>
  <c r="C828" i="1" l="1"/>
  <c r="B829" i="1"/>
  <c r="D828" i="1"/>
  <c r="E827" i="1"/>
  <c r="C829" i="1" l="1"/>
  <c r="B830" i="1"/>
  <c r="D829" i="1"/>
  <c r="E828" i="1"/>
  <c r="C830" i="1" l="1"/>
  <c r="B831" i="1"/>
  <c r="D830" i="1"/>
  <c r="E829" i="1"/>
  <c r="C831" i="1" l="1"/>
  <c r="B832" i="1"/>
  <c r="D831" i="1"/>
  <c r="E830" i="1"/>
  <c r="C832" i="1" l="1"/>
  <c r="B833" i="1"/>
  <c r="D832" i="1"/>
  <c r="E831" i="1"/>
  <c r="C833" i="1" l="1"/>
  <c r="B834" i="1"/>
  <c r="D833" i="1"/>
  <c r="E832" i="1"/>
  <c r="C834" i="1" l="1"/>
  <c r="B835" i="1"/>
  <c r="D834" i="1"/>
  <c r="E833" i="1"/>
  <c r="C835" i="1" l="1"/>
  <c r="B836" i="1"/>
  <c r="D835" i="1"/>
  <c r="E834" i="1"/>
  <c r="C836" i="1" l="1"/>
  <c r="B837" i="1"/>
  <c r="D836" i="1"/>
  <c r="E835" i="1"/>
  <c r="C837" i="1" l="1"/>
  <c r="B838" i="1"/>
  <c r="D837" i="1"/>
  <c r="E836" i="1"/>
  <c r="C838" i="1" l="1"/>
  <c r="B839" i="1"/>
  <c r="D838" i="1"/>
  <c r="E837" i="1"/>
  <c r="C839" i="1" l="1"/>
  <c r="B840" i="1"/>
  <c r="D839" i="1"/>
  <c r="E838" i="1"/>
  <c r="C840" i="1" l="1"/>
  <c r="B841" i="1"/>
  <c r="D840" i="1"/>
  <c r="E839" i="1"/>
  <c r="C841" i="1" l="1"/>
  <c r="B842" i="1"/>
  <c r="D841" i="1"/>
  <c r="E840" i="1"/>
  <c r="C842" i="1" l="1"/>
  <c r="B843" i="1"/>
  <c r="D842" i="1"/>
  <c r="E841" i="1"/>
  <c r="C843" i="1" l="1"/>
  <c r="B844" i="1"/>
  <c r="D843" i="1"/>
  <c r="E842" i="1"/>
  <c r="C844" i="1" l="1"/>
  <c r="B845" i="1"/>
  <c r="D844" i="1"/>
  <c r="E843" i="1"/>
  <c r="C845" i="1" l="1"/>
  <c r="B846" i="1"/>
  <c r="D845" i="1"/>
  <c r="E844" i="1"/>
  <c r="C846" i="1" l="1"/>
  <c r="B847" i="1"/>
  <c r="D846" i="1"/>
  <c r="E845" i="1"/>
  <c r="C847" i="1" l="1"/>
  <c r="B848" i="1"/>
  <c r="D847" i="1"/>
  <c r="E846" i="1"/>
  <c r="C848" i="1" l="1"/>
  <c r="B849" i="1"/>
  <c r="D848" i="1"/>
  <c r="E847" i="1"/>
  <c r="C849" i="1" l="1"/>
  <c r="B850" i="1"/>
  <c r="D849" i="1"/>
  <c r="E848" i="1"/>
  <c r="C850" i="1" l="1"/>
  <c r="B851" i="1"/>
  <c r="D850" i="1"/>
  <c r="E849" i="1"/>
  <c r="C851" i="1" l="1"/>
  <c r="B852" i="1"/>
  <c r="D851" i="1"/>
  <c r="E850" i="1"/>
  <c r="C852" i="1" l="1"/>
  <c r="B853" i="1"/>
  <c r="D852" i="1"/>
  <c r="E851" i="1"/>
  <c r="C853" i="1" l="1"/>
  <c r="B854" i="1"/>
  <c r="D853" i="1"/>
  <c r="E852" i="1"/>
  <c r="C854" i="1" l="1"/>
  <c r="B855" i="1"/>
  <c r="D854" i="1"/>
  <c r="E853" i="1"/>
  <c r="C855" i="1" l="1"/>
  <c r="B856" i="1"/>
  <c r="D855" i="1"/>
  <c r="E854" i="1"/>
  <c r="C856" i="1" l="1"/>
  <c r="B857" i="1"/>
  <c r="D856" i="1"/>
  <c r="E855" i="1"/>
  <c r="C857" i="1" l="1"/>
  <c r="B858" i="1"/>
  <c r="D857" i="1"/>
  <c r="E856" i="1"/>
  <c r="C858" i="1" l="1"/>
  <c r="B859" i="1"/>
  <c r="D858" i="1"/>
  <c r="E857" i="1"/>
  <c r="C859" i="1" l="1"/>
  <c r="B860" i="1"/>
  <c r="D859" i="1"/>
  <c r="E858" i="1"/>
  <c r="C860" i="1" l="1"/>
  <c r="B861" i="1"/>
  <c r="D860" i="1"/>
  <c r="E859" i="1"/>
  <c r="C861" i="1" l="1"/>
  <c r="B862" i="1"/>
  <c r="D861" i="1"/>
  <c r="E860" i="1"/>
  <c r="C862" i="1" l="1"/>
  <c r="B863" i="1"/>
  <c r="D862" i="1"/>
  <c r="E861" i="1"/>
  <c r="C863" i="1" l="1"/>
  <c r="B864" i="1"/>
  <c r="D863" i="1"/>
  <c r="E862" i="1"/>
  <c r="C864" i="1" l="1"/>
  <c r="B865" i="1"/>
  <c r="D864" i="1"/>
  <c r="E863" i="1"/>
  <c r="C865" i="1" l="1"/>
  <c r="B866" i="1"/>
  <c r="D865" i="1"/>
  <c r="E864" i="1"/>
  <c r="C866" i="1" l="1"/>
  <c r="B867" i="1"/>
  <c r="D866" i="1"/>
  <c r="E865" i="1"/>
  <c r="C867" i="1" l="1"/>
  <c r="B868" i="1"/>
  <c r="D867" i="1"/>
  <c r="E866" i="1"/>
  <c r="C868" i="1" l="1"/>
  <c r="B869" i="1"/>
  <c r="D868" i="1"/>
  <c r="E867" i="1"/>
  <c r="C869" i="1" l="1"/>
  <c r="B870" i="1"/>
  <c r="D869" i="1"/>
  <c r="E868" i="1"/>
  <c r="C870" i="1" l="1"/>
  <c r="B871" i="1"/>
  <c r="D870" i="1"/>
  <c r="E869" i="1"/>
  <c r="C871" i="1" l="1"/>
  <c r="B872" i="1"/>
  <c r="D871" i="1"/>
  <c r="E870" i="1"/>
  <c r="C872" i="1" l="1"/>
  <c r="B873" i="1"/>
  <c r="D872" i="1"/>
  <c r="E871" i="1"/>
  <c r="C873" i="1" l="1"/>
  <c r="B874" i="1"/>
  <c r="D873" i="1"/>
  <c r="E872" i="1"/>
  <c r="C874" i="1" l="1"/>
  <c r="B875" i="1"/>
  <c r="D874" i="1"/>
  <c r="E873" i="1"/>
  <c r="C875" i="1" l="1"/>
  <c r="B876" i="1"/>
  <c r="D875" i="1"/>
  <c r="E874" i="1"/>
  <c r="C876" i="1" l="1"/>
  <c r="B877" i="1"/>
  <c r="D876" i="1"/>
  <c r="E875" i="1"/>
  <c r="C877" i="1" l="1"/>
  <c r="B878" i="1"/>
  <c r="D877" i="1"/>
  <c r="E876" i="1"/>
  <c r="C878" i="1" l="1"/>
  <c r="B879" i="1"/>
  <c r="D878" i="1"/>
  <c r="E877" i="1"/>
  <c r="C879" i="1" l="1"/>
  <c r="B880" i="1"/>
  <c r="D879" i="1"/>
  <c r="E878" i="1"/>
  <c r="C880" i="1" l="1"/>
  <c r="B881" i="1"/>
  <c r="D880" i="1"/>
  <c r="E879" i="1"/>
  <c r="C881" i="1" l="1"/>
  <c r="B882" i="1"/>
  <c r="D881" i="1"/>
  <c r="E880" i="1"/>
  <c r="C882" i="1" l="1"/>
  <c r="B883" i="1"/>
  <c r="D882" i="1"/>
  <c r="E881" i="1"/>
  <c r="C883" i="1" l="1"/>
  <c r="B884" i="1"/>
  <c r="D883" i="1"/>
  <c r="E882" i="1"/>
  <c r="C884" i="1" l="1"/>
  <c r="B885" i="1"/>
  <c r="D884" i="1"/>
  <c r="E883" i="1"/>
  <c r="C885" i="1" l="1"/>
  <c r="B886" i="1"/>
  <c r="D885" i="1"/>
  <c r="E884" i="1"/>
  <c r="C886" i="1" l="1"/>
  <c r="B887" i="1"/>
  <c r="D886" i="1"/>
  <c r="E885" i="1"/>
  <c r="C887" i="1" l="1"/>
  <c r="B888" i="1"/>
  <c r="D887" i="1"/>
  <c r="E886" i="1"/>
  <c r="C888" i="1" l="1"/>
  <c r="B889" i="1"/>
  <c r="D888" i="1"/>
  <c r="E887" i="1"/>
  <c r="C889" i="1" l="1"/>
  <c r="B890" i="1"/>
  <c r="D889" i="1"/>
  <c r="E888" i="1"/>
  <c r="C890" i="1" l="1"/>
  <c r="B891" i="1"/>
  <c r="D890" i="1"/>
  <c r="E889" i="1"/>
  <c r="C891" i="1" l="1"/>
  <c r="B892" i="1"/>
  <c r="D891" i="1"/>
  <c r="E890" i="1"/>
  <c r="C892" i="1" l="1"/>
  <c r="B893" i="1"/>
  <c r="D892" i="1"/>
  <c r="E891" i="1"/>
  <c r="C893" i="1" l="1"/>
  <c r="B894" i="1"/>
  <c r="D893" i="1"/>
  <c r="E892" i="1"/>
  <c r="C894" i="1" l="1"/>
  <c r="B895" i="1"/>
  <c r="D894" i="1"/>
  <c r="E893" i="1"/>
  <c r="C895" i="1" l="1"/>
  <c r="B896" i="1"/>
  <c r="D895" i="1"/>
  <c r="E894" i="1"/>
  <c r="C896" i="1" l="1"/>
  <c r="B897" i="1"/>
  <c r="D896" i="1"/>
  <c r="E895" i="1"/>
  <c r="C897" i="1" l="1"/>
  <c r="B898" i="1"/>
  <c r="D897" i="1"/>
  <c r="E896" i="1"/>
  <c r="C898" i="1" l="1"/>
  <c r="B899" i="1"/>
  <c r="D898" i="1"/>
  <c r="E897" i="1"/>
  <c r="C899" i="1" l="1"/>
  <c r="B900" i="1"/>
  <c r="D899" i="1"/>
  <c r="E898" i="1"/>
  <c r="C900" i="1" l="1"/>
  <c r="B901" i="1"/>
  <c r="D900" i="1"/>
  <c r="E899" i="1"/>
  <c r="C901" i="1" l="1"/>
  <c r="B902" i="1"/>
  <c r="D901" i="1"/>
  <c r="E900" i="1"/>
  <c r="C902" i="1" l="1"/>
  <c r="B903" i="1"/>
  <c r="D902" i="1"/>
  <c r="E901" i="1"/>
  <c r="C903" i="1" l="1"/>
  <c r="B904" i="1"/>
  <c r="D903" i="1"/>
  <c r="E902" i="1"/>
  <c r="C904" i="1" l="1"/>
  <c r="B905" i="1"/>
  <c r="D904" i="1"/>
  <c r="E903" i="1"/>
  <c r="C905" i="1" l="1"/>
  <c r="B906" i="1"/>
  <c r="D905" i="1"/>
  <c r="E904" i="1"/>
  <c r="C906" i="1" l="1"/>
  <c r="B907" i="1"/>
  <c r="D906" i="1"/>
  <c r="E905" i="1"/>
  <c r="C907" i="1" l="1"/>
  <c r="B908" i="1"/>
  <c r="D907" i="1"/>
  <c r="E906" i="1"/>
  <c r="C908" i="1" l="1"/>
  <c r="B909" i="1"/>
  <c r="D908" i="1"/>
  <c r="E907" i="1"/>
  <c r="C909" i="1" l="1"/>
  <c r="B910" i="1"/>
  <c r="D909" i="1"/>
  <c r="E908" i="1"/>
  <c r="C910" i="1" l="1"/>
  <c r="B911" i="1"/>
  <c r="D910" i="1"/>
  <c r="E909" i="1"/>
  <c r="C911" i="1" l="1"/>
  <c r="B912" i="1"/>
  <c r="D911" i="1"/>
  <c r="E910" i="1"/>
  <c r="C912" i="1" l="1"/>
  <c r="B913" i="1"/>
  <c r="D912" i="1"/>
  <c r="E911" i="1"/>
  <c r="C913" i="1" l="1"/>
  <c r="B914" i="1"/>
  <c r="D913" i="1"/>
  <c r="E912" i="1"/>
  <c r="C914" i="1" l="1"/>
  <c r="B915" i="1"/>
  <c r="D914" i="1"/>
  <c r="E913" i="1"/>
  <c r="C915" i="1" l="1"/>
  <c r="B916" i="1"/>
  <c r="D915" i="1"/>
  <c r="E914" i="1"/>
  <c r="C916" i="1" l="1"/>
  <c r="B917" i="1"/>
  <c r="D916" i="1"/>
  <c r="E915" i="1"/>
  <c r="C917" i="1" l="1"/>
  <c r="B918" i="1"/>
  <c r="D917" i="1"/>
  <c r="E916" i="1"/>
  <c r="C918" i="1" l="1"/>
  <c r="B919" i="1"/>
  <c r="D918" i="1"/>
  <c r="E917" i="1"/>
  <c r="C919" i="1" l="1"/>
  <c r="B920" i="1"/>
  <c r="D919" i="1"/>
  <c r="E918" i="1"/>
  <c r="C920" i="1" l="1"/>
  <c r="B921" i="1"/>
  <c r="D920" i="1"/>
  <c r="E919" i="1"/>
  <c r="C921" i="1" l="1"/>
  <c r="B922" i="1"/>
  <c r="D921" i="1"/>
  <c r="E920" i="1"/>
  <c r="C922" i="1" l="1"/>
  <c r="B923" i="1"/>
  <c r="D922" i="1"/>
  <c r="E921" i="1"/>
  <c r="C923" i="1" l="1"/>
  <c r="B924" i="1"/>
  <c r="D923" i="1"/>
  <c r="E922" i="1"/>
  <c r="C924" i="1" l="1"/>
  <c r="B925" i="1"/>
  <c r="D924" i="1"/>
  <c r="E923" i="1"/>
  <c r="C925" i="1" l="1"/>
  <c r="B926" i="1"/>
  <c r="D925" i="1"/>
  <c r="E924" i="1"/>
  <c r="C926" i="1" l="1"/>
  <c r="B927" i="1"/>
  <c r="D926" i="1"/>
  <c r="E925" i="1"/>
  <c r="C927" i="1" l="1"/>
  <c r="B928" i="1"/>
  <c r="D927" i="1"/>
  <c r="E926" i="1"/>
  <c r="C928" i="1" l="1"/>
  <c r="B929" i="1"/>
  <c r="D928" i="1"/>
  <c r="E927" i="1"/>
  <c r="C929" i="1" l="1"/>
  <c r="B930" i="1"/>
  <c r="D929" i="1"/>
  <c r="E928" i="1"/>
  <c r="C930" i="1" l="1"/>
  <c r="B931" i="1"/>
  <c r="D930" i="1"/>
  <c r="E929" i="1"/>
  <c r="C931" i="1" l="1"/>
  <c r="B932" i="1"/>
  <c r="D931" i="1"/>
  <c r="E930" i="1"/>
  <c r="C932" i="1" l="1"/>
  <c r="B933" i="1"/>
  <c r="D932" i="1"/>
  <c r="E931" i="1"/>
  <c r="C933" i="1" l="1"/>
  <c r="B934" i="1"/>
  <c r="D933" i="1"/>
  <c r="E932" i="1"/>
  <c r="C934" i="1" l="1"/>
  <c r="B935" i="1"/>
  <c r="D934" i="1"/>
  <c r="E933" i="1"/>
  <c r="C935" i="1" l="1"/>
  <c r="B936" i="1"/>
  <c r="D935" i="1"/>
  <c r="E934" i="1"/>
  <c r="C936" i="1" l="1"/>
  <c r="B937" i="1"/>
  <c r="D936" i="1"/>
  <c r="E935" i="1"/>
  <c r="C937" i="1" l="1"/>
  <c r="B938" i="1"/>
  <c r="D937" i="1"/>
  <c r="E936" i="1"/>
  <c r="C938" i="1" l="1"/>
  <c r="B939" i="1"/>
  <c r="D938" i="1"/>
  <c r="E937" i="1"/>
  <c r="C939" i="1" l="1"/>
  <c r="B940" i="1"/>
  <c r="D939" i="1"/>
  <c r="E938" i="1"/>
  <c r="C940" i="1" l="1"/>
  <c r="B941" i="1"/>
  <c r="D940" i="1"/>
  <c r="E939" i="1"/>
  <c r="C941" i="1" l="1"/>
  <c r="B942" i="1"/>
  <c r="D941" i="1"/>
  <c r="E940" i="1"/>
  <c r="C942" i="1" l="1"/>
  <c r="B943" i="1"/>
  <c r="D942" i="1"/>
  <c r="E941" i="1"/>
  <c r="C943" i="1" l="1"/>
  <c r="B944" i="1"/>
  <c r="D943" i="1"/>
  <c r="E942" i="1"/>
  <c r="C944" i="1" l="1"/>
  <c r="B945" i="1"/>
  <c r="D944" i="1"/>
  <c r="E943" i="1"/>
  <c r="C945" i="1" l="1"/>
  <c r="B946" i="1"/>
  <c r="D945" i="1"/>
  <c r="E944" i="1"/>
  <c r="C946" i="1" l="1"/>
  <c r="B947" i="1"/>
  <c r="D946" i="1"/>
  <c r="E945" i="1"/>
  <c r="C947" i="1" l="1"/>
  <c r="B948" i="1"/>
  <c r="D947" i="1"/>
  <c r="E946" i="1"/>
  <c r="C948" i="1" l="1"/>
  <c r="B949" i="1"/>
  <c r="D948" i="1"/>
  <c r="E947" i="1"/>
  <c r="C949" i="1" l="1"/>
  <c r="B950" i="1"/>
  <c r="D949" i="1"/>
  <c r="E948" i="1"/>
  <c r="C950" i="1" l="1"/>
  <c r="B951" i="1"/>
  <c r="D950" i="1"/>
  <c r="E949" i="1"/>
  <c r="C951" i="1" l="1"/>
  <c r="B952" i="1"/>
  <c r="D951" i="1"/>
  <c r="E950" i="1"/>
  <c r="C952" i="1" l="1"/>
  <c r="B953" i="1"/>
  <c r="D952" i="1"/>
  <c r="E951" i="1"/>
  <c r="C953" i="1" l="1"/>
  <c r="B954" i="1"/>
  <c r="D953" i="1"/>
  <c r="E952" i="1"/>
  <c r="C954" i="1" l="1"/>
  <c r="B955" i="1"/>
  <c r="D954" i="1"/>
  <c r="E953" i="1"/>
  <c r="C955" i="1" l="1"/>
  <c r="B956" i="1"/>
  <c r="D955" i="1"/>
  <c r="E954" i="1"/>
  <c r="C956" i="1" l="1"/>
  <c r="B957" i="1"/>
  <c r="D956" i="1"/>
  <c r="E955" i="1"/>
  <c r="C957" i="1" l="1"/>
  <c r="B958" i="1"/>
  <c r="D957" i="1"/>
  <c r="E956" i="1"/>
  <c r="C958" i="1" l="1"/>
  <c r="B959" i="1"/>
  <c r="D958" i="1"/>
  <c r="E957" i="1"/>
  <c r="C959" i="1" l="1"/>
  <c r="B960" i="1"/>
  <c r="D959" i="1"/>
  <c r="E958" i="1"/>
  <c r="C960" i="1" l="1"/>
  <c r="B961" i="1"/>
  <c r="D960" i="1"/>
  <c r="E959" i="1"/>
  <c r="C961" i="1" l="1"/>
  <c r="B962" i="1"/>
  <c r="D961" i="1"/>
  <c r="E960" i="1"/>
  <c r="C962" i="1" l="1"/>
  <c r="B963" i="1"/>
  <c r="D962" i="1"/>
  <c r="E961" i="1"/>
  <c r="C963" i="1" l="1"/>
  <c r="B964" i="1"/>
  <c r="D963" i="1"/>
  <c r="E962" i="1"/>
  <c r="C964" i="1" l="1"/>
  <c r="B965" i="1"/>
  <c r="D964" i="1"/>
  <c r="E963" i="1"/>
  <c r="C965" i="1" l="1"/>
  <c r="B966" i="1"/>
  <c r="D965" i="1"/>
  <c r="E964" i="1"/>
  <c r="C966" i="1" l="1"/>
  <c r="B967" i="1"/>
  <c r="D966" i="1"/>
  <c r="E965" i="1"/>
  <c r="C967" i="1" l="1"/>
  <c r="B968" i="1"/>
  <c r="D967" i="1"/>
  <c r="E966" i="1"/>
  <c r="C968" i="1" l="1"/>
  <c r="B969" i="1"/>
  <c r="D968" i="1"/>
  <c r="E967" i="1"/>
  <c r="C969" i="1" l="1"/>
  <c r="B970" i="1"/>
  <c r="D969" i="1"/>
  <c r="E968" i="1"/>
  <c r="C970" i="1" l="1"/>
  <c r="B971" i="1"/>
  <c r="D970" i="1"/>
  <c r="E969" i="1"/>
  <c r="C971" i="1" l="1"/>
  <c r="B972" i="1"/>
  <c r="D971" i="1"/>
  <c r="E970" i="1"/>
  <c r="C972" i="1" l="1"/>
  <c r="B973" i="1"/>
  <c r="D972" i="1"/>
  <c r="E971" i="1"/>
  <c r="C973" i="1" l="1"/>
  <c r="B974" i="1"/>
  <c r="D973" i="1"/>
  <c r="E972" i="1"/>
  <c r="C974" i="1" l="1"/>
  <c r="B975" i="1"/>
  <c r="D974" i="1"/>
  <c r="E973" i="1"/>
  <c r="C975" i="1" l="1"/>
  <c r="B976" i="1"/>
  <c r="D975" i="1"/>
  <c r="E974" i="1"/>
  <c r="C976" i="1" l="1"/>
  <c r="B977" i="1"/>
  <c r="D976" i="1"/>
  <c r="E975" i="1"/>
  <c r="C977" i="1" l="1"/>
  <c r="B978" i="1"/>
  <c r="D977" i="1"/>
  <c r="E976" i="1"/>
  <c r="C978" i="1" l="1"/>
  <c r="B979" i="1"/>
  <c r="D978" i="1"/>
  <c r="E977" i="1"/>
  <c r="C979" i="1" l="1"/>
  <c r="B980" i="1"/>
  <c r="D979" i="1"/>
  <c r="E978" i="1"/>
  <c r="C980" i="1" l="1"/>
  <c r="B981" i="1"/>
  <c r="D980" i="1"/>
  <c r="E979" i="1"/>
  <c r="C981" i="1" l="1"/>
  <c r="B982" i="1"/>
  <c r="D981" i="1"/>
  <c r="E980" i="1"/>
  <c r="C982" i="1" l="1"/>
  <c r="B983" i="1"/>
  <c r="D982" i="1"/>
  <c r="E981" i="1"/>
  <c r="C983" i="1" l="1"/>
  <c r="B984" i="1"/>
  <c r="D983" i="1"/>
  <c r="E982" i="1"/>
  <c r="C984" i="1" l="1"/>
  <c r="B985" i="1"/>
  <c r="D984" i="1"/>
  <c r="E983" i="1"/>
  <c r="C985" i="1" l="1"/>
  <c r="B986" i="1"/>
  <c r="D985" i="1"/>
  <c r="E984" i="1"/>
  <c r="C986" i="1" l="1"/>
  <c r="B987" i="1"/>
  <c r="D986" i="1"/>
  <c r="E985" i="1"/>
  <c r="C987" i="1" l="1"/>
  <c r="B988" i="1"/>
  <c r="D987" i="1"/>
  <c r="E986" i="1"/>
  <c r="C988" i="1" l="1"/>
  <c r="B989" i="1"/>
  <c r="D988" i="1"/>
  <c r="E987" i="1"/>
  <c r="C989" i="1" l="1"/>
  <c r="B990" i="1"/>
  <c r="D989" i="1"/>
  <c r="E988" i="1"/>
  <c r="C990" i="1" l="1"/>
  <c r="B991" i="1"/>
  <c r="D990" i="1"/>
  <c r="E989" i="1"/>
  <c r="C991" i="1" l="1"/>
  <c r="B992" i="1"/>
  <c r="D991" i="1"/>
  <c r="E990" i="1"/>
  <c r="C992" i="1" l="1"/>
  <c r="B993" i="1"/>
  <c r="D992" i="1"/>
  <c r="E991" i="1"/>
  <c r="C993" i="1" l="1"/>
  <c r="B994" i="1"/>
  <c r="D993" i="1"/>
  <c r="E992" i="1"/>
  <c r="C994" i="1" l="1"/>
  <c r="B995" i="1"/>
  <c r="D994" i="1"/>
  <c r="E993" i="1"/>
  <c r="C995" i="1" l="1"/>
  <c r="B996" i="1"/>
  <c r="D995" i="1"/>
  <c r="E994" i="1"/>
  <c r="C996" i="1" l="1"/>
  <c r="B997" i="1"/>
  <c r="D996" i="1"/>
  <c r="E995" i="1"/>
  <c r="C997" i="1" l="1"/>
  <c r="B998" i="1"/>
  <c r="D997" i="1"/>
  <c r="E996" i="1"/>
  <c r="C998" i="1" l="1"/>
  <c r="B999" i="1"/>
  <c r="D998" i="1"/>
  <c r="E997" i="1"/>
  <c r="C999" i="1" l="1"/>
  <c r="B1000" i="1"/>
  <c r="D999" i="1"/>
  <c r="E998" i="1"/>
  <c r="C1000" i="1" l="1"/>
  <c r="B1001" i="1"/>
  <c r="D1000" i="1"/>
  <c r="E999" i="1"/>
  <c r="C1001" i="1" l="1"/>
  <c r="B1002" i="1"/>
  <c r="D1001" i="1"/>
  <c r="E1000" i="1"/>
  <c r="C1002" i="1" l="1"/>
  <c r="B1003" i="1"/>
  <c r="D1002" i="1"/>
  <c r="E1001" i="1"/>
  <c r="C1003" i="1" l="1"/>
  <c r="B1004" i="1"/>
  <c r="D1003" i="1"/>
  <c r="E1002" i="1"/>
  <c r="C1004" i="1" l="1"/>
  <c r="B1005" i="1"/>
  <c r="D1004" i="1"/>
  <c r="E1003" i="1"/>
  <c r="C1005" i="1" l="1"/>
  <c r="B1006" i="1"/>
  <c r="D1005" i="1"/>
  <c r="E1004" i="1"/>
  <c r="C1006" i="1" l="1"/>
  <c r="B1007" i="1"/>
  <c r="D1006" i="1"/>
  <c r="E1005" i="1"/>
  <c r="C1007" i="1" l="1"/>
  <c r="B1008" i="1"/>
  <c r="D1007" i="1"/>
  <c r="E1006" i="1"/>
  <c r="C1008" i="1" l="1"/>
  <c r="B1009" i="1"/>
  <c r="D1008" i="1"/>
  <c r="E1007" i="1"/>
  <c r="C1009" i="1" l="1"/>
  <c r="B1010" i="1"/>
  <c r="D1009" i="1"/>
  <c r="E1008" i="1"/>
  <c r="C1010" i="1" l="1"/>
  <c r="B1011" i="1"/>
  <c r="D1010" i="1"/>
  <c r="E1009" i="1"/>
  <c r="C1011" i="1" l="1"/>
  <c r="B1012" i="1"/>
  <c r="D1011" i="1"/>
  <c r="E1010" i="1"/>
  <c r="C1012" i="1" l="1"/>
  <c r="B1013" i="1"/>
  <c r="D1012" i="1"/>
  <c r="E1011" i="1"/>
  <c r="C1013" i="1" l="1"/>
  <c r="B1014" i="1"/>
  <c r="D1013" i="1"/>
  <c r="E1012" i="1"/>
  <c r="C1014" i="1" l="1"/>
  <c r="B1015" i="1"/>
  <c r="D1014" i="1"/>
  <c r="E1013" i="1"/>
  <c r="C1015" i="1" l="1"/>
  <c r="B1016" i="1"/>
  <c r="D1015" i="1"/>
  <c r="E1014" i="1"/>
  <c r="C1016" i="1" l="1"/>
  <c r="B1017" i="1"/>
  <c r="D1016" i="1"/>
  <c r="E1015" i="1"/>
  <c r="C1017" i="1" l="1"/>
  <c r="B1018" i="1"/>
  <c r="D1017" i="1"/>
  <c r="E1016" i="1"/>
  <c r="C1018" i="1" l="1"/>
  <c r="B1019" i="1"/>
  <c r="D1018" i="1"/>
  <c r="E1017" i="1"/>
  <c r="C1019" i="1" l="1"/>
  <c r="B1020" i="1"/>
  <c r="D1019" i="1"/>
  <c r="E1018" i="1"/>
  <c r="C1020" i="1" l="1"/>
  <c r="B1021" i="1"/>
  <c r="D1020" i="1"/>
  <c r="E1019" i="1"/>
  <c r="C1021" i="1" l="1"/>
  <c r="B1022" i="1"/>
  <c r="D1021" i="1"/>
  <c r="E1020" i="1"/>
  <c r="C1022" i="1" l="1"/>
  <c r="B1023" i="1"/>
  <c r="D1022" i="1"/>
  <c r="E1021" i="1"/>
  <c r="C1023" i="1" l="1"/>
  <c r="B1024" i="1"/>
  <c r="D1023" i="1"/>
  <c r="E1022" i="1"/>
  <c r="C1024" i="1" l="1"/>
  <c r="B1025" i="1"/>
  <c r="D1024" i="1"/>
  <c r="E1023" i="1"/>
  <c r="C1025" i="1" l="1"/>
  <c r="B1026" i="1"/>
  <c r="D1025" i="1"/>
  <c r="E1024" i="1"/>
  <c r="C1026" i="1" l="1"/>
  <c r="B1027" i="1"/>
  <c r="D1026" i="1"/>
  <c r="E1025" i="1"/>
  <c r="C1027" i="1" l="1"/>
  <c r="B1028" i="1"/>
  <c r="D1027" i="1"/>
  <c r="E1026" i="1"/>
  <c r="C1028" i="1" l="1"/>
  <c r="B1029" i="1"/>
  <c r="D1028" i="1"/>
  <c r="E1027" i="1"/>
  <c r="C1029" i="1" l="1"/>
  <c r="B1030" i="1"/>
  <c r="D1029" i="1"/>
  <c r="E1028" i="1"/>
  <c r="C1030" i="1" l="1"/>
  <c r="B1031" i="1"/>
  <c r="D1030" i="1"/>
  <c r="E1029" i="1"/>
  <c r="C1031" i="1" l="1"/>
  <c r="B1032" i="1"/>
  <c r="D1031" i="1"/>
  <c r="E1030" i="1"/>
  <c r="C1032" i="1" l="1"/>
  <c r="B1033" i="1"/>
  <c r="D1032" i="1"/>
  <c r="E1031" i="1"/>
  <c r="C1033" i="1" l="1"/>
  <c r="B1034" i="1"/>
  <c r="D1033" i="1"/>
  <c r="E1032" i="1"/>
  <c r="C1034" i="1" l="1"/>
  <c r="B1035" i="1"/>
  <c r="D1034" i="1"/>
  <c r="E1033" i="1"/>
  <c r="C1035" i="1" l="1"/>
  <c r="B1036" i="1"/>
  <c r="D1035" i="1"/>
  <c r="E1034" i="1"/>
  <c r="C1036" i="1" l="1"/>
  <c r="B1037" i="1"/>
  <c r="D1036" i="1"/>
  <c r="E1035" i="1"/>
  <c r="C1037" i="1" l="1"/>
  <c r="B1038" i="1"/>
  <c r="D1037" i="1"/>
  <c r="E1036" i="1"/>
  <c r="C1038" i="1" l="1"/>
  <c r="B1039" i="1"/>
  <c r="D1038" i="1"/>
  <c r="E1037" i="1"/>
  <c r="C1039" i="1" l="1"/>
  <c r="B1040" i="1"/>
  <c r="D1039" i="1"/>
  <c r="E1038" i="1"/>
  <c r="C1040" i="1" l="1"/>
  <c r="B1041" i="1"/>
  <c r="D1040" i="1"/>
  <c r="E1039" i="1"/>
  <c r="C1041" i="1" l="1"/>
  <c r="B1042" i="1"/>
  <c r="D1041" i="1"/>
  <c r="E1040" i="1"/>
  <c r="C1042" i="1" l="1"/>
  <c r="B1043" i="1"/>
  <c r="D1042" i="1"/>
  <c r="E1041" i="1"/>
  <c r="C1043" i="1" l="1"/>
  <c r="B1044" i="1"/>
  <c r="D1043" i="1"/>
  <c r="E1042" i="1"/>
  <c r="C1044" i="1" l="1"/>
  <c r="B1045" i="1"/>
  <c r="D1044" i="1"/>
  <c r="E1043" i="1"/>
  <c r="C1045" i="1" l="1"/>
  <c r="B1046" i="1"/>
  <c r="D1045" i="1"/>
  <c r="E1044" i="1"/>
  <c r="C1046" i="1" l="1"/>
  <c r="B1047" i="1"/>
  <c r="D1046" i="1"/>
  <c r="E1045" i="1"/>
  <c r="C1047" i="1" l="1"/>
  <c r="B1048" i="1"/>
  <c r="D1047" i="1"/>
  <c r="E1046" i="1"/>
  <c r="C1048" i="1" l="1"/>
  <c r="B1049" i="1"/>
  <c r="D1048" i="1"/>
  <c r="E1047" i="1"/>
  <c r="C1049" i="1" l="1"/>
  <c r="B1050" i="1"/>
  <c r="D1049" i="1"/>
  <c r="E1048" i="1"/>
  <c r="C1050" i="1" l="1"/>
  <c r="B1051" i="1"/>
  <c r="D1050" i="1"/>
  <c r="E1049" i="1"/>
  <c r="C1051" i="1" l="1"/>
  <c r="B1052" i="1"/>
  <c r="D1051" i="1"/>
  <c r="E1050" i="1"/>
  <c r="C1052" i="1" l="1"/>
  <c r="B1053" i="1"/>
  <c r="D1052" i="1"/>
  <c r="E1051" i="1"/>
  <c r="C1053" i="1" l="1"/>
  <c r="B1054" i="1"/>
  <c r="D1053" i="1"/>
  <c r="E1052" i="1"/>
  <c r="C1054" i="1" l="1"/>
  <c r="B1055" i="1"/>
  <c r="D1054" i="1"/>
  <c r="E1053" i="1"/>
  <c r="C1055" i="1" l="1"/>
  <c r="B1056" i="1"/>
  <c r="D1055" i="1"/>
  <c r="E1054" i="1"/>
  <c r="C1056" i="1" l="1"/>
  <c r="B1057" i="1"/>
  <c r="D1056" i="1"/>
  <c r="E1055" i="1"/>
  <c r="C1057" i="1" l="1"/>
  <c r="B1058" i="1"/>
  <c r="D1057" i="1"/>
  <c r="E1056" i="1"/>
  <c r="C1058" i="1" l="1"/>
  <c r="B1059" i="1"/>
  <c r="D1058" i="1"/>
  <c r="E1057" i="1"/>
  <c r="C1059" i="1" l="1"/>
  <c r="B1060" i="1"/>
  <c r="D1059" i="1"/>
  <c r="E1058" i="1"/>
  <c r="C1060" i="1" l="1"/>
  <c r="B1061" i="1"/>
  <c r="D1060" i="1"/>
  <c r="E1059" i="1"/>
  <c r="C1061" i="1" l="1"/>
  <c r="B1062" i="1"/>
  <c r="D1061" i="1"/>
  <c r="E1060" i="1"/>
  <c r="C1062" i="1" l="1"/>
  <c r="B1063" i="1"/>
  <c r="D1062" i="1"/>
  <c r="E1061" i="1"/>
  <c r="C1063" i="1" l="1"/>
  <c r="B1064" i="1"/>
  <c r="D1063" i="1"/>
  <c r="E1062" i="1"/>
  <c r="C1064" i="1" l="1"/>
  <c r="B1065" i="1"/>
  <c r="D1064" i="1"/>
  <c r="E1063" i="1"/>
  <c r="C1065" i="1" l="1"/>
  <c r="B1066" i="1"/>
  <c r="D1065" i="1"/>
  <c r="E1064" i="1"/>
  <c r="C1066" i="1" l="1"/>
  <c r="B1067" i="1"/>
  <c r="D1066" i="1"/>
  <c r="E1065" i="1"/>
  <c r="C1067" i="1" l="1"/>
  <c r="B1068" i="1"/>
  <c r="D1067" i="1"/>
  <c r="E1066" i="1"/>
  <c r="C1068" i="1" l="1"/>
  <c r="B1069" i="1"/>
  <c r="D1068" i="1"/>
  <c r="E1067" i="1"/>
  <c r="C1069" i="1" l="1"/>
  <c r="B1070" i="1"/>
  <c r="D1069" i="1"/>
  <c r="E1068" i="1"/>
  <c r="C1070" i="1" l="1"/>
  <c r="B1071" i="1"/>
  <c r="D1070" i="1"/>
  <c r="E1069" i="1"/>
  <c r="C1071" i="1" l="1"/>
  <c r="B1072" i="1"/>
  <c r="D1071" i="1"/>
  <c r="E1070" i="1"/>
  <c r="C1072" i="1" l="1"/>
  <c r="B1073" i="1"/>
  <c r="D1072" i="1"/>
  <c r="E1071" i="1"/>
  <c r="C1073" i="1" l="1"/>
  <c r="B1074" i="1"/>
  <c r="D1073" i="1"/>
  <c r="E1072" i="1"/>
  <c r="C1074" i="1" l="1"/>
  <c r="B1075" i="1"/>
  <c r="D1074" i="1"/>
  <c r="E1073" i="1"/>
  <c r="C1075" i="1" l="1"/>
  <c r="B1076" i="1"/>
  <c r="D1075" i="1"/>
  <c r="E1074" i="1"/>
  <c r="C1076" i="1" l="1"/>
  <c r="B1077" i="1"/>
  <c r="D1076" i="1"/>
  <c r="E1075" i="1"/>
  <c r="C1077" i="1" l="1"/>
  <c r="B1078" i="1"/>
  <c r="D1077" i="1"/>
  <c r="E1076" i="1"/>
  <c r="C1078" i="1" l="1"/>
  <c r="B1079" i="1"/>
  <c r="D1078" i="1"/>
  <c r="E1077" i="1"/>
  <c r="C1079" i="1" l="1"/>
  <c r="B1080" i="1"/>
  <c r="D1079" i="1"/>
  <c r="E1078" i="1"/>
  <c r="C1080" i="1" l="1"/>
  <c r="B1081" i="1"/>
  <c r="D1080" i="1"/>
  <c r="E1079" i="1"/>
  <c r="C1081" i="1" l="1"/>
  <c r="B1082" i="1"/>
  <c r="D1081" i="1"/>
  <c r="E1080" i="1"/>
  <c r="C1082" i="1" l="1"/>
  <c r="B1083" i="1"/>
  <c r="D1082" i="1"/>
  <c r="E1081" i="1"/>
  <c r="C1083" i="1" l="1"/>
  <c r="B1084" i="1"/>
  <c r="D1083" i="1"/>
  <c r="E1082" i="1"/>
  <c r="C1084" i="1" l="1"/>
  <c r="B1085" i="1"/>
  <c r="D1084" i="1"/>
  <c r="E1083" i="1"/>
  <c r="C1085" i="1" l="1"/>
  <c r="B1086" i="1"/>
  <c r="D1085" i="1"/>
  <c r="E1084" i="1"/>
  <c r="C1086" i="1" l="1"/>
  <c r="B1087" i="1"/>
  <c r="D1086" i="1"/>
  <c r="E1085" i="1"/>
  <c r="C1087" i="1" l="1"/>
  <c r="B1088" i="1"/>
  <c r="D1087" i="1"/>
  <c r="E1086" i="1"/>
  <c r="C1088" i="1" l="1"/>
  <c r="B1089" i="1"/>
  <c r="D1088" i="1"/>
  <c r="E1087" i="1"/>
  <c r="C1089" i="1" l="1"/>
  <c r="B1090" i="1"/>
  <c r="D1089" i="1"/>
  <c r="E1088" i="1"/>
  <c r="C1090" i="1" l="1"/>
  <c r="B1091" i="1"/>
  <c r="D1090" i="1"/>
  <c r="E1089" i="1"/>
  <c r="C1091" i="1" l="1"/>
  <c r="B1092" i="1"/>
  <c r="D1091" i="1"/>
  <c r="E1090" i="1"/>
  <c r="C1092" i="1" l="1"/>
  <c r="B1093" i="1"/>
  <c r="D1092" i="1"/>
  <c r="E1091" i="1"/>
  <c r="C1093" i="1" l="1"/>
  <c r="B1094" i="1"/>
  <c r="D1093" i="1"/>
  <c r="E1092" i="1"/>
  <c r="C1094" i="1" l="1"/>
  <c r="B1095" i="1"/>
  <c r="D1094" i="1"/>
  <c r="E1093" i="1"/>
  <c r="C1095" i="1" l="1"/>
  <c r="B1096" i="1"/>
  <c r="D1095" i="1"/>
  <c r="E1094" i="1"/>
  <c r="C1096" i="1" l="1"/>
  <c r="B1097" i="1"/>
  <c r="D1096" i="1"/>
  <c r="E1095" i="1"/>
  <c r="C1097" i="1" l="1"/>
  <c r="B1098" i="1"/>
  <c r="D1097" i="1"/>
  <c r="E1096" i="1"/>
  <c r="C1098" i="1" l="1"/>
  <c r="B1099" i="1"/>
  <c r="D1098" i="1"/>
  <c r="E1097" i="1"/>
  <c r="C1099" i="1" l="1"/>
  <c r="B1100" i="1"/>
  <c r="D1099" i="1"/>
  <c r="E1098" i="1"/>
  <c r="C1100" i="1" l="1"/>
  <c r="B1101" i="1"/>
  <c r="D1100" i="1"/>
  <c r="E1099" i="1"/>
  <c r="C1101" i="1" l="1"/>
  <c r="B1102" i="1"/>
  <c r="D1101" i="1"/>
  <c r="E1100" i="1"/>
  <c r="C1102" i="1" l="1"/>
  <c r="B1103" i="1"/>
  <c r="D1102" i="1"/>
  <c r="E1101" i="1"/>
  <c r="C1103" i="1" l="1"/>
  <c r="B1104" i="1"/>
  <c r="D1103" i="1"/>
  <c r="E1102" i="1"/>
  <c r="C1104" i="1" l="1"/>
  <c r="B1105" i="1"/>
  <c r="D1104" i="1"/>
  <c r="E1103" i="1"/>
  <c r="C1105" i="1" l="1"/>
  <c r="B1106" i="1"/>
  <c r="D1105" i="1"/>
  <c r="E1104" i="1"/>
  <c r="C1106" i="1" l="1"/>
  <c r="B1107" i="1"/>
  <c r="D1106" i="1"/>
  <c r="E1105" i="1"/>
  <c r="C1107" i="1" l="1"/>
  <c r="B1108" i="1"/>
  <c r="D1107" i="1"/>
  <c r="E1106" i="1"/>
  <c r="C1108" i="1" l="1"/>
  <c r="B1109" i="1"/>
  <c r="D1108" i="1"/>
  <c r="E1107" i="1"/>
  <c r="C1109" i="1" l="1"/>
  <c r="B1110" i="1"/>
  <c r="D1109" i="1"/>
  <c r="E1108" i="1"/>
  <c r="C1110" i="1" l="1"/>
  <c r="B1111" i="1"/>
  <c r="D1110" i="1"/>
  <c r="E1109" i="1"/>
  <c r="C1111" i="1" l="1"/>
  <c r="B1112" i="1"/>
  <c r="D1111" i="1"/>
  <c r="E1110" i="1"/>
  <c r="C1112" i="1" l="1"/>
  <c r="B1113" i="1"/>
  <c r="D1112" i="1"/>
  <c r="E1111" i="1"/>
  <c r="C1113" i="1" l="1"/>
  <c r="B1114" i="1"/>
  <c r="D1113" i="1"/>
  <c r="E1112" i="1"/>
  <c r="C1114" i="1" l="1"/>
  <c r="B1115" i="1"/>
  <c r="D1114" i="1"/>
  <c r="E1113" i="1"/>
  <c r="C1115" i="1" l="1"/>
  <c r="B1116" i="1"/>
  <c r="D1115" i="1"/>
  <c r="E1114" i="1"/>
  <c r="C1116" i="1" l="1"/>
  <c r="B1117" i="1"/>
  <c r="D1116" i="1"/>
  <c r="E1115" i="1"/>
  <c r="C1117" i="1" l="1"/>
  <c r="B1118" i="1"/>
  <c r="D1117" i="1"/>
  <c r="E1116" i="1"/>
  <c r="C1118" i="1" l="1"/>
  <c r="B1119" i="1"/>
  <c r="D1118" i="1"/>
  <c r="E1117" i="1"/>
  <c r="C1119" i="1" l="1"/>
  <c r="B1120" i="1"/>
  <c r="D1119" i="1"/>
  <c r="E1118" i="1"/>
  <c r="C1120" i="1" l="1"/>
  <c r="B1121" i="1"/>
  <c r="D1120" i="1"/>
  <c r="E1119" i="1"/>
  <c r="C1121" i="1" l="1"/>
  <c r="B1122" i="1"/>
  <c r="D1121" i="1"/>
  <c r="E1120" i="1"/>
  <c r="C1122" i="1" l="1"/>
  <c r="B1123" i="1"/>
  <c r="D1122" i="1"/>
  <c r="E1121" i="1"/>
  <c r="C1123" i="1" l="1"/>
  <c r="B1124" i="1"/>
  <c r="D1123" i="1"/>
  <c r="E1122" i="1"/>
  <c r="C1124" i="1" l="1"/>
  <c r="B1125" i="1"/>
  <c r="D1124" i="1"/>
  <c r="E1123" i="1"/>
  <c r="C1125" i="1" l="1"/>
  <c r="B1126" i="1"/>
  <c r="D1125" i="1"/>
  <c r="E1124" i="1"/>
  <c r="C1126" i="1" l="1"/>
  <c r="B1127" i="1"/>
  <c r="D1126" i="1"/>
  <c r="E1125" i="1"/>
  <c r="C1127" i="1" l="1"/>
  <c r="B1128" i="1"/>
  <c r="D1127" i="1"/>
  <c r="E1126" i="1"/>
  <c r="C1128" i="1" l="1"/>
  <c r="B1129" i="1"/>
  <c r="D1128" i="1"/>
  <c r="E1127" i="1"/>
  <c r="C1129" i="1" l="1"/>
  <c r="B1130" i="1"/>
  <c r="D1129" i="1"/>
  <c r="E1128" i="1"/>
  <c r="C1130" i="1" l="1"/>
  <c r="B1131" i="1"/>
  <c r="D1130" i="1"/>
  <c r="E1129" i="1"/>
  <c r="C1131" i="1" l="1"/>
  <c r="B1132" i="1"/>
  <c r="D1131" i="1"/>
  <c r="E1130" i="1"/>
  <c r="C1132" i="1" l="1"/>
  <c r="B1133" i="1"/>
  <c r="D1132" i="1"/>
  <c r="E1131" i="1"/>
  <c r="C1133" i="1" l="1"/>
  <c r="B1134" i="1"/>
  <c r="D1133" i="1"/>
  <c r="E1132" i="1"/>
  <c r="C1134" i="1" l="1"/>
  <c r="B1135" i="1"/>
  <c r="D1134" i="1"/>
  <c r="E1133" i="1"/>
  <c r="C1135" i="1" l="1"/>
  <c r="B1136" i="1"/>
  <c r="D1135" i="1"/>
  <c r="E1134" i="1"/>
  <c r="C1136" i="1" l="1"/>
  <c r="B1137" i="1"/>
  <c r="D1136" i="1"/>
  <c r="E1135" i="1"/>
  <c r="C1137" i="1" l="1"/>
  <c r="B1138" i="1"/>
  <c r="D1137" i="1"/>
  <c r="E1136" i="1"/>
  <c r="C1138" i="1" l="1"/>
  <c r="B1139" i="1"/>
  <c r="D1138" i="1"/>
  <c r="E1137" i="1"/>
  <c r="C1139" i="1" l="1"/>
  <c r="B1140" i="1"/>
  <c r="D1139" i="1"/>
  <c r="E1138" i="1"/>
  <c r="C1140" i="1" l="1"/>
  <c r="B1141" i="1"/>
  <c r="D1140" i="1"/>
  <c r="E1139" i="1"/>
  <c r="C1141" i="1" l="1"/>
  <c r="B1142" i="1"/>
  <c r="D1141" i="1"/>
  <c r="E1140" i="1"/>
  <c r="C1142" i="1" l="1"/>
  <c r="B1143" i="1"/>
  <c r="D1142" i="1"/>
  <c r="E1141" i="1"/>
  <c r="C1143" i="1" l="1"/>
  <c r="B1144" i="1"/>
  <c r="D1143" i="1"/>
  <c r="E1142" i="1"/>
  <c r="C1144" i="1" l="1"/>
  <c r="B1145" i="1"/>
  <c r="D1144" i="1"/>
  <c r="E1143" i="1"/>
  <c r="C1145" i="1" l="1"/>
  <c r="B1146" i="1"/>
  <c r="D1145" i="1"/>
  <c r="E1144" i="1"/>
  <c r="C1146" i="1" l="1"/>
  <c r="B1147" i="1"/>
  <c r="D1146" i="1"/>
  <c r="E1145" i="1"/>
  <c r="C1147" i="1" l="1"/>
  <c r="B1148" i="1"/>
  <c r="D1147" i="1"/>
  <c r="E1146" i="1"/>
  <c r="C1148" i="1" l="1"/>
  <c r="B1149" i="1"/>
  <c r="D1148" i="1"/>
  <c r="E1147" i="1"/>
  <c r="C1149" i="1" l="1"/>
  <c r="B1150" i="1"/>
  <c r="D1149" i="1"/>
  <c r="E1148" i="1"/>
  <c r="C1150" i="1" l="1"/>
  <c r="B1151" i="1"/>
  <c r="D1150" i="1"/>
  <c r="E1149" i="1"/>
  <c r="C1151" i="1" l="1"/>
  <c r="B1152" i="1"/>
  <c r="D1151" i="1"/>
  <c r="E1150" i="1"/>
  <c r="C1152" i="1" l="1"/>
  <c r="B1153" i="1"/>
  <c r="D1152" i="1"/>
  <c r="E1151" i="1"/>
  <c r="C1153" i="1" l="1"/>
  <c r="B1154" i="1"/>
  <c r="D1153" i="1"/>
  <c r="E1152" i="1"/>
  <c r="C1154" i="1" l="1"/>
  <c r="B1155" i="1"/>
  <c r="D1154" i="1"/>
  <c r="E1153" i="1"/>
  <c r="C1155" i="1" l="1"/>
  <c r="B1156" i="1"/>
  <c r="D1155" i="1"/>
  <c r="E1154" i="1"/>
  <c r="C1156" i="1" l="1"/>
  <c r="B1157" i="1"/>
  <c r="D1156" i="1"/>
  <c r="E1155" i="1"/>
  <c r="C1157" i="1" l="1"/>
  <c r="B1158" i="1"/>
  <c r="D1157" i="1"/>
  <c r="E1156" i="1"/>
  <c r="C1158" i="1" l="1"/>
  <c r="B1159" i="1"/>
  <c r="D1158" i="1"/>
  <c r="E1157" i="1"/>
  <c r="C1159" i="1" l="1"/>
  <c r="B1160" i="1"/>
  <c r="D1159" i="1"/>
  <c r="E1158" i="1"/>
  <c r="C1160" i="1" l="1"/>
  <c r="B1161" i="1"/>
  <c r="D1160" i="1"/>
  <c r="E1159" i="1"/>
  <c r="C1161" i="1" l="1"/>
  <c r="B1162" i="1"/>
  <c r="D1161" i="1"/>
  <c r="E1160" i="1"/>
  <c r="C1162" i="1" l="1"/>
  <c r="B1163" i="1"/>
  <c r="D1162" i="1"/>
  <c r="E1161" i="1"/>
  <c r="C1163" i="1" l="1"/>
  <c r="B1164" i="1"/>
  <c r="D1163" i="1"/>
  <c r="E1162" i="1"/>
  <c r="C1164" i="1" l="1"/>
  <c r="B1165" i="1"/>
  <c r="D1164" i="1"/>
  <c r="E1163" i="1"/>
  <c r="C1165" i="1" l="1"/>
  <c r="B1166" i="1"/>
  <c r="D1165" i="1"/>
  <c r="E1164" i="1"/>
  <c r="C1166" i="1" l="1"/>
  <c r="B1167" i="1"/>
  <c r="D1166" i="1"/>
  <c r="E1165" i="1"/>
  <c r="C1167" i="1" l="1"/>
  <c r="B1168" i="1"/>
  <c r="D1167" i="1"/>
  <c r="E1166" i="1"/>
  <c r="C1168" i="1" l="1"/>
  <c r="B1169" i="1"/>
  <c r="D1168" i="1"/>
  <c r="E1167" i="1"/>
  <c r="C1169" i="1" l="1"/>
  <c r="B1170" i="1"/>
  <c r="D1169" i="1"/>
  <c r="E1168" i="1"/>
  <c r="C1170" i="1" l="1"/>
  <c r="B1171" i="1"/>
  <c r="D1170" i="1"/>
  <c r="E1169" i="1"/>
  <c r="C1171" i="1" l="1"/>
  <c r="B1172" i="1"/>
  <c r="D1171" i="1"/>
  <c r="E1170" i="1"/>
  <c r="C1172" i="1" l="1"/>
  <c r="B1173" i="1"/>
  <c r="D1172" i="1"/>
  <c r="E1171" i="1"/>
  <c r="C1173" i="1" l="1"/>
  <c r="B1174" i="1"/>
  <c r="D1173" i="1"/>
  <c r="E1172" i="1"/>
  <c r="C1174" i="1" l="1"/>
  <c r="B1175" i="1"/>
  <c r="D1174" i="1"/>
  <c r="E1173" i="1"/>
  <c r="C1175" i="1" l="1"/>
  <c r="B1176" i="1"/>
  <c r="D1175" i="1"/>
  <c r="E1174" i="1"/>
  <c r="C1176" i="1" l="1"/>
  <c r="B1177" i="1"/>
  <c r="D1176" i="1"/>
  <c r="E1175" i="1"/>
  <c r="C1177" i="1" l="1"/>
  <c r="B1178" i="1"/>
  <c r="D1177" i="1"/>
  <c r="E1176" i="1"/>
  <c r="C1178" i="1" l="1"/>
  <c r="B1179" i="1"/>
  <c r="D1178" i="1"/>
  <c r="E1177" i="1"/>
  <c r="C1179" i="1" l="1"/>
  <c r="B1180" i="1"/>
  <c r="D1179" i="1"/>
  <c r="E1178" i="1"/>
  <c r="C1180" i="1" l="1"/>
  <c r="B1181" i="1"/>
  <c r="D1180" i="1"/>
  <c r="E1179" i="1"/>
  <c r="C1181" i="1" l="1"/>
  <c r="B1182" i="1"/>
  <c r="D1181" i="1"/>
  <c r="E1180" i="1"/>
  <c r="C1182" i="1" l="1"/>
  <c r="B1183" i="1"/>
  <c r="D1182" i="1"/>
  <c r="E1181" i="1"/>
  <c r="C1183" i="1" l="1"/>
  <c r="B1184" i="1"/>
  <c r="D1183" i="1"/>
  <c r="E1182" i="1"/>
  <c r="C1184" i="1" l="1"/>
  <c r="B1185" i="1"/>
  <c r="D1184" i="1"/>
  <c r="E1183" i="1"/>
  <c r="C1185" i="1" l="1"/>
  <c r="B1186" i="1"/>
  <c r="D1185" i="1"/>
  <c r="E1184" i="1"/>
  <c r="C1186" i="1" l="1"/>
  <c r="B1187" i="1"/>
  <c r="D1186" i="1"/>
  <c r="E1185" i="1"/>
  <c r="C1187" i="1" l="1"/>
  <c r="B1188" i="1"/>
  <c r="D1187" i="1"/>
  <c r="E1186" i="1"/>
  <c r="C1188" i="1" l="1"/>
  <c r="B1189" i="1"/>
  <c r="D1188" i="1"/>
  <c r="E1187" i="1"/>
  <c r="C1189" i="1" l="1"/>
  <c r="B1190" i="1"/>
  <c r="D1189" i="1"/>
  <c r="E1188" i="1"/>
  <c r="C1190" i="1" l="1"/>
  <c r="B1191" i="1"/>
  <c r="D1190" i="1"/>
  <c r="E1189" i="1"/>
  <c r="C1191" i="1" l="1"/>
  <c r="B1192" i="1"/>
  <c r="D1191" i="1"/>
  <c r="E1190" i="1"/>
  <c r="C1192" i="1" l="1"/>
  <c r="B1193" i="1"/>
  <c r="D1192" i="1"/>
  <c r="E1191" i="1"/>
  <c r="C1193" i="1" l="1"/>
  <c r="B1194" i="1"/>
  <c r="D1193" i="1"/>
  <c r="E1192" i="1"/>
  <c r="C1194" i="1" l="1"/>
  <c r="B1195" i="1"/>
  <c r="D1194" i="1"/>
  <c r="E1193" i="1"/>
  <c r="C1195" i="1" l="1"/>
  <c r="B1196" i="1"/>
  <c r="D1195" i="1"/>
  <c r="E1194" i="1"/>
  <c r="C1196" i="1" l="1"/>
  <c r="B1197" i="1"/>
  <c r="D1196" i="1"/>
  <c r="E1195" i="1"/>
  <c r="C1197" i="1" l="1"/>
  <c r="B1198" i="1"/>
  <c r="D1197" i="1"/>
  <c r="E1196" i="1"/>
  <c r="C1198" i="1" l="1"/>
  <c r="B1199" i="1"/>
  <c r="D1198" i="1"/>
  <c r="E1197" i="1"/>
  <c r="C1199" i="1" l="1"/>
  <c r="B1200" i="1"/>
  <c r="D1199" i="1"/>
  <c r="E1198" i="1"/>
  <c r="C1200" i="1" l="1"/>
  <c r="B1201" i="1"/>
  <c r="D1200" i="1"/>
  <c r="E1199" i="1"/>
  <c r="C1201" i="1" l="1"/>
  <c r="B1202" i="1"/>
  <c r="D1201" i="1"/>
  <c r="E1200" i="1"/>
  <c r="C1202" i="1" l="1"/>
  <c r="B1203" i="1"/>
  <c r="D1202" i="1"/>
  <c r="E1201" i="1"/>
  <c r="C1203" i="1" l="1"/>
  <c r="B1204" i="1"/>
  <c r="D1203" i="1"/>
  <c r="E1202" i="1"/>
  <c r="C1204" i="1" l="1"/>
  <c r="B1205" i="1"/>
  <c r="D1204" i="1"/>
  <c r="E1203" i="1"/>
  <c r="C1205" i="1" l="1"/>
  <c r="B1206" i="1"/>
  <c r="D1205" i="1"/>
  <c r="E1204" i="1"/>
  <c r="C1206" i="1" l="1"/>
  <c r="B1207" i="1"/>
  <c r="D1206" i="1"/>
  <c r="E1205" i="1"/>
  <c r="C1207" i="1" l="1"/>
  <c r="B1208" i="1"/>
  <c r="D1207" i="1"/>
  <c r="E1206" i="1"/>
  <c r="C1208" i="1" l="1"/>
  <c r="B1209" i="1"/>
  <c r="D1208" i="1"/>
  <c r="E1207" i="1"/>
  <c r="C1209" i="1" l="1"/>
  <c r="B1210" i="1"/>
  <c r="D1209" i="1"/>
  <c r="E1208" i="1"/>
  <c r="C1210" i="1" l="1"/>
  <c r="B1211" i="1"/>
  <c r="D1210" i="1"/>
  <c r="E1209" i="1"/>
  <c r="C1211" i="1" l="1"/>
  <c r="B1212" i="1"/>
  <c r="D1211" i="1"/>
  <c r="E1210" i="1"/>
  <c r="C1212" i="1" l="1"/>
  <c r="B1213" i="1"/>
  <c r="D1212" i="1"/>
  <c r="E1211" i="1"/>
  <c r="C1213" i="1" l="1"/>
  <c r="B1214" i="1"/>
  <c r="D1213" i="1"/>
  <c r="E1212" i="1"/>
  <c r="C1214" i="1" l="1"/>
  <c r="B1215" i="1"/>
  <c r="D1214" i="1"/>
  <c r="E1213" i="1"/>
  <c r="C1215" i="1" l="1"/>
  <c r="B1216" i="1"/>
  <c r="D1215" i="1"/>
  <c r="E1214" i="1"/>
  <c r="C1216" i="1" l="1"/>
  <c r="B1217" i="1"/>
  <c r="D1216" i="1"/>
  <c r="E1215" i="1"/>
  <c r="C1217" i="1" l="1"/>
  <c r="B1218" i="1"/>
  <c r="D1217" i="1"/>
  <c r="E1216" i="1"/>
  <c r="C1218" i="1" l="1"/>
  <c r="B1219" i="1"/>
  <c r="D1218" i="1"/>
  <c r="E1217" i="1"/>
  <c r="C1219" i="1" l="1"/>
  <c r="B1220" i="1"/>
  <c r="D1219" i="1"/>
  <c r="E1218" i="1"/>
  <c r="C1220" i="1" l="1"/>
  <c r="B1221" i="1"/>
  <c r="D1220" i="1"/>
  <c r="E1219" i="1"/>
  <c r="C1221" i="1" l="1"/>
  <c r="B1222" i="1"/>
  <c r="D1221" i="1"/>
  <c r="E1220" i="1"/>
  <c r="C1222" i="1" l="1"/>
  <c r="B1223" i="1"/>
  <c r="D1222" i="1"/>
  <c r="E1221" i="1"/>
  <c r="C1223" i="1" l="1"/>
  <c r="B1224" i="1"/>
  <c r="D1223" i="1"/>
  <c r="E1222" i="1"/>
  <c r="C1224" i="1" l="1"/>
  <c r="B1225" i="1"/>
  <c r="D1224" i="1"/>
  <c r="E1223" i="1"/>
  <c r="C1225" i="1" l="1"/>
  <c r="B1226" i="1"/>
  <c r="D1225" i="1"/>
  <c r="E1224" i="1"/>
  <c r="C1226" i="1" l="1"/>
  <c r="B1227" i="1"/>
  <c r="D1226" i="1"/>
  <c r="E1225" i="1"/>
  <c r="C1227" i="1" l="1"/>
  <c r="B1228" i="1"/>
  <c r="D1227" i="1"/>
  <c r="E1226" i="1"/>
  <c r="C1228" i="1" l="1"/>
  <c r="B1229" i="1"/>
  <c r="D1228" i="1"/>
  <c r="E1227" i="1"/>
  <c r="C1229" i="1" l="1"/>
  <c r="B1230" i="1"/>
  <c r="D1229" i="1"/>
  <c r="E1228" i="1"/>
  <c r="C1230" i="1" l="1"/>
  <c r="B1231" i="1"/>
  <c r="D1230" i="1"/>
  <c r="E1229" i="1"/>
  <c r="C1231" i="1" l="1"/>
  <c r="B1232" i="1"/>
  <c r="D1231" i="1"/>
  <c r="E1230" i="1"/>
  <c r="C1232" i="1" l="1"/>
  <c r="B1233" i="1"/>
  <c r="D1232" i="1"/>
  <c r="E1231" i="1"/>
  <c r="C1233" i="1" l="1"/>
  <c r="B1234" i="1"/>
  <c r="D1233" i="1"/>
  <c r="E1232" i="1"/>
  <c r="C1234" i="1" l="1"/>
  <c r="B1235" i="1"/>
  <c r="D1234" i="1"/>
  <c r="E1233" i="1"/>
  <c r="C1235" i="1" l="1"/>
  <c r="B1236" i="1"/>
  <c r="D1235" i="1"/>
  <c r="E1234" i="1"/>
  <c r="C1236" i="1" l="1"/>
  <c r="B1237" i="1"/>
  <c r="D1236" i="1"/>
  <c r="E1235" i="1"/>
  <c r="C1237" i="1" l="1"/>
  <c r="B1238" i="1"/>
  <c r="D1237" i="1"/>
  <c r="E1236" i="1"/>
  <c r="C1238" i="1" l="1"/>
  <c r="B1239" i="1"/>
  <c r="D1238" i="1"/>
  <c r="E1237" i="1"/>
  <c r="C1239" i="1" l="1"/>
  <c r="B1240" i="1"/>
  <c r="D1239" i="1"/>
  <c r="E1238" i="1"/>
  <c r="C1240" i="1" l="1"/>
  <c r="B1241" i="1"/>
  <c r="D1240" i="1"/>
  <c r="E1239" i="1"/>
  <c r="C1241" i="1" l="1"/>
  <c r="B1242" i="1"/>
  <c r="D1241" i="1"/>
  <c r="E1240" i="1"/>
  <c r="C1242" i="1" l="1"/>
  <c r="B1243" i="1"/>
  <c r="D1242" i="1"/>
  <c r="E1241" i="1"/>
  <c r="C1243" i="1" l="1"/>
  <c r="B1244" i="1"/>
  <c r="D1243" i="1"/>
  <c r="E1242" i="1"/>
  <c r="C1244" i="1" l="1"/>
  <c r="B1245" i="1"/>
  <c r="D1244" i="1"/>
  <c r="E1243" i="1"/>
  <c r="C1245" i="1" l="1"/>
  <c r="B1246" i="1"/>
  <c r="D1245" i="1"/>
  <c r="E1244" i="1"/>
  <c r="C1246" i="1" l="1"/>
  <c r="B1247" i="1"/>
  <c r="D1246" i="1"/>
  <c r="E1245" i="1"/>
  <c r="C1247" i="1" l="1"/>
  <c r="B1248" i="1"/>
  <c r="D1247" i="1"/>
  <c r="E1246" i="1"/>
  <c r="C1248" i="1" l="1"/>
  <c r="B1249" i="1"/>
  <c r="D1248" i="1"/>
  <c r="E1247" i="1"/>
  <c r="C1249" i="1" l="1"/>
  <c r="B1250" i="1"/>
  <c r="D1249" i="1"/>
  <c r="E1248" i="1"/>
  <c r="C1250" i="1" l="1"/>
  <c r="B1251" i="1"/>
  <c r="D1250" i="1"/>
  <c r="E1249" i="1"/>
  <c r="C1251" i="1" l="1"/>
  <c r="B1252" i="1"/>
  <c r="D1251" i="1"/>
  <c r="E1250" i="1"/>
  <c r="C1252" i="1" l="1"/>
  <c r="B1253" i="1"/>
  <c r="D1252" i="1"/>
  <c r="E1251" i="1"/>
  <c r="C1253" i="1" l="1"/>
  <c r="B1254" i="1"/>
  <c r="D1253" i="1"/>
  <c r="E1252" i="1"/>
  <c r="C1254" i="1" l="1"/>
  <c r="B1255" i="1"/>
  <c r="D1254" i="1"/>
  <c r="E1253" i="1"/>
  <c r="C1255" i="1" l="1"/>
  <c r="B1256" i="1"/>
  <c r="D1255" i="1"/>
  <c r="E1254" i="1"/>
  <c r="C1256" i="1" l="1"/>
  <c r="B1257" i="1"/>
  <c r="D1256" i="1"/>
  <c r="E1255" i="1"/>
  <c r="C1257" i="1" l="1"/>
  <c r="B1258" i="1"/>
  <c r="D1257" i="1"/>
  <c r="E1256" i="1"/>
  <c r="C1258" i="1" l="1"/>
  <c r="B1259" i="1"/>
  <c r="D1258" i="1"/>
  <c r="E1257" i="1"/>
  <c r="C1259" i="1" l="1"/>
  <c r="B1260" i="1"/>
  <c r="D1259" i="1"/>
  <c r="E1258" i="1"/>
  <c r="C1260" i="1" l="1"/>
  <c r="B1261" i="1"/>
  <c r="D1260" i="1"/>
  <c r="E1259" i="1"/>
  <c r="C1261" i="1" l="1"/>
  <c r="B1262" i="1"/>
  <c r="D1261" i="1"/>
  <c r="E1260" i="1"/>
  <c r="C1262" i="1" l="1"/>
  <c r="B1263" i="1"/>
  <c r="D1262" i="1"/>
  <c r="E1261" i="1"/>
  <c r="C1263" i="1" l="1"/>
  <c r="B1264" i="1"/>
  <c r="D1263" i="1"/>
  <c r="E1262" i="1"/>
  <c r="C1264" i="1" l="1"/>
  <c r="B1265" i="1"/>
  <c r="D1264" i="1"/>
  <c r="E1263" i="1"/>
  <c r="C1265" i="1" l="1"/>
  <c r="B1266" i="1"/>
  <c r="D1265" i="1"/>
  <c r="E1264" i="1"/>
  <c r="C1266" i="1" l="1"/>
  <c r="B1267" i="1"/>
  <c r="D1266" i="1"/>
  <c r="E1265" i="1"/>
  <c r="C1267" i="1" l="1"/>
  <c r="B1268" i="1"/>
  <c r="D1267" i="1"/>
  <c r="E1266" i="1"/>
  <c r="C1268" i="1" l="1"/>
  <c r="B1269" i="1"/>
  <c r="D1268" i="1"/>
  <c r="E1267" i="1"/>
  <c r="C1269" i="1" l="1"/>
  <c r="B1270" i="1"/>
  <c r="D1269" i="1"/>
  <c r="E1268" i="1"/>
  <c r="C1270" i="1" l="1"/>
  <c r="B1271" i="1"/>
  <c r="D1270" i="1"/>
  <c r="E1269" i="1"/>
  <c r="C1271" i="1" l="1"/>
  <c r="B1272" i="1"/>
  <c r="D1271" i="1"/>
  <c r="E1270" i="1"/>
  <c r="C1272" i="1" l="1"/>
  <c r="B1273" i="1"/>
  <c r="D1272" i="1"/>
  <c r="E1271" i="1"/>
  <c r="C1273" i="1" l="1"/>
  <c r="B1274" i="1"/>
  <c r="D1273" i="1"/>
  <c r="E1272" i="1"/>
  <c r="C1274" i="1" l="1"/>
  <c r="B1275" i="1"/>
  <c r="D1274" i="1"/>
  <c r="E1273" i="1"/>
  <c r="C1275" i="1" l="1"/>
  <c r="B1276" i="1"/>
  <c r="D1275" i="1"/>
  <c r="E1274" i="1"/>
  <c r="C1276" i="1" l="1"/>
  <c r="B1277" i="1"/>
  <c r="D1276" i="1"/>
  <c r="E1275" i="1"/>
  <c r="C1277" i="1" l="1"/>
  <c r="B1278" i="1"/>
  <c r="D1277" i="1"/>
  <c r="E1276" i="1"/>
  <c r="C1278" i="1" l="1"/>
  <c r="B1279" i="1"/>
  <c r="D1278" i="1"/>
  <c r="E1277" i="1"/>
  <c r="C1279" i="1" l="1"/>
  <c r="B1280" i="1"/>
  <c r="D1279" i="1"/>
  <c r="E1278" i="1"/>
  <c r="C1280" i="1" l="1"/>
  <c r="B1281" i="1"/>
  <c r="D1280" i="1"/>
  <c r="E1279" i="1"/>
  <c r="C1281" i="1" l="1"/>
  <c r="B1282" i="1"/>
  <c r="D1281" i="1"/>
  <c r="E1280" i="1"/>
  <c r="C1282" i="1" l="1"/>
  <c r="B1283" i="1"/>
  <c r="D1282" i="1"/>
  <c r="E1281" i="1"/>
  <c r="C1283" i="1" l="1"/>
  <c r="B1284" i="1"/>
  <c r="D1283" i="1"/>
  <c r="E1282" i="1"/>
  <c r="C1284" i="1" l="1"/>
  <c r="B1285" i="1"/>
  <c r="D1284" i="1"/>
  <c r="E1283" i="1"/>
  <c r="C1285" i="1" l="1"/>
  <c r="B1286" i="1"/>
  <c r="D1285" i="1"/>
  <c r="E1284" i="1"/>
  <c r="C1286" i="1" l="1"/>
  <c r="B1287" i="1"/>
  <c r="D1286" i="1"/>
  <c r="E1285" i="1"/>
  <c r="C1287" i="1" l="1"/>
  <c r="B1288" i="1"/>
  <c r="D1287" i="1"/>
  <c r="E1286" i="1"/>
  <c r="C1288" i="1" l="1"/>
  <c r="B1289" i="1"/>
  <c r="D1288" i="1"/>
  <c r="E1287" i="1"/>
  <c r="C1289" i="1" l="1"/>
  <c r="B1290" i="1"/>
  <c r="D1289" i="1"/>
  <c r="E1288" i="1"/>
  <c r="C1290" i="1" l="1"/>
  <c r="B1291" i="1"/>
  <c r="D1290" i="1"/>
  <c r="E1289" i="1"/>
  <c r="C1291" i="1" l="1"/>
  <c r="B1292" i="1"/>
  <c r="D1291" i="1"/>
  <c r="E1290" i="1"/>
  <c r="C1292" i="1" l="1"/>
  <c r="B1293" i="1"/>
  <c r="D1292" i="1"/>
  <c r="E1291" i="1"/>
  <c r="C1293" i="1" l="1"/>
  <c r="B1294" i="1"/>
  <c r="D1293" i="1"/>
  <c r="E1292" i="1"/>
  <c r="C1294" i="1" l="1"/>
  <c r="B1295" i="1"/>
  <c r="D1294" i="1"/>
  <c r="E1293" i="1"/>
  <c r="C1295" i="1" l="1"/>
  <c r="B1296" i="1"/>
  <c r="D1295" i="1"/>
  <c r="E1294" i="1"/>
  <c r="C1296" i="1" l="1"/>
  <c r="B1297" i="1"/>
  <c r="D1296" i="1"/>
  <c r="E1295" i="1"/>
  <c r="C1297" i="1" l="1"/>
  <c r="B1298" i="1"/>
  <c r="D1297" i="1"/>
  <c r="E1296" i="1"/>
  <c r="C1298" i="1" l="1"/>
  <c r="B1299" i="1"/>
  <c r="D1298" i="1"/>
  <c r="E1297" i="1"/>
  <c r="C1299" i="1" l="1"/>
  <c r="B1300" i="1"/>
  <c r="D1299" i="1"/>
  <c r="E1298" i="1"/>
  <c r="C1300" i="1" l="1"/>
  <c r="B1301" i="1"/>
  <c r="D1300" i="1"/>
  <c r="E1299" i="1"/>
  <c r="C1301" i="1" l="1"/>
  <c r="B1302" i="1"/>
  <c r="D1301" i="1"/>
  <c r="E1300" i="1"/>
  <c r="C1302" i="1" l="1"/>
  <c r="B1303" i="1"/>
  <c r="D1302" i="1"/>
  <c r="E1301" i="1"/>
  <c r="C1303" i="1" l="1"/>
  <c r="B1304" i="1"/>
  <c r="D1303" i="1"/>
  <c r="E1302" i="1"/>
  <c r="C1304" i="1" l="1"/>
  <c r="B1305" i="1"/>
  <c r="D1304" i="1"/>
  <c r="E1303" i="1"/>
  <c r="C1305" i="1" l="1"/>
  <c r="B1306" i="1"/>
  <c r="D1305" i="1"/>
  <c r="E1304" i="1"/>
  <c r="C1306" i="1" l="1"/>
  <c r="B1307" i="1"/>
  <c r="D1306" i="1"/>
  <c r="E1305" i="1"/>
  <c r="C1307" i="1" l="1"/>
  <c r="B1308" i="1"/>
  <c r="D1307" i="1"/>
  <c r="E1306" i="1"/>
  <c r="C1308" i="1" l="1"/>
  <c r="B1309" i="1"/>
  <c r="D1308" i="1"/>
  <c r="E1307" i="1"/>
  <c r="C1309" i="1" l="1"/>
  <c r="B1310" i="1"/>
  <c r="D1309" i="1"/>
  <c r="E1308" i="1"/>
  <c r="C1310" i="1" l="1"/>
  <c r="B1311" i="1"/>
  <c r="D1310" i="1"/>
  <c r="E1309" i="1"/>
  <c r="C1311" i="1" l="1"/>
  <c r="B1312" i="1"/>
  <c r="D1311" i="1"/>
  <c r="E1310" i="1"/>
  <c r="C1312" i="1" l="1"/>
  <c r="B1313" i="1"/>
  <c r="D1312" i="1"/>
  <c r="E1311" i="1"/>
  <c r="C1313" i="1" l="1"/>
  <c r="B1314" i="1"/>
  <c r="D1313" i="1"/>
  <c r="E1312" i="1"/>
  <c r="C1314" i="1" l="1"/>
  <c r="B1315" i="1"/>
  <c r="D1314" i="1"/>
  <c r="E1313" i="1"/>
  <c r="C1315" i="1" l="1"/>
  <c r="B1316" i="1"/>
  <c r="D1315" i="1"/>
  <c r="E1314" i="1"/>
  <c r="C1316" i="1" l="1"/>
  <c r="B1317" i="1"/>
  <c r="D1316" i="1"/>
  <c r="E1315" i="1"/>
  <c r="C1317" i="1" l="1"/>
  <c r="B1318" i="1"/>
  <c r="D1317" i="1"/>
  <c r="E1316" i="1"/>
  <c r="C1318" i="1" l="1"/>
  <c r="B1319" i="1"/>
  <c r="D1318" i="1"/>
  <c r="E1317" i="1"/>
  <c r="C1319" i="1" l="1"/>
  <c r="B1320" i="1"/>
  <c r="D1319" i="1"/>
  <c r="E1318" i="1"/>
  <c r="C1320" i="1" l="1"/>
  <c r="B1321" i="1"/>
  <c r="D1320" i="1"/>
  <c r="E1319" i="1"/>
  <c r="C1321" i="1" l="1"/>
  <c r="B1322" i="1"/>
  <c r="D1321" i="1"/>
  <c r="E1320" i="1"/>
  <c r="C1322" i="1" l="1"/>
  <c r="B1323" i="1"/>
  <c r="D1322" i="1"/>
  <c r="E1321" i="1"/>
  <c r="C1323" i="1" l="1"/>
  <c r="B1324" i="1"/>
  <c r="D1323" i="1"/>
  <c r="E1322" i="1"/>
  <c r="C1324" i="1" l="1"/>
  <c r="B1325" i="1"/>
  <c r="D1324" i="1"/>
  <c r="E1323" i="1"/>
  <c r="C1325" i="1" l="1"/>
  <c r="B1326" i="1"/>
  <c r="D1325" i="1"/>
  <c r="E1324" i="1"/>
  <c r="C1326" i="1" l="1"/>
  <c r="B1327" i="1"/>
  <c r="D1326" i="1"/>
  <c r="E1325" i="1"/>
  <c r="C1327" i="1" l="1"/>
  <c r="B1328" i="1"/>
  <c r="D1327" i="1"/>
  <c r="E1326" i="1"/>
  <c r="C1328" i="1" l="1"/>
  <c r="B1329" i="1"/>
  <c r="D1328" i="1"/>
  <c r="E1327" i="1"/>
  <c r="C1329" i="1" l="1"/>
  <c r="B1330" i="1"/>
  <c r="D1329" i="1"/>
  <c r="E1328" i="1"/>
  <c r="C1330" i="1" l="1"/>
  <c r="B1331" i="1"/>
  <c r="D1330" i="1"/>
  <c r="E1329" i="1"/>
  <c r="C1331" i="1" l="1"/>
  <c r="B1332" i="1"/>
  <c r="D1331" i="1"/>
  <c r="E1330" i="1"/>
  <c r="C1332" i="1" l="1"/>
  <c r="B1333" i="1"/>
  <c r="D1332" i="1"/>
  <c r="E1331" i="1"/>
  <c r="C1333" i="1" l="1"/>
  <c r="B1334" i="1"/>
  <c r="D1333" i="1"/>
  <c r="E1332" i="1"/>
  <c r="C1334" i="1" l="1"/>
  <c r="B1335" i="1"/>
  <c r="D1334" i="1"/>
  <c r="E1333" i="1"/>
  <c r="C1335" i="1" l="1"/>
  <c r="B1336" i="1"/>
  <c r="D1335" i="1"/>
  <c r="E1334" i="1"/>
  <c r="C1336" i="1" l="1"/>
  <c r="B1337" i="1"/>
  <c r="D1336" i="1"/>
  <c r="E1335" i="1"/>
  <c r="C1337" i="1" l="1"/>
  <c r="B1338" i="1"/>
  <c r="D1337" i="1"/>
  <c r="E1336" i="1"/>
  <c r="C1338" i="1" l="1"/>
  <c r="B1339" i="1"/>
  <c r="D1338" i="1"/>
  <c r="E1337" i="1"/>
  <c r="C1339" i="1" l="1"/>
  <c r="B1340" i="1"/>
  <c r="D1339" i="1"/>
  <c r="E1338" i="1"/>
  <c r="C1340" i="1" l="1"/>
  <c r="B1341" i="1"/>
  <c r="D1340" i="1"/>
  <c r="E1339" i="1"/>
  <c r="C1341" i="1" l="1"/>
  <c r="B1342" i="1"/>
  <c r="D1341" i="1"/>
  <c r="E1340" i="1"/>
  <c r="C1342" i="1" l="1"/>
  <c r="B1343" i="1"/>
  <c r="D1342" i="1"/>
  <c r="E1341" i="1"/>
  <c r="C1343" i="1" l="1"/>
  <c r="B1344" i="1"/>
  <c r="D1343" i="1"/>
  <c r="E1342" i="1"/>
  <c r="C1344" i="1" l="1"/>
  <c r="B1345" i="1"/>
  <c r="D1344" i="1"/>
  <c r="E1343" i="1"/>
  <c r="C1345" i="1" l="1"/>
  <c r="B1346" i="1"/>
  <c r="D1345" i="1"/>
  <c r="E1344" i="1"/>
  <c r="C1346" i="1" l="1"/>
  <c r="B1347" i="1"/>
  <c r="D1346" i="1"/>
  <c r="E1345" i="1"/>
  <c r="C1347" i="1" l="1"/>
  <c r="B1348" i="1"/>
  <c r="D1347" i="1"/>
  <c r="E1346" i="1"/>
  <c r="C1348" i="1" l="1"/>
  <c r="B1349" i="1"/>
  <c r="D1348" i="1"/>
  <c r="E1347" i="1"/>
  <c r="C1349" i="1" l="1"/>
  <c r="B1350" i="1"/>
  <c r="D1349" i="1"/>
  <c r="E1348" i="1"/>
  <c r="C1350" i="1" l="1"/>
  <c r="B1351" i="1"/>
  <c r="D1350" i="1"/>
  <c r="E1349" i="1"/>
  <c r="C1351" i="1" l="1"/>
  <c r="B1352" i="1"/>
  <c r="D1351" i="1"/>
  <c r="E1350" i="1"/>
  <c r="C1352" i="1" l="1"/>
  <c r="B1353" i="1"/>
  <c r="D1352" i="1"/>
  <c r="E1351" i="1"/>
  <c r="C1353" i="1" l="1"/>
  <c r="B1354" i="1"/>
  <c r="D1353" i="1"/>
  <c r="E1352" i="1"/>
  <c r="C1354" i="1" l="1"/>
  <c r="B1355" i="1"/>
  <c r="D1354" i="1"/>
  <c r="E1353" i="1"/>
  <c r="C1355" i="1" l="1"/>
  <c r="B1356" i="1"/>
  <c r="D1355" i="1"/>
  <c r="E1354" i="1"/>
  <c r="C1356" i="1" l="1"/>
  <c r="B1357" i="1"/>
  <c r="D1356" i="1"/>
  <c r="E1355" i="1"/>
  <c r="C1357" i="1" l="1"/>
  <c r="B1358" i="1"/>
  <c r="D1357" i="1"/>
  <c r="E1356" i="1"/>
  <c r="C1358" i="1" l="1"/>
  <c r="B1359" i="1"/>
  <c r="D1358" i="1"/>
  <c r="E1357" i="1"/>
  <c r="C1359" i="1" l="1"/>
  <c r="B1360" i="1"/>
  <c r="D1359" i="1"/>
  <c r="E1358" i="1"/>
  <c r="C1360" i="1" l="1"/>
  <c r="B1361" i="1"/>
  <c r="D1360" i="1"/>
  <c r="E1359" i="1"/>
  <c r="C1361" i="1" l="1"/>
  <c r="B1362" i="1"/>
  <c r="D1361" i="1"/>
  <c r="E1360" i="1"/>
  <c r="C1362" i="1" l="1"/>
  <c r="B1363" i="1"/>
  <c r="D1362" i="1"/>
  <c r="E1361" i="1"/>
  <c r="C1363" i="1" l="1"/>
  <c r="B1364" i="1"/>
  <c r="D1363" i="1"/>
  <c r="E1362" i="1"/>
  <c r="C1364" i="1" l="1"/>
  <c r="B1365" i="1"/>
  <c r="D1364" i="1"/>
  <c r="E1363" i="1"/>
  <c r="C1365" i="1" l="1"/>
  <c r="B1366" i="1"/>
  <c r="D1365" i="1"/>
  <c r="E1364" i="1"/>
  <c r="C1366" i="1" l="1"/>
  <c r="B1367" i="1"/>
  <c r="D1366" i="1"/>
  <c r="E1365" i="1"/>
  <c r="C1367" i="1" l="1"/>
  <c r="B1368" i="1"/>
  <c r="D1367" i="1"/>
  <c r="E1366" i="1"/>
  <c r="C1368" i="1" l="1"/>
  <c r="B1369" i="1"/>
  <c r="D1368" i="1"/>
  <c r="E1367" i="1"/>
  <c r="C1369" i="1" l="1"/>
  <c r="B1370" i="1"/>
  <c r="D1369" i="1"/>
  <c r="E1368" i="1"/>
  <c r="C1370" i="1" l="1"/>
  <c r="B1371" i="1"/>
  <c r="D1370" i="1"/>
  <c r="E1369" i="1"/>
  <c r="C1371" i="1" l="1"/>
  <c r="B1372" i="1"/>
  <c r="D1371" i="1"/>
  <c r="E1370" i="1"/>
  <c r="C1372" i="1" l="1"/>
  <c r="B1373" i="1"/>
  <c r="D1372" i="1"/>
  <c r="E1371" i="1"/>
  <c r="C1373" i="1" l="1"/>
  <c r="B1374" i="1"/>
  <c r="D1373" i="1"/>
  <c r="E1372" i="1"/>
  <c r="C1374" i="1" l="1"/>
  <c r="B1375" i="1"/>
  <c r="D1374" i="1"/>
  <c r="E1373" i="1"/>
  <c r="C1375" i="1" l="1"/>
  <c r="B1376" i="1"/>
  <c r="D1375" i="1"/>
  <c r="E1374" i="1"/>
  <c r="C1376" i="1" l="1"/>
  <c r="B1377" i="1"/>
  <c r="D1376" i="1"/>
  <c r="E1375" i="1"/>
  <c r="C1377" i="1" l="1"/>
  <c r="B1378" i="1"/>
  <c r="D1377" i="1"/>
  <c r="E1376" i="1"/>
  <c r="C1378" i="1" l="1"/>
  <c r="B1379" i="1"/>
  <c r="D1378" i="1"/>
  <c r="E1377" i="1"/>
  <c r="C1379" i="1" l="1"/>
  <c r="B1380" i="1"/>
  <c r="D1379" i="1"/>
  <c r="E1378" i="1"/>
  <c r="C1380" i="1" l="1"/>
  <c r="B1381" i="1"/>
  <c r="D1380" i="1"/>
  <c r="E1379" i="1"/>
  <c r="C1381" i="1" l="1"/>
  <c r="B1382" i="1"/>
  <c r="D1381" i="1"/>
  <c r="E1380" i="1"/>
  <c r="C1382" i="1" l="1"/>
  <c r="B1383" i="1"/>
  <c r="D1382" i="1"/>
  <c r="E1381" i="1"/>
  <c r="C1383" i="1" l="1"/>
  <c r="B1384" i="1"/>
  <c r="D1383" i="1"/>
  <c r="E1382" i="1"/>
  <c r="C1384" i="1" l="1"/>
  <c r="B1385" i="1"/>
  <c r="D1384" i="1"/>
  <c r="E1383" i="1"/>
  <c r="C1385" i="1" l="1"/>
  <c r="B1386" i="1"/>
  <c r="D1385" i="1"/>
  <c r="E1384" i="1"/>
  <c r="C1386" i="1" l="1"/>
  <c r="B1387" i="1"/>
  <c r="D1386" i="1"/>
  <c r="E1385" i="1"/>
  <c r="C1387" i="1" l="1"/>
  <c r="B1388" i="1"/>
  <c r="D1387" i="1"/>
  <c r="E1386" i="1"/>
  <c r="C1388" i="1" l="1"/>
  <c r="B1389" i="1"/>
  <c r="D1388" i="1"/>
  <c r="E1387" i="1"/>
  <c r="C1389" i="1" l="1"/>
  <c r="B1390" i="1"/>
  <c r="D1389" i="1"/>
  <c r="E1388" i="1"/>
  <c r="C1390" i="1" l="1"/>
  <c r="B1391" i="1"/>
  <c r="D1390" i="1"/>
  <c r="E1389" i="1"/>
  <c r="C1391" i="1" l="1"/>
  <c r="B1392" i="1"/>
  <c r="D1391" i="1"/>
  <c r="E1390" i="1"/>
  <c r="C1392" i="1" l="1"/>
  <c r="B1393" i="1"/>
  <c r="D1392" i="1"/>
  <c r="E1391" i="1"/>
  <c r="C1393" i="1" l="1"/>
  <c r="B1394" i="1"/>
  <c r="D1393" i="1"/>
  <c r="E1392" i="1"/>
  <c r="C1394" i="1" l="1"/>
  <c r="B1395" i="1"/>
  <c r="D1394" i="1"/>
  <c r="E1393" i="1"/>
  <c r="C1395" i="1" l="1"/>
  <c r="B1396" i="1"/>
  <c r="D1395" i="1"/>
  <c r="E1394" i="1"/>
  <c r="C1396" i="1" l="1"/>
  <c r="B1397" i="1"/>
  <c r="D1396" i="1"/>
  <c r="E1395" i="1"/>
  <c r="C1397" i="1" l="1"/>
  <c r="B1398" i="1"/>
  <c r="D1397" i="1"/>
  <c r="E1396" i="1"/>
  <c r="C1398" i="1" l="1"/>
  <c r="B1399" i="1"/>
  <c r="D1398" i="1"/>
  <c r="E1397" i="1"/>
  <c r="C1399" i="1" l="1"/>
  <c r="B1400" i="1"/>
  <c r="D1399" i="1"/>
  <c r="E1398" i="1"/>
  <c r="C1400" i="1" l="1"/>
  <c r="B1401" i="1"/>
  <c r="D1400" i="1"/>
  <c r="E1399" i="1"/>
  <c r="C1401" i="1" l="1"/>
  <c r="B1402" i="1"/>
  <c r="D1401" i="1"/>
  <c r="E1400" i="1"/>
  <c r="C1402" i="1" l="1"/>
  <c r="B1403" i="1"/>
  <c r="D1402" i="1"/>
  <c r="E1401" i="1"/>
  <c r="C1403" i="1" l="1"/>
  <c r="B1404" i="1"/>
  <c r="D1403" i="1"/>
  <c r="E1402" i="1"/>
  <c r="C1404" i="1" l="1"/>
  <c r="B1405" i="1"/>
  <c r="D1404" i="1"/>
  <c r="E1403" i="1"/>
  <c r="C1405" i="1" l="1"/>
  <c r="B1406" i="1"/>
  <c r="D1405" i="1"/>
  <c r="E1404" i="1"/>
  <c r="C1406" i="1" l="1"/>
  <c r="B1407" i="1"/>
  <c r="D1406" i="1"/>
  <c r="E1405" i="1"/>
  <c r="C1407" i="1" l="1"/>
  <c r="B1408" i="1"/>
  <c r="D1407" i="1"/>
  <c r="E1406" i="1"/>
  <c r="C1408" i="1" l="1"/>
  <c r="B1409" i="1"/>
  <c r="D1408" i="1"/>
  <c r="E1407" i="1"/>
  <c r="C1409" i="1" l="1"/>
  <c r="B1410" i="1"/>
  <c r="D1409" i="1"/>
  <c r="E1408" i="1"/>
  <c r="C1410" i="1" l="1"/>
  <c r="B1411" i="1"/>
  <c r="D1410" i="1"/>
  <c r="E1409" i="1"/>
  <c r="C1411" i="1" l="1"/>
  <c r="B1412" i="1"/>
  <c r="D1411" i="1"/>
  <c r="E1410" i="1"/>
  <c r="C1412" i="1" l="1"/>
  <c r="B1413" i="1"/>
  <c r="D1412" i="1"/>
  <c r="E1411" i="1"/>
  <c r="C1413" i="1" l="1"/>
  <c r="B1414" i="1"/>
  <c r="D1413" i="1"/>
  <c r="E1412" i="1"/>
  <c r="C1414" i="1" l="1"/>
  <c r="B1415" i="1"/>
  <c r="D1414" i="1"/>
  <c r="E1413" i="1"/>
  <c r="C1415" i="1" l="1"/>
  <c r="B1416" i="1"/>
  <c r="D1415" i="1"/>
  <c r="E1414" i="1"/>
  <c r="C1416" i="1" l="1"/>
  <c r="B1417" i="1"/>
  <c r="D1416" i="1"/>
  <c r="E1415" i="1"/>
  <c r="C1417" i="1" l="1"/>
  <c r="B1418" i="1"/>
  <c r="D1417" i="1"/>
  <c r="E1416" i="1"/>
  <c r="C1418" i="1" l="1"/>
  <c r="B1419" i="1"/>
  <c r="D1418" i="1"/>
  <c r="E1417" i="1"/>
  <c r="C1419" i="1" l="1"/>
  <c r="B1420" i="1"/>
  <c r="D1419" i="1"/>
  <c r="E1418" i="1"/>
  <c r="C1420" i="1" l="1"/>
  <c r="B1421" i="1"/>
  <c r="D1420" i="1"/>
  <c r="E1419" i="1"/>
  <c r="C1421" i="1" l="1"/>
  <c r="B1422" i="1"/>
  <c r="D1421" i="1"/>
  <c r="E1420" i="1"/>
  <c r="C1422" i="1" l="1"/>
  <c r="B1423" i="1"/>
  <c r="D1422" i="1"/>
  <c r="E1421" i="1"/>
  <c r="C1423" i="1" l="1"/>
  <c r="B1424" i="1"/>
  <c r="D1423" i="1"/>
  <c r="E1422" i="1"/>
  <c r="C1424" i="1" l="1"/>
  <c r="B1425" i="1"/>
  <c r="D1424" i="1"/>
  <c r="E1423" i="1"/>
  <c r="C1425" i="1" l="1"/>
  <c r="B1426" i="1"/>
  <c r="D1425" i="1"/>
  <c r="E1424" i="1"/>
  <c r="C1426" i="1" l="1"/>
  <c r="B1427" i="1"/>
  <c r="D1426" i="1"/>
  <c r="E1425" i="1"/>
  <c r="C1427" i="1" l="1"/>
  <c r="B1428" i="1"/>
  <c r="D1427" i="1"/>
  <c r="E1426" i="1"/>
  <c r="C1428" i="1" l="1"/>
  <c r="B1429" i="1"/>
  <c r="D1428" i="1"/>
  <c r="E1427" i="1"/>
  <c r="C1429" i="1" l="1"/>
  <c r="B1430" i="1"/>
  <c r="D1429" i="1"/>
  <c r="E1428" i="1"/>
  <c r="C1430" i="1" l="1"/>
  <c r="B1431" i="1"/>
  <c r="D1430" i="1"/>
  <c r="E1429" i="1"/>
  <c r="C1431" i="1" l="1"/>
  <c r="B1432" i="1"/>
  <c r="D1431" i="1"/>
  <c r="E1430" i="1"/>
  <c r="C1432" i="1" l="1"/>
  <c r="B1433" i="1"/>
  <c r="D1432" i="1"/>
  <c r="E1431" i="1"/>
  <c r="C1433" i="1" l="1"/>
  <c r="B1434" i="1"/>
  <c r="D1433" i="1"/>
  <c r="E1432" i="1"/>
  <c r="C1434" i="1" l="1"/>
  <c r="B1435" i="1"/>
  <c r="D1434" i="1"/>
  <c r="E1433" i="1"/>
  <c r="C1435" i="1" l="1"/>
  <c r="B1436" i="1"/>
  <c r="D1435" i="1"/>
  <c r="E1434" i="1"/>
  <c r="C1436" i="1" l="1"/>
  <c r="B1437" i="1"/>
  <c r="D1436" i="1"/>
  <c r="E1435" i="1"/>
  <c r="C1437" i="1" l="1"/>
  <c r="B1438" i="1"/>
  <c r="D1437" i="1"/>
  <c r="E1436" i="1"/>
  <c r="C1438" i="1" l="1"/>
  <c r="B1439" i="1"/>
  <c r="D1438" i="1"/>
  <c r="E1437" i="1"/>
  <c r="C1439" i="1" l="1"/>
  <c r="B1440" i="1"/>
  <c r="D1439" i="1"/>
  <c r="E1438" i="1"/>
  <c r="C1440" i="1" l="1"/>
  <c r="B1441" i="1"/>
  <c r="D1440" i="1"/>
  <c r="E1439" i="1"/>
  <c r="C1441" i="1" l="1"/>
  <c r="B1442" i="1"/>
  <c r="D1441" i="1"/>
  <c r="E1440" i="1"/>
  <c r="C1442" i="1" l="1"/>
  <c r="B1443" i="1"/>
  <c r="D1442" i="1"/>
  <c r="E1441" i="1"/>
  <c r="C1443" i="1" l="1"/>
  <c r="B1444" i="1"/>
  <c r="D1443" i="1"/>
  <c r="E1442" i="1"/>
  <c r="C1444" i="1" l="1"/>
  <c r="B1445" i="1"/>
  <c r="D1444" i="1"/>
  <c r="E1443" i="1"/>
  <c r="C1445" i="1" l="1"/>
  <c r="B1446" i="1"/>
  <c r="D1445" i="1"/>
  <c r="E1444" i="1"/>
  <c r="C1446" i="1" l="1"/>
  <c r="B1447" i="1"/>
  <c r="D1446" i="1"/>
  <c r="E1445" i="1"/>
  <c r="C1447" i="1" l="1"/>
  <c r="B1448" i="1"/>
  <c r="D1447" i="1"/>
  <c r="E1446" i="1"/>
  <c r="C1448" i="1" l="1"/>
  <c r="B1449" i="1"/>
  <c r="D1448" i="1"/>
  <c r="E1447" i="1"/>
  <c r="C1449" i="1" l="1"/>
  <c r="B1450" i="1"/>
  <c r="D1449" i="1"/>
  <c r="E1448" i="1"/>
  <c r="C1450" i="1" l="1"/>
  <c r="B1451" i="1"/>
  <c r="D1450" i="1"/>
  <c r="E1449" i="1"/>
  <c r="C1451" i="1" l="1"/>
  <c r="B1452" i="1"/>
  <c r="D1451" i="1"/>
  <c r="E1450" i="1"/>
  <c r="C1452" i="1" l="1"/>
  <c r="B1453" i="1"/>
  <c r="D1452" i="1"/>
  <c r="E1451" i="1"/>
  <c r="C1453" i="1" l="1"/>
  <c r="B1454" i="1"/>
  <c r="D1453" i="1"/>
  <c r="E1452" i="1"/>
  <c r="C1454" i="1" l="1"/>
  <c r="B1455" i="1"/>
  <c r="D1454" i="1"/>
  <c r="E1453" i="1"/>
  <c r="C1455" i="1" l="1"/>
  <c r="B1456" i="1"/>
  <c r="D1455" i="1"/>
  <c r="E1454" i="1"/>
  <c r="C1456" i="1" l="1"/>
  <c r="B1457" i="1"/>
  <c r="D1456" i="1"/>
  <c r="E1455" i="1"/>
  <c r="C1457" i="1" l="1"/>
  <c r="B1458" i="1"/>
  <c r="D1457" i="1"/>
  <c r="E1456" i="1"/>
  <c r="C1458" i="1" l="1"/>
  <c r="B1459" i="1"/>
  <c r="D1458" i="1"/>
  <c r="E1457" i="1"/>
  <c r="C1459" i="1" l="1"/>
  <c r="B1460" i="1"/>
  <c r="D1459" i="1"/>
  <c r="E1458" i="1"/>
  <c r="C1460" i="1" l="1"/>
  <c r="B1461" i="1"/>
  <c r="D1460" i="1"/>
  <c r="E1459" i="1"/>
  <c r="C1461" i="1" l="1"/>
  <c r="B1462" i="1"/>
  <c r="D1461" i="1"/>
  <c r="E1460" i="1"/>
  <c r="C1462" i="1" l="1"/>
  <c r="B1463" i="1"/>
  <c r="D1462" i="1"/>
  <c r="E1461" i="1"/>
  <c r="C1463" i="1" l="1"/>
  <c r="B1464" i="1"/>
  <c r="D1463" i="1"/>
  <c r="E1462" i="1"/>
  <c r="C1464" i="1" l="1"/>
  <c r="B1465" i="1"/>
  <c r="D1464" i="1"/>
  <c r="E1463" i="1"/>
  <c r="C1465" i="1" l="1"/>
  <c r="B1466" i="1"/>
  <c r="D1465" i="1"/>
  <c r="E1464" i="1"/>
  <c r="C1466" i="1" l="1"/>
  <c r="B1467" i="1"/>
  <c r="D1466" i="1"/>
  <c r="E1465" i="1"/>
  <c r="C1467" i="1" l="1"/>
  <c r="B1468" i="1"/>
  <c r="D1467" i="1"/>
  <c r="E1466" i="1"/>
  <c r="C1468" i="1" l="1"/>
  <c r="B1469" i="1"/>
  <c r="D1468" i="1"/>
  <c r="E1467" i="1"/>
  <c r="C1469" i="1" l="1"/>
  <c r="B1470" i="1"/>
  <c r="D1469" i="1"/>
  <c r="E1468" i="1"/>
  <c r="C1470" i="1" l="1"/>
  <c r="B1471" i="1"/>
  <c r="D1470" i="1"/>
  <c r="E1469" i="1"/>
  <c r="C1471" i="1" l="1"/>
  <c r="B1472" i="1"/>
  <c r="D1471" i="1"/>
  <c r="E1470" i="1"/>
  <c r="C1472" i="1" l="1"/>
  <c r="B1473" i="1"/>
  <c r="D1472" i="1"/>
  <c r="E1471" i="1"/>
  <c r="C1473" i="1" l="1"/>
  <c r="B1474" i="1"/>
  <c r="D1473" i="1"/>
  <c r="E1472" i="1"/>
  <c r="C1474" i="1" l="1"/>
  <c r="B1475" i="1"/>
  <c r="D1474" i="1"/>
  <c r="E1473" i="1"/>
  <c r="C1475" i="1" l="1"/>
  <c r="B1476" i="1"/>
  <c r="D1475" i="1"/>
  <c r="E1474" i="1"/>
  <c r="C1476" i="1" l="1"/>
  <c r="B1477" i="1"/>
  <c r="D1476" i="1"/>
  <c r="E1475" i="1"/>
  <c r="C1477" i="1" l="1"/>
  <c r="B1478" i="1"/>
  <c r="D1477" i="1"/>
  <c r="E1476" i="1"/>
  <c r="C1478" i="1" l="1"/>
  <c r="B1479" i="1"/>
  <c r="D1478" i="1"/>
  <c r="E1477" i="1"/>
  <c r="C1479" i="1" l="1"/>
  <c r="B1480" i="1"/>
  <c r="D1479" i="1"/>
  <c r="E1478" i="1"/>
  <c r="C1480" i="1" l="1"/>
  <c r="B1481" i="1"/>
  <c r="D1480" i="1"/>
  <c r="E1479" i="1"/>
  <c r="C1481" i="1" l="1"/>
  <c r="B1482" i="1"/>
  <c r="D1481" i="1"/>
  <c r="E1480" i="1"/>
  <c r="C1482" i="1" l="1"/>
  <c r="B1483" i="1"/>
  <c r="D1482" i="1"/>
  <c r="E1481" i="1"/>
  <c r="C1483" i="1" l="1"/>
  <c r="B1484" i="1"/>
  <c r="D1483" i="1"/>
  <c r="E1482" i="1"/>
  <c r="C1484" i="1" l="1"/>
  <c r="B1485" i="1"/>
  <c r="D1484" i="1"/>
  <c r="E1483" i="1"/>
  <c r="C1485" i="1" l="1"/>
  <c r="B1486" i="1"/>
  <c r="D1485" i="1"/>
  <c r="E1484" i="1"/>
  <c r="C1486" i="1" l="1"/>
  <c r="B1487" i="1"/>
  <c r="D1486" i="1"/>
  <c r="E1485" i="1"/>
  <c r="C1487" i="1" l="1"/>
  <c r="B1488" i="1"/>
  <c r="D1487" i="1"/>
  <c r="E1486" i="1"/>
  <c r="C1488" i="1" l="1"/>
  <c r="B1489" i="1"/>
  <c r="D1488" i="1"/>
  <c r="E1487" i="1"/>
  <c r="C1489" i="1" l="1"/>
  <c r="B1490" i="1"/>
  <c r="D1489" i="1"/>
  <c r="E1488" i="1"/>
  <c r="C1490" i="1" l="1"/>
  <c r="B1491" i="1"/>
  <c r="D1490" i="1"/>
  <c r="E1489" i="1"/>
  <c r="C1491" i="1" l="1"/>
  <c r="B1492" i="1"/>
  <c r="D1491" i="1"/>
  <c r="E1490" i="1"/>
  <c r="C1492" i="1" l="1"/>
  <c r="B1493" i="1"/>
  <c r="D1492" i="1"/>
  <c r="E1491" i="1"/>
  <c r="C1493" i="1" l="1"/>
  <c r="B1494" i="1"/>
  <c r="D1493" i="1"/>
  <c r="E1492" i="1"/>
  <c r="C1494" i="1" l="1"/>
  <c r="B1495" i="1"/>
  <c r="D1494" i="1"/>
  <c r="E1493" i="1"/>
  <c r="C1495" i="1" l="1"/>
  <c r="B1496" i="1"/>
  <c r="D1495" i="1"/>
  <c r="E1494" i="1"/>
  <c r="C1496" i="1" l="1"/>
  <c r="B1497" i="1"/>
  <c r="D1496" i="1"/>
  <c r="E1495" i="1"/>
  <c r="C1497" i="1" l="1"/>
  <c r="B1498" i="1"/>
  <c r="D1497" i="1"/>
  <c r="E1496" i="1"/>
  <c r="C1498" i="1" l="1"/>
  <c r="B1499" i="1"/>
  <c r="D1498" i="1"/>
  <c r="E1497" i="1"/>
  <c r="C1499" i="1" l="1"/>
  <c r="B1500" i="1"/>
  <c r="D1499" i="1"/>
  <c r="E1498" i="1"/>
  <c r="C1500" i="1" l="1"/>
  <c r="B1501" i="1"/>
  <c r="D1500" i="1"/>
  <c r="E1499" i="1"/>
  <c r="C1501" i="1" l="1"/>
  <c r="B1502" i="1"/>
  <c r="D1501" i="1"/>
  <c r="E1500" i="1"/>
  <c r="C1502" i="1" l="1"/>
  <c r="B1503" i="1"/>
  <c r="D1502" i="1"/>
  <c r="E1501" i="1"/>
  <c r="C1503" i="1" l="1"/>
  <c r="B1504" i="1"/>
  <c r="D1503" i="1"/>
  <c r="E1502" i="1"/>
  <c r="C1504" i="1" l="1"/>
  <c r="B1505" i="1"/>
  <c r="D1504" i="1"/>
  <c r="E1503" i="1"/>
  <c r="C1505" i="1" l="1"/>
  <c r="B1506" i="1"/>
  <c r="D1505" i="1"/>
  <c r="E1504" i="1"/>
  <c r="C1506" i="1" l="1"/>
  <c r="B1507" i="1"/>
  <c r="D1506" i="1"/>
  <c r="E1505" i="1"/>
  <c r="C1507" i="1" l="1"/>
  <c r="B1508" i="1"/>
  <c r="D1507" i="1"/>
  <c r="E1506" i="1"/>
  <c r="C1508" i="1" l="1"/>
  <c r="B1509" i="1"/>
  <c r="D1508" i="1"/>
  <c r="E1507" i="1"/>
  <c r="C1509" i="1" l="1"/>
  <c r="B1510" i="1"/>
  <c r="D1509" i="1"/>
  <c r="E1508" i="1"/>
  <c r="C1510" i="1" l="1"/>
  <c r="B1511" i="1"/>
  <c r="D1510" i="1"/>
  <c r="E1509" i="1"/>
  <c r="C1511" i="1" l="1"/>
  <c r="B1512" i="1"/>
  <c r="D1511" i="1"/>
  <c r="E1510" i="1"/>
  <c r="C1512" i="1" l="1"/>
  <c r="B1513" i="1"/>
  <c r="D1512" i="1"/>
  <c r="E1511" i="1"/>
  <c r="C1513" i="1" l="1"/>
  <c r="B1514" i="1"/>
  <c r="D1513" i="1"/>
  <c r="E1512" i="1"/>
  <c r="C1514" i="1" l="1"/>
  <c r="B1515" i="1"/>
  <c r="D1514" i="1"/>
  <c r="E1513" i="1"/>
  <c r="C1515" i="1" l="1"/>
  <c r="B1516" i="1"/>
  <c r="D1515" i="1"/>
  <c r="E1514" i="1"/>
  <c r="C1516" i="1" l="1"/>
  <c r="B1517" i="1"/>
  <c r="D1516" i="1"/>
  <c r="E1515" i="1"/>
  <c r="C1517" i="1" l="1"/>
  <c r="B1518" i="1"/>
  <c r="D1517" i="1"/>
  <c r="E1516" i="1"/>
  <c r="C1518" i="1" l="1"/>
  <c r="B1519" i="1"/>
  <c r="D1518" i="1"/>
  <c r="E1517" i="1"/>
  <c r="C1519" i="1" l="1"/>
  <c r="B1520" i="1"/>
  <c r="D1519" i="1"/>
  <c r="E1518" i="1"/>
  <c r="C1520" i="1" l="1"/>
  <c r="B1521" i="1"/>
  <c r="D1520" i="1"/>
  <c r="E1519" i="1"/>
  <c r="C1521" i="1" l="1"/>
  <c r="B1522" i="1"/>
  <c r="D1521" i="1"/>
  <c r="E1520" i="1"/>
  <c r="C1522" i="1" l="1"/>
  <c r="B1523" i="1"/>
  <c r="D1522" i="1"/>
  <c r="E1521" i="1"/>
  <c r="C1523" i="1" l="1"/>
  <c r="B1524" i="1"/>
  <c r="D1523" i="1"/>
  <c r="E1522" i="1"/>
  <c r="C1524" i="1" l="1"/>
  <c r="B1525" i="1"/>
  <c r="D1524" i="1"/>
  <c r="E1523" i="1"/>
  <c r="C1525" i="1" l="1"/>
  <c r="B1526" i="1"/>
  <c r="D1525" i="1"/>
  <c r="E1524" i="1"/>
  <c r="C1526" i="1" l="1"/>
  <c r="B1527" i="1"/>
  <c r="D1526" i="1"/>
  <c r="E1525" i="1"/>
  <c r="C1527" i="1" l="1"/>
  <c r="B1528" i="1"/>
  <c r="D1527" i="1"/>
  <c r="E1526" i="1"/>
  <c r="C1528" i="1" l="1"/>
  <c r="B1529" i="1"/>
  <c r="D1528" i="1"/>
  <c r="E1527" i="1"/>
  <c r="C1529" i="1" l="1"/>
  <c r="B1530" i="1"/>
  <c r="D1529" i="1"/>
  <c r="E1528" i="1"/>
  <c r="C1530" i="1" l="1"/>
  <c r="B1531" i="1"/>
  <c r="D1530" i="1"/>
  <c r="E1529" i="1"/>
  <c r="C1531" i="1" l="1"/>
  <c r="B1532" i="1"/>
  <c r="D1531" i="1"/>
  <c r="E1530" i="1"/>
  <c r="C1532" i="1" l="1"/>
  <c r="B1533" i="1"/>
  <c r="D1532" i="1"/>
  <c r="E1531" i="1"/>
  <c r="C1533" i="1" l="1"/>
  <c r="B1534" i="1"/>
  <c r="D1533" i="1"/>
  <c r="E1532" i="1"/>
  <c r="C1534" i="1" l="1"/>
  <c r="B1535" i="1"/>
  <c r="D1534" i="1"/>
  <c r="E1533" i="1"/>
  <c r="C1535" i="1" l="1"/>
  <c r="B1536" i="1"/>
  <c r="D1535" i="1"/>
  <c r="E1534" i="1"/>
  <c r="C1536" i="1" l="1"/>
  <c r="B1537" i="1"/>
  <c r="D1536" i="1"/>
  <c r="E1535" i="1"/>
  <c r="C1537" i="1" l="1"/>
  <c r="B1538" i="1"/>
  <c r="D1537" i="1"/>
  <c r="E1536" i="1"/>
  <c r="C1538" i="1" l="1"/>
  <c r="B1539" i="1"/>
  <c r="D1538" i="1"/>
  <c r="E1537" i="1"/>
  <c r="C1539" i="1" l="1"/>
  <c r="B1540" i="1"/>
  <c r="D1539" i="1"/>
  <c r="E1538" i="1"/>
  <c r="C1540" i="1" l="1"/>
  <c r="B1541" i="1"/>
  <c r="D1540" i="1"/>
  <c r="E1539" i="1"/>
  <c r="C1541" i="1" l="1"/>
  <c r="B1542" i="1"/>
  <c r="D1541" i="1"/>
  <c r="E1540" i="1"/>
  <c r="C1542" i="1" l="1"/>
  <c r="B1543" i="1"/>
  <c r="D1542" i="1"/>
  <c r="E1541" i="1"/>
  <c r="C1543" i="1" l="1"/>
  <c r="B1544" i="1"/>
  <c r="D1543" i="1"/>
  <c r="E1542" i="1"/>
  <c r="C1544" i="1" l="1"/>
  <c r="B1545" i="1"/>
  <c r="D1544" i="1"/>
  <c r="E1543" i="1"/>
  <c r="C1545" i="1" l="1"/>
  <c r="B1546" i="1"/>
  <c r="D1545" i="1"/>
  <c r="E1544" i="1"/>
  <c r="C1546" i="1" l="1"/>
  <c r="B1547" i="1"/>
  <c r="D1546" i="1"/>
  <c r="E1545" i="1"/>
  <c r="C1547" i="1" l="1"/>
  <c r="B1548" i="1"/>
  <c r="D1547" i="1"/>
  <c r="E1546" i="1"/>
  <c r="C1548" i="1" l="1"/>
  <c r="B1549" i="1"/>
  <c r="D1548" i="1"/>
  <c r="E1547" i="1"/>
  <c r="C1549" i="1" l="1"/>
  <c r="B1550" i="1"/>
  <c r="D1549" i="1"/>
  <c r="E1548" i="1"/>
  <c r="C1550" i="1" l="1"/>
  <c r="B1551" i="1"/>
  <c r="D1550" i="1"/>
  <c r="E1549" i="1"/>
  <c r="C1551" i="1" l="1"/>
  <c r="B1552" i="1"/>
  <c r="D1551" i="1"/>
  <c r="E1550" i="1"/>
  <c r="C1552" i="1" l="1"/>
  <c r="B1553" i="1"/>
  <c r="D1552" i="1"/>
  <c r="E1551" i="1"/>
  <c r="C1553" i="1" l="1"/>
  <c r="B1554" i="1"/>
  <c r="D1553" i="1"/>
  <c r="E1552" i="1"/>
  <c r="C1554" i="1" l="1"/>
  <c r="B1555" i="1"/>
  <c r="D1554" i="1"/>
  <c r="E1553" i="1"/>
  <c r="C1555" i="1" l="1"/>
  <c r="B1556" i="1"/>
  <c r="D1555" i="1"/>
  <c r="E1554" i="1"/>
  <c r="C1556" i="1" l="1"/>
  <c r="B1557" i="1"/>
  <c r="D1556" i="1"/>
  <c r="E1555" i="1"/>
  <c r="C1557" i="1" l="1"/>
  <c r="B1558" i="1"/>
  <c r="D1557" i="1"/>
  <c r="E1556" i="1"/>
  <c r="C1558" i="1" l="1"/>
  <c r="B1559" i="1"/>
  <c r="D1558" i="1"/>
  <c r="E1557" i="1"/>
  <c r="C1559" i="1" l="1"/>
  <c r="B1560" i="1"/>
  <c r="D1559" i="1"/>
  <c r="E1558" i="1"/>
  <c r="C1560" i="1" l="1"/>
  <c r="B1561" i="1"/>
  <c r="D1560" i="1"/>
  <c r="E1559" i="1"/>
  <c r="C1561" i="1" l="1"/>
  <c r="B1562" i="1"/>
  <c r="D1561" i="1"/>
  <c r="E1560" i="1"/>
  <c r="C1562" i="1" l="1"/>
  <c r="B1563" i="1"/>
  <c r="D1562" i="1"/>
  <c r="E1561" i="1"/>
  <c r="C1563" i="1" l="1"/>
  <c r="B1564" i="1"/>
  <c r="D1563" i="1"/>
  <c r="E1562" i="1"/>
  <c r="C1564" i="1" l="1"/>
  <c r="B1565" i="1"/>
  <c r="D1564" i="1"/>
  <c r="E1563" i="1"/>
  <c r="C1565" i="1" l="1"/>
  <c r="B1566" i="1"/>
  <c r="D1565" i="1"/>
  <c r="E1564" i="1"/>
  <c r="C1566" i="1" l="1"/>
  <c r="B1567" i="1"/>
  <c r="D1566" i="1"/>
  <c r="E1565" i="1"/>
  <c r="C1567" i="1" l="1"/>
  <c r="B1568" i="1"/>
  <c r="D1567" i="1"/>
  <c r="E1566" i="1"/>
  <c r="C1568" i="1" l="1"/>
  <c r="B1569" i="1"/>
  <c r="D1568" i="1"/>
  <c r="E1567" i="1"/>
  <c r="C1569" i="1" l="1"/>
  <c r="B1570" i="1"/>
  <c r="D1569" i="1"/>
  <c r="E1568" i="1"/>
  <c r="C1570" i="1" l="1"/>
  <c r="B1571" i="1"/>
  <c r="D1570" i="1"/>
  <c r="E1569" i="1"/>
  <c r="C1571" i="1" l="1"/>
  <c r="B1572" i="1"/>
  <c r="D1571" i="1"/>
  <c r="E1570" i="1"/>
  <c r="C1572" i="1" l="1"/>
  <c r="B1573" i="1"/>
  <c r="D1572" i="1"/>
  <c r="E1571" i="1"/>
  <c r="C1573" i="1" l="1"/>
  <c r="B1574" i="1"/>
  <c r="D1573" i="1"/>
  <c r="E1572" i="1"/>
  <c r="C1574" i="1" l="1"/>
  <c r="B1575" i="1"/>
  <c r="D1574" i="1"/>
  <c r="E1573" i="1"/>
  <c r="C1575" i="1" l="1"/>
  <c r="B1576" i="1"/>
  <c r="D1575" i="1"/>
  <c r="E1574" i="1"/>
  <c r="C1576" i="1" l="1"/>
  <c r="B1577" i="1"/>
  <c r="D1576" i="1"/>
  <c r="E1575" i="1"/>
  <c r="C1577" i="1" l="1"/>
  <c r="B1578" i="1"/>
  <c r="D1577" i="1"/>
  <c r="E1576" i="1"/>
  <c r="C1578" i="1" l="1"/>
  <c r="B1579" i="1"/>
  <c r="D1578" i="1"/>
  <c r="E1577" i="1"/>
  <c r="C1579" i="1" l="1"/>
  <c r="B1580" i="1"/>
  <c r="D1579" i="1"/>
  <c r="E1578" i="1"/>
  <c r="C1580" i="1" l="1"/>
  <c r="B1581" i="1"/>
  <c r="D1580" i="1"/>
  <c r="E1579" i="1"/>
  <c r="C1581" i="1" l="1"/>
  <c r="B1582" i="1"/>
  <c r="D1581" i="1"/>
  <c r="E1580" i="1"/>
  <c r="C1582" i="1" l="1"/>
  <c r="B1583" i="1"/>
  <c r="D1582" i="1"/>
  <c r="E1581" i="1"/>
  <c r="C1583" i="1" l="1"/>
  <c r="B1584" i="1"/>
  <c r="D1583" i="1"/>
  <c r="E1582" i="1"/>
  <c r="C1584" i="1" l="1"/>
  <c r="B1585" i="1"/>
  <c r="D1584" i="1"/>
  <c r="E1583" i="1"/>
  <c r="C1585" i="1" l="1"/>
  <c r="B1586" i="1"/>
  <c r="D1585" i="1"/>
  <c r="E1584" i="1"/>
  <c r="C1586" i="1" l="1"/>
  <c r="B1587" i="1"/>
  <c r="D1586" i="1"/>
  <c r="E1585" i="1"/>
  <c r="C1587" i="1" l="1"/>
  <c r="B1588" i="1"/>
  <c r="D1587" i="1"/>
  <c r="E1586" i="1"/>
  <c r="C1588" i="1" l="1"/>
  <c r="B1589" i="1"/>
  <c r="D1588" i="1"/>
  <c r="E1587" i="1"/>
  <c r="C1589" i="1" l="1"/>
  <c r="B1590" i="1"/>
  <c r="D1589" i="1"/>
  <c r="E1588" i="1"/>
  <c r="C1590" i="1" l="1"/>
  <c r="B1591" i="1"/>
  <c r="D1590" i="1"/>
  <c r="E1589" i="1"/>
  <c r="C1591" i="1" l="1"/>
  <c r="B1592" i="1"/>
  <c r="D1591" i="1"/>
  <c r="E1590" i="1"/>
  <c r="C1592" i="1" l="1"/>
  <c r="B1593" i="1"/>
  <c r="D1592" i="1"/>
  <c r="E1591" i="1"/>
  <c r="C1593" i="1" l="1"/>
  <c r="B1594" i="1"/>
  <c r="D1593" i="1"/>
  <c r="E1592" i="1"/>
  <c r="C1594" i="1" l="1"/>
  <c r="B1595" i="1"/>
  <c r="D1594" i="1"/>
  <c r="E1593" i="1"/>
  <c r="C1595" i="1" l="1"/>
  <c r="B1596" i="1"/>
  <c r="D1595" i="1"/>
  <c r="E1594" i="1"/>
  <c r="C1596" i="1" l="1"/>
  <c r="B1597" i="1"/>
  <c r="D1596" i="1"/>
  <c r="E1595" i="1"/>
  <c r="C1597" i="1" l="1"/>
  <c r="B1598" i="1"/>
  <c r="D1597" i="1"/>
  <c r="E1596" i="1"/>
  <c r="C1598" i="1" l="1"/>
  <c r="B1599" i="1"/>
  <c r="D1598" i="1"/>
  <c r="E1597" i="1"/>
  <c r="C1599" i="1" l="1"/>
  <c r="B1600" i="1"/>
  <c r="D1599" i="1"/>
  <c r="E1598" i="1"/>
  <c r="C1600" i="1" l="1"/>
  <c r="B1601" i="1"/>
  <c r="D1600" i="1"/>
  <c r="E1599" i="1"/>
  <c r="C1601" i="1" l="1"/>
  <c r="B1602" i="1"/>
  <c r="D1601" i="1"/>
  <c r="E1600" i="1"/>
  <c r="C1602" i="1" l="1"/>
  <c r="B1603" i="1"/>
  <c r="D1602" i="1"/>
  <c r="E1601" i="1"/>
  <c r="C1603" i="1" l="1"/>
  <c r="B1604" i="1"/>
  <c r="D1603" i="1"/>
  <c r="E1602" i="1"/>
  <c r="C1604" i="1" l="1"/>
  <c r="B1605" i="1"/>
  <c r="D1604" i="1"/>
  <c r="E1603" i="1"/>
  <c r="C1605" i="1" l="1"/>
  <c r="B1606" i="1"/>
  <c r="D1605" i="1"/>
  <c r="E1604" i="1"/>
  <c r="C1606" i="1" l="1"/>
  <c r="B1607" i="1"/>
  <c r="D1606" i="1"/>
  <c r="E1605" i="1"/>
  <c r="C1607" i="1" l="1"/>
  <c r="B1608" i="1"/>
  <c r="D1607" i="1"/>
  <c r="E1606" i="1"/>
  <c r="C1608" i="1" l="1"/>
  <c r="B1609" i="1"/>
  <c r="D1608" i="1"/>
  <c r="E1607" i="1"/>
  <c r="C1609" i="1" l="1"/>
  <c r="B1610" i="1"/>
  <c r="D1609" i="1"/>
  <c r="E1608" i="1"/>
  <c r="C1610" i="1" l="1"/>
  <c r="B1611" i="1"/>
  <c r="D1610" i="1"/>
  <c r="E1609" i="1"/>
  <c r="C1611" i="1" l="1"/>
  <c r="B1612" i="1"/>
  <c r="D1611" i="1"/>
  <c r="E1610" i="1"/>
  <c r="C1612" i="1" l="1"/>
  <c r="B1613" i="1"/>
  <c r="D1612" i="1"/>
  <c r="E1611" i="1"/>
  <c r="C1613" i="1" l="1"/>
  <c r="B1614" i="1"/>
  <c r="D1613" i="1"/>
  <c r="E1612" i="1"/>
  <c r="C1614" i="1" l="1"/>
  <c r="B1615" i="1"/>
  <c r="D1614" i="1"/>
  <c r="E1613" i="1"/>
  <c r="C1615" i="1" l="1"/>
  <c r="B1616" i="1"/>
  <c r="D1615" i="1"/>
  <c r="E1614" i="1"/>
  <c r="C1616" i="1" l="1"/>
  <c r="B1617" i="1"/>
  <c r="D1616" i="1"/>
  <c r="E1615" i="1"/>
  <c r="C1617" i="1" l="1"/>
  <c r="B1618" i="1"/>
  <c r="D1617" i="1"/>
  <c r="E1616" i="1"/>
  <c r="C1618" i="1" l="1"/>
  <c r="B1619" i="1"/>
  <c r="D1618" i="1"/>
  <c r="E1617" i="1"/>
  <c r="C1619" i="1" l="1"/>
  <c r="B1620" i="1"/>
  <c r="D1619" i="1"/>
  <c r="E1618" i="1"/>
  <c r="C1620" i="1" l="1"/>
  <c r="B1621" i="1"/>
  <c r="D1620" i="1"/>
  <c r="E1619" i="1"/>
  <c r="C1621" i="1" l="1"/>
  <c r="B1622" i="1"/>
  <c r="D1621" i="1"/>
  <c r="E1620" i="1"/>
  <c r="C1622" i="1" l="1"/>
  <c r="B1623" i="1"/>
  <c r="D1622" i="1"/>
  <c r="E1621" i="1"/>
  <c r="C1623" i="1" l="1"/>
  <c r="B1624" i="1"/>
  <c r="D1623" i="1"/>
  <c r="E1622" i="1"/>
  <c r="C1624" i="1" l="1"/>
  <c r="B1625" i="1"/>
  <c r="D1624" i="1"/>
  <c r="E1623" i="1"/>
  <c r="C1625" i="1" l="1"/>
  <c r="B1626" i="1"/>
  <c r="D1625" i="1"/>
  <c r="E1624" i="1"/>
  <c r="C1626" i="1" l="1"/>
  <c r="B1627" i="1"/>
  <c r="D1626" i="1"/>
  <c r="E1625" i="1"/>
  <c r="C1627" i="1" l="1"/>
  <c r="B1628" i="1"/>
  <c r="D1627" i="1"/>
  <c r="E1626" i="1"/>
  <c r="C1628" i="1" l="1"/>
  <c r="B1629" i="1"/>
  <c r="D1628" i="1"/>
  <c r="E1627" i="1"/>
  <c r="C1629" i="1" l="1"/>
  <c r="B1630" i="1"/>
  <c r="D1629" i="1"/>
  <c r="E1628" i="1"/>
  <c r="C1630" i="1" l="1"/>
  <c r="B1631" i="1"/>
  <c r="D1630" i="1"/>
  <c r="E1629" i="1"/>
  <c r="C1631" i="1" l="1"/>
  <c r="B1632" i="1"/>
  <c r="D1631" i="1"/>
  <c r="E1630" i="1"/>
  <c r="C1632" i="1" l="1"/>
  <c r="B1633" i="1"/>
  <c r="D1632" i="1"/>
  <c r="E1631" i="1"/>
  <c r="C1633" i="1" l="1"/>
  <c r="B1634" i="1"/>
  <c r="D1633" i="1"/>
  <c r="E1632" i="1"/>
  <c r="C1634" i="1" l="1"/>
  <c r="B1635" i="1"/>
  <c r="D1634" i="1"/>
  <c r="E1633" i="1"/>
  <c r="C1635" i="1" l="1"/>
  <c r="B1636" i="1"/>
  <c r="D1635" i="1"/>
  <c r="E1634" i="1"/>
  <c r="C1636" i="1" l="1"/>
  <c r="B1637" i="1"/>
  <c r="D1636" i="1"/>
  <c r="E1635" i="1"/>
  <c r="C1637" i="1" l="1"/>
  <c r="B1638" i="1"/>
  <c r="D1637" i="1"/>
  <c r="E1636" i="1"/>
  <c r="C1638" i="1" l="1"/>
  <c r="B1639" i="1"/>
  <c r="D1638" i="1"/>
  <c r="E1637" i="1"/>
  <c r="C1639" i="1" l="1"/>
  <c r="B1640" i="1"/>
  <c r="D1639" i="1"/>
  <c r="E1638" i="1"/>
  <c r="C1640" i="1" l="1"/>
  <c r="B1641" i="1"/>
  <c r="D1640" i="1"/>
  <c r="E1639" i="1"/>
  <c r="C1641" i="1" l="1"/>
  <c r="B1642" i="1"/>
  <c r="D1641" i="1"/>
  <c r="E1640" i="1"/>
  <c r="C1642" i="1" l="1"/>
  <c r="B1643" i="1"/>
  <c r="D1642" i="1"/>
  <c r="E1641" i="1"/>
  <c r="C1643" i="1" l="1"/>
  <c r="B1644" i="1"/>
  <c r="D1643" i="1"/>
  <c r="E1642" i="1"/>
  <c r="C1644" i="1" l="1"/>
  <c r="B1645" i="1"/>
  <c r="D1644" i="1"/>
  <c r="E1643" i="1"/>
  <c r="C1645" i="1" l="1"/>
  <c r="B1646" i="1"/>
  <c r="D1645" i="1"/>
  <c r="E1644" i="1"/>
  <c r="C1646" i="1" l="1"/>
  <c r="B1647" i="1"/>
  <c r="D1646" i="1"/>
  <c r="E1645" i="1"/>
  <c r="C1647" i="1" l="1"/>
  <c r="B1648" i="1"/>
  <c r="D1647" i="1"/>
  <c r="E1646" i="1"/>
  <c r="C1648" i="1" l="1"/>
  <c r="B1649" i="1"/>
  <c r="D1648" i="1"/>
  <c r="E1647" i="1"/>
  <c r="C1649" i="1" l="1"/>
  <c r="B1650" i="1"/>
  <c r="D1649" i="1"/>
  <c r="E1648" i="1"/>
  <c r="C1650" i="1" l="1"/>
  <c r="B1651" i="1"/>
  <c r="D1650" i="1"/>
  <c r="E1649" i="1"/>
  <c r="C1651" i="1" l="1"/>
  <c r="B1652" i="1"/>
  <c r="D1651" i="1"/>
  <c r="E1650" i="1"/>
  <c r="C1652" i="1" l="1"/>
  <c r="B1653" i="1"/>
  <c r="D1652" i="1"/>
  <c r="E1651" i="1"/>
  <c r="C1653" i="1" l="1"/>
  <c r="B1654" i="1"/>
  <c r="D1653" i="1"/>
  <c r="E1652" i="1"/>
  <c r="C1654" i="1" l="1"/>
  <c r="B1655" i="1"/>
  <c r="D1654" i="1"/>
  <c r="E1653" i="1"/>
  <c r="C1655" i="1" l="1"/>
  <c r="B1656" i="1"/>
  <c r="D1655" i="1"/>
  <c r="E1654" i="1"/>
  <c r="C1656" i="1" l="1"/>
  <c r="B1657" i="1"/>
  <c r="D1656" i="1"/>
  <c r="E1655" i="1"/>
  <c r="C1657" i="1" l="1"/>
  <c r="B1658" i="1"/>
  <c r="D1657" i="1"/>
  <c r="E1656" i="1"/>
  <c r="C1658" i="1" l="1"/>
  <c r="B1659" i="1"/>
  <c r="D1658" i="1"/>
  <c r="E1657" i="1"/>
  <c r="C1659" i="1" l="1"/>
  <c r="B1660" i="1"/>
  <c r="D1659" i="1"/>
  <c r="E1658" i="1"/>
  <c r="C1660" i="1" l="1"/>
  <c r="B1661" i="1"/>
  <c r="D1660" i="1"/>
  <c r="E1659" i="1"/>
  <c r="C1661" i="1" l="1"/>
  <c r="B1662" i="1"/>
  <c r="D1661" i="1"/>
  <c r="E1660" i="1"/>
  <c r="C1662" i="1" l="1"/>
  <c r="B1663" i="1"/>
  <c r="D1662" i="1"/>
  <c r="E1661" i="1"/>
  <c r="C1663" i="1" l="1"/>
  <c r="B1664" i="1"/>
  <c r="D1663" i="1"/>
  <c r="E1662" i="1"/>
  <c r="C1664" i="1" l="1"/>
  <c r="B1665" i="1"/>
  <c r="D1664" i="1"/>
  <c r="E1663" i="1"/>
  <c r="C1665" i="1" l="1"/>
  <c r="B1666" i="1"/>
  <c r="D1665" i="1"/>
  <c r="E1664" i="1"/>
  <c r="C1666" i="1" l="1"/>
  <c r="B1667" i="1"/>
  <c r="D1666" i="1"/>
  <c r="E1665" i="1"/>
  <c r="C1667" i="1" l="1"/>
  <c r="B1668" i="1"/>
  <c r="D1667" i="1"/>
  <c r="E1666" i="1"/>
  <c r="C1668" i="1" l="1"/>
  <c r="B1669" i="1"/>
  <c r="D1668" i="1"/>
  <c r="E1667" i="1"/>
  <c r="C1669" i="1" l="1"/>
  <c r="B1670" i="1"/>
  <c r="D1669" i="1"/>
  <c r="E1668" i="1"/>
  <c r="C1670" i="1" l="1"/>
  <c r="B1671" i="1"/>
  <c r="D1670" i="1"/>
  <c r="E1669" i="1"/>
  <c r="C1671" i="1" l="1"/>
  <c r="B1672" i="1"/>
  <c r="D1671" i="1"/>
  <c r="E1670" i="1"/>
  <c r="C1672" i="1" l="1"/>
  <c r="B1673" i="1"/>
  <c r="D1672" i="1"/>
  <c r="E1671" i="1"/>
  <c r="C1673" i="1" l="1"/>
  <c r="B1674" i="1"/>
  <c r="D1673" i="1"/>
  <c r="E1672" i="1"/>
  <c r="C1674" i="1" l="1"/>
  <c r="B1675" i="1"/>
  <c r="D1674" i="1"/>
  <c r="E1673" i="1"/>
  <c r="C1675" i="1" l="1"/>
  <c r="B1676" i="1"/>
  <c r="D1675" i="1"/>
  <c r="E1674" i="1"/>
  <c r="C1676" i="1" l="1"/>
  <c r="B1677" i="1"/>
  <c r="D1676" i="1"/>
  <c r="E1675" i="1"/>
  <c r="C1677" i="1" l="1"/>
  <c r="B1678" i="1"/>
  <c r="D1677" i="1"/>
  <c r="E1676" i="1"/>
  <c r="C1678" i="1" l="1"/>
  <c r="B1679" i="1"/>
  <c r="D1678" i="1"/>
  <c r="E1677" i="1"/>
  <c r="C1679" i="1" l="1"/>
  <c r="B1680" i="1"/>
  <c r="D1679" i="1"/>
  <c r="E1678" i="1"/>
  <c r="C1680" i="1" l="1"/>
  <c r="B1681" i="1"/>
  <c r="D1680" i="1"/>
  <c r="E1679" i="1"/>
  <c r="C1681" i="1" l="1"/>
  <c r="B1682" i="1"/>
  <c r="D1681" i="1"/>
  <c r="E1680" i="1"/>
  <c r="C1682" i="1" l="1"/>
  <c r="B1683" i="1"/>
  <c r="D1682" i="1"/>
  <c r="E1681" i="1"/>
  <c r="C1683" i="1" l="1"/>
  <c r="B1684" i="1"/>
  <c r="D1683" i="1"/>
  <c r="E1682" i="1"/>
  <c r="C1684" i="1" l="1"/>
  <c r="B1685" i="1"/>
  <c r="D1684" i="1"/>
  <c r="E1683" i="1"/>
  <c r="C1685" i="1" l="1"/>
  <c r="B1686" i="1"/>
  <c r="D1685" i="1"/>
  <c r="E1684" i="1"/>
  <c r="C1686" i="1" l="1"/>
  <c r="B1687" i="1"/>
  <c r="D1686" i="1"/>
  <c r="E1685" i="1"/>
  <c r="C1687" i="1" l="1"/>
  <c r="B1688" i="1"/>
  <c r="D1687" i="1"/>
  <c r="E1686" i="1"/>
  <c r="C1688" i="1" l="1"/>
  <c r="B1689" i="1"/>
  <c r="D1688" i="1"/>
  <c r="E1687" i="1"/>
  <c r="C1689" i="1" l="1"/>
  <c r="B1690" i="1"/>
  <c r="D1689" i="1"/>
  <c r="E1688" i="1"/>
  <c r="C1690" i="1" l="1"/>
  <c r="B1691" i="1"/>
  <c r="D1690" i="1"/>
  <c r="E1689" i="1"/>
  <c r="C1691" i="1" l="1"/>
  <c r="B1692" i="1"/>
  <c r="D1691" i="1"/>
  <c r="E1690" i="1"/>
  <c r="C1692" i="1" l="1"/>
  <c r="B1693" i="1"/>
  <c r="D1692" i="1"/>
  <c r="E1691" i="1"/>
  <c r="C1693" i="1" l="1"/>
  <c r="B1694" i="1"/>
  <c r="D1693" i="1"/>
  <c r="E1692" i="1"/>
  <c r="C1694" i="1" l="1"/>
  <c r="B1695" i="1"/>
  <c r="D1694" i="1"/>
  <c r="E1693" i="1"/>
  <c r="C1695" i="1" l="1"/>
  <c r="B1696" i="1"/>
  <c r="D1695" i="1"/>
  <c r="E1694" i="1"/>
  <c r="C1696" i="1" l="1"/>
  <c r="B1697" i="1"/>
  <c r="D1696" i="1"/>
  <c r="E1695" i="1"/>
  <c r="C1697" i="1" l="1"/>
  <c r="B1698" i="1"/>
  <c r="D1697" i="1"/>
  <c r="E1696" i="1"/>
  <c r="C1698" i="1" l="1"/>
  <c r="B1699" i="1"/>
  <c r="D1698" i="1"/>
  <c r="E1697" i="1"/>
  <c r="C1699" i="1" l="1"/>
  <c r="B1700" i="1"/>
  <c r="D1699" i="1"/>
  <c r="E1698" i="1"/>
  <c r="C1700" i="1" l="1"/>
  <c r="B1701" i="1"/>
  <c r="D1700" i="1"/>
  <c r="E1699" i="1"/>
  <c r="C1701" i="1" l="1"/>
  <c r="B1702" i="1"/>
  <c r="D1701" i="1"/>
  <c r="E1700" i="1"/>
  <c r="C1702" i="1" l="1"/>
  <c r="B1703" i="1"/>
  <c r="D1702" i="1"/>
  <c r="E1701" i="1"/>
  <c r="C1703" i="1" l="1"/>
  <c r="B1704" i="1"/>
  <c r="D1703" i="1"/>
  <c r="E1702" i="1"/>
  <c r="C1704" i="1" l="1"/>
  <c r="B1705" i="1"/>
  <c r="D1704" i="1"/>
  <c r="E1703" i="1"/>
  <c r="C1705" i="1" l="1"/>
  <c r="B1706" i="1"/>
  <c r="D1705" i="1"/>
  <c r="E1704" i="1"/>
  <c r="C1706" i="1" l="1"/>
  <c r="B1707" i="1"/>
  <c r="D1706" i="1"/>
  <c r="E1705" i="1"/>
  <c r="C1707" i="1" l="1"/>
  <c r="B1708" i="1"/>
  <c r="D1707" i="1"/>
  <c r="E1706" i="1"/>
  <c r="C1708" i="1" l="1"/>
  <c r="B1709" i="1"/>
  <c r="D1708" i="1"/>
  <c r="E1707" i="1"/>
  <c r="C1709" i="1" l="1"/>
  <c r="B1710" i="1"/>
  <c r="D1709" i="1"/>
  <c r="E1708" i="1"/>
  <c r="C1710" i="1" l="1"/>
  <c r="B1711" i="1"/>
  <c r="D1710" i="1"/>
  <c r="E1709" i="1"/>
  <c r="C1711" i="1" l="1"/>
  <c r="B1712" i="1"/>
  <c r="D1711" i="1"/>
  <c r="E1710" i="1"/>
  <c r="C1712" i="1" l="1"/>
  <c r="B1713" i="1"/>
  <c r="D1712" i="1"/>
  <c r="E1711" i="1"/>
  <c r="C1713" i="1" l="1"/>
  <c r="B1714" i="1"/>
  <c r="D1713" i="1"/>
  <c r="E1712" i="1"/>
  <c r="C1714" i="1" l="1"/>
  <c r="B1715" i="1"/>
  <c r="D1714" i="1"/>
  <c r="E1713" i="1"/>
  <c r="C1715" i="1" l="1"/>
  <c r="B1716" i="1"/>
  <c r="D1715" i="1"/>
  <c r="E1714" i="1"/>
  <c r="C1716" i="1" l="1"/>
  <c r="B1717" i="1"/>
  <c r="D1716" i="1"/>
  <c r="E1715" i="1"/>
  <c r="C1717" i="1" l="1"/>
  <c r="B1718" i="1"/>
  <c r="D1717" i="1"/>
  <c r="E1716" i="1"/>
  <c r="C1718" i="1" l="1"/>
  <c r="B1719" i="1"/>
  <c r="D1718" i="1"/>
  <c r="E1717" i="1"/>
  <c r="C1719" i="1" l="1"/>
  <c r="B1720" i="1"/>
  <c r="D1719" i="1"/>
  <c r="E1718" i="1"/>
  <c r="C1720" i="1" l="1"/>
  <c r="B1721" i="1"/>
  <c r="D1720" i="1"/>
  <c r="E1719" i="1"/>
  <c r="C1721" i="1" l="1"/>
  <c r="B1722" i="1"/>
  <c r="D1721" i="1"/>
  <c r="E1720" i="1"/>
  <c r="C1722" i="1" l="1"/>
  <c r="B1723" i="1"/>
  <c r="D1722" i="1"/>
  <c r="E1721" i="1"/>
  <c r="C1723" i="1" l="1"/>
  <c r="B1724" i="1"/>
  <c r="D1723" i="1"/>
  <c r="E1722" i="1"/>
  <c r="C1724" i="1" l="1"/>
  <c r="B1725" i="1"/>
  <c r="D1724" i="1"/>
  <c r="E1723" i="1"/>
  <c r="C1725" i="1" l="1"/>
  <c r="B1726" i="1"/>
  <c r="D1725" i="1"/>
  <c r="E1724" i="1"/>
  <c r="C1726" i="1" l="1"/>
  <c r="B1727" i="1"/>
  <c r="D1726" i="1"/>
  <c r="E1725" i="1"/>
  <c r="C1727" i="1" l="1"/>
  <c r="B1728" i="1"/>
  <c r="D1727" i="1"/>
  <c r="E1726" i="1"/>
  <c r="C1728" i="1" l="1"/>
  <c r="B1729" i="1"/>
  <c r="D1728" i="1"/>
  <c r="E1727" i="1"/>
  <c r="C1729" i="1" l="1"/>
  <c r="B1730" i="1"/>
  <c r="D1729" i="1"/>
  <c r="E1728" i="1"/>
  <c r="C1730" i="1" l="1"/>
  <c r="B1731" i="1"/>
  <c r="D1730" i="1"/>
  <c r="E1729" i="1"/>
  <c r="C1731" i="1" l="1"/>
  <c r="B1732" i="1"/>
  <c r="D1731" i="1"/>
  <c r="E1730" i="1"/>
  <c r="C1732" i="1" l="1"/>
  <c r="B1733" i="1"/>
  <c r="D1732" i="1"/>
  <c r="E1731" i="1"/>
  <c r="C1733" i="1" l="1"/>
  <c r="B1734" i="1"/>
  <c r="D1733" i="1"/>
  <c r="E1732" i="1"/>
  <c r="C1734" i="1" l="1"/>
  <c r="B1735" i="1"/>
  <c r="D1734" i="1"/>
  <c r="E1733" i="1"/>
  <c r="C1735" i="1" l="1"/>
  <c r="B1736" i="1"/>
  <c r="D1735" i="1"/>
  <c r="E1734" i="1"/>
  <c r="C1736" i="1" l="1"/>
  <c r="B1737" i="1"/>
  <c r="D1736" i="1"/>
  <c r="E1735" i="1"/>
  <c r="C1737" i="1" l="1"/>
  <c r="B1738" i="1"/>
  <c r="D1737" i="1"/>
  <c r="E1736" i="1"/>
  <c r="C1738" i="1" l="1"/>
  <c r="B1739" i="1"/>
  <c r="D1738" i="1"/>
  <c r="E1737" i="1"/>
  <c r="C1739" i="1" l="1"/>
  <c r="B1740" i="1"/>
  <c r="D1739" i="1"/>
  <c r="E1738" i="1"/>
  <c r="C1740" i="1" l="1"/>
  <c r="B1741" i="1"/>
  <c r="D1740" i="1"/>
  <c r="E1739" i="1"/>
  <c r="C1741" i="1" l="1"/>
  <c r="B1742" i="1"/>
  <c r="D1741" i="1"/>
  <c r="E1740" i="1"/>
  <c r="C1742" i="1" l="1"/>
  <c r="B1743" i="1"/>
  <c r="D1742" i="1"/>
  <c r="E1741" i="1"/>
  <c r="C1743" i="1" l="1"/>
  <c r="B1744" i="1"/>
  <c r="D1743" i="1"/>
  <c r="E1742" i="1"/>
  <c r="C1744" i="1" l="1"/>
  <c r="B1745" i="1"/>
  <c r="D1744" i="1"/>
  <c r="E1743" i="1"/>
  <c r="C1745" i="1" l="1"/>
  <c r="B1746" i="1"/>
  <c r="D1745" i="1"/>
  <c r="E1744" i="1"/>
  <c r="C1746" i="1" l="1"/>
  <c r="B1747" i="1"/>
  <c r="D1746" i="1"/>
  <c r="E1745" i="1"/>
  <c r="C1747" i="1" l="1"/>
  <c r="B1748" i="1"/>
  <c r="D1747" i="1"/>
  <c r="E1746" i="1"/>
  <c r="C1748" i="1" l="1"/>
  <c r="B1749" i="1"/>
  <c r="D1748" i="1"/>
  <c r="E1747" i="1"/>
  <c r="C1749" i="1" l="1"/>
  <c r="B1750" i="1"/>
  <c r="D1749" i="1"/>
  <c r="E1748" i="1"/>
  <c r="C1750" i="1" l="1"/>
  <c r="B1751" i="1"/>
  <c r="D1750" i="1"/>
  <c r="E1749" i="1"/>
  <c r="C1751" i="1" l="1"/>
  <c r="B1752" i="1"/>
  <c r="D1751" i="1"/>
  <c r="E1750" i="1"/>
  <c r="C1752" i="1" l="1"/>
  <c r="B1753" i="1"/>
  <c r="D1752" i="1"/>
  <c r="E1751" i="1"/>
  <c r="C1753" i="1" l="1"/>
  <c r="B1754" i="1"/>
  <c r="D1753" i="1"/>
  <c r="E1752" i="1"/>
  <c r="C1754" i="1" l="1"/>
  <c r="B1755" i="1"/>
  <c r="D1754" i="1"/>
  <c r="E1753" i="1"/>
  <c r="C1755" i="1" l="1"/>
  <c r="B1756" i="1"/>
  <c r="D1755" i="1"/>
  <c r="E1754" i="1"/>
  <c r="C1756" i="1" l="1"/>
  <c r="B1757" i="1"/>
  <c r="D1756" i="1"/>
  <c r="E1755" i="1"/>
  <c r="C1757" i="1" l="1"/>
  <c r="B1758" i="1"/>
  <c r="D1757" i="1"/>
  <c r="E1756" i="1"/>
  <c r="C1758" i="1" l="1"/>
  <c r="B1759" i="1"/>
  <c r="D1758" i="1"/>
  <c r="E1757" i="1"/>
  <c r="C1759" i="1" l="1"/>
  <c r="B1760" i="1"/>
  <c r="D1759" i="1"/>
  <c r="E1758" i="1"/>
  <c r="C1760" i="1" l="1"/>
  <c r="B1761" i="1"/>
  <c r="D1760" i="1"/>
  <c r="E1759" i="1"/>
  <c r="C1761" i="1" l="1"/>
  <c r="B1762" i="1"/>
  <c r="D1761" i="1"/>
  <c r="E1760" i="1"/>
  <c r="C1762" i="1" l="1"/>
  <c r="B1763" i="1"/>
  <c r="D1762" i="1"/>
  <c r="E1761" i="1"/>
  <c r="C1763" i="1" l="1"/>
  <c r="B1764" i="1"/>
  <c r="D1763" i="1"/>
  <c r="E1762" i="1"/>
  <c r="C1764" i="1" l="1"/>
  <c r="B1765" i="1"/>
  <c r="D1764" i="1"/>
  <c r="E1763" i="1"/>
  <c r="C1765" i="1" l="1"/>
  <c r="B1766" i="1"/>
  <c r="D1765" i="1"/>
  <c r="E1764" i="1"/>
  <c r="C1766" i="1" l="1"/>
  <c r="B1767" i="1"/>
  <c r="D1766" i="1"/>
  <c r="E1765" i="1"/>
  <c r="C1767" i="1" l="1"/>
  <c r="B1768" i="1"/>
  <c r="D1767" i="1"/>
  <c r="E1766" i="1"/>
  <c r="C1768" i="1" l="1"/>
  <c r="B1769" i="1"/>
  <c r="D1768" i="1"/>
  <c r="E1767" i="1"/>
  <c r="C1769" i="1" l="1"/>
  <c r="B1770" i="1"/>
  <c r="D1769" i="1"/>
  <c r="E1768" i="1"/>
  <c r="C1770" i="1" l="1"/>
  <c r="B1771" i="1"/>
  <c r="D1770" i="1"/>
  <c r="E1769" i="1"/>
  <c r="C1771" i="1" l="1"/>
  <c r="B1772" i="1"/>
  <c r="D1771" i="1"/>
  <c r="E1770" i="1"/>
  <c r="C1772" i="1" l="1"/>
  <c r="B1773" i="1"/>
  <c r="D1772" i="1"/>
  <c r="E1771" i="1"/>
  <c r="C1773" i="1" l="1"/>
  <c r="B1774" i="1"/>
  <c r="D1773" i="1"/>
  <c r="E1772" i="1"/>
  <c r="C1774" i="1" l="1"/>
  <c r="B1775" i="1"/>
  <c r="D1774" i="1"/>
  <c r="E1773" i="1"/>
  <c r="C1775" i="1" l="1"/>
  <c r="B1776" i="1"/>
  <c r="D1775" i="1"/>
  <c r="E1774" i="1"/>
  <c r="C1776" i="1" l="1"/>
  <c r="B1777" i="1"/>
  <c r="D1776" i="1"/>
  <c r="E1775" i="1"/>
  <c r="C1777" i="1" l="1"/>
  <c r="B1778" i="1"/>
  <c r="D1777" i="1"/>
  <c r="E1776" i="1"/>
  <c r="C1778" i="1" l="1"/>
  <c r="B1779" i="1"/>
  <c r="D1778" i="1"/>
  <c r="E1777" i="1"/>
  <c r="C1779" i="1" l="1"/>
  <c r="B1780" i="1"/>
  <c r="D1779" i="1"/>
  <c r="E1778" i="1"/>
  <c r="C1780" i="1" l="1"/>
  <c r="B1781" i="1"/>
  <c r="D1780" i="1"/>
  <c r="E1779" i="1"/>
  <c r="C1781" i="1" l="1"/>
  <c r="B1782" i="1"/>
  <c r="D1781" i="1"/>
  <c r="E1780" i="1"/>
  <c r="C1782" i="1" l="1"/>
  <c r="B1783" i="1"/>
  <c r="D1782" i="1"/>
  <c r="E1781" i="1"/>
  <c r="C1783" i="1" l="1"/>
  <c r="B1784" i="1"/>
  <c r="D1783" i="1"/>
  <c r="E1782" i="1"/>
  <c r="C1784" i="1" l="1"/>
  <c r="B1785" i="1"/>
  <c r="D1784" i="1"/>
  <c r="E1783" i="1"/>
  <c r="C1785" i="1" l="1"/>
  <c r="B1786" i="1"/>
  <c r="D1785" i="1"/>
  <c r="E1784" i="1"/>
  <c r="C1786" i="1" l="1"/>
  <c r="B1787" i="1"/>
  <c r="D1786" i="1"/>
  <c r="E1785" i="1"/>
  <c r="C1787" i="1" l="1"/>
  <c r="B1788" i="1"/>
  <c r="D1787" i="1"/>
  <c r="E1786" i="1"/>
  <c r="C1788" i="1" l="1"/>
  <c r="B1789" i="1"/>
  <c r="D1788" i="1"/>
  <c r="E1787" i="1"/>
  <c r="C1789" i="1" l="1"/>
  <c r="B1790" i="1"/>
  <c r="D1789" i="1"/>
  <c r="E1788" i="1"/>
  <c r="C1790" i="1" l="1"/>
  <c r="B1791" i="1"/>
  <c r="D1790" i="1"/>
  <c r="E1789" i="1"/>
  <c r="C1791" i="1" l="1"/>
  <c r="B1792" i="1"/>
  <c r="D1791" i="1"/>
  <c r="E1790" i="1"/>
  <c r="C1792" i="1" l="1"/>
  <c r="B1793" i="1"/>
  <c r="D1792" i="1"/>
  <c r="E1791" i="1"/>
  <c r="C1793" i="1" l="1"/>
  <c r="B1794" i="1"/>
  <c r="D1793" i="1"/>
  <c r="E1792" i="1"/>
  <c r="C1794" i="1" l="1"/>
  <c r="B1795" i="1"/>
  <c r="D1794" i="1"/>
  <c r="E1793" i="1"/>
  <c r="C1795" i="1" l="1"/>
  <c r="B1796" i="1"/>
  <c r="D1795" i="1"/>
  <c r="E1794" i="1"/>
  <c r="C1796" i="1" l="1"/>
  <c r="B1797" i="1"/>
  <c r="D1796" i="1"/>
  <c r="E1795" i="1"/>
  <c r="C1797" i="1" l="1"/>
  <c r="B1798" i="1"/>
  <c r="D1797" i="1"/>
  <c r="E1796" i="1"/>
  <c r="C1798" i="1" l="1"/>
  <c r="B1799" i="1"/>
  <c r="D1798" i="1"/>
  <c r="E1797" i="1"/>
  <c r="C1799" i="1" l="1"/>
  <c r="B1800" i="1"/>
  <c r="D1799" i="1"/>
  <c r="E1798" i="1"/>
  <c r="C1800" i="1" l="1"/>
  <c r="B1801" i="1"/>
  <c r="D1800" i="1"/>
  <c r="E1799" i="1"/>
  <c r="C1801" i="1" l="1"/>
  <c r="B1802" i="1"/>
  <c r="D1801" i="1"/>
  <c r="E1800" i="1"/>
  <c r="C1802" i="1" l="1"/>
  <c r="B1803" i="1"/>
  <c r="D1802" i="1"/>
  <c r="E1801" i="1"/>
  <c r="C1803" i="1" l="1"/>
  <c r="B1804" i="1"/>
  <c r="D1803" i="1"/>
  <c r="E1802" i="1"/>
  <c r="C1804" i="1" l="1"/>
  <c r="B1805" i="1"/>
  <c r="D1804" i="1"/>
  <c r="E1803" i="1"/>
  <c r="C1805" i="1" l="1"/>
  <c r="B1806" i="1"/>
  <c r="D1805" i="1"/>
  <c r="E1804" i="1"/>
  <c r="C1806" i="1" l="1"/>
  <c r="B1807" i="1"/>
  <c r="D1806" i="1"/>
  <c r="E1805" i="1"/>
  <c r="C1807" i="1" l="1"/>
  <c r="B1808" i="1"/>
  <c r="D1807" i="1"/>
  <c r="E1806" i="1"/>
  <c r="C1808" i="1" l="1"/>
  <c r="B1809" i="1"/>
  <c r="D1808" i="1"/>
  <c r="E1807" i="1"/>
  <c r="C1809" i="1" l="1"/>
  <c r="B1810" i="1"/>
  <c r="D1809" i="1"/>
  <c r="E1808" i="1"/>
  <c r="C1810" i="1" l="1"/>
  <c r="B1811" i="1"/>
  <c r="D1810" i="1"/>
  <c r="E1809" i="1"/>
  <c r="C1811" i="1" l="1"/>
  <c r="B1812" i="1"/>
  <c r="D1811" i="1"/>
  <c r="E1810" i="1"/>
  <c r="C1812" i="1" l="1"/>
  <c r="B1813" i="1"/>
  <c r="D1812" i="1"/>
  <c r="E1811" i="1"/>
  <c r="C1813" i="1" l="1"/>
  <c r="B1814" i="1"/>
  <c r="D1813" i="1"/>
  <c r="E1812" i="1"/>
  <c r="C1814" i="1" l="1"/>
  <c r="B1815" i="1"/>
  <c r="D1814" i="1"/>
  <c r="E1813" i="1"/>
  <c r="C1815" i="1" l="1"/>
  <c r="B1816" i="1"/>
  <c r="D1815" i="1"/>
  <c r="E1814" i="1"/>
  <c r="C1816" i="1" l="1"/>
  <c r="B1817" i="1"/>
  <c r="D1816" i="1"/>
  <c r="E1815" i="1"/>
  <c r="C1817" i="1" l="1"/>
  <c r="B1818" i="1"/>
  <c r="D1817" i="1"/>
  <c r="E1816" i="1"/>
  <c r="C1818" i="1" l="1"/>
  <c r="B1819" i="1"/>
  <c r="D1818" i="1"/>
  <c r="E1817" i="1"/>
  <c r="C1819" i="1" l="1"/>
  <c r="B1820" i="1"/>
  <c r="D1819" i="1"/>
  <c r="E1818" i="1"/>
  <c r="C1820" i="1" l="1"/>
  <c r="B1821" i="1"/>
  <c r="D1820" i="1"/>
  <c r="E1819" i="1"/>
  <c r="C1821" i="1" l="1"/>
  <c r="B1822" i="1"/>
  <c r="D1821" i="1"/>
  <c r="E1820" i="1"/>
  <c r="C1822" i="1" l="1"/>
  <c r="B1823" i="1"/>
  <c r="D1822" i="1"/>
  <c r="E1821" i="1"/>
  <c r="C1823" i="1" l="1"/>
  <c r="B1824" i="1"/>
  <c r="D1823" i="1"/>
  <c r="E1822" i="1"/>
  <c r="C1824" i="1" l="1"/>
  <c r="B1825" i="1"/>
  <c r="D1824" i="1"/>
  <c r="E1823" i="1"/>
  <c r="C1825" i="1" l="1"/>
  <c r="B1826" i="1"/>
  <c r="D1825" i="1"/>
  <c r="E1824" i="1"/>
  <c r="C1826" i="1" l="1"/>
  <c r="B1827" i="1"/>
  <c r="D1826" i="1"/>
  <c r="E1825" i="1"/>
  <c r="C1827" i="1" l="1"/>
  <c r="B1828" i="1"/>
  <c r="D1827" i="1"/>
  <c r="E1826" i="1"/>
  <c r="C1828" i="1" l="1"/>
  <c r="B1829" i="1"/>
  <c r="D1828" i="1"/>
  <c r="E1827" i="1"/>
  <c r="C1829" i="1" l="1"/>
  <c r="B1830" i="1"/>
  <c r="D1829" i="1"/>
  <c r="E1828" i="1"/>
  <c r="C1830" i="1" l="1"/>
  <c r="B1831" i="1"/>
  <c r="D1830" i="1"/>
  <c r="E1829" i="1"/>
  <c r="C1831" i="1" l="1"/>
  <c r="B1832" i="1"/>
  <c r="D1831" i="1"/>
  <c r="E1830" i="1"/>
  <c r="C1832" i="1" l="1"/>
  <c r="B1833" i="1"/>
  <c r="D1832" i="1"/>
  <c r="E1831" i="1"/>
  <c r="C1833" i="1" l="1"/>
  <c r="B1834" i="1"/>
  <c r="D1833" i="1"/>
  <c r="E1832" i="1"/>
  <c r="C1834" i="1" l="1"/>
  <c r="B1835" i="1"/>
  <c r="D1834" i="1"/>
  <c r="E1833" i="1"/>
  <c r="C1835" i="1" l="1"/>
  <c r="B1836" i="1"/>
  <c r="D1835" i="1"/>
  <c r="E1834" i="1"/>
  <c r="C1836" i="1" l="1"/>
  <c r="B1837" i="1"/>
  <c r="D1836" i="1"/>
  <c r="E1835" i="1"/>
  <c r="C1837" i="1" l="1"/>
  <c r="B1838" i="1"/>
  <c r="D1837" i="1"/>
  <c r="E1836" i="1"/>
  <c r="C1838" i="1" l="1"/>
  <c r="B1839" i="1"/>
  <c r="D1838" i="1"/>
  <c r="E1837" i="1"/>
  <c r="C1839" i="1" l="1"/>
  <c r="B1840" i="1"/>
  <c r="D1839" i="1"/>
  <c r="E1838" i="1"/>
  <c r="C1840" i="1" l="1"/>
  <c r="B1841" i="1"/>
  <c r="D1840" i="1"/>
  <c r="E1839" i="1"/>
  <c r="C1841" i="1" l="1"/>
  <c r="B1842" i="1"/>
  <c r="D1841" i="1"/>
  <c r="E1840" i="1"/>
  <c r="C1842" i="1" l="1"/>
  <c r="B1843" i="1"/>
  <c r="D1842" i="1"/>
  <c r="E1841" i="1"/>
  <c r="C1843" i="1" l="1"/>
  <c r="B1844" i="1"/>
  <c r="D1843" i="1"/>
  <c r="E1842" i="1"/>
  <c r="C1844" i="1" l="1"/>
  <c r="B1845" i="1"/>
  <c r="D1844" i="1"/>
  <c r="E1843" i="1"/>
  <c r="C1845" i="1" l="1"/>
  <c r="B1846" i="1"/>
  <c r="D1845" i="1"/>
  <c r="E1844" i="1"/>
  <c r="C1846" i="1" l="1"/>
  <c r="B1847" i="1"/>
  <c r="D1846" i="1"/>
  <c r="E1845" i="1"/>
  <c r="C1847" i="1" l="1"/>
  <c r="B1848" i="1"/>
  <c r="D1847" i="1"/>
  <c r="E1846" i="1"/>
  <c r="C1848" i="1" l="1"/>
  <c r="B1849" i="1"/>
  <c r="D1848" i="1"/>
  <c r="E1847" i="1"/>
  <c r="C1849" i="1" l="1"/>
  <c r="B1850" i="1"/>
  <c r="D1849" i="1"/>
  <c r="E1848" i="1"/>
  <c r="C1850" i="1" l="1"/>
  <c r="B1851" i="1"/>
  <c r="D1850" i="1"/>
  <c r="E1849" i="1"/>
  <c r="C1851" i="1" l="1"/>
  <c r="B1852" i="1"/>
  <c r="D1851" i="1"/>
  <c r="E1850" i="1"/>
  <c r="C1852" i="1" l="1"/>
  <c r="B1853" i="1"/>
  <c r="D1852" i="1"/>
  <c r="E1851" i="1"/>
  <c r="C1853" i="1" l="1"/>
  <c r="B1854" i="1"/>
  <c r="D1853" i="1"/>
  <c r="E1852" i="1"/>
  <c r="C1854" i="1" l="1"/>
  <c r="B1855" i="1"/>
  <c r="D1854" i="1"/>
  <c r="E1853" i="1"/>
  <c r="C1855" i="1" l="1"/>
  <c r="B1856" i="1"/>
  <c r="D1855" i="1"/>
  <c r="E1854" i="1"/>
  <c r="C1856" i="1" l="1"/>
  <c r="B1857" i="1"/>
  <c r="D1856" i="1"/>
  <c r="E1855" i="1"/>
  <c r="C1857" i="1" l="1"/>
  <c r="B1858" i="1"/>
  <c r="D1857" i="1"/>
  <c r="E1856" i="1"/>
  <c r="C1858" i="1" l="1"/>
  <c r="B1859" i="1"/>
  <c r="D1858" i="1"/>
  <c r="E1857" i="1"/>
  <c r="C1859" i="1" l="1"/>
  <c r="B1860" i="1"/>
  <c r="D1859" i="1"/>
  <c r="E1858" i="1"/>
  <c r="C1860" i="1" l="1"/>
  <c r="B1861" i="1"/>
  <c r="D1860" i="1"/>
  <c r="E1859" i="1"/>
  <c r="C1861" i="1" l="1"/>
  <c r="B1862" i="1"/>
  <c r="D1861" i="1"/>
  <c r="E1860" i="1"/>
  <c r="C1862" i="1" l="1"/>
  <c r="B1863" i="1"/>
  <c r="D1862" i="1"/>
  <c r="E1861" i="1"/>
  <c r="C1863" i="1" l="1"/>
  <c r="B1864" i="1"/>
  <c r="D1863" i="1"/>
  <c r="E1862" i="1"/>
  <c r="C1864" i="1" l="1"/>
  <c r="B1865" i="1"/>
  <c r="D1864" i="1"/>
  <c r="E1863" i="1"/>
  <c r="C1865" i="1" l="1"/>
  <c r="B1866" i="1"/>
  <c r="D1865" i="1"/>
  <c r="E1864" i="1"/>
  <c r="C1866" i="1" l="1"/>
  <c r="B1867" i="1"/>
  <c r="D1866" i="1"/>
  <c r="E1865" i="1"/>
  <c r="C1867" i="1" l="1"/>
  <c r="B1868" i="1"/>
  <c r="D1867" i="1"/>
  <c r="E1866" i="1"/>
  <c r="C1868" i="1" l="1"/>
  <c r="B1869" i="1"/>
  <c r="D1868" i="1"/>
  <c r="E1867" i="1"/>
  <c r="C1869" i="1" l="1"/>
  <c r="B1870" i="1"/>
  <c r="D1869" i="1"/>
  <c r="E1868" i="1"/>
  <c r="C1870" i="1" l="1"/>
  <c r="B1871" i="1"/>
  <c r="D1870" i="1"/>
  <c r="E1869" i="1"/>
  <c r="C1871" i="1" l="1"/>
  <c r="B1872" i="1"/>
  <c r="D1871" i="1"/>
  <c r="E1870" i="1"/>
  <c r="C1872" i="1" l="1"/>
  <c r="B1873" i="1"/>
  <c r="D1872" i="1"/>
  <c r="E1871" i="1"/>
  <c r="C1873" i="1" l="1"/>
  <c r="B1874" i="1"/>
  <c r="D1873" i="1"/>
  <c r="E1872" i="1"/>
  <c r="C1874" i="1" l="1"/>
  <c r="B1875" i="1"/>
  <c r="D1874" i="1"/>
  <c r="E1873" i="1"/>
  <c r="C1875" i="1" l="1"/>
  <c r="B1876" i="1"/>
  <c r="D1875" i="1"/>
  <c r="E1874" i="1"/>
  <c r="C1876" i="1" l="1"/>
  <c r="B1877" i="1"/>
  <c r="D1876" i="1"/>
  <c r="E1875" i="1"/>
  <c r="C1877" i="1" l="1"/>
  <c r="B1878" i="1"/>
  <c r="D1877" i="1"/>
  <c r="E1876" i="1"/>
  <c r="C1878" i="1" l="1"/>
  <c r="B1879" i="1"/>
  <c r="D1878" i="1"/>
  <c r="E1877" i="1"/>
  <c r="C1879" i="1" l="1"/>
  <c r="B1880" i="1"/>
  <c r="D1879" i="1"/>
  <c r="E1878" i="1"/>
  <c r="C1880" i="1" l="1"/>
  <c r="B1881" i="1"/>
  <c r="D1880" i="1"/>
  <c r="E1879" i="1"/>
  <c r="C1881" i="1" l="1"/>
  <c r="B1882" i="1"/>
  <c r="D1881" i="1"/>
  <c r="E1880" i="1"/>
  <c r="C1882" i="1" l="1"/>
  <c r="B1883" i="1"/>
  <c r="D1882" i="1"/>
  <c r="E1881" i="1"/>
  <c r="C1883" i="1" l="1"/>
  <c r="B1884" i="1"/>
  <c r="D1883" i="1"/>
  <c r="E1882" i="1"/>
  <c r="C1884" i="1" l="1"/>
  <c r="B1885" i="1"/>
  <c r="D1884" i="1"/>
  <c r="E1883" i="1"/>
  <c r="C1885" i="1" l="1"/>
  <c r="B1886" i="1"/>
  <c r="D1885" i="1"/>
  <c r="E1884" i="1"/>
  <c r="C1886" i="1" l="1"/>
  <c r="B1887" i="1"/>
  <c r="D1886" i="1"/>
  <c r="E1885" i="1"/>
  <c r="C1887" i="1" l="1"/>
  <c r="B1888" i="1"/>
  <c r="D1887" i="1"/>
  <c r="E1886" i="1"/>
  <c r="C1888" i="1" l="1"/>
  <c r="B1889" i="1"/>
  <c r="D1888" i="1"/>
  <c r="E1887" i="1"/>
  <c r="C1889" i="1" l="1"/>
  <c r="B1890" i="1"/>
  <c r="D1889" i="1"/>
  <c r="E1888" i="1"/>
  <c r="C1890" i="1" l="1"/>
  <c r="B1891" i="1"/>
  <c r="D1890" i="1"/>
  <c r="E1889" i="1"/>
  <c r="C1891" i="1" l="1"/>
  <c r="B1892" i="1"/>
  <c r="D1891" i="1"/>
  <c r="E1890" i="1"/>
  <c r="C1892" i="1" l="1"/>
  <c r="B1893" i="1"/>
  <c r="D1892" i="1"/>
  <c r="E1891" i="1"/>
  <c r="C1893" i="1" l="1"/>
  <c r="B1894" i="1"/>
  <c r="D1893" i="1"/>
  <c r="E1892" i="1"/>
  <c r="C1894" i="1" l="1"/>
  <c r="B1895" i="1"/>
  <c r="D1894" i="1"/>
  <c r="E1893" i="1"/>
  <c r="C1895" i="1" l="1"/>
  <c r="B1896" i="1"/>
  <c r="D1895" i="1"/>
  <c r="E1894" i="1"/>
  <c r="C1896" i="1" l="1"/>
  <c r="B1897" i="1"/>
  <c r="D1896" i="1"/>
  <c r="E1895" i="1"/>
  <c r="C1897" i="1" l="1"/>
  <c r="B1898" i="1"/>
  <c r="D1897" i="1"/>
  <c r="E1896" i="1"/>
  <c r="C1898" i="1" l="1"/>
  <c r="B1899" i="1"/>
  <c r="D1898" i="1"/>
  <c r="E1897" i="1"/>
  <c r="C1899" i="1" l="1"/>
  <c r="B1900" i="1"/>
  <c r="D1899" i="1"/>
  <c r="E1898" i="1"/>
  <c r="C1900" i="1" l="1"/>
  <c r="B1901" i="1"/>
  <c r="D1900" i="1"/>
  <c r="E1899" i="1"/>
  <c r="C1901" i="1" l="1"/>
  <c r="B1902" i="1"/>
  <c r="D1901" i="1"/>
  <c r="E1900" i="1"/>
  <c r="C1902" i="1" l="1"/>
  <c r="B1903" i="1"/>
  <c r="D1902" i="1"/>
  <c r="E1901" i="1"/>
  <c r="C1903" i="1" l="1"/>
  <c r="B1904" i="1"/>
  <c r="D1903" i="1"/>
  <c r="E1902" i="1"/>
  <c r="C1904" i="1" l="1"/>
  <c r="B1905" i="1"/>
  <c r="D1904" i="1"/>
  <c r="E1903" i="1"/>
  <c r="C1905" i="1" l="1"/>
  <c r="B1906" i="1"/>
  <c r="D1905" i="1"/>
  <c r="E1904" i="1"/>
  <c r="C1906" i="1" l="1"/>
  <c r="B1907" i="1"/>
  <c r="D1906" i="1"/>
  <c r="E1905" i="1"/>
  <c r="C1907" i="1" l="1"/>
  <c r="B1908" i="1"/>
  <c r="D1907" i="1"/>
  <c r="E1906" i="1"/>
  <c r="C1908" i="1" l="1"/>
  <c r="B1909" i="1"/>
  <c r="D1908" i="1"/>
  <c r="E1907" i="1"/>
  <c r="C1909" i="1" l="1"/>
  <c r="B1910" i="1"/>
  <c r="D1909" i="1"/>
  <c r="E1908" i="1"/>
  <c r="C1910" i="1" l="1"/>
  <c r="B1911" i="1"/>
  <c r="D1910" i="1"/>
  <c r="E1909" i="1"/>
  <c r="C1911" i="1" l="1"/>
  <c r="B1912" i="1"/>
  <c r="D1911" i="1"/>
  <c r="E1910" i="1"/>
  <c r="C1912" i="1" l="1"/>
  <c r="B1913" i="1"/>
  <c r="D1912" i="1"/>
  <c r="E1911" i="1"/>
  <c r="C1913" i="1" l="1"/>
  <c r="B1914" i="1"/>
  <c r="D1913" i="1"/>
  <c r="E1912" i="1"/>
  <c r="C1914" i="1" l="1"/>
  <c r="B1915" i="1"/>
  <c r="D1914" i="1"/>
  <c r="E1913" i="1"/>
  <c r="C1915" i="1" l="1"/>
  <c r="B1916" i="1"/>
  <c r="D1915" i="1"/>
  <c r="E1914" i="1"/>
  <c r="C1916" i="1" l="1"/>
  <c r="B1917" i="1"/>
  <c r="D1916" i="1"/>
  <c r="E1915" i="1"/>
  <c r="C1917" i="1" l="1"/>
  <c r="B1918" i="1"/>
  <c r="D1917" i="1"/>
  <c r="E1916" i="1"/>
  <c r="C1918" i="1" l="1"/>
  <c r="B1919" i="1"/>
  <c r="D1918" i="1"/>
  <c r="E1917" i="1"/>
  <c r="C1919" i="1" l="1"/>
  <c r="B1920" i="1"/>
  <c r="D1919" i="1"/>
  <c r="E1918" i="1"/>
  <c r="C1920" i="1" l="1"/>
  <c r="B1921" i="1"/>
  <c r="D1920" i="1"/>
  <c r="E1919" i="1"/>
  <c r="C1921" i="1" l="1"/>
  <c r="B1922" i="1"/>
  <c r="D1921" i="1"/>
  <c r="E1920" i="1"/>
  <c r="C1922" i="1" l="1"/>
  <c r="B1923" i="1"/>
  <c r="D1922" i="1"/>
  <c r="E1921" i="1"/>
  <c r="C1923" i="1" l="1"/>
  <c r="B1924" i="1"/>
  <c r="D1923" i="1"/>
  <c r="E1922" i="1"/>
  <c r="C1924" i="1" l="1"/>
  <c r="B1925" i="1"/>
  <c r="D1924" i="1"/>
  <c r="E1923" i="1"/>
  <c r="C1925" i="1" l="1"/>
  <c r="B1926" i="1"/>
  <c r="D1925" i="1"/>
  <c r="E1924" i="1"/>
  <c r="C1926" i="1" l="1"/>
  <c r="B1927" i="1"/>
  <c r="D1926" i="1"/>
  <c r="E1925" i="1"/>
  <c r="C1927" i="1" l="1"/>
  <c r="B1928" i="1"/>
  <c r="D1927" i="1"/>
  <c r="E1926" i="1"/>
  <c r="C1928" i="1" l="1"/>
  <c r="B1929" i="1"/>
  <c r="D1928" i="1"/>
  <c r="E1927" i="1"/>
  <c r="C1929" i="1" l="1"/>
  <c r="B1930" i="1"/>
  <c r="D1929" i="1"/>
  <c r="E1928" i="1"/>
  <c r="C1930" i="1" l="1"/>
  <c r="B1931" i="1"/>
  <c r="D1930" i="1"/>
  <c r="E1929" i="1"/>
  <c r="C1931" i="1" l="1"/>
  <c r="B1932" i="1"/>
  <c r="D1931" i="1"/>
  <c r="E1930" i="1"/>
  <c r="C1932" i="1" l="1"/>
  <c r="B1933" i="1"/>
  <c r="D1932" i="1"/>
  <c r="E1931" i="1"/>
  <c r="C1933" i="1" l="1"/>
  <c r="B1934" i="1"/>
  <c r="D1933" i="1"/>
  <c r="E1932" i="1"/>
  <c r="C1934" i="1" l="1"/>
  <c r="B1935" i="1"/>
  <c r="D1934" i="1"/>
  <c r="E1933" i="1"/>
  <c r="C1935" i="1" l="1"/>
  <c r="B1936" i="1"/>
  <c r="D1935" i="1"/>
  <c r="E1934" i="1"/>
  <c r="C1936" i="1" l="1"/>
  <c r="B1937" i="1"/>
  <c r="D1936" i="1"/>
  <c r="E1935" i="1"/>
  <c r="C1937" i="1" l="1"/>
  <c r="B1938" i="1"/>
  <c r="D1937" i="1"/>
  <c r="E1936" i="1"/>
  <c r="C1938" i="1" l="1"/>
  <c r="B1939" i="1"/>
  <c r="D1938" i="1"/>
  <c r="E1937" i="1"/>
  <c r="C1939" i="1" l="1"/>
  <c r="B1940" i="1"/>
  <c r="D1939" i="1"/>
  <c r="E1938" i="1"/>
  <c r="C1940" i="1" l="1"/>
  <c r="B1941" i="1"/>
  <c r="D1940" i="1"/>
  <c r="E1939" i="1"/>
  <c r="C1941" i="1" l="1"/>
  <c r="B1942" i="1"/>
  <c r="D1941" i="1"/>
  <c r="E1940" i="1"/>
  <c r="C1942" i="1" l="1"/>
  <c r="B1943" i="1"/>
  <c r="D1942" i="1"/>
  <c r="E1941" i="1"/>
  <c r="C1943" i="1" l="1"/>
  <c r="B1944" i="1"/>
  <c r="D1943" i="1"/>
  <c r="E1942" i="1"/>
  <c r="C1944" i="1" l="1"/>
  <c r="B1945" i="1"/>
  <c r="D1944" i="1"/>
  <c r="E1943" i="1"/>
  <c r="C1945" i="1" l="1"/>
  <c r="B1946" i="1"/>
  <c r="D1945" i="1"/>
  <c r="E1944" i="1"/>
  <c r="C1946" i="1" l="1"/>
  <c r="B1947" i="1"/>
  <c r="D1946" i="1"/>
  <c r="E1945" i="1"/>
  <c r="C1947" i="1" l="1"/>
  <c r="B1948" i="1"/>
  <c r="D1947" i="1"/>
  <c r="E1946" i="1"/>
  <c r="C1948" i="1" l="1"/>
  <c r="B1949" i="1"/>
  <c r="D1948" i="1"/>
  <c r="E1947" i="1"/>
  <c r="C1949" i="1" l="1"/>
  <c r="B1950" i="1"/>
  <c r="D1949" i="1"/>
  <c r="E1948" i="1"/>
  <c r="C1950" i="1" l="1"/>
  <c r="B1951" i="1"/>
  <c r="D1950" i="1"/>
  <c r="E1949" i="1"/>
  <c r="C1951" i="1" l="1"/>
  <c r="B1952" i="1"/>
  <c r="D1951" i="1"/>
  <c r="E1950" i="1"/>
  <c r="C1952" i="1" l="1"/>
  <c r="B1953" i="1"/>
  <c r="D1952" i="1"/>
  <c r="E1951" i="1"/>
  <c r="C1953" i="1" l="1"/>
  <c r="B1954" i="1"/>
  <c r="D1953" i="1"/>
  <c r="E1952" i="1"/>
  <c r="C1954" i="1" l="1"/>
  <c r="B1955" i="1"/>
  <c r="D1954" i="1"/>
  <c r="E1953" i="1"/>
  <c r="C1955" i="1" l="1"/>
  <c r="B1956" i="1"/>
  <c r="D1955" i="1"/>
  <c r="E1954" i="1"/>
  <c r="C1956" i="1" l="1"/>
  <c r="B1957" i="1"/>
  <c r="D1956" i="1"/>
  <c r="E1955" i="1"/>
  <c r="C1957" i="1" l="1"/>
  <c r="B1958" i="1"/>
  <c r="D1957" i="1"/>
  <c r="E1956" i="1"/>
  <c r="C1958" i="1" l="1"/>
  <c r="B1959" i="1"/>
  <c r="D1958" i="1"/>
  <c r="E1957" i="1"/>
  <c r="C1959" i="1" l="1"/>
  <c r="B1960" i="1"/>
  <c r="D1959" i="1"/>
  <c r="E1958" i="1"/>
  <c r="C1960" i="1" l="1"/>
  <c r="B1961" i="1"/>
  <c r="D1960" i="1"/>
  <c r="E1959" i="1"/>
  <c r="C1961" i="1" l="1"/>
  <c r="B1962" i="1"/>
  <c r="D1961" i="1"/>
  <c r="E1960" i="1"/>
  <c r="C1962" i="1" l="1"/>
  <c r="B1963" i="1"/>
  <c r="D1962" i="1"/>
  <c r="E1961" i="1"/>
  <c r="C1963" i="1" l="1"/>
  <c r="B1964" i="1"/>
  <c r="D1963" i="1"/>
  <c r="E1962" i="1"/>
  <c r="C1964" i="1" l="1"/>
  <c r="B1965" i="1"/>
  <c r="D1964" i="1"/>
  <c r="E1963" i="1"/>
  <c r="C1965" i="1" l="1"/>
  <c r="B1966" i="1"/>
  <c r="D1965" i="1"/>
  <c r="E1964" i="1"/>
  <c r="C1966" i="1" l="1"/>
  <c r="B1967" i="1"/>
  <c r="D1966" i="1"/>
  <c r="E1965" i="1"/>
  <c r="C1967" i="1" l="1"/>
  <c r="B1968" i="1"/>
  <c r="D1967" i="1"/>
  <c r="E1966" i="1"/>
  <c r="C1968" i="1" l="1"/>
  <c r="B1969" i="1"/>
  <c r="D1968" i="1"/>
  <c r="E1967" i="1"/>
  <c r="C1969" i="1" l="1"/>
  <c r="B1970" i="1"/>
  <c r="D1969" i="1"/>
  <c r="E1968" i="1"/>
  <c r="C1970" i="1" l="1"/>
  <c r="B1971" i="1"/>
  <c r="D1970" i="1"/>
  <c r="E1969" i="1"/>
  <c r="C1971" i="1" l="1"/>
  <c r="B1972" i="1"/>
  <c r="D1971" i="1"/>
  <c r="E1970" i="1"/>
  <c r="C1972" i="1" l="1"/>
  <c r="B1973" i="1"/>
  <c r="D1972" i="1"/>
  <c r="E1971" i="1"/>
  <c r="C1973" i="1" l="1"/>
  <c r="B1974" i="1"/>
  <c r="D1973" i="1"/>
  <c r="E1972" i="1"/>
  <c r="C1974" i="1" l="1"/>
  <c r="B1975" i="1"/>
  <c r="D1974" i="1"/>
  <c r="E1973" i="1"/>
  <c r="C1975" i="1" l="1"/>
  <c r="B1976" i="1"/>
  <c r="D1975" i="1"/>
  <c r="E1974" i="1"/>
  <c r="C1976" i="1" l="1"/>
  <c r="B1977" i="1"/>
  <c r="D1976" i="1"/>
  <c r="E1975" i="1"/>
  <c r="C1977" i="1" l="1"/>
  <c r="B1978" i="1"/>
  <c r="D1977" i="1"/>
  <c r="E1976" i="1"/>
  <c r="C1978" i="1" l="1"/>
  <c r="B1979" i="1"/>
  <c r="D1978" i="1"/>
  <c r="E1977" i="1"/>
  <c r="C1979" i="1" l="1"/>
  <c r="B1980" i="1"/>
  <c r="D1979" i="1"/>
  <c r="E1978" i="1"/>
  <c r="C1980" i="1" l="1"/>
  <c r="B1981" i="1"/>
  <c r="D1980" i="1"/>
  <c r="E1979" i="1"/>
  <c r="C1981" i="1" l="1"/>
  <c r="B1982" i="1"/>
  <c r="D1981" i="1"/>
  <c r="E1980" i="1"/>
  <c r="C1982" i="1" l="1"/>
  <c r="B1983" i="1"/>
  <c r="D1982" i="1"/>
  <c r="E1981" i="1"/>
  <c r="C1983" i="1" l="1"/>
  <c r="B1984" i="1"/>
  <c r="D1983" i="1"/>
  <c r="E1982" i="1"/>
  <c r="C1984" i="1" l="1"/>
  <c r="B1985" i="1"/>
  <c r="D1984" i="1"/>
  <c r="E1983" i="1"/>
  <c r="C1985" i="1" l="1"/>
  <c r="B1986" i="1"/>
  <c r="D1985" i="1"/>
  <c r="E1984" i="1"/>
  <c r="C1986" i="1" l="1"/>
  <c r="B1987" i="1"/>
  <c r="D1986" i="1"/>
  <c r="E1985" i="1"/>
  <c r="C1987" i="1" l="1"/>
  <c r="B1988" i="1"/>
  <c r="D1987" i="1"/>
  <c r="E1986" i="1"/>
  <c r="C1988" i="1" l="1"/>
  <c r="B1989" i="1"/>
  <c r="D1988" i="1"/>
  <c r="E1987" i="1"/>
  <c r="C1989" i="1" l="1"/>
  <c r="B1990" i="1"/>
  <c r="D1989" i="1"/>
  <c r="E1988" i="1"/>
  <c r="C1990" i="1" l="1"/>
  <c r="B1991" i="1"/>
  <c r="D1990" i="1"/>
  <c r="E1989" i="1"/>
  <c r="C1991" i="1" l="1"/>
  <c r="B1992" i="1"/>
  <c r="D1991" i="1"/>
  <c r="E1990" i="1"/>
  <c r="C1992" i="1" l="1"/>
  <c r="B1993" i="1"/>
  <c r="D1992" i="1"/>
  <c r="E1991" i="1"/>
  <c r="C1993" i="1" l="1"/>
  <c r="B1994" i="1"/>
  <c r="D1993" i="1"/>
  <c r="E1992" i="1"/>
  <c r="C1994" i="1" l="1"/>
  <c r="B1995" i="1"/>
  <c r="D1994" i="1"/>
  <c r="E1993" i="1"/>
  <c r="C1995" i="1" l="1"/>
  <c r="B1996" i="1"/>
  <c r="D1995" i="1"/>
  <c r="E1994" i="1"/>
  <c r="C1996" i="1" l="1"/>
  <c r="B1997" i="1"/>
  <c r="D1996" i="1"/>
  <c r="E1995" i="1"/>
  <c r="C1997" i="1" l="1"/>
  <c r="B1998" i="1"/>
  <c r="D1997" i="1"/>
  <c r="E1996" i="1"/>
  <c r="C1998" i="1" l="1"/>
  <c r="B1999" i="1"/>
  <c r="D1998" i="1"/>
  <c r="E1997" i="1"/>
  <c r="C1999" i="1" l="1"/>
  <c r="B2000" i="1"/>
  <c r="D1999" i="1"/>
  <c r="E1998" i="1"/>
  <c r="C2000" i="1" l="1"/>
  <c r="B2001" i="1"/>
  <c r="D2000" i="1"/>
  <c r="E1999" i="1"/>
  <c r="C2001" i="1" l="1"/>
  <c r="B2002" i="1"/>
  <c r="D2001" i="1"/>
  <c r="E2000" i="1"/>
  <c r="C2002" i="1" l="1"/>
  <c r="B2003" i="1"/>
  <c r="D2002" i="1"/>
  <c r="E2001" i="1"/>
  <c r="C2003" i="1" l="1"/>
  <c r="B2004" i="1"/>
  <c r="D2003" i="1"/>
  <c r="E2002" i="1"/>
  <c r="C2004" i="1" l="1"/>
  <c r="B2005" i="1"/>
  <c r="D2004" i="1"/>
  <c r="E2003" i="1"/>
  <c r="C2005" i="1" l="1"/>
  <c r="B2006" i="1"/>
  <c r="D2005" i="1"/>
  <c r="E2004" i="1"/>
  <c r="C2006" i="1" l="1"/>
  <c r="B2007" i="1"/>
  <c r="D2006" i="1"/>
  <c r="E2005" i="1"/>
  <c r="C2007" i="1" l="1"/>
  <c r="B2008" i="1"/>
  <c r="D2007" i="1"/>
  <c r="E2006" i="1"/>
  <c r="C2008" i="1" l="1"/>
  <c r="B2009" i="1"/>
  <c r="D2008" i="1"/>
  <c r="E2007" i="1"/>
  <c r="C2009" i="1" l="1"/>
  <c r="B2010" i="1"/>
  <c r="D2009" i="1"/>
  <c r="E2008" i="1"/>
  <c r="C2010" i="1" l="1"/>
  <c r="B2011" i="1"/>
  <c r="D2010" i="1"/>
  <c r="E2009" i="1"/>
  <c r="C2011" i="1" l="1"/>
  <c r="B2012" i="1"/>
  <c r="D2011" i="1"/>
  <c r="E2010" i="1"/>
  <c r="C2012" i="1" l="1"/>
  <c r="B2013" i="1"/>
  <c r="D2012" i="1"/>
  <c r="E2011" i="1"/>
  <c r="C2013" i="1" l="1"/>
  <c r="B2014" i="1"/>
  <c r="D2013" i="1"/>
  <c r="E2012" i="1"/>
  <c r="C2014" i="1" l="1"/>
  <c r="B2015" i="1"/>
  <c r="D2014" i="1"/>
  <c r="E2013" i="1"/>
  <c r="C2015" i="1" l="1"/>
  <c r="B2016" i="1"/>
  <c r="D2015" i="1"/>
  <c r="E2014" i="1"/>
  <c r="C2016" i="1" l="1"/>
  <c r="B2017" i="1"/>
  <c r="D2016" i="1"/>
  <c r="E2015" i="1"/>
  <c r="C2017" i="1" l="1"/>
  <c r="B2018" i="1"/>
  <c r="D2017" i="1"/>
  <c r="E2016" i="1"/>
  <c r="C2018" i="1" l="1"/>
  <c r="B2019" i="1"/>
  <c r="D2018" i="1"/>
  <c r="E2017" i="1"/>
  <c r="C2019" i="1" l="1"/>
  <c r="B2020" i="1"/>
  <c r="D2019" i="1"/>
  <c r="E2018" i="1"/>
  <c r="C2020" i="1" l="1"/>
  <c r="B2021" i="1"/>
  <c r="D2020" i="1"/>
  <c r="E2019" i="1"/>
  <c r="C2021" i="1" l="1"/>
  <c r="B2022" i="1"/>
  <c r="D2021" i="1"/>
  <c r="E2020" i="1"/>
  <c r="C2022" i="1" l="1"/>
  <c r="B2023" i="1"/>
  <c r="D2022" i="1"/>
  <c r="E2021" i="1"/>
  <c r="C2023" i="1" l="1"/>
  <c r="B2024" i="1"/>
  <c r="D2023" i="1"/>
  <c r="E2022" i="1"/>
  <c r="C2024" i="1" l="1"/>
  <c r="B2025" i="1"/>
  <c r="D2024" i="1"/>
  <c r="E2023" i="1"/>
  <c r="C2025" i="1" l="1"/>
  <c r="B2026" i="1"/>
  <c r="D2025" i="1"/>
  <c r="E2024" i="1"/>
  <c r="C2026" i="1" l="1"/>
  <c r="B2027" i="1"/>
  <c r="D2026" i="1"/>
  <c r="E2025" i="1"/>
  <c r="C2027" i="1" l="1"/>
  <c r="B2028" i="1"/>
  <c r="D2027" i="1"/>
  <c r="E2026" i="1"/>
  <c r="C2028" i="1" l="1"/>
  <c r="B2029" i="1"/>
  <c r="D2028" i="1"/>
  <c r="E2027" i="1"/>
  <c r="C2029" i="1" l="1"/>
  <c r="B2030" i="1"/>
  <c r="D2029" i="1"/>
  <c r="E2028" i="1"/>
  <c r="C2030" i="1" l="1"/>
  <c r="B2031" i="1"/>
  <c r="D2030" i="1"/>
  <c r="E2029" i="1"/>
  <c r="C2031" i="1" l="1"/>
  <c r="B2032" i="1"/>
  <c r="D2031" i="1"/>
  <c r="E2030" i="1"/>
  <c r="C2032" i="1" l="1"/>
  <c r="B2033" i="1"/>
  <c r="D2032" i="1"/>
  <c r="E2031" i="1"/>
  <c r="C2033" i="1" l="1"/>
  <c r="B2034" i="1"/>
  <c r="D2033" i="1"/>
  <c r="E2032" i="1"/>
  <c r="C2034" i="1" l="1"/>
  <c r="B2035" i="1"/>
  <c r="D2034" i="1"/>
  <c r="E2033" i="1"/>
  <c r="C2035" i="1" l="1"/>
  <c r="B2036" i="1"/>
  <c r="D2035" i="1"/>
  <c r="E2034" i="1"/>
  <c r="C2036" i="1" l="1"/>
  <c r="B2037" i="1"/>
  <c r="D2036" i="1"/>
  <c r="E2035" i="1"/>
  <c r="C2037" i="1" l="1"/>
  <c r="B2038" i="1"/>
  <c r="D2037" i="1"/>
  <c r="E2036" i="1"/>
  <c r="C2038" i="1" l="1"/>
  <c r="B2039" i="1"/>
  <c r="D2038" i="1"/>
  <c r="E2037" i="1"/>
  <c r="C2039" i="1" l="1"/>
  <c r="B2040" i="1"/>
  <c r="D2039" i="1"/>
  <c r="E2038" i="1"/>
  <c r="C2040" i="1" l="1"/>
  <c r="B2041" i="1"/>
  <c r="D2040" i="1"/>
  <c r="E2039" i="1"/>
  <c r="C2041" i="1" l="1"/>
  <c r="B2042" i="1"/>
  <c r="D2041" i="1"/>
  <c r="E2040" i="1"/>
  <c r="C2042" i="1" l="1"/>
  <c r="B2043" i="1"/>
  <c r="D2042" i="1"/>
  <c r="E2041" i="1"/>
  <c r="C2043" i="1" l="1"/>
  <c r="B2044" i="1"/>
  <c r="D2043" i="1"/>
  <c r="E2042" i="1"/>
  <c r="C2044" i="1" l="1"/>
  <c r="B2045" i="1"/>
  <c r="D2044" i="1"/>
  <c r="E2043" i="1"/>
  <c r="C2045" i="1" l="1"/>
  <c r="B2046" i="1"/>
  <c r="D2045" i="1"/>
  <c r="E2044" i="1"/>
  <c r="C2046" i="1" l="1"/>
  <c r="B2047" i="1"/>
  <c r="D2046" i="1"/>
  <c r="E2045" i="1"/>
  <c r="C2047" i="1" l="1"/>
  <c r="B2048" i="1"/>
  <c r="D2047" i="1"/>
  <c r="E2046" i="1"/>
  <c r="C2048" i="1" l="1"/>
  <c r="B2049" i="1"/>
  <c r="D2048" i="1"/>
  <c r="E2047" i="1"/>
  <c r="C2049" i="1" l="1"/>
  <c r="B2050" i="1"/>
  <c r="D2049" i="1"/>
  <c r="E2048" i="1"/>
  <c r="C2050" i="1" l="1"/>
  <c r="B2051" i="1"/>
  <c r="D2050" i="1"/>
  <c r="E2049" i="1"/>
  <c r="C2051" i="1" l="1"/>
  <c r="B2052" i="1"/>
  <c r="D2051" i="1"/>
  <c r="E2050" i="1"/>
  <c r="C2052" i="1" l="1"/>
  <c r="B2053" i="1"/>
  <c r="D2052" i="1"/>
  <c r="E2051" i="1"/>
  <c r="C2053" i="1" l="1"/>
  <c r="B2054" i="1"/>
  <c r="D2053" i="1"/>
  <c r="E2052" i="1"/>
  <c r="C2054" i="1" l="1"/>
  <c r="B2055" i="1"/>
  <c r="D2054" i="1"/>
  <c r="E2053" i="1"/>
  <c r="C2055" i="1" l="1"/>
  <c r="B2056" i="1"/>
  <c r="D2055" i="1"/>
  <c r="E2054" i="1"/>
  <c r="C2056" i="1" l="1"/>
  <c r="B2057" i="1"/>
  <c r="D2056" i="1"/>
  <c r="E2055" i="1"/>
  <c r="C2057" i="1" l="1"/>
  <c r="B2058" i="1"/>
  <c r="D2057" i="1"/>
  <c r="E2056" i="1"/>
  <c r="C2058" i="1" l="1"/>
  <c r="B2059" i="1"/>
  <c r="D2058" i="1"/>
  <c r="E2057" i="1"/>
  <c r="C2059" i="1" l="1"/>
  <c r="B2060" i="1"/>
  <c r="D2059" i="1"/>
  <c r="E2058" i="1"/>
  <c r="C2060" i="1" l="1"/>
  <c r="B2061" i="1"/>
  <c r="D2060" i="1"/>
  <c r="E2059" i="1"/>
  <c r="C2061" i="1" l="1"/>
  <c r="B2062" i="1"/>
  <c r="D2061" i="1"/>
  <c r="E2060" i="1"/>
  <c r="C2062" i="1" l="1"/>
  <c r="B2063" i="1"/>
  <c r="D2062" i="1"/>
  <c r="E2061" i="1"/>
  <c r="C2063" i="1" l="1"/>
  <c r="B2064" i="1"/>
  <c r="D2063" i="1"/>
  <c r="E2062" i="1"/>
  <c r="C2064" i="1" l="1"/>
  <c r="B2065" i="1"/>
  <c r="D2064" i="1"/>
  <c r="E2063" i="1"/>
  <c r="C2065" i="1" l="1"/>
  <c r="B2066" i="1"/>
  <c r="D2065" i="1"/>
  <c r="E2064" i="1"/>
  <c r="C2066" i="1" l="1"/>
  <c r="B2067" i="1"/>
  <c r="D2066" i="1"/>
  <c r="E2065" i="1"/>
  <c r="C2067" i="1" l="1"/>
  <c r="B2068" i="1"/>
  <c r="D2067" i="1"/>
  <c r="E2066" i="1"/>
  <c r="C2068" i="1" l="1"/>
  <c r="B2069" i="1"/>
  <c r="D2068" i="1"/>
  <c r="E2067" i="1"/>
  <c r="C2069" i="1" l="1"/>
  <c r="B2070" i="1"/>
  <c r="D2069" i="1"/>
  <c r="E2068" i="1"/>
  <c r="C2070" i="1" l="1"/>
  <c r="B2071" i="1"/>
  <c r="D2070" i="1"/>
  <c r="E2069" i="1"/>
  <c r="C2071" i="1" l="1"/>
  <c r="B2072" i="1"/>
  <c r="D2071" i="1"/>
  <c r="E2070" i="1"/>
  <c r="C2072" i="1" l="1"/>
  <c r="B2073" i="1"/>
  <c r="D2072" i="1"/>
  <c r="E2071" i="1"/>
  <c r="C2073" i="1" l="1"/>
  <c r="B2074" i="1"/>
  <c r="D2073" i="1"/>
  <c r="E2072" i="1"/>
  <c r="C2074" i="1" l="1"/>
  <c r="B2075" i="1"/>
  <c r="D2074" i="1"/>
  <c r="E2073" i="1"/>
  <c r="C2075" i="1" l="1"/>
  <c r="B2076" i="1"/>
  <c r="D2075" i="1"/>
  <c r="E2074" i="1"/>
  <c r="C2076" i="1" l="1"/>
  <c r="B2077" i="1"/>
  <c r="D2076" i="1"/>
  <c r="E2075" i="1"/>
  <c r="C2077" i="1" l="1"/>
  <c r="B2078" i="1"/>
  <c r="D2077" i="1"/>
  <c r="E2076" i="1"/>
  <c r="C2078" i="1" l="1"/>
  <c r="B2079" i="1"/>
  <c r="D2078" i="1"/>
  <c r="E2077" i="1"/>
  <c r="C2079" i="1" l="1"/>
  <c r="B2080" i="1"/>
  <c r="D2079" i="1"/>
  <c r="E2078" i="1"/>
  <c r="C2080" i="1" l="1"/>
  <c r="B2081" i="1"/>
  <c r="D2080" i="1"/>
  <c r="E2079" i="1"/>
  <c r="C2081" i="1" l="1"/>
  <c r="B2082" i="1"/>
  <c r="D2081" i="1"/>
  <c r="E2080" i="1"/>
  <c r="C2082" i="1" l="1"/>
  <c r="B2083" i="1"/>
  <c r="D2082" i="1"/>
  <c r="E2081" i="1"/>
  <c r="C2083" i="1" l="1"/>
  <c r="B2084" i="1"/>
  <c r="D2083" i="1"/>
  <c r="E2082" i="1"/>
  <c r="C2084" i="1" l="1"/>
  <c r="B2085" i="1"/>
  <c r="D2084" i="1"/>
  <c r="E2083" i="1"/>
  <c r="C2085" i="1" l="1"/>
  <c r="B2086" i="1"/>
  <c r="D2085" i="1"/>
  <c r="E2084" i="1"/>
  <c r="C2086" i="1" l="1"/>
  <c r="B2087" i="1"/>
  <c r="D2086" i="1"/>
  <c r="E2085" i="1"/>
  <c r="C2087" i="1" l="1"/>
  <c r="B2088" i="1"/>
  <c r="D2087" i="1"/>
  <c r="E2086" i="1"/>
  <c r="C2088" i="1" l="1"/>
  <c r="B2089" i="1"/>
  <c r="D2088" i="1"/>
  <c r="E2087" i="1"/>
  <c r="C2089" i="1" l="1"/>
  <c r="B2090" i="1"/>
  <c r="D2089" i="1"/>
  <c r="E2088" i="1"/>
  <c r="C2090" i="1" l="1"/>
  <c r="B2091" i="1"/>
  <c r="D2090" i="1"/>
  <c r="E2089" i="1"/>
  <c r="C2091" i="1" l="1"/>
  <c r="B2092" i="1"/>
  <c r="D2091" i="1"/>
  <c r="E2090" i="1"/>
  <c r="C2092" i="1" l="1"/>
  <c r="B2093" i="1"/>
  <c r="D2092" i="1"/>
  <c r="E2091" i="1"/>
  <c r="C2093" i="1" l="1"/>
  <c r="B2094" i="1"/>
  <c r="D2093" i="1"/>
  <c r="E2092" i="1"/>
  <c r="C2094" i="1" l="1"/>
  <c r="B2095" i="1"/>
  <c r="D2094" i="1"/>
  <c r="E2093" i="1"/>
  <c r="C2095" i="1" l="1"/>
  <c r="B2096" i="1"/>
  <c r="D2095" i="1"/>
  <c r="E2094" i="1"/>
  <c r="C2096" i="1" l="1"/>
  <c r="B2097" i="1"/>
  <c r="D2096" i="1"/>
  <c r="E2095" i="1"/>
  <c r="C2097" i="1" l="1"/>
  <c r="B2098" i="1"/>
  <c r="D2097" i="1"/>
  <c r="E2096" i="1"/>
  <c r="C2098" i="1" l="1"/>
  <c r="B2099" i="1"/>
  <c r="D2098" i="1"/>
  <c r="E2097" i="1"/>
  <c r="C2099" i="1" l="1"/>
  <c r="B2100" i="1"/>
  <c r="D2099" i="1"/>
  <c r="E2098" i="1"/>
  <c r="C2100" i="1" l="1"/>
  <c r="B2101" i="1"/>
  <c r="D2100" i="1"/>
  <c r="E2099" i="1"/>
  <c r="C2101" i="1" l="1"/>
  <c r="B2102" i="1"/>
  <c r="D2101" i="1"/>
  <c r="E2100" i="1"/>
  <c r="C2102" i="1" l="1"/>
  <c r="B2103" i="1"/>
  <c r="D2102" i="1"/>
  <c r="E2101" i="1"/>
  <c r="C2103" i="1" l="1"/>
  <c r="B2104" i="1"/>
  <c r="D2103" i="1"/>
  <c r="E2102" i="1"/>
  <c r="C2104" i="1" l="1"/>
  <c r="B2105" i="1"/>
  <c r="D2104" i="1"/>
  <c r="E2103" i="1"/>
  <c r="C2105" i="1" l="1"/>
  <c r="B2106" i="1"/>
  <c r="D2105" i="1"/>
  <c r="E2104" i="1"/>
  <c r="C2106" i="1" l="1"/>
  <c r="B2107" i="1"/>
  <c r="D2106" i="1"/>
  <c r="E2105" i="1"/>
  <c r="C2107" i="1" l="1"/>
  <c r="B2108" i="1"/>
  <c r="D2107" i="1"/>
  <c r="E2106" i="1"/>
  <c r="C2108" i="1" l="1"/>
  <c r="B2109" i="1"/>
  <c r="D2108" i="1"/>
  <c r="E2107" i="1"/>
  <c r="C2109" i="1" l="1"/>
  <c r="B2110" i="1"/>
  <c r="D2109" i="1"/>
  <c r="E2108" i="1"/>
  <c r="C2110" i="1" l="1"/>
  <c r="B2111" i="1"/>
  <c r="D2110" i="1"/>
  <c r="E2109" i="1"/>
  <c r="C2111" i="1" l="1"/>
  <c r="B2112" i="1"/>
  <c r="D2111" i="1"/>
  <c r="E2110" i="1"/>
  <c r="C2112" i="1" l="1"/>
  <c r="B2113" i="1"/>
  <c r="D2112" i="1"/>
  <c r="E2111" i="1"/>
  <c r="C2113" i="1" l="1"/>
  <c r="B2114" i="1"/>
  <c r="D2113" i="1"/>
  <c r="E2112" i="1"/>
  <c r="C2114" i="1" l="1"/>
  <c r="B2115" i="1"/>
  <c r="D2114" i="1"/>
  <c r="E2113" i="1"/>
  <c r="C2115" i="1" l="1"/>
  <c r="B2116" i="1"/>
  <c r="D2115" i="1"/>
  <c r="E2114" i="1"/>
  <c r="C2116" i="1" l="1"/>
  <c r="B2117" i="1"/>
  <c r="D2116" i="1"/>
  <c r="E2115" i="1"/>
  <c r="C2117" i="1" l="1"/>
  <c r="B2118" i="1"/>
  <c r="D2117" i="1"/>
  <c r="E2116" i="1"/>
  <c r="C2118" i="1" l="1"/>
  <c r="B2119" i="1"/>
  <c r="D2118" i="1"/>
  <c r="E2117" i="1"/>
  <c r="C2119" i="1" l="1"/>
  <c r="B2120" i="1"/>
  <c r="D2119" i="1"/>
  <c r="E2118" i="1"/>
  <c r="C2120" i="1" l="1"/>
  <c r="B2121" i="1"/>
  <c r="D2120" i="1"/>
  <c r="E2119" i="1"/>
  <c r="C2121" i="1" l="1"/>
  <c r="B2122" i="1"/>
  <c r="D2121" i="1"/>
  <c r="E2120" i="1"/>
  <c r="C2122" i="1" l="1"/>
  <c r="B2123" i="1"/>
  <c r="D2122" i="1"/>
  <c r="E2121" i="1"/>
  <c r="C2123" i="1" l="1"/>
  <c r="B2124" i="1"/>
  <c r="D2123" i="1"/>
  <c r="E2122" i="1"/>
  <c r="C2124" i="1" l="1"/>
  <c r="B2125" i="1"/>
  <c r="D2124" i="1"/>
  <c r="E2123" i="1"/>
  <c r="C2125" i="1" l="1"/>
  <c r="B2126" i="1"/>
  <c r="D2125" i="1"/>
  <c r="E2124" i="1"/>
  <c r="C2126" i="1" l="1"/>
  <c r="B2127" i="1"/>
  <c r="D2126" i="1"/>
  <c r="E2125" i="1"/>
  <c r="C2127" i="1" l="1"/>
  <c r="B2128" i="1"/>
  <c r="D2127" i="1"/>
  <c r="E2126" i="1"/>
  <c r="C2128" i="1" l="1"/>
  <c r="B2129" i="1"/>
  <c r="D2128" i="1"/>
  <c r="E2127" i="1"/>
  <c r="C2129" i="1" l="1"/>
  <c r="B2130" i="1"/>
  <c r="D2129" i="1"/>
  <c r="E2128" i="1"/>
  <c r="C2130" i="1" l="1"/>
  <c r="B2131" i="1"/>
  <c r="D2130" i="1"/>
  <c r="E2129" i="1"/>
  <c r="C2131" i="1" l="1"/>
  <c r="B2132" i="1"/>
  <c r="D2131" i="1"/>
  <c r="E2130" i="1"/>
  <c r="C2132" i="1" l="1"/>
  <c r="B2133" i="1"/>
  <c r="D2132" i="1"/>
  <c r="E2131" i="1"/>
  <c r="C2133" i="1" l="1"/>
  <c r="B2134" i="1"/>
  <c r="D2133" i="1"/>
  <c r="E2132" i="1"/>
  <c r="C2134" i="1" l="1"/>
  <c r="B2135" i="1"/>
  <c r="D2134" i="1"/>
  <c r="E2133" i="1"/>
  <c r="C2135" i="1" l="1"/>
  <c r="B2136" i="1"/>
  <c r="D2135" i="1"/>
  <c r="E2134" i="1"/>
  <c r="C2136" i="1" l="1"/>
  <c r="B2137" i="1"/>
  <c r="D2136" i="1"/>
  <c r="E2135" i="1"/>
  <c r="C2137" i="1" l="1"/>
  <c r="B2138" i="1"/>
  <c r="D2137" i="1"/>
  <c r="E2136" i="1"/>
  <c r="C2138" i="1" l="1"/>
  <c r="B2139" i="1"/>
  <c r="D2138" i="1"/>
  <c r="E2137" i="1"/>
  <c r="C2139" i="1" l="1"/>
  <c r="B2140" i="1"/>
  <c r="D2139" i="1"/>
  <c r="E2138" i="1"/>
  <c r="C2140" i="1" l="1"/>
  <c r="B2141" i="1"/>
  <c r="D2140" i="1"/>
  <c r="E2139" i="1"/>
  <c r="C2141" i="1" l="1"/>
  <c r="B2142" i="1"/>
  <c r="D2141" i="1"/>
  <c r="E2140" i="1"/>
  <c r="C2142" i="1" l="1"/>
  <c r="B2143" i="1"/>
  <c r="D2142" i="1"/>
  <c r="E2141" i="1"/>
  <c r="C2143" i="1" l="1"/>
  <c r="B2144" i="1"/>
  <c r="D2143" i="1"/>
  <c r="E2142" i="1"/>
  <c r="C2144" i="1" l="1"/>
  <c r="B2145" i="1"/>
  <c r="D2144" i="1"/>
  <c r="E2143" i="1"/>
  <c r="C2145" i="1" l="1"/>
  <c r="B2146" i="1"/>
  <c r="D2145" i="1"/>
  <c r="E2144" i="1"/>
  <c r="C2146" i="1" l="1"/>
  <c r="B2147" i="1"/>
  <c r="D2146" i="1"/>
  <c r="E2145" i="1"/>
  <c r="C2147" i="1" l="1"/>
  <c r="B2148" i="1"/>
  <c r="D2147" i="1"/>
  <c r="E2146" i="1"/>
  <c r="C2148" i="1" l="1"/>
  <c r="B2149" i="1"/>
  <c r="D2148" i="1"/>
  <c r="E2147" i="1"/>
  <c r="C2149" i="1" l="1"/>
  <c r="B2150" i="1"/>
  <c r="D2149" i="1"/>
  <c r="E2148" i="1"/>
  <c r="C2150" i="1" l="1"/>
  <c r="B2151" i="1"/>
  <c r="D2150" i="1"/>
  <c r="E2149" i="1"/>
  <c r="C2151" i="1" l="1"/>
  <c r="B2152" i="1"/>
  <c r="D2151" i="1"/>
  <c r="E2150" i="1"/>
  <c r="C2152" i="1" l="1"/>
  <c r="B2153" i="1"/>
  <c r="D2152" i="1"/>
  <c r="E2151" i="1"/>
  <c r="C2153" i="1" l="1"/>
  <c r="B2154" i="1"/>
  <c r="D2153" i="1"/>
  <c r="E2152" i="1"/>
  <c r="C2154" i="1" l="1"/>
  <c r="B2155" i="1"/>
  <c r="D2154" i="1"/>
  <c r="E2153" i="1"/>
  <c r="C2155" i="1" l="1"/>
  <c r="B2156" i="1"/>
  <c r="D2155" i="1"/>
  <c r="E2154" i="1"/>
  <c r="C2156" i="1" l="1"/>
  <c r="B2157" i="1"/>
  <c r="D2156" i="1"/>
  <c r="E2155" i="1"/>
  <c r="C2157" i="1" l="1"/>
  <c r="B2158" i="1"/>
  <c r="D2157" i="1"/>
  <c r="E2156" i="1"/>
  <c r="C2158" i="1" l="1"/>
  <c r="B2159" i="1"/>
  <c r="D2158" i="1"/>
  <c r="E2157" i="1"/>
  <c r="C2159" i="1" l="1"/>
  <c r="B2160" i="1"/>
  <c r="D2159" i="1"/>
  <c r="E2158" i="1"/>
  <c r="C2160" i="1" l="1"/>
  <c r="B2161" i="1"/>
  <c r="D2160" i="1"/>
  <c r="E2159" i="1"/>
  <c r="C2161" i="1" l="1"/>
  <c r="B2162" i="1"/>
  <c r="D2161" i="1"/>
  <c r="E2160" i="1"/>
  <c r="C2162" i="1" l="1"/>
  <c r="B2163" i="1"/>
  <c r="D2162" i="1"/>
  <c r="E2161" i="1"/>
  <c r="C2163" i="1" l="1"/>
  <c r="B2164" i="1"/>
  <c r="D2163" i="1"/>
  <c r="E2162" i="1"/>
  <c r="C2164" i="1" l="1"/>
  <c r="B2165" i="1"/>
  <c r="D2164" i="1"/>
  <c r="E2163" i="1"/>
  <c r="C2165" i="1" l="1"/>
  <c r="B2166" i="1"/>
  <c r="D2165" i="1"/>
  <c r="E2164" i="1"/>
  <c r="C2166" i="1" l="1"/>
  <c r="B2167" i="1"/>
  <c r="D2166" i="1"/>
  <c r="E2165" i="1"/>
  <c r="C2167" i="1" l="1"/>
  <c r="B2168" i="1"/>
  <c r="D2167" i="1"/>
  <c r="E2166" i="1"/>
  <c r="C2168" i="1" l="1"/>
  <c r="B2169" i="1"/>
  <c r="D2168" i="1"/>
  <c r="E2167" i="1"/>
  <c r="C2169" i="1" l="1"/>
  <c r="B2170" i="1"/>
  <c r="D2169" i="1"/>
  <c r="E2168" i="1"/>
  <c r="C2170" i="1" l="1"/>
  <c r="B2171" i="1"/>
  <c r="D2170" i="1"/>
  <c r="E2169" i="1"/>
  <c r="C2171" i="1" l="1"/>
  <c r="B2172" i="1"/>
  <c r="D2171" i="1"/>
  <c r="E2170" i="1"/>
  <c r="C2172" i="1" l="1"/>
  <c r="B2173" i="1"/>
  <c r="D2172" i="1"/>
  <c r="E2171" i="1"/>
  <c r="C2173" i="1" l="1"/>
  <c r="B2174" i="1"/>
  <c r="D2173" i="1"/>
  <c r="E2172" i="1"/>
  <c r="C2174" i="1" l="1"/>
  <c r="B2175" i="1"/>
  <c r="D2174" i="1"/>
  <c r="E2173" i="1"/>
  <c r="C2175" i="1" l="1"/>
  <c r="B2176" i="1"/>
  <c r="D2175" i="1"/>
  <c r="E2174" i="1"/>
  <c r="C2176" i="1" l="1"/>
  <c r="B2177" i="1"/>
  <c r="D2176" i="1"/>
  <c r="E2175" i="1"/>
  <c r="C2177" i="1" l="1"/>
  <c r="B2178" i="1"/>
  <c r="D2177" i="1"/>
  <c r="E2176" i="1"/>
  <c r="C2178" i="1" l="1"/>
  <c r="B2179" i="1"/>
  <c r="D2178" i="1"/>
  <c r="E2177" i="1"/>
  <c r="C2179" i="1" l="1"/>
  <c r="B2180" i="1"/>
  <c r="D2179" i="1"/>
  <c r="E2178" i="1"/>
  <c r="C2180" i="1" l="1"/>
  <c r="B2181" i="1"/>
  <c r="D2180" i="1"/>
  <c r="E2179" i="1"/>
  <c r="C2181" i="1" l="1"/>
  <c r="B2182" i="1"/>
  <c r="D2181" i="1"/>
  <c r="E2180" i="1"/>
  <c r="C2182" i="1" l="1"/>
  <c r="B2183" i="1"/>
  <c r="D2182" i="1"/>
  <c r="E2181" i="1"/>
  <c r="C2183" i="1" l="1"/>
  <c r="B2184" i="1"/>
  <c r="D2183" i="1"/>
  <c r="E2182" i="1"/>
  <c r="C2184" i="1" l="1"/>
  <c r="B2185" i="1"/>
  <c r="D2184" i="1"/>
  <c r="E2183" i="1"/>
  <c r="C2185" i="1" l="1"/>
  <c r="B2186" i="1"/>
  <c r="D2185" i="1"/>
  <c r="E2184" i="1"/>
  <c r="C2186" i="1" l="1"/>
  <c r="B2187" i="1"/>
  <c r="D2186" i="1"/>
  <c r="E2185" i="1"/>
  <c r="C2187" i="1" l="1"/>
  <c r="B2188" i="1"/>
  <c r="D2187" i="1"/>
  <c r="E2186" i="1"/>
  <c r="C2188" i="1" l="1"/>
  <c r="B2189" i="1"/>
  <c r="D2188" i="1"/>
  <c r="E2187" i="1"/>
  <c r="C2189" i="1" l="1"/>
  <c r="B2190" i="1"/>
  <c r="D2189" i="1"/>
  <c r="E2188" i="1"/>
  <c r="C2190" i="1" l="1"/>
  <c r="B2191" i="1"/>
  <c r="D2190" i="1"/>
  <c r="E2189" i="1"/>
  <c r="C2191" i="1" l="1"/>
  <c r="B2192" i="1"/>
  <c r="D2191" i="1"/>
  <c r="E2190" i="1"/>
  <c r="C2192" i="1" l="1"/>
  <c r="B2193" i="1"/>
  <c r="D2192" i="1"/>
  <c r="E2191" i="1"/>
  <c r="C2193" i="1" l="1"/>
  <c r="B2194" i="1"/>
  <c r="D2193" i="1"/>
  <c r="E2192" i="1"/>
  <c r="C2194" i="1" l="1"/>
  <c r="B2195" i="1"/>
  <c r="D2194" i="1"/>
  <c r="E2193" i="1"/>
  <c r="C2195" i="1" l="1"/>
  <c r="B2196" i="1"/>
  <c r="D2195" i="1"/>
  <c r="E2194" i="1"/>
  <c r="C2196" i="1" l="1"/>
  <c r="B2197" i="1"/>
  <c r="D2196" i="1"/>
  <c r="E2195" i="1"/>
  <c r="C2197" i="1" l="1"/>
  <c r="B2198" i="1"/>
  <c r="D2197" i="1"/>
  <c r="E2196" i="1"/>
  <c r="C2198" i="1" l="1"/>
  <c r="B2199" i="1"/>
  <c r="D2198" i="1"/>
  <c r="E2197" i="1"/>
  <c r="C2199" i="1" l="1"/>
  <c r="B2200" i="1"/>
  <c r="D2199" i="1"/>
  <c r="E2198" i="1"/>
  <c r="C2200" i="1" l="1"/>
  <c r="B2201" i="1"/>
  <c r="D2200" i="1"/>
  <c r="E2199" i="1"/>
  <c r="C2201" i="1" l="1"/>
  <c r="B2202" i="1"/>
  <c r="D2201" i="1"/>
  <c r="E2200" i="1"/>
  <c r="C2202" i="1" l="1"/>
  <c r="B2203" i="1"/>
  <c r="D2202" i="1"/>
  <c r="E2201" i="1"/>
  <c r="C2203" i="1" l="1"/>
  <c r="B2204" i="1"/>
  <c r="D2203" i="1"/>
  <c r="E2202" i="1"/>
  <c r="C2204" i="1" l="1"/>
  <c r="B2205" i="1"/>
  <c r="D2204" i="1"/>
  <c r="E2203" i="1"/>
  <c r="C2205" i="1" l="1"/>
  <c r="B2206" i="1"/>
  <c r="D2205" i="1"/>
  <c r="E2204" i="1"/>
  <c r="C2206" i="1" l="1"/>
  <c r="B2207" i="1"/>
  <c r="D2206" i="1"/>
  <c r="E2205" i="1"/>
  <c r="C2207" i="1" l="1"/>
  <c r="B2208" i="1"/>
  <c r="D2207" i="1"/>
  <c r="E2206" i="1"/>
  <c r="C2208" i="1" l="1"/>
  <c r="B2209" i="1"/>
  <c r="D2208" i="1"/>
  <c r="E2207" i="1"/>
  <c r="C2209" i="1" l="1"/>
  <c r="B2210" i="1"/>
  <c r="D2209" i="1"/>
  <c r="E2208" i="1"/>
  <c r="C2210" i="1" l="1"/>
  <c r="B2211" i="1"/>
  <c r="D2210" i="1"/>
  <c r="E2209" i="1"/>
  <c r="C2211" i="1" l="1"/>
  <c r="B2212" i="1"/>
  <c r="D2211" i="1"/>
  <c r="E2210" i="1"/>
  <c r="C2212" i="1" l="1"/>
  <c r="B2213" i="1"/>
  <c r="D2212" i="1"/>
  <c r="E2211" i="1"/>
  <c r="C2213" i="1" l="1"/>
  <c r="B2214" i="1"/>
  <c r="D2213" i="1"/>
  <c r="E2212" i="1"/>
  <c r="C2214" i="1" l="1"/>
  <c r="B2215" i="1"/>
  <c r="D2214" i="1"/>
  <c r="E2213" i="1"/>
  <c r="C2215" i="1" l="1"/>
  <c r="B2216" i="1"/>
  <c r="D2215" i="1"/>
  <c r="E2214" i="1"/>
  <c r="C2216" i="1" l="1"/>
  <c r="B2217" i="1"/>
  <c r="D2216" i="1"/>
  <c r="E2215" i="1"/>
  <c r="C2217" i="1" l="1"/>
  <c r="B2218" i="1"/>
  <c r="D2217" i="1"/>
  <c r="E2216" i="1"/>
  <c r="C2218" i="1" l="1"/>
  <c r="B2219" i="1"/>
  <c r="D2218" i="1"/>
  <c r="E2217" i="1"/>
  <c r="C2219" i="1" l="1"/>
  <c r="B2220" i="1"/>
  <c r="D2219" i="1"/>
  <c r="E2218" i="1"/>
  <c r="C2220" i="1" l="1"/>
  <c r="B2221" i="1"/>
  <c r="D2220" i="1"/>
  <c r="E2219" i="1"/>
  <c r="C2221" i="1" l="1"/>
  <c r="B2222" i="1"/>
  <c r="D2221" i="1"/>
  <c r="E2220" i="1"/>
  <c r="C2222" i="1" l="1"/>
  <c r="B2223" i="1"/>
  <c r="D2222" i="1"/>
  <c r="E2221" i="1"/>
  <c r="C2223" i="1" l="1"/>
  <c r="B2224" i="1"/>
  <c r="D2223" i="1"/>
  <c r="E2222" i="1"/>
  <c r="C2224" i="1" l="1"/>
  <c r="B2225" i="1"/>
  <c r="D2224" i="1"/>
  <c r="E2223" i="1"/>
  <c r="C2225" i="1" l="1"/>
  <c r="B2226" i="1"/>
  <c r="D2225" i="1"/>
  <c r="E2224" i="1"/>
  <c r="C2226" i="1" l="1"/>
  <c r="B2227" i="1"/>
  <c r="D2226" i="1"/>
  <c r="E2225" i="1"/>
  <c r="C2227" i="1" l="1"/>
  <c r="B2228" i="1"/>
  <c r="D2227" i="1"/>
  <c r="E2226" i="1"/>
  <c r="C2228" i="1" l="1"/>
  <c r="B2229" i="1"/>
  <c r="D2228" i="1"/>
  <c r="E2227" i="1"/>
  <c r="C2229" i="1" l="1"/>
  <c r="B2230" i="1"/>
  <c r="D2229" i="1"/>
  <c r="E2228" i="1"/>
  <c r="C2230" i="1" l="1"/>
  <c r="B2231" i="1"/>
  <c r="D2230" i="1"/>
  <c r="E2229" i="1"/>
  <c r="C2231" i="1" l="1"/>
  <c r="B2232" i="1"/>
  <c r="D2231" i="1"/>
  <c r="E2230" i="1"/>
  <c r="C2232" i="1" l="1"/>
  <c r="B2233" i="1"/>
  <c r="D2232" i="1"/>
  <c r="E2231" i="1"/>
  <c r="C2233" i="1" l="1"/>
  <c r="B2234" i="1"/>
  <c r="D2233" i="1"/>
  <c r="E2232" i="1"/>
  <c r="C2234" i="1" l="1"/>
  <c r="B2235" i="1"/>
  <c r="D2234" i="1"/>
  <c r="E2233" i="1"/>
  <c r="C2235" i="1" l="1"/>
  <c r="B2236" i="1"/>
  <c r="D2235" i="1"/>
  <c r="E2234" i="1"/>
  <c r="C2236" i="1" l="1"/>
  <c r="B2237" i="1"/>
  <c r="D2236" i="1"/>
  <c r="E2235" i="1"/>
  <c r="C2237" i="1" l="1"/>
  <c r="B2238" i="1"/>
  <c r="D2237" i="1"/>
  <c r="E2236" i="1"/>
  <c r="C2238" i="1" l="1"/>
  <c r="B2239" i="1"/>
  <c r="D2238" i="1"/>
  <c r="E2237" i="1"/>
  <c r="C2239" i="1" l="1"/>
  <c r="B2240" i="1"/>
  <c r="D2239" i="1"/>
  <c r="E2238" i="1"/>
  <c r="C2240" i="1" l="1"/>
  <c r="B2241" i="1"/>
  <c r="D2240" i="1"/>
  <c r="E2239" i="1"/>
  <c r="C2241" i="1" l="1"/>
  <c r="B2242" i="1"/>
  <c r="D2241" i="1"/>
  <c r="E2240" i="1"/>
  <c r="C2242" i="1" l="1"/>
  <c r="B2243" i="1"/>
  <c r="D2242" i="1"/>
  <c r="E2241" i="1"/>
  <c r="C2243" i="1" l="1"/>
  <c r="B2244" i="1"/>
  <c r="D2243" i="1"/>
  <c r="E2242" i="1"/>
  <c r="C2244" i="1" l="1"/>
  <c r="B2245" i="1"/>
  <c r="D2244" i="1"/>
  <c r="E2243" i="1"/>
  <c r="C2245" i="1" l="1"/>
  <c r="B2246" i="1"/>
  <c r="D2245" i="1"/>
  <c r="E2244" i="1"/>
  <c r="C2246" i="1" l="1"/>
  <c r="B2247" i="1"/>
  <c r="D2246" i="1"/>
  <c r="E2245" i="1"/>
  <c r="C2247" i="1" l="1"/>
  <c r="B2248" i="1"/>
  <c r="D2247" i="1"/>
  <c r="E2246" i="1"/>
  <c r="C2248" i="1" l="1"/>
  <c r="B2249" i="1"/>
  <c r="D2248" i="1"/>
  <c r="E2247" i="1"/>
  <c r="C2249" i="1" l="1"/>
  <c r="B2250" i="1"/>
  <c r="D2249" i="1"/>
  <c r="E2248" i="1"/>
  <c r="C2250" i="1" l="1"/>
  <c r="B2251" i="1"/>
  <c r="D2250" i="1"/>
  <c r="E2249" i="1"/>
  <c r="C2251" i="1" l="1"/>
  <c r="B2252" i="1"/>
  <c r="D2251" i="1"/>
  <c r="E2250" i="1"/>
  <c r="C2252" i="1" l="1"/>
  <c r="B2253" i="1"/>
  <c r="D2252" i="1"/>
  <c r="E2251" i="1"/>
  <c r="C2253" i="1" l="1"/>
  <c r="B2254" i="1"/>
  <c r="D2253" i="1"/>
  <c r="E2252" i="1"/>
  <c r="C2254" i="1" l="1"/>
  <c r="B2255" i="1"/>
  <c r="D2254" i="1"/>
  <c r="E2253" i="1"/>
  <c r="C2255" i="1" l="1"/>
  <c r="B2256" i="1"/>
  <c r="D2255" i="1"/>
  <c r="E2254" i="1"/>
  <c r="C2256" i="1" l="1"/>
  <c r="B2257" i="1"/>
  <c r="D2256" i="1"/>
  <c r="E2255" i="1"/>
  <c r="C2257" i="1" l="1"/>
  <c r="B2258" i="1"/>
  <c r="D2257" i="1"/>
  <c r="E2256" i="1"/>
  <c r="C2258" i="1" l="1"/>
  <c r="B2259" i="1"/>
  <c r="D2258" i="1"/>
  <c r="E2257" i="1"/>
  <c r="C2259" i="1" l="1"/>
  <c r="B2260" i="1"/>
  <c r="D2259" i="1"/>
  <c r="E2258" i="1"/>
  <c r="C2260" i="1" l="1"/>
  <c r="B2261" i="1"/>
  <c r="D2260" i="1"/>
  <c r="E2259" i="1"/>
  <c r="C2261" i="1" l="1"/>
  <c r="B2262" i="1"/>
  <c r="D2261" i="1"/>
  <c r="E2260" i="1"/>
  <c r="C2262" i="1" l="1"/>
  <c r="B2263" i="1"/>
  <c r="D2262" i="1"/>
  <c r="E2261" i="1"/>
  <c r="C2263" i="1" l="1"/>
  <c r="B2264" i="1"/>
  <c r="D2263" i="1"/>
  <c r="E2262" i="1"/>
  <c r="C2264" i="1" l="1"/>
  <c r="B2265" i="1"/>
  <c r="D2264" i="1"/>
  <c r="E2263" i="1"/>
  <c r="C2265" i="1" l="1"/>
  <c r="B2266" i="1"/>
  <c r="D2265" i="1"/>
  <c r="E2264" i="1"/>
  <c r="C2266" i="1" l="1"/>
  <c r="B2267" i="1"/>
  <c r="D2266" i="1"/>
  <c r="E2265" i="1"/>
  <c r="C2267" i="1" l="1"/>
  <c r="B2268" i="1"/>
  <c r="D2267" i="1"/>
  <c r="E2266" i="1"/>
  <c r="C2268" i="1" l="1"/>
  <c r="B2269" i="1"/>
  <c r="D2268" i="1"/>
  <c r="E2267" i="1"/>
  <c r="C2269" i="1" l="1"/>
  <c r="B2270" i="1"/>
  <c r="D2269" i="1"/>
  <c r="E2268" i="1"/>
  <c r="C2270" i="1" l="1"/>
  <c r="B2271" i="1"/>
  <c r="D2270" i="1"/>
  <c r="E2269" i="1"/>
  <c r="C2271" i="1" l="1"/>
  <c r="B2272" i="1"/>
  <c r="D2271" i="1"/>
  <c r="E2270" i="1"/>
  <c r="C2272" i="1" l="1"/>
  <c r="B2273" i="1"/>
  <c r="D2272" i="1"/>
  <c r="E2271" i="1"/>
  <c r="C2273" i="1" l="1"/>
  <c r="B2274" i="1"/>
  <c r="D2273" i="1"/>
  <c r="E2272" i="1"/>
  <c r="C2274" i="1" l="1"/>
  <c r="B2275" i="1"/>
  <c r="D2274" i="1"/>
  <c r="E2273" i="1"/>
  <c r="C2275" i="1" l="1"/>
  <c r="B2276" i="1"/>
  <c r="D2275" i="1"/>
  <c r="E2274" i="1"/>
  <c r="C2276" i="1" l="1"/>
  <c r="B2277" i="1"/>
  <c r="D2276" i="1"/>
  <c r="E2275" i="1"/>
  <c r="C2277" i="1" l="1"/>
  <c r="B2278" i="1"/>
  <c r="D2277" i="1"/>
  <c r="E2276" i="1"/>
  <c r="C2278" i="1" l="1"/>
  <c r="B2279" i="1"/>
  <c r="D2278" i="1"/>
  <c r="E2277" i="1"/>
  <c r="C2279" i="1" l="1"/>
  <c r="B2280" i="1"/>
  <c r="D2279" i="1"/>
  <c r="E2278" i="1"/>
  <c r="C2280" i="1" l="1"/>
  <c r="B2281" i="1"/>
  <c r="D2280" i="1"/>
  <c r="E2279" i="1"/>
  <c r="C2281" i="1" l="1"/>
  <c r="B2282" i="1"/>
  <c r="D2281" i="1"/>
  <c r="E2280" i="1"/>
  <c r="C2282" i="1" l="1"/>
  <c r="B2283" i="1"/>
  <c r="D2282" i="1"/>
  <c r="E2281" i="1"/>
  <c r="C2283" i="1" l="1"/>
  <c r="B2284" i="1"/>
  <c r="D2283" i="1"/>
  <c r="E2282" i="1"/>
  <c r="C2284" i="1" l="1"/>
  <c r="B2285" i="1"/>
  <c r="D2284" i="1"/>
  <c r="E2283" i="1"/>
  <c r="C2285" i="1" l="1"/>
  <c r="B2286" i="1"/>
  <c r="D2285" i="1"/>
  <c r="E2284" i="1"/>
  <c r="C2286" i="1" l="1"/>
  <c r="B2287" i="1"/>
  <c r="D2286" i="1"/>
  <c r="E2285" i="1"/>
  <c r="C2287" i="1" l="1"/>
  <c r="B2288" i="1"/>
  <c r="D2287" i="1"/>
  <c r="E2286" i="1"/>
  <c r="C2288" i="1" l="1"/>
  <c r="B2289" i="1"/>
  <c r="D2288" i="1"/>
  <c r="E2287" i="1"/>
  <c r="C2289" i="1" l="1"/>
  <c r="B2290" i="1"/>
  <c r="D2289" i="1"/>
  <c r="E2288" i="1"/>
  <c r="C2290" i="1" l="1"/>
  <c r="B2291" i="1"/>
  <c r="D2290" i="1"/>
  <c r="E2289" i="1"/>
  <c r="C2291" i="1" l="1"/>
  <c r="B2292" i="1"/>
  <c r="D2291" i="1"/>
  <c r="E2290" i="1"/>
  <c r="C2292" i="1" l="1"/>
  <c r="B2293" i="1"/>
  <c r="D2292" i="1"/>
  <c r="E2291" i="1"/>
  <c r="C2293" i="1" l="1"/>
  <c r="B2294" i="1"/>
  <c r="D2293" i="1"/>
  <c r="E2292" i="1"/>
  <c r="C2294" i="1" l="1"/>
  <c r="B2295" i="1"/>
  <c r="D2294" i="1"/>
  <c r="E2293" i="1"/>
  <c r="C2295" i="1" l="1"/>
  <c r="B2296" i="1"/>
  <c r="D2295" i="1"/>
  <c r="E2294" i="1"/>
  <c r="C2296" i="1" l="1"/>
  <c r="B2297" i="1"/>
  <c r="D2296" i="1"/>
  <c r="E2295" i="1"/>
  <c r="C2297" i="1" l="1"/>
  <c r="B2298" i="1"/>
  <c r="D2297" i="1"/>
  <c r="E2296" i="1"/>
  <c r="C2298" i="1" l="1"/>
  <c r="B2299" i="1"/>
  <c r="D2298" i="1"/>
  <c r="E2297" i="1"/>
  <c r="C2299" i="1" l="1"/>
  <c r="B2300" i="1"/>
  <c r="D2299" i="1"/>
  <c r="E2298" i="1"/>
  <c r="C2300" i="1" l="1"/>
  <c r="B2301" i="1"/>
  <c r="D2300" i="1"/>
  <c r="E2299" i="1"/>
  <c r="C2301" i="1" l="1"/>
  <c r="B2302" i="1"/>
  <c r="D2301" i="1"/>
  <c r="E2300" i="1"/>
  <c r="C2302" i="1" l="1"/>
  <c r="B2303" i="1"/>
  <c r="D2302" i="1"/>
  <c r="E2301" i="1"/>
  <c r="C2303" i="1" l="1"/>
  <c r="B2304" i="1"/>
  <c r="D2303" i="1"/>
  <c r="E2302" i="1"/>
  <c r="C2304" i="1" l="1"/>
  <c r="B2305" i="1"/>
  <c r="D2304" i="1"/>
  <c r="E2303" i="1"/>
  <c r="C2305" i="1" l="1"/>
  <c r="B2306" i="1"/>
  <c r="D2305" i="1"/>
  <c r="E2304" i="1"/>
  <c r="C2306" i="1" l="1"/>
  <c r="B2307" i="1"/>
  <c r="D2306" i="1"/>
  <c r="E2305" i="1"/>
  <c r="C2307" i="1" l="1"/>
  <c r="B2308" i="1"/>
  <c r="D2307" i="1"/>
  <c r="E2306" i="1"/>
  <c r="C2308" i="1" l="1"/>
  <c r="B2309" i="1"/>
  <c r="D2308" i="1"/>
  <c r="E2307" i="1"/>
  <c r="C2309" i="1" l="1"/>
  <c r="B2310" i="1"/>
  <c r="D2309" i="1"/>
  <c r="E2308" i="1"/>
  <c r="C2310" i="1" l="1"/>
  <c r="B2311" i="1"/>
  <c r="D2310" i="1"/>
  <c r="E2309" i="1"/>
  <c r="C2311" i="1" l="1"/>
  <c r="B2312" i="1"/>
  <c r="D2311" i="1"/>
  <c r="E2310" i="1"/>
  <c r="C2312" i="1" l="1"/>
  <c r="B2313" i="1"/>
  <c r="D2312" i="1"/>
  <c r="E2311" i="1"/>
  <c r="C2313" i="1" l="1"/>
  <c r="B2314" i="1"/>
  <c r="D2313" i="1"/>
  <c r="E2312" i="1"/>
  <c r="C2314" i="1" l="1"/>
  <c r="B2315" i="1"/>
  <c r="D2314" i="1"/>
  <c r="E2313" i="1"/>
  <c r="C2315" i="1" l="1"/>
  <c r="B2316" i="1"/>
  <c r="D2315" i="1"/>
  <c r="E2314" i="1"/>
  <c r="C2316" i="1" l="1"/>
  <c r="B2317" i="1"/>
  <c r="D2316" i="1"/>
  <c r="E2315" i="1"/>
  <c r="C2317" i="1" l="1"/>
  <c r="B2318" i="1"/>
  <c r="D2317" i="1"/>
  <c r="E2316" i="1"/>
  <c r="C2318" i="1" l="1"/>
  <c r="B2319" i="1"/>
  <c r="D2318" i="1"/>
  <c r="E2317" i="1"/>
  <c r="C2319" i="1" l="1"/>
  <c r="B2320" i="1"/>
  <c r="D2319" i="1"/>
  <c r="E2318" i="1"/>
  <c r="C2320" i="1" l="1"/>
  <c r="B2321" i="1"/>
  <c r="D2320" i="1"/>
  <c r="E2319" i="1"/>
  <c r="C2321" i="1" l="1"/>
  <c r="B2322" i="1"/>
  <c r="D2321" i="1"/>
  <c r="E2320" i="1"/>
  <c r="C2322" i="1" l="1"/>
  <c r="B2323" i="1"/>
  <c r="D2322" i="1"/>
  <c r="E2321" i="1"/>
  <c r="C2323" i="1" l="1"/>
  <c r="B2324" i="1"/>
  <c r="D2323" i="1"/>
  <c r="E2322" i="1"/>
  <c r="C2324" i="1" l="1"/>
  <c r="B2325" i="1"/>
  <c r="D2324" i="1"/>
  <c r="E2323" i="1"/>
  <c r="C2325" i="1" l="1"/>
  <c r="B2326" i="1"/>
  <c r="D2325" i="1"/>
  <c r="E2324" i="1"/>
  <c r="C2326" i="1" l="1"/>
  <c r="B2327" i="1"/>
  <c r="D2326" i="1"/>
  <c r="E2325" i="1"/>
  <c r="C2327" i="1" l="1"/>
  <c r="B2328" i="1"/>
  <c r="D2327" i="1"/>
  <c r="E2326" i="1"/>
  <c r="C2328" i="1" l="1"/>
  <c r="B2329" i="1"/>
  <c r="D2328" i="1"/>
  <c r="E2327" i="1"/>
  <c r="C2329" i="1" l="1"/>
  <c r="B2330" i="1"/>
  <c r="D2329" i="1"/>
  <c r="E2328" i="1"/>
  <c r="C2330" i="1" l="1"/>
  <c r="B2331" i="1"/>
  <c r="D2330" i="1"/>
  <c r="E2329" i="1"/>
  <c r="C2331" i="1" l="1"/>
  <c r="B2332" i="1"/>
  <c r="D2331" i="1"/>
  <c r="E2330" i="1"/>
  <c r="C2332" i="1" l="1"/>
  <c r="B2333" i="1"/>
  <c r="D2332" i="1"/>
  <c r="E2331" i="1"/>
  <c r="C2333" i="1" l="1"/>
  <c r="B2334" i="1"/>
  <c r="D2333" i="1"/>
  <c r="E2332" i="1"/>
  <c r="C2334" i="1" l="1"/>
  <c r="B2335" i="1"/>
  <c r="D2334" i="1"/>
  <c r="E2333" i="1"/>
  <c r="C2335" i="1" l="1"/>
  <c r="B2336" i="1"/>
  <c r="D2335" i="1"/>
  <c r="E2334" i="1"/>
  <c r="C2336" i="1" l="1"/>
  <c r="B2337" i="1"/>
  <c r="D2336" i="1"/>
  <c r="E2335" i="1"/>
  <c r="C2337" i="1" l="1"/>
  <c r="B2338" i="1"/>
  <c r="D2337" i="1"/>
  <c r="E2336" i="1"/>
  <c r="C2338" i="1" l="1"/>
  <c r="B2339" i="1"/>
  <c r="D2338" i="1"/>
  <c r="E2337" i="1"/>
  <c r="C2339" i="1" l="1"/>
  <c r="B2340" i="1"/>
  <c r="D2339" i="1"/>
  <c r="E2338" i="1"/>
  <c r="C2340" i="1" l="1"/>
  <c r="B2341" i="1"/>
  <c r="D2340" i="1"/>
  <c r="E2339" i="1"/>
  <c r="C2341" i="1" l="1"/>
  <c r="B2342" i="1"/>
  <c r="D2341" i="1"/>
  <c r="E2340" i="1"/>
  <c r="C2342" i="1" l="1"/>
  <c r="B2343" i="1"/>
  <c r="D2342" i="1"/>
  <c r="E2341" i="1"/>
  <c r="C2343" i="1" l="1"/>
  <c r="B2344" i="1"/>
  <c r="D2343" i="1"/>
  <c r="E2342" i="1"/>
  <c r="C2344" i="1" l="1"/>
  <c r="B2345" i="1"/>
  <c r="D2344" i="1"/>
  <c r="E2343" i="1"/>
  <c r="C2345" i="1" l="1"/>
  <c r="B2346" i="1"/>
  <c r="D2345" i="1"/>
  <c r="E2344" i="1"/>
  <c r="C2346" i="1" l="1"/>
  <c r="B2347" i="1"/>
  <c r="D2346" i="1"/>
  <c r="E2345" i="1"/>
  <c r="C2347" i="1" l="1"/>
  <c r="B2348" i="1"/>
  <c r="D2347" i="1"/>
  <c r="E2346" i="1"/>
  <c r="C2348" i="1" l="1"/>
  <c r="B2349" i="1"/>
  <c r="D2348" i="1"/>
  <c r="E2347" i="1"/>
  <c r="C2349" i="1" l="1"/>
  <c r="B2350" i="1"/>
  <c r="D2349" i="1"/>
  <c r="E2348" i="1"/>
  <c r="C2350" i="1" l="1"/>
  <c r="B2351" i="1"/>
  <c r="D2350" i="1"/>
  <c r="E2349" i="1"/>
  <c r="C2351" i="1" l="1"/>
  <c r="B2352" i="1"/>
  <c r="D2351" i="1"/>
  <c r="E2350" i="1"/>
  <c r="C2352" i="1" l="1"/>
  <c r="B2353" i="1"/>
  <c r="D2352" i="1"/>
  <c r="E2351" i="1"/>
  <c r="C2353" i="1" l="1"/>
  <c r="B2354" i="1"/>
  <c r="D2353" i="1"/>
  <c r="E2352" i="1"/>
  <c r="C2354" i="1" l="1"/>
  <c r="B2355" i="1"/>
  <c r="D2354" i="1"/>
  <c r="E2353" i="1"/>
  <c r="C2355" i="1" l="1"/>
  <c r="B2356" i="1"/>
  <c r="D2355" i="1"/>
  <c r="E2354" i="1"/>
  <c r="C2356" i="1" l="1"/>
  <c r="B2357" i="1"/>
  <c r="D2356" i="1"/>
  <c r="E2355" i="1"/>
  <c r="C2357" i="1" l="1"/>
  <c r="B2358" i="1"/>
  <c r="D2357" i="1"/>
  <c r="E2356" i="1"/>
  <c r="C2358" i="1" l="1"/>
  <c r="B2359" i="1"/>
  <c r="D2358" i="1"/>
  <c r="E2357" i="1"/>
  <c r="C2359" i="1" l="1"/>
  <c r="B2360" i="1"/>
  <c r="D2359" i="1"/>
  <c r="E2358" i="1"/>
  <c r="C2360" i="1" l="1"/>
  <c r="B2361" i="1"/>
  <c r="D2360" i="1"/>
  <c r="E2359" i="1"/>
  <c r="C2361" i="1" l="1"/>
  <c r="B2362" i="1"/>
  <c r="D2361" i="1"/>
  <c r="E2360" i="1"/>
  <c r="C2362" i="1" l="1"/>
  <c r="B2363" i="1"/>
  <c r="D2362" i="1"/>
  <c r="E2361" i="1"/>
  <c r="C2363" i="1" l="1"/>
  <c r="B2364" i="1"/>
  <c r="D2363" i="1"/>
  <c r="E2362" i="1"/>
  <c r="C2364" i="1" l="1"/>
  <c r="B2365" i="1"/>
  <c r="D2364" i="1"/>
  <c r="E2363" i="1"/>
  <c r="C2365" i="1" l="1"/>
  <c r="B2366" i="1"/>
  <c r="D2365" i="1"/>
  <c r="E2364" i="1"/>
  <c r="C2366" i="1" l="1"/>
  <c r="B2367" i="1"/>
  <c r="D2366" i="1"/>
  <c r="E2365" i="1"/>
  <c r="C2367" i="1" l="1"/>
  <c r="B2368" i="1"/>
  <c r="D2367" i="1"/>
  <c r="E2366" i="1"/>
  <c r="C2368" i="1" l="1"/>
  <c r="B2369" i="1"/>
  <c r="D2368" i="1"/>
  <c r="E2367" i="1"/>
  <c r="C2369" i="1" l="1"/>
  <c r="B2370" i="1"/>
  <c r="D2369" i="1"/>
  <c r="E2368" i="1"/>
  <c r="C2370" i="1" l="1"/>
  <c r="B2371" i="1"/>
  <c r="D2370" i="1"/>
  <c r="E2369" i="1"/>
  <c r="C2371" i="1" l="1"/>
  <c r="B2372" i="1"/>
  <c r="D2371" i="1"/>
  <c r="E2370" i="1"/>
  <c r="C2372" i="1" l="1"/>
  <c r="B2373" i="1"/>
  <c r="D2372" i="1"/>
  <c r="E2371" i="1"/>
  <c r="C2373" i="1" l="1"/>
  <c r="B2374" i="1"/>
  <c r="D2373" i="1"/>
  <c r="E2372" i="1"/>
  <c r="C2374" i="1" l="1"/>
  <c r="B2375" i="1"/>
  <c r="D2374" i="1"/>
  <c r="E2373" i="1"/>
  <c r="C2375" i="1" l="1"/>
  <c r="B2376" i="1"/>
  <c r="D2375" i="1"/>
  <c r="E2374" i="1"/>
  <c r="C2376" i="1" l="1"/>
  <c r="B2377" i="1"/>
  <c r="D2376" i="1"/>
  <c r="E2375" i="1"/>
  <c r="C2377" i="1" l="1"/>
  <c r="B2378" i="1"/>
  <c r="D2377" i="1"/>
  <c r="E2376" i="1"/>
  <c r="C2378" i="1" l="1"/>
  <c r="B2379" i="1"/>
  <c r="D2378" i="1"/>
  <c r="E2377" i="1"/>
  <c r="C2379" i="1" l="1"/>
  <c r="B2380" i="1"/>
  <c r="D2379" i="1"/>
  <c r="E2378" i="1"/>
  <c r="C2380" i="1" l="1"/>
  <c r="B2381" i="1"/>
  <c r="D2380" i="1"/>
  <c r="E2379" i="1"/>
  <c r="C2381" i="1" l="1"/>
  <c r="B2382" i="1"/>
  <c r="D2381" i="1"/>
  <c r="E2380" i="1"/>
  <c r="C2382" i="1" l="1"/>
  <c r="B2383" i="1"/>
  <c r="D2382" i="1"/>
  <c r="E2381" i="1"/>
  <c r="C2383" i="1" l="1"/>
  <c r="B2384" i="1"/>
  <c r="D2383" i="1"/>
  <c r="E2382" i="1"/>
  <c r="C2384" i="1" l="1"/>
  <c r="B2385" i="1"/>
  <c r="D2384" i="1"/>
  <c r="E2383" i="1"/>
  <c r="C2385" i="1" l="1"/>
  <c r="B2386" i="1"/>
  <c r="D2385" i="1"/>
  <c r="E2384" i="1"/>
  <c r="C2386" i="1" l="1"/>
  <c r="B2387" i="1"/>
  <c r="D2386" i="1"/>
  <c r="E2385" i="1"/>
  <c r="C2387" i="1" l="1"/>
  <c r="B2388" i="1"/>
  <c r="D2387" i="1"/>
  <c r="E2386" i="1"/>
  <c r="C2388" i="1" l="1"/>
  <c r="B2389" i="1"/>
  <c r="D2388" i="1"/>
  <c r="E2387" i="1"/>
  <c r="C2389" i="1" l="1"/>
  <c r="B2390" i="1"/>
  <c r="D2389" i="1"/>
  <c r="E2388" i="1"/>
  <c r="C2390" i="1" l="1"/>
  <c r="B2391" i="1"/>
  <c r="D2390" i="1"/>
  <c r="E2389" i="1"/>
  <c r="C2391" i="1" l="1"/>
  <c r="B2392" i="1"/>
  <c r="D2391" i="1"/>
  <c r="E2390" i="1"/>
  <c r="C2392" i="1" l="1"/>
  <c r="B2393" i="1"/>
  <c r="D2392" i="1"/>
  <c r="E2391" i="1"/>
  <c r="C2393" i="1" l="1"/>
  <c r="B2394" i="1"/>
  <c r="D2393" i="1"/>
  <c r="E2392" i="1"/>
  <c r="C2394" i="1" l="1"/>
  <c r="B2395" i="1"/>
  <c r="D2394" i="1"/>
  <c r="E2393" i="1"/>
  <c r="C2395" i="1" l="1"/>
  <c r="B2396" i="1"/>
  <c r="D2395" i="1"/>
  <c r="E2394" i="1"/>
  <c r="C2396" i="1" l="1"/>
  <c r="B2397" i="1"/>
  <c r="D2396" i="1"/>
  <c r="E2395" i="1"/>
  <c r="C2397" i="1" l="1"/>
  <c r="B2398" i="1"/>
  <c r="D2397" i="1"/>
  <c r="E2396" i="1"/>
  <c r="C2398" i="1" l="1"/>
  <c r="B2399" i="1"/>
  <c r="D2398" i="1"/>
  <c r="E2397" i="1"/>
  <c r="C2399" i="1" l="1"/>
  <c r="B2400" i="1"/>
  <c r="D2399" i="1"/>
  <c r="E2398" i="1"/>
  <c r="C2400" i="1" l="1"/>
  <c r="B2401" i="1"/>
  <c r="D2400" i="1"/>
  <c r="E2399" i="1"/>
  <c r="C2401" i="1" l="1"/>
  <c r="B2402" i="1"/>
  <c r="D2401" i="1"/>
  <c r="E2400" i="1"/>
  <c r="C2402" i="1" l="1"/>
  <c r="B2403" i="1"/>
  <c r="D2402" i="1"/>
  <c r="E2401" i="1"/>
  <c r="C2403" i="1" l="1"/>
  <c r="B2404" i="1"/>
  <c r="D2403" i="1"/>
  <c r="E2402" i="1"/>
  <c r="C2404" i="1" l="1"/>
  <c r="B2405" i="1"/>
  <c r="D2404" i="1"/>
  <c r="E2403" i="1"/>
  <c r="C2405" i="1" l="1"/>
  <c r="B2406" i="1"/>
  <c r="D2405" i="1"/>
  <c r="E2404" i="1"/>
  <c r="C2406" i="1" l="1"/>
  <c r="B2407" i="1"/>
  <c r="D2406" i="1"/>
  <c r="E2405" i="1"/>
  <c r="C2407" i="1" l="1"/>
  <c r="B2408" i="1"/>
  <c r="D2407" i="1"/>
  <c r="E2406" i="1"/>
  <c r="C2408" i="1" l="1"/>
  <c r="B2409" i="1"/>
  <c r="D2408" i="1"/>
  <c r="E2407" i="1"/>
  <c r="C2409" i="1" l="1"/>
  <c r="B2410" i="1"/>
  <c r="D2409" i="1"/>
  <c r="E2408" i="1"/>
  <c r="C2410" i="1" l="1"/>
  <c r="B2411" i="1"/>
  <c r="D2410" i="1"/>
  <c r="E2409" i="1"/>
  <c r="C2411" i="1" l="1"/>
  <c r="B2412" i="1"/>
  <c r="D2411" i="1"/>
  <c r="E2410" i="1"/>
  <c r="C2412" i="1" l="1"/>
  <c r="B2413" i="1"/>
  <c r="D2412" i="1"/>
  <c r="E2411" i="1"/>
  <c r="C2413" i="1" l="1"/>
  <c r="B2414" i="1"/>
  <c r="D2413" i="1"/>
  <c r="E2412" i="1"/>
  <c r="C2414" i="1" l="1"/>
  <c r="B2415" i="1"/>
  <c r="D2414" i="1"/>
  <c r="E2413" i="1"/>
  <c r="C2415" i="1" l="1"/>
  <c r="B2416" i="1"/>
  <c r="D2415" i="1"/>
  <c r="E2414" i="1"/>
  <c r="C2416" i="1" l="1"/>
  <c r="B2417" i="1"/>
  <c r="D2416" i="1"/>
  <c r="E2415" i="1"/>
  <c r="C2417" i="1" l="1"/>
  <c r="B2418" i="1"/>
  <c r="D2417" i="1"/>
  <c r="E2416" i="1"/>
  <c r="C2418" i="1" l="1"/>
  <c r="B2419" i="1"/>
  <c r="D2418" i="1"/>
  <c r="E2417" i="1"/>
  <c r="C2419" i="1" l="1"/>
  <c r="B2420" i="1"/>
  <c r="D2419" i="1"/>
  <c r="E2418" i="1"/>
  <c r="C2420" i="1" l="1"/>
  <c r="B2421" i="1"/>
  <c r="D2420" i="1"/>
  <c r="E2419" i="1"/>
  <c r="C2421" i="1" l="1"/>
  <c r="B2422" i="1"/>
  <c r="D2421" i="1"/>
  <c r="E2420" i="1"/>
  <c r="C2422" i="1" l="1"/>
  <c r="B2423" i="1"/>
  <c r="D2422" i="1"/>
  <c r="E2421" i="1"/>
  <c r="C2423" i="1" l="1"/>
  <c r="B2424" i="1"/>
  <c r="D2423" i="1"/>
  <c r="E2422" i="1"/>
  <c r="C2424" i="1" l="1"/>
  <c r="B2425" i="1"/>
  <c r="D2424" i="1"/>
  <c r="E2423" i="1"/>
  <c r="C2425" i="1" l="1"/>
  <c r="B2426" i="1"/>
  <c r="D2425" i="1"/>
  <c r="E2424" i="1"/>
  <c r="C2426" i="1" l="1"/>
  <c r="B2427" i="1"/>
  <c r="D2426" i="1"/>
  <c r="E2425" i="1"/>
  <c r="C2427" i="1" l="1"/>
  <c r="B2428" i="1"/>
  <c r="D2427" i="1"/>
  <c r="E2426" i="1"/>
  <c r="C2428" i="1" l="1"/>
  <c r="B2429" i="1"/>
  <c r="D2428" i="1"/>
  <c r="E2427" i="1"/>
  <c r="C2429" i="1" l="1"/>
  <c r="B2430" i="1"/>
  <c r="D2429" i="1"/>
  <c r="E2428" i="1"/>
  <c r="C2430" i="1" l="1"/>
  <c r="B2431" i="1"/>
  <c r="D2430" i="1"/>
  <c r="E2429" i="1"/>
  <c r="C2431" i="1" l="1"/>
  <c r="B2432" i="1"/>
  <c r="D2431" i="1"/>
  <c r="E2430" i="1"/>
  <c r="C2432" i="1" l="1"/>
  <c r="B2433" i="1"/>
  <c r="D2432" i="1"/>
  <c r="E2431" i="1"/>
  <c r="C2433" i="1" l="1"/>
  <c r="B2434" i="1"/>
  <c r="D2433" i="1"/>
  <c r="E2432" i="1"/>
  <c r="C2434" i="1" l="1"/>
  <c r="B2435" i="1"/>
  <c r="D2434" i="1"/>
  <c r="E2433" i="1"/>
  <c r="C2435" i="1" l="1"/>
  <c r="B2436" i="1"/>
  <c r="D2435" i="1"/>
  <c r="E2434" i="1"/>
  <c r="C2436" i="1" l="1"/>
  <c r="B2437" i="1"/>
  <c r="D2436" i="1"/>
  <c r="E2435" i="1"/>
  <c r="C2437" i="1" l="1"/>
  <c r="B2438" i="1"/>
  <c r="D2437" i="1"/>
  <c r="E2436" i="1"/>
  <c r="C2438" i="1" l="1"/>
  <c r="B2439" i="1"/>
  <c r="D2438" i="1"/>
  <c r="E2437" i="1"/>
  <c r="C2439" i="1" l="1"/>
  <c r="B2440" i="1"/>
  <c r="D2439" i="1"/>
  <c r="E2438" i="1"/>
  <c r="C2440" i="1" l="1"/>
  <c r="B2441" i="1"/>
  <c r="D2440" i="1"/>
  <c r="E2439" i="1"/>
  <c r="C2441" i="1" l="1"/>
  <c r="B2442" i="1"/>
  <c r="D2441" i="1"/>
  <c r="E2440" i="1"/>
  <c r="C2442" i="1" l="1"/>
  <c r="B2443" i="1"/>
  <c r="D2442" i="1"/>
  <c r="E2441" i="1"/>
  <c r="C2443" i="1" l="1"/>
  <c r="B2444" i="1"/>
  <c r="D2443" i="1"/>
  <c r="E2442" i="1"/>
  <c r="C2444" i="1" l="1"/>
  <c r="B2445" i="1"/>
  <c r="D2444" i="1"/>
  <c r="E2443" i="1"/>
  <c r="C2445" i="1" l="1"/>
  <c r="B2446" i="1"/>
  <c r="D2445" i="1"/>
  <c r="E2444" i="1"/>
  <c r="C2446" i="1" l="1"/>
  <c r="B2447" i="1"/>
  <c r="D2446" i="1"/>
  <c r="E2445" i="1"/>
  <c r="C2447" i="1" l="1"/>
  <c r="B2448" i="1"/>
  <c r="D2447" i="1"/>
  <c r="E2446" i="1"/>
  <c r="C2448" i="1" l="1"/>
  <c r="B2449" i="1"/>
  <c r="D2448" i="1"/>
  <c r="E2447" i="1"/>
  <c r="C2449" i="1" l="1"/>
  <c r="B2450" i="1"/>
  <c r="D2449" i="1"/>
  <c r="E2448" i="1"/>
  <c r="C2450" i="1" l="1"/>
  <c r="B2451" i="1"/>
  <c r="D2450" i="1"/>
  <c r="E2449" i="1"/>
  <c r="C2451" i="1" l="1"/>
  <c r="B2452" i="1"/>
  <c r="D2451" i="1"/>
  <c r="E2450" i="1"/>
  <c r="C2452" i="1" l="1"/>
  <c r="B2453" i="1"/>
  <c r="D2452" i="1"/>
  <c r="E2451" i="1"/>
  <c r="C2453" i="1" l="1"/>
  <c r="B2454" i="1"/>
  <c r="D2453" i="1"/>
  <c r="E2452" i="1"/>
  <c r="C2454" i="1" l="1"/>
  <c r="B2455" i="1"/>
  <c r="D2454" i="1"/>
  <c r="E2453" i="1"/>
  <c r="C2455" i="1" l="1"/>
  <c r="B2456" i="1"/>
  <c r="D2455" i="1"/>
  <c r="E2454" i="1"/>
  <c r="C2456" i="1" l="1"/>
  <c r="B2457" i="1"/>
  <c r="D2456" i="1"/>
  <c r="E2455" i="1"/>
  <c r="C2457" i="1" l="1"/>
  <c r="B2458" i="1"/>
  <c r="D2457" i="1"/>
  <c r="E2456" i="1"/>
  <c r="C2458" i="1" l="1"/>
  <c r="B2459" i="1"/>
  <c r="D2458" i="1"/>
  <c r="E2457" i="1"/>
  <c r="C2459" i="1" l="1"/>
  <c r="B2460" i="1"/>
  <c r="D2459" i="1"/>
  <c r="E2458" i="1"/>
  <c r="C2460" i="1" l="1"/>
  <c r="B2461" i="1"/>
  <c r="D2460" i="1"/>
  <c r="E2459" i="1"/>
  <c r="C2461" i="1" l="1"/>
  <c r="B2462" i="1"/>
  <c r="D2461" i="1"/>
  <c r="E2460" i="1"/>
  <c r="C2462" i="1" l="1"/>
  <c r="B2463" i="1"/>
  <c r="D2462" i="1"/>
  <c r="E2461" i="1"/>
  <c r="C2463" i="1" l="1"/>
  <c r="B2464" i="1"/>
  <c r="D2463" i="1"/>
  <c r="E2462" i="1"/>
  <c r="C2464" i="1" l="1"/>
  <c r="B2465" i="1"/>
  <c r="D2464" i="1"/>
  <c r="E2463" i="1"/>
  <c r="C2465" i="1" l="1"/>
  <c r="B2466" i="1"/>
  <c r="D2465" i="1"/>
  <c r="E2464" i="1"/>
  <c r="C2466" i="1" l="1"/>
  <c r="B2467" i="1"/>
  <c r="D2466" i="1"/>
  <c r="E2465" i="1"/>
  <c r="C2467" i="1" l="1"/>
  <c r="B2468" i="1"/>
  <c r="D2467" i="1"/>
  <c r="E2466" i="1"/>
  <c r="C2468" i="1" l="1"/>
  <c r="B2469" i="1"/>
  <c r="D2468" i="1"/>
  <c r="E2467" i="1"/>
  <c r="C2469" i="1" l="1"/>
  <c r="B2470" i="1"/>
  <c r="D2469" i="1"/>
  <c r="E2468" i="1"/>
  <c r="C2470" i="1" l="1"/>
  <c r="B2471" i="1"/>
  <c r="D2470" i="1"/>
  <c r="E2469" i="1"/>
  <c r="C2471" i="1" l="1"/>
  <c r="B2472" i="1"/>
  <c r="D2471" i="1"/>
  <c r="E2470" i="1"/>
  <c r="C2472" i="1" l="1"/>
  <c r="B2473" i="1"/>
  <c r="D2472" i="1"/>
  <c r="E2471" i="1"/>
  <c r="C2473" i="1" l="1"/>
  <c r="B2474" i="1"/>
  <c r="D2473" i="1"/>
  <c r="E2472" i="1"/>
  <c r="C2474" i="1" l="1"/>
  <c r="B2475" i="1"/>
  <c r="D2474" i="1"/>
  <c r="E2473" i="1"/>
  <c r="C2475" i="1" l="1"/>
  <c r="B2476" i="1"/>
  <c r="D2475" i="1"/>
  <c r="E2474" i="1"/>
  <c r="C2476" i="1" l="1"/>
  <c r="B2477" i="1"/>
  <c r="D2476" i="1"/>
  <c r="E2475" i="1"/>
  <c r="C2477" i="1" l="1"/>
  <c r="B2478" i="1"/>
  <c r="D2477" i="1"/>
  <c r="E2476" i="1"/>
  <c r="C2478" i="1" l="1"/>
  <c r="B2479" i="1"/>
  <c r="D2478" i="1"/>
  <c r="E2477" i="1"/>
  <c r="C2479" i="1" l="1"/>
  <c r="B2480" i="1"/>
  <c r="D2479" i="1"/>
  <c r="E2478" i="1"/>
  <c r="C2480" i="1" l="1"/>
  <c r="B2481" i="1"/>
  <c r="D2480" i="1"/>
  <c r="E2479" i="1"/>
  <c r="C2481" i="1" l="1"/>
  <c r="B2482" i="1"/>
  <c r="D2481" i="1"/>
  <c r="E2480" i="1"/>
  <c r="C2482" i="1" l="1"/>
  <c r="B2483" i="1"/>
  <c r="D2482" i="1"/>
  <c r="E2481" i="1"/>
  <c r="C2483" i="1" l="1"/>
  <c r="B2484" i="1"/>
  <c r="D2483" i="1"/>
  <c r="E2482" i="1"/>
  <c r="C2484" i="1" l="1"/>
  <c r="B2485" i="1"/>
  <c r="D2484" i="1"/>
  <c r="E2483" i="1"/>
  <c r="C2485" i="1" l="1"/>
  <c r="B2486" i="1"/>
  <c r="D2485" i="1"/>
  <c r="E2484" i="1"/>
  <c r="C2486" i="1" l="1"/>
  <c r="B2487" i="1"/>
  <c r="D2486" i="1"/>
  <c r="E2485" i="1"/>
  <c r="C2487" i="1" l="1"/>
  <c r="B2488" i="1"/>
  <c r="D2487" i="1"/>
  <c r="E2486" i="1"/>
  <c r="C2488" i="1" l="1"/>
  <c r="B2489" i="1"/>
  <c r="D2488" i="1"/>
  <c r="E2487" i="1"/>
  <c r="C2489" i="1" l="1"/>
  <c r="B2490" i="1"/>
  <c r="D2489" i="1"/>
  <c r="E2488" i="1"/>
  <c r="C2490" i="1" l="1"/>
  <c r="B2491" i="1"/>
  <c r="D2490" i="1"/>
  <c r="E2489" i="1"/>
  <c r="C2491" i="1" l="1"/>
  <c r="B2492" i="1"/>
  <c r="D2491" i="1"/>
  <c r="E2490" i="1"/>
  <c r="C2492" i="1" l="1"/>
  <c r="B2493" i="1"/>
  <c r="D2492" i="1"/>
  <c r="E2491" i="1"/>
  <c r="C2493" i="1" l="1"/>
  <c r="B2494" i="1"/>
  <c r="D2493" i="1"/>
  <c r="E2492" i="1"/>
  <c r="C2494" i="1" l="1"/>
  <c r="B2495" i="1"/>
  <c r="D2494" i="1"/>
  <c r="E2493" i="1"/>
  <c r="C2495" i="1" l="1"/>
  <c r="B2496" i="1"/>
  <c r="D2495" i="1"/>
  <c r="E2494" i="1"/>
  <c r="C2496" i="1" l="1"/>
  <c r="B2497" i="1"/>
  <c r="D2496" i="1"/>
  <c r="E2495" i="1"/>
  <c r="C2497" i="1" l="1"/>
  <c r="B2498" i="1"/>
  <c r="D2497" i="1"/>
  <c r="E2496" i="1"/>
  <c r="C2498" i="1" l="1"/>
  <c r="B2499" i="1"/>
  <c r="D2498" i="1"/>
  <c r="E2497" i="1"/>
  <c r="C2499" i="1" l="1"/>
  <c r="B2500" i="1"/>
  <c r="D2499" i="1"/>
  <c r="E2498" i="1"/>
  <c r="C2500" i="1" l="1"/>
  <c r="B2501" i="1"/>
  <c r="D2500" i="1"/>
  <c r="E2499" i="1"/>
  <c r="C2501" i="1" l="1"/>
  <c r="B2502" i="1"/>
  <c r="D2501" i="1"/>
  <c r="E2500" i="1"/>
  <c r="C2502" i="1" l="1"/>
  <c r="B2503" i="1"/>
  <c r="D2502" i="1"/>
  <c r="E2501" i="1"/>
  <c r="C2503" i="1" l="1"/>
  <c r="B2504" i="1"/>
  <c r="D2503" i="1"/>
  <c r="E2502" i="1"/>
  <c r="C2504" i="1" l="1"/>
  <c r="B2505" i="1"/>
  <c r="D2504" i="1"/>
  <c r="E2503" i="1"/>
  <c r="C2505" i="1" l="1"/>
  <c r="B2506" i="1"/>
  <c r="D2505" i="1"/>
  <c r="E2504" i="1"/>
  <c r="C2506" i="1" l="1"/>
  <c r="B2507" i="1"/>
  <c r="D2506" i="1"/>
  <c r="E2505" i="1"/>
  <c r="C2507" i="1" l="1"/>
  <c r="B2508" i="1"/>
  <c r="D2507" i="1"/>
  <c r="E2506" i="1"/>
  <c r="C2508" i="1" l="1"/>
  <c r="B2509" i="1"/>
  <c r="D2508" i="1"/>
  <c r="E2507" i="1"/>
  <c r="C2509" i="1" l="1"/>
  <c r="B2510" i="1"/>
  <c r="D2509" i="1"/>
  <c r="E2508" i="1"/>
  <c r="C2510" i="1" l="1"/>
  <c r="B2511" i="1"/>
  <c r="D2510" i="1"/>
  <c r="E2509" i="1"/>
  <c r="C2511" i="1" l="1"/>
  <c r="B2512" i="1"/>
  <c r="D2511" i="1"/>
  <c r="E2510" i="1"/>
  <c r="C2512" i="1" l="1"/>
  <c r="D2512" i="1"/>
  <c r="B2513" i="1"/>
  <c r="E2511" i="1"/>
  <c r="C2513" i="1" l="1"/>
  <c r="D2513" i="1"/>
  <c r="B2514" i="1"/>
  <c r="E2512" i="1"/>
  <c r="C2514" i="1" l="1"/>
  <c r="D2514" i="1"/>
  <c r="B2515" i="1"/>
  <c r="E2513" i="1"/>
  <c r="C2515" i="1" l="1"/>
  <c r="D2515" i="1"/>
  <c r="B2516" i="1"/>
  <c r="E2514" i="1"/>
  <c r="C2516" i="1" l="1"/>
  <c r="D2516" i="1"/>
  <c r="B2517" i="1"/>
  <c r="E2515" i="1"/>
  <c r="C2517" i="1" l="1"/>
  <c r="D2517" i="1"/>
  <c r="B2518" i="1"/>
  <c r="E2516" i="1"/>
  <c r="C2518" i="1" l="1"/>
  <c r="D2518" i="1"/>
  <c r="B2519" i="1"/>
  <c r="E2517" i="1"/>
  <c r="C2519" i="1" l="1"/>
  <c r="D2519" i="1"/>
  <c r="B2520" i="1"/>
  <c r="E2518" i="1"/>
  <c r="C2520" i="1" l="1"/>
  <c r="D2520" i="1"/>
  <c r="B2521" i="1"/>
  <c r="E2519" i="1"/>
  <c r="C2521" i="1" l="1"/>
  <c r="D2521" i="1"/>
  <c r="B2522" i="1"/>
  <c r="E2520" i="1"/>
  <c r="C2522" i="1" l="1"/>
  <c r="D2522" i="1"/>
  <c r="B2523" i="1"/>
  <c r="E2521" i="1"/>
  <c r="C2523" i="1" l="1"/>
  <c r="D2523" i="1"/>
  <c r="B2524" i="1"/>
  <c r="E2522" i="1"/>
  <c r="C2524" i="1" l="1"/>
  <c r="D2524" i="1"/>
  <c r="B2525" i="1"/>
  <c r="E2523" i="1"/>
  <c r="C2525" i="1" l="1"/>
  <c r="D2525" i="1"/>
  <c r="B2526" i="1"/>
  <c r="E2524" i="1"/>
  <c r="C2526" i="1" l="1"/>
  <c r="D2526" i="1"/>
  <c r="B2527" i="1"/>
  <c r="E2525" i="1"/>
  <c r="C2527" i="1" l="1"/>
  <c r="D2527" i="1"/>
  <c r="B2528" i="1"/>
  <c r="E2526" i="1"/>
  <c r="C2528" i="1" l="1"/>
  <c r="D2528" i="1"/>
  <c r="B2529" i="1"/>
  <c r="E2527" i="1"/>
  <c r="C2529" i="1" l="1"/>
  <c r="D2529" i="1"/>
  <c r="B2530" i="1"/>
  <c r="E2528" i="1"/>
  <c r="C2530" i="1" l="1"/>
  <c r="D2530" i="1"/>
  <c r="B2531" i="1"/>
  <c r="E2529" i="1"/>
  <c r="C2531" i="1" l="1"/>
  <c r="D2531" i="1"/>
  <c r="B2532" i="1"/>
  <c r="E2530" i="1"/>
  <c r="C2532" i="1" l="1"/>
  <c r="D2532" i="1"/>
  <c r="B2533" i="1"/>
  <c r="E2531" i="1"/>
  <c r="C2533" i="1" l="1"/>
  <c r="D2533" i="1"/>
  <c r="B2534" i="1"/>
  <c r="E2532" i="1"/>
  <c r="C2534" i="1" l="1"/>
  <c r="D2534" i="1"/>
  <c r="B2535" i="1"/>
  <c r="E2533" i="1"/>
  <c r="C2535" i="1" l="1"/>
  <c r="D2535" i="1"/>
  <c r="B2536" i="1"/>
  <c r="E2534" i="1"/>
  <c r="C2536" i="1" l="1"/>
  <c r="D2536" i="1"/>
  <c r="B2537" i="1"/>
  <c r="E2535" i="1"/>
  <c r="C2537" i="1" l="1"/>
  <c r="D2537" i="1"/>
  <c r="B2538" i="1"/>
  <c r="E2536" i="1"/>
  <c r="C2538" i="1" l="1"/>
  <c r="D2538" i="1"/>
  <c r="B2539" i="1"/>
  <c r="E2537" i="1"/>
  <c r="C2539" i="1" l="1"/>
  <c r="D2539" i="1"/>
  <c r="B2540" i="1"/>
  <c r="E2538" i="1"/>
  <c r="C2540" i="1" l="1"/>
  <c r="D2540" i="1"/>
  <c r="B2541" i="1"/>
  <c r="E2539" i="1"/>
  <c r="C2541" i="1" l="1"/>
  <c r="D2541" i="1"/>
  <c r="B2542" i="1"/>
  <c r="E2540" i="1"/>
  <c r="C2542" i="1" l="1"/>
  <c r="D2542" i="1"/>
  <c r="B2543" i="1"/>
  <c r="E2541" i="1"/>
  <c r="C2543" i="1" l="1"/>
  <c r="D2543" i="1"/>
  <c r="B2544" i="1"/>
  <c r="E2542" i="1"/>
  <c r="C2544" i="1" l="1"/>
  <c r="D2544" i="1"/>
  <c r="B2545" i="1"/>
  <c r="E2543" i="1"/>
  <c r="C2545" i="1" l="1"/>
  <c r="D2545" i="1"/>
  <c r="B2546" i="1"/>
  <c r="E2544" i="1"/>
  <c r="C2546" i="1" l="1"/>
  <c r="D2546" i="1"/>
  <c r="B2547" i="1"/>
  <c r="E2545" i="1"/>
  <c r="C2547" i="1" l="1"/>
  <c r="D2547" i="1"/>
  <c r="B2548" i="1"/>
  <c r="E2546" i="1"/>
  <c r="C2548" i="1" l="1"/>
  <c r="D2548" i="1"/>
  <c r="B2549" i="1"/>
  <c r="E2547" i="1"/>
  <c r="C2549" i="1" l="1"/>
  <c r="D2549" i="1"/>
  <c r="B2550" i="1"/>
  <c r="E2548" i="1"/>
  <c r="C2550" i="1" l="1"/>
  <c r="D2550" i="1"/>
  <c r="B2551" i="1"/>
  <c r="E2549" i="1"/>
  <c r="C2551" i="1" l="1"/>
  <c r="D2551" i="1"/>
  <c r="B2552" i="1"/>
  <c r="E2550" i="1"/>
  <c r="C2552" i="1" l="1"/>
  <c r="D2552" i="1"/>
  <c r="B2553" i="1"/>
  <c r="E2551" i="1"/>
  <c r="C2553" i="1" l="1"/>
  <c r="D2553" i="1"/>
  <c r="B2554" i="1"/>
  <c r="E2552" i="1"/>
  <c r="C2554" i="1" l="1"/>
  <c r="D2554" i="1"/>
  <c r="B2555" i="1"/>
  <c r="E2553" i="1"/>
  <c r="C2555" i="1" l="1"/>
  <c r="D2555" i="1"/>
  <c r="B2556" i="1"/>
  <c r="E2554" i="1"/>
  <c r="C2556" i="1" l="1"/>
  <c r="D2556" i="1"/>
  <c r="B2557" i="1"/>
  <c r="E2555" i="1"/>
  <c r="C2557" i="1" l="1"/>
  <c r="D2557" i="1"/>
  <c r="B2558" i="1"/>
  <c r="E2556" i="1"/>
  <c r="C2558" i="1" l="1"/>
  <c r="D2558" i="1"/>
  <c r="B2559" i="1"/>
  <c r="E2557" i="1"/>
  <c r="C2559" i="1" l="1"/>
  <c r="D2559" i="1"/>
  <c r="B2560" i="1"/>
  <c r="E2558" i="1"/>
  <c r="C2560" i="1" l="1"/>
  <c r="D2560" i="1"/>
  <c r="B2561" i="1"/>
  <c r="E2559" i="1"/>
  <c r="C2561" i="1" l="1"/>
  <c r="D2561" i="1"/>
  <c r="B2562" i="1"/>
  <c r="E2560" i="1"/>
  <c r="C2562" i="1" l="1"/>
  <c r="D2562" i="1"/>
  <c r="B2563" i="1"/>
  <c r="E2561" i="1"/>
  <c r="C2563" i="1" l="1"/>
  <c r="D2563" i="1"/>
  <c r="B2564" i="1"/>
  <c r="E2562" i="1"/>
  <c r="C2564" i="1" l="1"/>
  <c r="D2564" i="1"/>
  <c r="B2565" i="1"/>
  <c r="E2563" i="1"/>
  <c r="C2565" i="1" l="1"/>
  <c r="D2565" i="1"/>
  <c r="B2566" i="1"/>
  <c r="E2564" i="1"/>
  <c r="C2566" i="1" l="1"/>
  <c r="D2566" i="1"/>
  <c r="B2567" i="1"/>
  <c r="E2565" i="1"/>
  <c r="C2567" i="1" l="1"/>
  <c r="D2567" i="1"/>
  <c r="B2568" i="1"/>
  <c r="E2566" i="1"/>
  <c r="C2568" i="1" l="1"/>
  <c r="D2568" i="1"/>
  <c r="B2569" i="1"/>
  <c r="E2567" i="1"/>
  <c r="C2569" i="1" l="1"/>
  <c r="D2569" i="1"/>
  <c r="B2570" i="1"/>
  <c r="E2568" i="1"/>
  <c r="C2570" i="1" l="1"/>
  <c r="D2570" i="1"/>
  <c r="B2571" i="1"/>
  <c r="E2569" i="1"/>
  <c r="C2571" i="1" l="1"/>
  <c r="D2571" i="1"/>
  <c r="B2572" i="1"/>
  <c r="E2570" i="1"/>
  <c r="C2572" i="1" l="1"/>
  <c r="D2572" i="1"/>
  <c r="B2573" i="1"/>
  <c r="E2571" i="1"/>
  <c r="C2573" i="1" l="1"/>
  <c r="D2573" i="1"/>
  <c r="B2574" i="1"/>
  <c r="E2572" i="1"/>
  <c r="C2574" i="1" l="1"/>
  <c r="D2574" i="1"/>
  <c r="B2575" i="1"/>
  <c r="E2573" i="1"/>
  <c r="C2575" i="1" l="1"/>
  <c r="D2575" i="1"/>
  <c r="B2576" i="1"/>
  <c r="E2574" i="1"/>
  <c r="C2576" i="1" l="1"/>
  <c r="D2576" i="1"/>
  <c r="B2577" i="1"/>
  <c r="E2575" i="1"/>
  <c r="C2577" i="1" l="1"/>
  <c r="D2577" i="1"/>
  <c r="B2578" i="1"/>
  <c r="E2576" i="1"/>
  <c r="C2578" i="1" l="1"/>
  <c r="D2578" i="1"/>
  <c r="B2579" i="1"/>
  <c r="E2577" i="1"/>
  <c r="C2579" i="1" l="1"/>
  <c r="D2579" i="1"/>
  <c r="B2580" i="1"/>
  <c r="E2578" i="1"/>
  <c r="C2580" i="1" l="1"/>
  <c r="D2580" i="1"/>
  <c r="B2581" i="1"/>
  <c r="E2579" i="1"/>
  <c r="C2581" i="1" l="1"/>
  <c r="D2581" i="1"/>
  <c r="B2582" i="1"/>
  <c r="E2580" i="1"/>
  <c r="C2582" i="1" l="1"/>
  <c r="D2582" i="1"/>
  <c r="B2583" i="1"/>
  <c r="E2581" i="1"/>
  <c r="C2583" i="1" l="1"/>
  <c r="D2583" i="1"/>
  <c r="B2584" i="1"/>
  <c r="E2582" i="1"/>
  <c r="C2584" i="1" l="1"/>
  <c r="D2584" i="1"/>
  <c r="B2585" i="1"/>
  <c r="E2583" i="1"/>
  <c r="C2585" i="1" l="1"/>
  <c r="D2585" i="1"/>
  <c r="B2586" i="1"/>
  <c r="E2584" i="1"/>
  <c r="C2586" i="1" l="1"/>
  <c r="D2586" i="1"/>
  <c r="B2587" i="1"/>
  <c r="E2585" i="1"/>
  <c r="C2587" i="1" l="1"/>
  <c r="D2587" i="1"/>
  <c r="B2588" i="1"/>
  <c r="E2586" i="1"/>
  <c r="C2588" i="1" l="1"/>
  <c r="D2588" i="1"/>
  <c r="B2589" i="1"/>
  <c r="E2587" i="1"/>
  <c r="C2589" i="1" l="1"/>
  <c r="D2589" i="1"/>
  <c r="B2590" i="1"/>
  <c r="E2588" i="1"/>
  <c r="C2590" i="1" l="1"/>
  <c r="D2590" i="1"/>
  <c r="B2591" i="1"/>
  <c r="E2589" i="1"/>
  <c r="C2591" i="1" l="1"/>
  <c r="D2591" i="1"/>
  <c r="B2592" i="1"/>
  <c r="E2590" i="1"/>
  <c r="C2592" i="1" l="1"/>
  <c r="D2592" i="1"/>
  <c r="B2593" i="1"/>
  <c r="E2591" i="1"/>
  <c r="C2593" i="1" l="1"/>
  <c r="D2593" i="1"/>
  <c r="B2594" i="1"/>
  <c r="E2592" i="1"/>
  <c r="C2594" i="1" l="1"/>
  <c r="D2594" i="1"/>
  <c r="B2595" i="1"/>
  <c r="E2593" i="1"/>
  <c r="C2595" i="1" l="1"/>
  <c r="D2595" i="1"/>
  <c r="B2596" i="1"/>
  <c r="E2594" i="1"/>
  <c r="C2596" i="1" l="1"/>
  <c r="D2596" i="1"/>
  <c r="B2597" i="1"/>
  <c r="E2595" i="1"/>
  <c r="C2597" i="1" l="1"/>
  <c r="D2597" i="1"/>
  <c r="B2598" i="1"/>
  <c r="E2596" i="1"/>
  <c r="C2598" i="1" l="1"/>
  <c r="D2598" i="1"/>
  <c r="B2599" i="1"/>
  <c r="E2597" i="1"/>
  <c r="C2599" i="1" l="1"/>
  <c r="D2599" i="1"/>
  <c r="B2600" i="1"/>
  <c r="E2598" i="1"/>
  <c r="C2600" i="1" l="1"/>
  <c r="D2600" i="1"/>
  <c r="B2601" i="1"/>
  <c r="E2599" i="1"/>
  <c r="C2601" i="1" l="1"/>
  <c r="D2601" i="1"/>
  <c r="B2602" i="1"/>
  <c r="E2600" i="1"/>
  <c r="C2602" i="1" l="1"/>
  <c r="D2602" i="1"/>
  <c r="B2603" i="1"/>
  <c r="E2601" i="1"/>
  <c r="C2603" i="1" l="1"/>
  <c r="D2603" i="1"/>
  <c r="B2604" i="1"/>
  <c r="E2602" i="1"/>
  <c r="C2604" i="1" l="1"/>
  <c r="D2604" i="1"/>
  <c r="B2605" i="1"/>
  <c r="E2603" i="1"/>
  <c r="C2605" i="1" l="1"/>
  <c r="D2605" i="1"/>
  <c r="B2606" i="1"/>
  <c r="E2604" i="1"/>
  <c r="C2606" i="1" l="1"/>
  <c r="D2606" i="1"/>
  <c r="B2607" i="1"/>
  <c r="E2605" i="1"/>
  <c r="C2607" i="1" l="1"/>
  <c r="D2607" i="1"/>
  <c r="B2608" i="1"/>
  <c r="E2606" i="1"/>
  <c r="C2608" i="1" l="1"/>
  <c r="D2608" i="1"/>
  <c r="B2609" i="1"/>
  <c r="E2607" i="1"/>
  <c r="C2609" i="1" l="1"/>
  <c r="D2609" i="1"/>
  <c r="B2610" i="1"/>
  <c r="E2608" i="1"/>
  <c r="C2610" i="1" l="1"/>
  <c r="D2610" i="1"/>
  <c r="B2611" i="1"/>
  <c r="E2609" i="1"/>
  <c r="C2611" i="1" l="1"/>
  <c r="D2611" i="1"/>
  <c r="B2612" i="1"/>
  <c r="E2610" i="1"/>
  <c r="C2612" i="1" l="1"/>
  <c r="D2612" i="1"/>
  <c r="B2613" i="1"/>
  <c r="E2611" i="1"/>
  <c r="C2613" i="1" l="1"/>
  <c r="D2613" i="1"/>
  <c r="B2614" i="1"/>
  <c r="E2612" i="1"/>
  <c r="C2614" i="1" l="1"/>
  <c r="D2614" i="1"/>
  <c r="B2615" i="1"/>
  <c r="E2613" i="1"/>
  <c r="C2615" i="1" l="1"/>
  <c r="D2615" i="1"/>
  <c r="B2616" i="1"/>
  <c r="E2614" i="1"/>
  <c r="C2616" i="1" l="1"/>
  <c r="D2616" i="1"/>
  <c r="B2617" i="1"/>
  <c r="E2615" i="1"/>
  <c r="C2617" i="1" l="1"/>
  <c r="D2617" i="1"/>
  <c r="B2618" i="1"/>
  <c r="E2616" i="1"/>
  <c r="C2618" i="1" l="1"/>
  <c r="D2618" i="1"/>
  <c r="B2619" i="1"/>
  <c r="E2617" i="1"/>
  <c r="C2619" i="1" l="1"/>
  <c r="D2619" i="1"/>
  <c r="B2620" i="1"/>
  <c r="E2618" i="1"/>
  <c r="C2620" i="1" l="1"/>
  <c r="D2620" i="1"/>
  <c r="B2621" i="1"/>
  <c r="E2619" i="1"/>
  <c r="C2621" i="1" l="1"/>
  <c r="D2621" i="1"/>
  <c r="B2622" i="1"/>
  <c r="E2620" i="1"/>
  <c r="C2622" i="1" l="1"/>
  <c r="D2622" i="1"/>
  <c r="B2623" i="1"/>
  <c r="E2621" i="1"/>
  <c r="C2623" i="1" l="1"/>
  <c r="D2623" i="1"/>
  <c r="B2624" i="1"/>
  <c r="E2622" i="1"/>
  <c r="C2624" i="1" l="1"/>
  <c r="D2624" i="1"/>
  <c r="B2625" i="1"/>
  <c r="E2623" i="1"/>
  <c r="C2625" i="1" l="1"/>
  <c r="D2625" i="1"/>
  <c r="B2626" i="1"/>
  <c r="E2624" i="1"/>
  <c r="C2626" i="1" l="1"/>
  <c r="D2626" i="1"/>
  <c r="B2627" i="1"/>
  <c r="E2625" i="1"/>
  <c r="C2627" i="1" l="1"/>
  <c r="D2627" i="1"/>
  <c r="B2628" i="1"/>
  <c r="E2626" i="1"/>
  <c r="C2628" i="1" l="1"/>
  <c r="D2628" i="1"/>
  <c r="B2629" i="1"/>
  <c r="E2627" i="1"/>
  <c r="C2629" i="1" l="1"/>
  <c r="D2629" i="1"/>
  <c r="B2630" i="1"/>
  <c r="E2628" i="1"/>
  <c r="C2630" i="1" l="1"/>
  <c r="D2630" i="1"/>
  <c r="B2631" i="1"/>
  <c r="E2629" i="1"/>
  <c r="C2631" i="1" l="1"/>
  <c r="D2631" i="1"/>
  <c r="B2632" i="1"/>
  <c r="E2630" i="1"/>
  <c r="C2632" i="1" l="1"/>
  <c r="D2632" i="1"/>
  <c r="B2633" i="1"/>
  <c r="E2631" i="1"/>
  <c r="C2633" i="1" l="1"/>
  <c r="D2633" i="1"/>
  <c r="B2634" i="1"/>
  <c r="E2632" i="1"/>
  <c r="C2634" i="1" l="1"/>
  <c r="D2634" i="1"/>
  <c r="B2635" i="1"/>
  <c r="E2633" i="1"/>
  <c r="C2635" i="1" l="1"/>
  <c r="D2635" i="1"/>
  <c r="B2636" i="1"/>
  <c r="E2634" i="1"/>
  <c r="C2636" i="1" l="1"/>
  <c r="D2636" i="1"/>
  <c r="B2637" i="1"/>
  <c r="E2635" i="1"/>
  <c r="C2637" i="1" l="1"/>
  <c r="D2637" i="1"/>
  <c r="B2638" i="1"/>
  <c r="E2636" i="1"/>
  <c r="C2638" i="1" l="1"/>
  <c r="D2638" i="1"/>
  <c r="B2639" i="1"/>
  <c r="E2637" i="1"/>
  <c r="C2639" i="1" l="1"/>
  <c r="D2639" i="1"/>
  <c r="B2640" i="1"/>
  <c r="E2638" i="1"/>
  <c r="C2640" i="1" l="1"/>
  <c r="D2640" i="1"/>
  <c r="B2641" i="1"/>
  <c r="E2639" i="1"/>
  <c r="C2641" i="1" l="1"/>
  <c r="D2641" i="1"/>
  <c r="B2642" i="1"/>
  <c r="E2640" i="1"/>
  <c r="C2642" i="1" l="1"/>
  <c r="D2642" i="1"/>
  <c r="B2643" i="1"/>
  <c r="E2641" i="1"/>
  <c r="C2643" i="1" l="1"/>
  <c r="D2643" i="1"/>
  <c r="B2644" i="1"/>
  <c r="E2642" i="1"/>
  <c r="C2644" i="1" l="1"/>
  <c r="D2644" i="1"/>
  <c r="B2645" i="1"/>
  <c r="E2643" i="1"/>
  <c r="C2645" i="1" l="1"/>
  <c r="D2645" i="1"/>
  <c r="B2646" i="1"/>
  <c r="E2644" i="1"/>
  <c r="C2646" i="1" l="1"/>
  <c r="D2646" i="1"/>
  <c r="B2647" i="1"/>
  <c r="E2645" i="1"/>
  <c r="C2647" i="1" l="1"/>
  <c r="D2647" i="1"/>
  <c r="B2648" i="1"/>
  <c r="E2646" i="1"/>
  <c r="C2648" i="1" l="1"/>
  <c r="D2648" i="1"/>
  <c r="B2649" i="1"/>
  <c r="E2647" i="1"/>
  <c r="C2649" i="1" l="1"/>
  <c r="D2649" i="1"/>
  <c r="B2650" i="1"/>
  <c r="E2648" i="1"/>
  <c r="C2650" i="1" l="1"/>
  <c r="D2650" i="1"/>
  <c r="B2651" i="1"/>
  <c r="E2649" i="1"/>
  <c r="C2651" i="1" l="1"/>
  <c r="D2651" i="1"/>
  <c r="B2652" i="1"/>
  <c r="E2650" i="1"/>
  <c r="C2652" i="1" l="1"/>
  <c r="D2652" i="1"/>
  <c r="B2653" i="1"/>
  <c r="E2651" i="1"/>
  <c r="C2653" i="1" l="1"/>
  <c r="D2653" i="1"/>
  <c r="B2654" i="1"/>
  <c r="E2652" i="1"/>
  <c r="C2654" i="1" l="1"/>
  <c r="D2654" i="1"/>
  <c r="B2655" i="1"/>
  <c r="E2653" i="1"/>
  <c r="C2655" i="1" l="1"/>
  <c r="D2655" i="1"/>
  <c r="B2656" i="1"/>
  <c r="E2654" i="1"/>
  <c r="C2656" i="1" l="1"/>
  <c r="D2656" i="1"/>
  <c r="B2657" i="1"/>
  <c r="E2655" i="1"/>
  <c r="C2657" i="1" l="1"/>
  <c r="D2657" i="1"/>
  <c r="B2658" i="1"/>
  <c r="E2656" i="1"/>
  <c r="C2658" i="1" l="1"/>
  <c r="D2658" i="1"/>
  <c r="B2659" i="1"/>
  <c r="E2657" i="1"/>
  <c r="C2659" i="1" l="1"/>
  <c r="D2659" i="1"/>
  <c r="B2660" i="1"/>
  <c r="E2658" i="1"/>
  <c r="C2660" i="1" l="1"/>
  <c r="D2660" i="1"/>
  <c r="B2661" i="1"/>
  <c r="E2659" i="1"/>
  <c r="C2661" i="1" l="1"/>
  <c r="D2661" i="1"/>
  <c r="B2662" i="1"/>
  <c r="E2660" i="1"/>
  <c r="C2662" i="1" l="1"/>
  <c r="D2662" i="1"/>
  <c r="B2663" i="1"/>
  <c r="E2661" i="1"/>
  <c r="C2663" i="1" l="1"/>
  <c r="D2663" i="1"/>
  <c r="B2664" i="1"/>
  <c r="E2662" i="1"/>
  <c r="C2664" i="1" l="1"/>
  <c r="D2664" i="1"/>
  <c r="B2665" i="1"/>
  <c r="E2663" i="1"/>
  <c r="C2665" i="1" l="1"/>
  <c r="D2665" i="1"/>
  <c r="B2666" i="1"/>
  <c r="E2664" i="1"/>
  <c r="C2666" i="1" l="1"/>
  <c r="D2666" i="1"/>
  <c r="B2667" i="1"/>
  <c r="E2665" i="1"/>
  <c r="C2667" i="1" l="1"/>
  <c r="D2667" i="1"/>
  <c r="B2668" i="1"/>
  <c r="E2666" i="1"/>
  <c r="C2668" i="1" l="1"/>
  <c r="D2668" i="1"/>
  <c r="B2669" i="1"/>
  <c r="E2667" i="1"/>
  <c r="C2669" i="1" l="1"/>
  <c r="D2669" i="1"/>
  <c r="B2670" i="1"/>
  <c r="E2668" i="1"/>
  <c r="C2670" i="1" l="1"/>
  <c r="D2670" i="1"/>
  <c r="B2671" i="1"/>
  <c r="E2669" i="1"/>
  <c r="C2671" i="1" l="1"/>
  <c r="D2671" i="1"/>
  <c r="B2672" i="1"/>
  <c r="E2670" i="1"/>
  <c r="C2672" i="1" l="1"/>
  <c r="D2672" i="1"/>
  <c r="B2673" i="1"/>
  <c r="E2671" i="1"/>
  <c r="C2673" i="1" l="1"/>
  <c r="D2673" i="1"/>
  <c r="B2674" i="1"/>
  <c r="E2672" i="1"/>
  <c r="C2674" i="1" l="1"/>
  <c r="D2674" i="1"/>
  <c r="B2675" i="1"/>
  <c r="E2673" i="1"/>
  <c r="C2675" i="1" l="1"/>
  <c r="D2675" i="1"/>
  <c r="B2676" i="1"/>
  <c r="E2674" i="1"/>
  <c r="C2676" i="1" l="1"/>
  <c r="D2676" i="1"/>
  <c r="B2677" i="1"/>
  <c r="E2675" i="1"/>
  <c r="C2677" i="1" l="1"/>
  <c r="D2677" i="1"/>
  <c r="B2678" i="1"/>
  <c r="E2676" i="1"/>
  <c r="C2678" i="1" l="1"/>
  <c r="D2678" i="1"/>
  <c r="B2679" i="1"/>
  <c r="E2677" i="1"/>
  <c r="C2679" i="1" l="1"/>
  <c r="D2679" i="1"/>
  <c r="B2680" i="1"/>
  <c r="E2678" i="1"/>
  <c r="C2680" i="1" l="1"/>
  <c r="D2680" i="1"/>
  <c r="B2681" i="1"/>
  <c r="E2679" i="1"/>
  <c r="C2681" i="1" l="1"/>
  <c r="D2681" i="1"/>
  <c r="B2682" i="1"/>
  <c r="E2680" i="1"/>
  <c r="C2682" i="1" l="1"/>
  <c r="D2682" i="1"/>
  <c r="B2683" i="1"/>
  <c r="E2681" i="1"/>
  <c r="C2683" i="1" l="1"/>
  <c r="D2683" i="1"/>
  <c r="B2684" i="1"/>
  <c r="E2682" i="1"/>
  <c r="C2684" i="1" l="1"/>
  <c r="D2684" i="1"/>
  <c r="B2685" i="1"/>
  <c r="E2683" i="1"/>
  <c r="C2685" i="1" l="1"/>
  <c r="D2685" i="1"/>
  <c r="B2686" i="1"/>
  <c r="E2684" i="1"/>
  <c r="C2686" i="1" l="1"/>
  <c r="D2686" i="1"/>
  <c r="B2687" i="1"/>
  <c r="E2685" i="1"/>
  <c r="C2687" i="1" l="1"/>
  <c r="D2687" i="1"/>
  <c r="B2688" i="1"/>
  <c r="E2686" i="1"/>
  <c r="C2688" i="1" l="1"/>
  <c r="D2688" i="1"/>
  <c r="B2689" i="1"/>
  <c r="E2687" i="1"/>
  <c r="C2689" i="1" l="1"/>
  <c r="D2689" i="1"/>
  <c r="B2690" i="1"/>
  <c r="E2688" i="1"/>
  <c r="C2690" i="1" l="1"/>
  <c r="D2690" i="1"/>
  <c r="B2691" i="1"/>
  <c r="E2689" i="1"/>
  <c r="C2691" i="1" l="1"/>
  <c r="D2691" i="1"/>
  <c r="B2692" i="1"/>
  <c r="E2690" i="1"/>
  <c r="C2692" i="1" l="1"/>
  <c r="D2692" i="1"/>
  <c r="B2693" i="1"/>
  <c r="E2691" i="1"/>
  <c r="C2693" i="1" l="1"/>
  <c r="D2693" i="1"/>
  <c r="B2694" i="1"/>
  <c r="E2692" i="1"/>
  <c r="C2694" i="1" l="1"/>
  <c r="D2694" i="1"/>
  <c r="B2695" i="1"/>
  <c r="E2693" i="1"/>
  <c r="C2695" i="1" l="1"/>
  <c r="D2695" i="1"/>
  <c r="B2696" i="1"/>
  <c r="E2694" i="1"/>
  <c r="C2696" i="1" l="1"/>
  <c r="D2696" i="1"/>
  <c r="B2697" i="1"/>
  <c r="E2695" i="1"/>
  <c r="C2697" i="1" l="1"/>
  <c r="D2697" i="1"/>
  <c r="B2698" i="1"/>
  <c r="E2696" i="1"/>
  <c r="C2698" i="1" l="1"/>
  <c r="D2698" i="1"/>
  <c r="B2699" i="1"/>
  <c r="E2697" i="1"/>
  <c r="C2699" i="1" l="1"/>
  <c r="D2699" i="1"/>
  <c r="B2700" i="1"/>
  <c r="E2698" i="1"/>
  <c r="C2700" i="1" l="1"/>
  <c r="D2700" i="1"/>
  <c r="B2701" i="1"/>
  <c r="E2699" i="1"/>
  <c r="C2701" i="1" l="1"/>
  <c r="D2701" i="1"/>
  <c r="B2702" i="1"/>
  <c r="E2700" i="1"/>
  <c r="C2702" i="1" l="1"/>
  <c r="D2702" i="1"/>
  <c r="B2703" i="1"/>
  <c r="E2701" i="1"/>
  <c r="C2703" i="1" l="1"/>
  <c r="D2703" i="1"/>
  <c r="B2704" i="1"/>
  <c r="E2702" i="1"/>
  <c r="C2704" i="1" l="1"/>
  <c r="D2704" i="1"/>
  <c r="B2705" i="1"/>
  <c r="E2703" i="1"/>
  <c r="C2705" i="1" l="1"/>
  <c r="D2705" i="1"/>
  <c r="B2706" i="1"/>
  <c r="E2704" i="1"/>
  <c r="C2706" i="1" l="1"/>
  <c r="D2706" i="1"/>
  <c r="B2707" i="1"/>
  <c r="E2705" i="1"/>
  <c r="C2707" i="1" l="1"/>
  <c r="D2707" i="1"/>
  <c r="B2708" i="1"/>
  <c r="E2706" i="1"/>
  <c r="C2708" i="1" l="1"/>
  <c r="D2708" i="1"/>
  <c r="B2709" i="1"/>
  <c r="E2707" i="1"/>
  <c r="C2709" i="1" l="1"/>
  <c r="D2709" i="1"/>
  <c r="B2710" i="1"/>
  <c r="E2708" i="1"/>
  <c r="C2710" i="1" l="1"/>
  <c r="D2710" i="1"/>
  <c r="B2711" i="1"/>
  <c r="E2709" i="1"/>
  <c r="C2711" i="1" l="1"/>
  <c r="D2711" i="1"/>
  <c r="B2712" i="1"/>
  <c r="E2710" i="1"/>
  <c r="C2712" i="1" l="1"/>
  <c r="D2712" i="1"/>
  <c r="B2713" i="1"/>
  <c r="E2711" i="1"/>
  <c r="C2713" i="1" l="1"/>
  <c r="D2713" i="1"/>
  <c r="B2714" i="1"/>
  <c r="E2712" i="1"/>
  <c r="C2714" i="1" l="1"/>
  <c r="D2714" i="1"/>
  <c r="B2715" i="1"/>
  <c r="E2713" i="1"/>
  <c r="C2715" i="1" l="1"/>
  <c r="D2715" i="1"/>
  <c r="B2716" i="1"/>
  <c r="E2714" i="1"/>
  <c r="C2716" i="1" l="1"/>
  <c r="D2716" i="1"/>
  <c r="B2717" i="1"/>
  <c r="E2715" i="1"/>
  <c r="C2717" i="1" l="1"/>
  <c r="D2717" i="1"/>
  <c r="B2718" i="1"/>
  <c r="E2716" i="1"/>
  <c r="C2718" i="1" l="1"/>
  <c r="D2718" i="1"/>
  <c r="B2719" i="1"/>
  <c r="E2717" i="1"/>
  <c r="C2719" i="1" l="1"/>
  <c r="D2719" i="1"/>
  <c r="B2720" i="1"/>
  <c r="E2718" i="1"/>
  <c r="C2720" i="1" l="1"/>
  <c r="D2720" i="1"/>
  <c r="B2721" i="1"/>
  <c r="E2719" i="1"/>
  <c r="C2721" i="1" l="1"/>
  <c r="D2721" i="1"/>
  <c r="B2722" i="1"/>
  <c r="E2720" i="1"/>
  <c r="C2722" i="1" l="1"/>
  <c r="D2722" i="1"/>
  <c r="B2723" i="1"/>
  <c r="E2721" i="1"/>
  <c r="C2723" i="1" l="1"/>
  <c r="D2723" i="1"/>
  <c r="B2724" i="1"/>
  <c r="E2722" i="1"/>
  <c r="C2724" i="1" l="1"/>
  <c r="D2724" i="1"/>
  <c r="B2725" i="1"/>
  <c r="E2723" i="1"/>
  <c r="C2725" i="1" l="1"/>
  <c r="D2725" i="1"/>
  <c r="B2726" i="1"/>
  <c r="E2724" i="1"/>
  <c r="C2726" i="1" l="1"/>
  <c r="D2726" i="1"/>
  <c r="B2727" i="1"/>
  <c r="E2725" i="1"/>
  <c r="C2727" i="1" l="1"/>
  <c r="D2727" i="1"/>
  <c r="B2728" i="1"/>
  <c r="E2726" i="1"/>
  <c r="C2728" i="1" l="1"/>
  <c r="D2728" i="1"/>
  <c r="B2729" i="1"/>
  <c r="E2727" i="1"/>
  <c r="C2729" i="1" l="1"/>
  <c r="D2729" i="1"/>
  <c r="B2730" i="1"/>
  <c r="E2728" i="1"/>
  <c r="C2730" i="1" l="1"/>
  <c r="D2730" i="1"/>
  <c r="B2731" i="1"/>
  <c r="E2729" i="1"/>
  <c r="C2731" i="1" l="1"/>
  <c r="D2731" i="1"/>
  <c r="B2732" i="1"/>
  <c r="E2730" i="1"/>
  <c r="C2732" i="1" l="1"/>
  <c r="D2732" i="1"/>
  <c r="B2733" i="1"/>
  <c r="E2731" i="1"/>
  <c r="C2733" i="1" l="1"/>
  <c r="D2733" i="1"/>
  <c r="B2734" i="1"/>
  <c r="E2732" i="1"/>
  <c r="C2734" i="1" l="1"/>
  <c r="D2734" i="1"/>
  <c r="B2735" i="1"/>
  <c r="E2733" i="1"/>
  <c r="C2735" i="1" l="1"/>
  <c r="D2735" i="1"/>
  <c r="B2736" i="1"/>
  <c r="E2734" i="1"/>
  <c r="C2736" i="1" l="1"/>
  <c r="D2736" i="1"/>
  <c r="B2737" i="1"/>
  <c r="E2735" i="1"/>
  <c r="C2737" i="1" l="1"/>
  <c r="D2737" i="1"/>
  <c r="B2738" i="1"/>
  <c r="E2736" i="1"/>
  <c r="C2738" i="1" l="1"/>
  <c r="D2738" i="1"/>
  <c r="B2739" i="1"/>
  <c r="E2737" i="1"/>
  <c r="C2739" i="1" l="1"/>
  <c r="D2739" i="1"/>
  <c r="B2740" i="1"/>
  <c r="E2738" i="1"/>
  <c r="C2740" i="1" l="1"/>
  <c r="D2740" i="1"/>
  <c r="B2741" i="1"/>
  <c r="E2739" i="1"/>
  <c r="C2741" i="1" l="1"/>
  <c r="D2741" i="1"/>
  <c r="B2742" i="1"/>
  <c r="E2740" i="1"/>
  <c r="C2742" i="1" l="1"/>
  <c r="D2742" i="1"/>
  <c r="B2743" i="1"/>
  <c r="E2741" i="1"/>
  <c r="C2743" i="1" l="1"/>
  <c r="D2743" i="1"/>
  <c r="B2744" i="1"/>
  <c r="E2742" i="1"/>
  <c r="C2744" i="1" l="1"/>
  <c r="D2744" i="1"/>
  <c r="B2745" i="1"/>
  <c r="E2743" i="1"/>
  <c r="C2745" i="1" l="1"/>
  <c r="D2745" i="1"/>
  <c r="B2746" i="1"/>
  <c r="E2744" i="1"/>
  <c r="C2746" i="1" l="1"/>
  <c r="D2746" i="1"/>
  <c r="B2747" i="1"/>
  <c r="E2745" i="1"/>
  <c r="C2747" i="1" l="1"/>
  <c r="D2747" i="1"/>
  <c r="B2748" i="1"/>
  <c r="E2746" i="1"/>
  <c r="C2748" i="1" l="1"/>
  <c r="D2748" i="1"/>
  <c r="B2749" i="1"/>
  <c r="E2747" i="1"/>
  <c r="C2749" i="1" l="1"/>
  <c r="D2749" i="1"/>
  <c r="B2750" i="1"/>
  <c r="E2748" i="1"/>
  <c r="C2750" i="1" l="1"/>
  <c r="D2750" i="1"/>
  <c r="B2751" i="1"/>
  <c r="E2749" i="1"/>
  <c r="C2751" i="1" l="1"/>
  <c r="D2751" i="1"/>
  <c r="B2752" i="1"/>
  <c r="E2750" i="1"/>
  <c r="C2752" i="1" l="1"/>
  <c r="D2752" i="1"/>
  <c r="B2753" i="1"/>
  <c r="E2751" i="1"/>
  <c r="C2753" i="1" l="1"/>
  <c r="D2753" i="1"/>
  <c r="B2754" i="1"/>
  <c r="E2752" i="1"/>
  <c r="C2754" i="1" l="1"/>
  <c r="D2754" i="1"/>
  <c r="B2755" i="1"/>
  <c r="E2753" i="1"/>
  <c r="C2755" i="1" l="1"/>
  <c r="D2755" i="1"/>
  <c r="B2756" i="1"/>
  <c r="E2754" i="1"/>
  <c r="C2756" i="1" l="1"/>
  <c r="D2756" i="1"/>
  <c r="B2757" i="1"/>
  <c r="E2755" i="1"/>
  <c r="C2757" i="1" l="1"/>
  <c r="D2757" i="1"/>
  <c r="B2758" i="1"/>
  <c r="E2756" i="1"/>
  <c r="C2758" i="1" l="1"/>
  <c r="D2758" i="1"/>
  <c r="B2759" i="1"/>
  <c r="E2757" i="1"/>
  <c r="C2759" i="1" l="1"/>
  <c r="D2759" i="1"/>
  <c r="B2760" i="1"/>
  <c r="E2758" i="1"/>
  <c r="C2760" i="1" l="1"/>
  <c r="D2760" i="1"/>
  <c r="B2761" i="1"/>
  <c r="E2759" i="1"/>
  <c r="C2761" i="1" l="1"/>
  <c r="D2761" i="1"/>
  <c r="B2762" i="1"/>
  <c r="E2760" i="1"/>
  <c r="C2762" i="1" l="1"/>
  <c r="D2762" i="1"/>
  <c r="B2763" i="1"/>
  <c r="E2761" i="1"/>
  <c r="C2763" i="1" l="1"/>
  <c r="D2763" i="1"/>
  <c r="B2764" i="1"/>
  <c r="E2762" i="1"/>
  <c r="C2764" i="1" l="1"/>
  <c r="D2764" i="1"/>
  <c r="B2765" i="1"/>
  <c r="E2763" i="1"/>
  <c r="C2765" i="1" l="1"/>
  <c r="D2765" i="1"/>
  <c r="B2766" i="1"/>
  <c r="E2764" i="1"/>
  <c r="C2766" i="1" l="1"/>
  <c r="D2766" i="1"/>
  <c r="B2767" i="1"/>
  <c r="E2765" i="1"/>
  <c r="C2767" i="1" l="1"/>
  <c r="D2767" i="1"/>
  <c r="B2768" i="1"/>
  <c r="E2766" i="1"/>
  <c r="C2768" i="1" l="1"/>
  <c r="D2768" i="1"/>
  <c r="B2769" i="1"/>
  <c r="E2767" i="1"/>
  <c r="C2769" i="1" l="1"/>
  <c r="D2769" i="1"/>
  <c r="B2770" i="1"/>
  <c r="E2768" i="1"/>
  <c r="C2770" i="1" l="1"/>
  <c r="D2770" i="1"/>
  <c r="B2771" i="1"/>
  <c r="E2769" i="1"/>
  <c r="C2771" i="1" l="1"/>
  <c r="D2771" i="1"/>
  <c r="B2772" i="1"/>
  <c r="E2770" i="1"/>
  <c r="C2772" i="1" l="1"/>
  <c r="D2772" i="1"/>
  <c r="B2773" i="1"/>
  <c r="E2771" i="1"/>
  <c r="C2773" i="1" l="1"/>
  <c r="D2773" i="1"/>
  <c r="B2774" i="1"/>
  <c r="E2772" i="1"/>
  <c r="C2774" i="1" l="1"/>
  <c r="D2774" i="1"/>
  <c r="B2775" i="1"/>
  <c r="E2773" i="1"/>
  <c r="C2775" i="1" l="1"/>
  <c r="D2775" i="1"/>
  <c r="B2776" i="1"/>
  <c r="E2774" i="1"/>
  <c r="C2776" i="1" l="1"/>
  <c r="D2776" i="1"/>
  <c r="B2777" i="1"/>
  <c r="E2775" i="1"/>
  <c r="C2777" i="1" l="1"/>
  <c r="D2777" i="1"/>
  <c r="B2778" i="1"/>
  <c r="E2776" i="1"/>
  <c r="C2778" i="1" l="1"/>
  <c r="D2778" i="1"/>
  <c r="B2779" i="1"/>
  <c r="E2777" i="1"/>
  <c r="C2779" i="1" l="1"/>
  <c r="D2779" i="1"/>
  <c r="B2780" i="1"/>
  <c r="E2778" i="1"/>
  <c r="C2780" i="1" l="1"/>
  <c r="D2780" i="1"/>
  <c r="B2781" i="1"/>
  <c r="E2779" i="1"/>
  <c r="C2781" i="1" l="1"/>
  <c r="D2781" i="1"/>
  <c r="B2782" i="1"/>
  <c r="E2780" i="1"/>
  <c r="C2782" i="1" l="1"/>
  <c r="D2782" i="1"/>
  <c r="B2783" i="1"/>
  <c r="E2781" i="1"/>
  <c r="C2783" i="1" l="1"/>
  <c r="D2783" i="1"/>
  <c r="B2784" i="1"/>
  <c r="E2782" i="1"/>
  <c r="C2784" i="1" l="1"/>
  <c r="D2784" i="1"/>
  <c r="B2785" i="1"/>
  <c r="E2783" i="1"/>
  <c r="C2785" i="1" l="1"/>
  <c r="D2785" i="1"/>
  <c r="B2786" i="1"/>
  <c r="E2784" i="1"/>
  <c r="C2786" i="1" l="1"/>
  <c r="D2786" i="1"/>
  <c r="B2787" i="1"/>
  <c r="E2785" i="1"/>
  <c r="C2787" i="1" l="1"/>
  <c r="D2787" i="1"/>
  <c r="B2788" i="1"/>
  <c r="E2786" i="1"/>
  <c r="C2788" i="1" l="1"/>
  <c r="D2788" i="1"/>
  <c r="B2789" i="1"/>
  <c r="E2787" i="1"/>
  <c r="C2789" i="1" l="1"/>
  <c r="D2789" i="1"/>
  <c r="B2790" i="1"/>
  <c r="E2788" i="1"/>
  <c r="C2790" i="1" l="1"/>
  <c r="D2790" i="1"/>
  <c r="B2791" i="1"/>
  <c r="E2789" i="1"/>
  <c r="C2791" i="1" l="1"/>
  <c r="D2791" i="1"/>
  <c r="B2792" i="1"/>
  <c r="E2790" i="1"/>
  <c r="C2792" i="1" l="1"/>
  <c r="D2792" i="1"/>
  <c r="B2793" i="1"/>
  <c r="E2791" i="1"/>
  <c r="C2793" i="1" l="1"/>
  <c r="D2793" i="1"/>
  <c r="B2794" i="1"/>
  <c r="E2792" i="1"/>
  <c r="C2794" i="1" l="1"/>
  <c r="D2794" i="1"/>
  <c r="B2795" i="1"/>
  <c r="E2793" i="1"/>
  <c r="C2795" i="1" l="1"/>
  <c r="D2795" i="1"/>
  <c r="B2796" i="1"/>
  <c r="E2794" i="1"/>
  <c r="C2796" i="1" l="1"/>
  <c r="D2796" i="1"/>
  <c r="B2797" i="1"/>
  <c r="E2795" i="1"/>
  <c r="C2797" i="1" l="1"/>
  <c r="D2797" i="1"/>
  <c r="B2798" i="1"/>
  <c r="E2796" i="1"/>
  <c r="C2798" i="1" l="1"/>
  <c r="D2798" i="1"/>
  <c r="B2799" i="1"/>
  <c r="E2797" i="1"/>
  <c r="C2799" i="1" l="1"/>
  <c r="D2799" i="1"/>
  <c r="B2800" i="1"/>
  <c r="E2798" i="1"/>
  <c r="C2800" i="1" l="1"/>
  <c r="D2800" i="1"/>
  <c r="B2801" i="1"/>
  <c r="E2799" i="1"/>
  <c r="C2801" i="1" l="1"/>
  <c r="D2801" i="1"/>
  <c r="B2802" i="1"/>
  <c r="E2800" i="1"/>
  <c r="C2802" i="1" l="1"/>
  <c r="D2802" i="1"/>
  <c r="B2803" i="1"/>
  <c r="E2801" i="1"/>
  <c r="C2803" i="1" l="1"/>
  <c r="D2803" i="1"/>
  <c r="B2804" i="1"/>
  <c r="E2802" i="1"/>
  <c r="C2804" i="1" l="1"/>
  <c r="D2804" i="1"/>
  <c r="B2805" i="1"/>
  <c r="E2803" i="1"/>
  <c r="C2805" i="1" l="1"/>
  <c r="D2805" i="1"/>
  <c r="B2806" i="1"/>
  <c r="E2804" i="1"/>
  <c r="C2806" i="1" l="1"/>
  <c r="D2806" i="1"/>
  <c r="B2807" i="1"/>
  <c r="E2805" i="1"/>
  <c r="C2807" i="1" l="1"/>
  <c r="D2807" i="1"/>
  <c r="B2808" i="1"/>
  <c r="E2806" i="1"/>
  <c r="C2808" i="1" l="1"/>
  <c r="D2808" i="1"/>
  <c r="B2809" i="1"/>
  <c r="E2807" i="1"/>
  <c r="C2809" i="1" l="1"/>
  <c r="D2809" i="1"/>
  <c r="B2810" i="1"/>
  <c r="E2808" i="1"/>
  <c r="C2810" i="1" l="1"/>
  <c r="D2810" i="1"/>
  <c r="B2811" i="1"/>
  <c r="E2809" i="1"/>
  <c r="C2811" i="1" l="1"/>
  <c r="D2811" i="1"/>
  <c r="B2812" i="1"/>
  <c r="E2810" i="1"/>
  <c r="C2812" i="1" l="1"/>
  <c r="D2812" i="1"/>
  <c r="B2813" i="1"/>
  <c r="E2811" i="1"/>
  <c r="C2813" i="1" l="1"/>
  <c r="D2813" i="1"/>
  <c r="B2814" i="1"/>
  <c r="E2812" i="1"/>
  <c r="C2814" i="1" l="1"/>
  <c r="D2814" i="1"/>
  <c r="B2815" i="1"/>
  <c r="E2813" i="1"/>
  <c r="C2815" i="1" l="1"/>
  <c r="D2815" i="1"/>
  <c r="B2816" i="1"/>
  <c r="E2814" i="1"/>
  <c r="C2816" i="1" l="1"/>
  <c r="D2816" i="1"/>
  <c r="B2817" i="1"/>
  <c r="E2815" i="1"/>
  <c r="C2817" i="1" l="1"/>
  <c r="D2817" i="1"/>
  <c r="B2818" i="1"/>
  <c r="E2816" i="1"/>
  <c r="C2818" i="1" l="1"/>
  <c r="D2818" i="1"/>
  <c r="B2819" i="1"/>
  <c r="E2817" i="1"/>
  <c r="C2819" i="1" l="1"/>
  <c r="D2819" i="1"/>
  <c r="B2820" i="1"/>
  <c r="E2818" i="1"/>
  <c r="C2820" i="1" l="1"/>
  <c r="D2820" i="1"/>
  <c r="B2821" i="1"/>
  <c r="E2819" i="1"/>
  <c r="C2821" i="1" l="1"/>
  <c r="D2821" i="1"/>
  <c r="B2822" i="1"/>
  <c r="E2820" i="1"/>
  <c r="C2822" i="1" l="1"/>
  <c r="D2822" i="1"/>
  <c r="B2823" i="1"/>
  <c r="E2821" i="1"/>
  <c r="C2823" i="1" l="1"/>
  <c r="D2823" i="1"/>
  <c r="B2824" i="1"/>
  <c r="E2822" i="1"/>
  <c r="C2824" i="1" l="1"/>
  <c r="D2824" i="1"/>
  <c r="B2825" i="1"/>
  <c r="E2823" i="1"/>
  <c r="C2825" i="1" l="1"/>
  <c r="D2825" i="1"/>
  <c r="B2826" i="1"/>
  <c r="E2824" i="1"/>
  <c r="C2826" i="1" l="1"/>
  <c r="D2826" i="1"/>
  <c r="B2827" i="1"/>
  <c r="E2825" i="1"/>
  <c r="C2827" i="1" l="1"/>
  <c r="D2827" i="1"/>
  <c r="B2828" i="1"/>
  <c r="E2826" i="1"/>
  <c r="C2828" i="1" l="1"/>
  <c r="D2828" i="1"/>
  <c r="B2829" i="1"/>
  <c r="E2827" i="1"/>
  <c r="C2829" i="1" l="1"/>
  <c r="D2829" i="1"/>
  <c r="B2830" i="1"/>
  <c r="E2828" i="1"/>
  <c r="C2830" i="1" l="1"/>
  <c r="D2830" i="1"/>
  <c r="B2831" i="1"/>
  <c r="E2829" i="1"/>
  <c r="C2831" i="1" l="1"/>
  <c r="D2831" i="1"/>
  <c r="B2832" i="1"/>
  <c r="E2830" i="1"/>
  <c r="C2832" i="1" l="1"/>
  <c r="D2832" i="1"/>
  <c r="B2833" i="1"/>
  <c r="E2831" i="1"/>
  <c r="C2833" i="1" l="1"/>
  <c r="D2833" i="1"/>
  <c r="B2834" i="1"/>
  <c r="E2832" i="1"/>
  <c r="C2834" i="1" l="1"/>
  <c r="D2834" i="1"/>
  <c r="B2835" i="1"/>
  <c r="E2833" i="1"/>
  <c r="C2835" i="1" l="1"/>
  <c r="D2835" i="1"/>
  <c r="B2836" i="1"/>
  <c r="E2834" i="1"/>
  <c r="C2836" i="1" l="1"/>
  <c r="D2836" i="1"/>
  <c r="B2837" i="1"/>
  <c r="E2835" i="1"/>
  <c r="C2837" i="1" l="1"/>
  <c r="D2837" i="1"/>
  <c r="B2838" i="1"/>
  <c r="E2836" i="1"/>
  <c r="C2838" i="1" l="1"/>
  <c r="D2838" i="1"/>
  <c r="B2839" i="1"/>
  <c r="E2837" i="1"/>
  <c r="C2839" i="1" l="1"/>
  <c r="D2839" i="1"/>
  <c r="B2840" i="1"/>
  <c r="E2838" i="1"/>
  <c r="C2840" i="1" l="1"/>
  <c r="D2840" i="1"/>
  <c r="B2841" i="1"/>
  <c r="E2839" i="1"/>
  <c r="C2841" i="1" l="1"/>
  <c r="D2841" i="1"/>
  <c r="B2842" i="1"/>
  <c r="E2840" i="1"/>
  <c r="C2842" i="1" l="1"/>
  <c r="D2842" i="1"/>
  <c r="B2843" i="1"/>
  <c r="E2841" i="1"/>
  <c r="C2843" i="1" l="1"/>
  <c r="D2843" i="1"/>
  <c r="B2844" i="1"/>
  <c r="E2842" i="1"/>
  <c r="C2844" i="1" l="1"/>
  <c r="D2844" i="1"/>
  <c r="B2845" i="1"/>
  <c r="E2843" i="1"/>
  <c r="C2845" i="1" l="1"/>
  <c r="D2845" i="1"/>
  <c r="B2846" i="1"/>
  <c r="E2844" i="1"/>
  <c r="C2846" i="1" l="1"/>
  <c r="D2846" i="1"/>
  <c r="B2847" i="1"/>
  <c r="E2845" i="1"/>
  <c r="C2847" i="1" l="1"/>
  <c r="D2847" i="1"/>
  <c r="B2848" i="1"/>
  <c r="E2846" i="1"/>
  <c r="C2848" i="1" l="1"/>
  <c r="D2848" i="1"/>
  <c r="B2849" i="1"/>
  <c r="E2847" i="1"/>
  <c r="C2849" i="1" l="1"/>
  <c r="D2849" i="1"/>
  <c r="B2850" i="1"/>
  <c r="E2848" i="1"/>
  <c r="C2850" i="1" l="1"/>
  <c r="D2850" i="1"/>
  <c r="B2851" i="1"/>
  <c r="E2849" i="1"/>
  <c r="C2851" i="1" l="1"/>
  <c r="D2851" i="1"/>
  <c r="B2852" i="1"/>
  <c r="E2850" i="1"/>
  <c r="C2852" i="1" l="1"/>
  <c r="D2852" i="1"/>
  <c r="B2853" i="1"/>
  <c r="E2851" i="1"/>
  <c r="C2853" i="1" l="1"/>
  <c r="D2853" i="1"/>
  <c r="B2854" i="1"/>
  <c r="E2852" i="1"/>
  <c r="C2854" i="1" l="1"/>
  <c r="D2854" i="1"/>
  <c r="B2855" i="1"/>
  <c r="E2853" i="1"/>
  <c r="C2855" i="1" l="1"/>
  <c r="D2855" i="1"/>
  <c r="B2856" i="1"/>
  <c r="E2854" i="1"/>
  <c r="C2856" i="1" l="1"/>
  <c r="D2856" i="1"/>
  <c r="B2857" i="1"/>
  <c r="E2855" i="1"/>
  <c r="C2857" i="1" l="1"/>
  <c r="D2857" i="1"/>
  <c r="B2858" i="1"/>
  <c r="E2856" i="1"/>
  <c r="C2858" i="1" l="1"/>
  <c r="D2858" i="1"/>
  <c r="B2859" i="1"/>
  <c r="E2857" i="1"/>
  <c r="C2859" i="1" l="1"/>
  <c r="D2859" i="1"/>
  <c r="B2860" i="1"/>
  <c r="E2858" i="1"/>
  <c r="C2860" i="1" l="1"/>
  <c r="D2860" i="1"/>
  <c r="B2861" i="1"/>
  <c r="E2859" i="1"/>
  <c r="C2861" i="1" l="1"/>
  <c r="D2861" i="1"/>
  <c r="B2862" i="1"/>
  <c r="E2860" i="1"/>
  <c r="C2862" i="1" l="1"/>
  <c r="D2862" i="1"/>
  <c r="B2863" i="1"/>
  <c r="E2861" i="1"/>
  <c r="C2863" i="1" l="1"/>
  <c r="D2863" i="1"/>
  <c r="B2864" i="1"/>
  <c r="E2862" i="1"/>
  <c r="C2864" i="1" l="1"/>
  <c r="D2864" i="1"/>
  <c r="B2865" i="1"/>
  <c r="E2863" i="1"/>
  <c r="C2865" i="1" l="1"/>
  <c r="D2865" i="1"/>
  <c r="B2866" i="1"/>
  <c r="E2864" i="1"/>
  <c r="C2866" i="1" l="1"/>
  <c r="D2866" i="1"/>
  <c r="B2867" i="1"/>
  <c r="E2865" i="1"/>
  <c r="C2867" i="1" l="1"/>
  <c r="D2867" i="1"/>
  <c r="B2868" i="1"/>
  <c r="E2866" i="1"/>
  <c r="C2868" i="1" l="1"/>
  <c r="D2868" i="1"/>
  <c r="B2869" i="1"/>
  <c r="E2867" i="1"/>
  <c r="C2869" i="1" l="1"/>
  <c r="D2869" i="1"/>
  <c r="B2870" i="1"/>
  <c r="E2868" i="1"/>
  <c r="C2870" i="1" l="1"/>
  <c r="D2870" i="1"/>
  <c r="B2871" i="1"/>
  <c r="E2869" i="1"/>
  <c r="C2871" i="1" l="1"/>
  <c r="D2871" i="1"/>
  <c r="B2872" i="1"/>
  <c r="E2870" i="1"/>
  <c r="C2872" i="1" l="1"/>
  <c r="D2872" i="1"/>
  <c r="B2873" i="1"/>
  <c r="E2871" i="1"/>
  <c r="C2873" i="1" l="1"/>
  <c r="D2873" i="1"/>
  <c r="B2874" i="1"/>
  <c r="E2872" i="1"/>
  <c r="C2874" i="1" l="1"/>
  <c r="D2874" i="1"/>
  <c r="B2875" i="1"/>
  <c r="E2873" i="1"/>
  <c r="C2875" i="1" l="1"/>
  <c r="D2875" i="1"/>
  <c r="B2876" i="1"/>
  <c r="E2874" i="1"/>
  <c r="C2876" i="1" l="1"/>
  <c r="D2876" i="1"/>
  <c r="B2877" i="1"/>
  <c r="E2875" i="1"/>
  <c r="C2877" i="1" l="1"/>
  <c r="D2877" i="1"/>
  <c r="B2878" i="1"/>
  <c r="E2876" i="1"/>
  <c r="C2878" i="1" l="1"/>
  <c r="D2878" i="1"/>
  <c r="B2879" i="1"/>
  <c r="E2877" i="1"/>
  <c r="C2879" i="1" l="1"/>
  <c r="D2879" i="1"/>
  <c r="B2880" i="1"/>
  <c r="E2878" i="1"/>
  <c r="C2880" i="1" l="1"/>
  <c r="D2880" i="1"/>
  <c r="B2881" i="1"/>
  <c r="E2879" i="1"/>
  <c r="C2881" i="1" l="1"/>
  <c r="D2881" i="1"/>
  <c r="B2882" i="1"/>
  <c r="E2880" i="1"/>
  <c r="C2882" i="1" l="1"/>
  <c r="D2882" i="1"/>
  <c r="B2883" i="1"/>
  <c r="E2881" i="1"/>
  <c r="C2883" i="1" l="1"/>
  <c r="D2883" i="1"/>
  <c r="B2884" i="1"/>
  <c r="E2882" i="1"/>
  <c r="C2884" i="1" l="1"/>
  <c r="D2884" i="1"/>
  <c r="B2885" i="1"/>
  <c r="E2883" i="1"/>
  <c r="C2885" i="1" l="1"/>
  <c r="D2885" i="1"/>
  <c r="B2886" i="1"/>
  <c r="E2884" i="1"/>
  <c r="C2886" i="1" l="1"/>
  <c r="D2886" i="1"/>
  <c r="B2887" i="1"/>
  <c r="E2885" i="1"/>
  <c r="C2887" i="1" l="1"/>
  <c r="D2887" i="1"/>
  <c r="B2888" i="1"/>
  <c r="E2886" i="1"/>
  <c r="C2888" i="1" l="1"/>
  <c r="D2888" i="1"/>
  <c r="B2889" i="1"/>
  <c r="E2887" i="1"/>
  <c r="C2889" i="1" l="1"/>
  <c r="D2889" i="1"/>
  <c r="B2890" i="1"/>
  <c r="E2888" i="1"/>
  <c r="C2890" i="1" l="1"/>
  <c r="D2890" i="1"/>
  <c r="B2891" i="1"/>
  <c r="E2889" i="1"/>
  <c r="C2891" i="1" l="1"/>
  <c r="D2891" i="1"/>
  <c r="B2892" i="1"/>
  <c r="E2890" i="1"/>
  <c r="C2892" i="1" l="1"/>
  <c r="D2892" i="1"/>
  <c r="B2893" i="1"/>
  <c r="E2891" i="1"/>
  <c r="C2893" i="1" l="1"/>
  <c r="D2893" i="1"/>
  <c r="B2894" i="1"/>
  <c r="E2892" i="1"/>
  <c r="C2894" i="1" l="1"/>
  <c r="D2894" i="1"/>
  <c r="B2895" i="1"/>
  <c r="E2893" i="1"/>
  <c r="C2895" i="1" l="1"/>
  <c r="D2895" i="1"/>
  <c r="B2896" i="1"/>
  <c r="E2894" i="1"/>
  <c r="C2896" i="1" l="1"/>
  <c r="D2896" i="1"/>
  <c r="B2897" i="1"/>
  <c r="E2895" i="1"/>
  <c r="C2897" i="1" l="1"/>
  <c r="D2897" i="1"/>
  <c r="B2898" i="1"/>
  <c r="E2896" i="1"/>
  <c r="C2898" i="1" l="1"/>
  <c r="D2898" i="1"/>
  <c r="B2899" i="1"/>
  <c r="E2897" i="1"/>
  <c r="C2899" i="1" l="1"/>
  <c r="D2899" i="1"/>
  <c r="B2900" i="1"/>
  <c r="E2898" i="1"/>
  <c r="C2900" i="1" l="1"/>
  <c r="D2900" i="1"/>
  <c r="B2901" i="1"/>
  <c r="E2899" i="1"/>
  <c r="C2901" i="1" l="1"/>
  <c r="D2901" i="1"/>
  <c r="B2902" i="1"/>
  <c r="E2900" i="1"/>
  <c r="C2902" i="1" l="1"/>
  <c r="D2902" i="1"/>
  <c r="B2903" i="1"/>
  <c r="E2901" i="1"/>
  <c r="C2903" i="1" l="1"/>
  <c r="D2903" i="1"/>
  <c r="B2904" i="1"/>
  <c r="E2902" i="1"/>
  <c r="C2904" i="1" l="1"/>
  <c r="D2904" i="1"/>
  <c r="B2905" i="1"/>
  <c r="E2903" i="1"/>
  <c r="C2905" i="1" l="1"/>
  <c r="D2905" i="1"/>
  <c r="B2906" i="1"/>
  <c r="E2904" i="1"/>
  <c r="C2906" i="1" l="1"/>
  <c r="D2906" i="1"/>
  <c r="B2907" i="1"/>
  <c r="E2905" i="1"/>
  <c r="C2907" i="1" l="1"/>
  <c r="D2907" i="1"/>
  <c r="B2908" i="1"/>
  <c r="E2906" i="1"/>
  <c r="C2908" i="1" l="1"/>
  <c r="D2908" i="1"/>
  <c r="B2909" i="1"/>
  <c r="E2907" i="1"/>
  <c r="C2909" i="1" l="1"/>
  <c r="D2909" i="1"/>
  <c r="B2910" i="1"/>
  <c r="E2908" i="1"/>
  <c r="C2910" i="1" l="1"/>
  <c r="D2910" i="1"/>
  <c r="B2911" i="1"/>
  <c r="E2909" i="1"/>
  <c r="C2911" i="1" l="1"/>
  <c r="D2911" i="1"/>
  <c r="B2912" i="1"/>
  <c r="E2910" i="1"/>
  <c r="C2912" i="1" l="1"/>
  <c r="D2912" i="1"/>
  <c r="B2913" i="1"/>
  <c r="E2911" i="1"/>
  <c r="C2913" i="1" l="1"/>
  <c r="D2913" i="1"/>
  <c r="B2914" i="1"/>
  <c r="E2912" i="1"/>
  <c r="C2914" i="1" l="1"/>
  <c r="D2914" i="1"/>
  <c r="B2915" i="1"/>
  <c r="E2913" i="1"/>
  <c r="C2915" i="1" l="1"/>
  <c r="D2915" i="1"/>
  <c r="B2916" i="1"/>
  <c r="E2914" i="1"/>
  <c r="C2916" i="1" l="1"/>
  <c r="D2916" i="1"/>
  <c r="B2917" i="1"/>
  <c r="E2915" i="1"/>
  <c r="C2917" i="1" l="1"/>
  <c r="D2917" i="1"/>
  <c r="B2918" i="1"/>
  <c r="E2916" i="1"/>
  <c r="C2918" i="1" l="1"/>
  <c r="D2918" i="1"/>
  <c r="B2919" i="1"/>
  <c r="E2917" i="1"/>
  <c r="C2919" i="1" l="1"/>
  <c r="D2919" i="1"/>
  <c r="B2920" i="1"/>
  <c r="E2918" i="1"/>
  <c r="C2920" i="1" l="1"/>
  <c r="D2920" i="1"/>
  <c r="B2921" i="1"/>
  <c r="E2919" i="1"/>
  <c r="C2921" i="1" l="1"/>
  <c r="D2921" i="1"/>
  <c r="B2922" i="1"/>
  <c r="E2920" i="1"/>
  <c r="C2922" i="1" l="1"/>
  <c r="D2922" i="1"/>
  <c r="B2923" i="1"/>
  <c r="E2921" i="1"/>
  <c r="C2923" i="1" l="1"/>
  <c r="D2923" i="1"/>
  <c r="B2924" i="1"/>
  <c r="E2922" i="1"/>
  <c r="C2924" i="1" l="1"/>
  <c r="D2924" i="1"/>
  <c r="B2925" i="1"/>
  <c r="E2923" i="1"/>
  <c r="C2925" i="1" l="1"/>
  <c r="D2925" i="1"/>
  <c r="B2926" i="1"/>
  <c r="E2924" i="1"/>
  <c r="C2926" i="1" l="1"/>
  <c r="D2926" i="1"/>
  <c r="B2927" i="1"/>
  <c r="E2925" i="1"/>
  <c r="C2927" i="1" l="1"/>
  <c r="D2927" i="1"/>
  <c r="B2928" i="1"/>
  <c r="E2926" i="1"/>
  <c r="C2928" i="1" l="1"/>
  <c r="D2928" i="1"/>
  <c r="B2929" i="1"/>
  <c r="E2927" i="1"/>
  <c r="C2929" i="1" l="1"/>
  <c r="D2929" i="1"/>
  <c r="B2930" i="1"/>
  <c r="E2928" i="1"/>
  <c r="C2930" i="1" l="1"/>
  <c r="D2930" i="1"/>
  <c r="B2931" i="1"/>
  <c r="E2929" i="1"/>
  <c r="C2931" i="1" l="1"/>
  <c r="D2931" i="1"/>
  <c r="B2932" i="1"/>
  <c r="E2930" i="1"/>
  <c r="C2932" i="1" l="1"/>
  <c r="D2932" i="1"/>
  <c r="B2933" i="1"/>
  <c r="E2931" i="1"/>
  <c r="C2933" i="1" l="1"/>
  <c r="D2933" i="1"/>
  <c r="B2934" i="1"/>
  <c r="E2932" i="1"/>
  <c r="C2934" i="1" l="1"/>
  <c r="D2934" i="1"/>
  <c r="B2935" i="1"/>
  <c r="E2933" i="1"/>
  <c r="C2935" i="1" l="1"/>
  <c r="D2935" i="1"/>
  <c r="B2936" i="1"/>
  <c r="E2934" i="1"/>
  <c r="C2936" i="1" l="1"/>
  <c r="D2936" i="1"/>
  <c r="B2937" i="1"/>
  <c r="E2935" i="1"/>
  <c r="C2937" i="1" l="1"/>
  <c r="D2937" i="1"/>
  <c r="B2938" i="1"/>
  <c r="E2936" i="1"/>
  <c r="C2938" i="1" l="1"/>
  <c r="D2938" i="1"/>
  <c r="B2939" i="1"/>
  <c r="E2937" i="1"/>
  <c r="C2939" i="1" l="1"/>
  <c r="D2939" i="1"/>
  <c r="B2940" i="1"/>
  <c r="E2938" i="1"/>
  <c r="C2940" i="1" l="1"/>
  <c r="D2940" i="1"/>
  <c r="B2941" i="1"/>
  <c r="E2939" i="1"/>
  <c r="C2941" i="1" l="1"/>
  <c r="D2941" i="1"/>
  <c r="B2942" i="1"/>
  <c r="E2940" i="1"/>
  <c r="C2942" i="1" l="1"/>
  <c r="D2942" i="1"/>
  <c r="B2943" i="1"/>
  <c r="E2941" i="1"/>
  <c r="C2943" i="1" l="1"/>
  <c r="D2943" i="1"/>
  <c r="B2944" i="1"/>
  <c r="E2942" i="1"/>
  <c r="C2944" i="1" l="1"/>
  <c r="D2944" i="1"/>
  <c r="B2945" i="1"/>
  <c r="E2943" i="1"/>
  <c r="C2945" i="1" l="1"/>
  <c r="D2945" i="1"/>
  <c r="B2946" i="1"/>
  <c r="E2944" i="1"/>
  <c r="C2946" i="1" l="1"/>
  <c r="D2946" i="1"/>
  <c r="B2947" i="1"/>
  <c r="E2945" i="1"/>
  <c r="C2947" i="1" l="1"/>
  <c r="D2947" i="1"/>
  <c r="B2948" i="1"/>
  <c r="E2946" i="1"/>
  <c r="C2948" i="1" l="1"/>
  <c r="D2948" i="1"/>
  <c r="B2949" i="1"/>
  <c r="E2947" i="1"/>
  <c r="C2949" i="1" l="1"/>
  <c r="D2949" i="1"/>
  <c r="B2950" i="1"/>
  <c r="E2948" i="1"/>
  <c r="C2950" i="1" l="1"/>
  <c r="D2950" i="1"/>
  <c r="B2951" i="1"/>
  <c r="E2949" i="1"/>
  <c r="C2951" i="1" l="1"/>
  <c r="D2951" i="1"/>
  <c r="B2952" i="1"/>
  <c r="E2950" i="1"/>
  <c r="C2952" i="1" l="1"/>
  <c r="D2952" i="1"/>
  <c r="B2953" i="1"/>
  <c r="E2951" i="1"/>
  <c r="C2953" i="1" l="1"/>
  <c r="D2953" i="1"/>
  <c r="B2954" i="1"/>
  <c r="E2952" i="1"/>
  <c r="C2954" i="1" l="1"/>
  <c r="D2954" i="1"/>
  <c r="B2955" i="1"/>
  <c r="E2953" i="1"/>
  <c r="C2955" i="1" l="1"/>
  <c r="D2955" i="1"/>
  <c r="B2956" i="1"/>
  <c r="E2954" i="1"/>
  <c r="C2956" i="1" l="1"/>
  <c r="D2956" i="1"/>
  <c r="B2957" i="1"/>
  <c r="E2955" i="1"/>
  <c r="C2957" i="1" l="1"/>
  <c r="D2957" i="1"/>
  <c r="B2958" i="1"/>
  <c r="E2956" i="1"/>
  <c r="C2958" i="1" l="1"/>
  <c r="D2958" i="1"/>
  <c r="B2959" i="1"/>
  <c r="E2957" i="1"/>
  <c r="C2959" i="1" l="1"/>
  <c r="D2959" i="1"/>
  <c r="B2960" i="1"/>
  <c r="E2958" i="1"/>
  <c r="C2960" i="1" l="1"/>
  <c r="D2960" i="1"/>
  <c r="B2961" i="1"/>
  <c r="E2959" i="1"/>
  <c r="C2961" i="1" l="1"/>
  <c r="D2961" i="1"/>
  <c r="B2962" i="1"/>
  <c r="E2960" i="1"/>
  <c r="C2962" i="1" l="1"/>
  <c r="D2962" i="1"/>
  <c r="B2963" i="1"/>
  <c r="E2961" i="1"/>
  <c r="C2963" i="1" l="1"/>
  <c r="D2963" i="1"/>
  <c r="B2964" i="1"/>
  <c r="E2962" i="1"/>
  <c r="C2964" i="1" l="1"/>
  <c r="D2964" i="1"/>
  <c r="B2965" i="1"/>
  <c r="E2963" i="1"/>
  <c r="C2965" i="1" l="1"/>
  <c r="D2965" i="1"/>
  <c r="B2966" i="1"/>
  <c r="E2964" i="1"/>
  <c r="C2966" i="1" l="1"/>
  <c r="D2966" i="1"/>
  <c r="B2967" i="1"/>
  <c r="E2965" i="1"/>
  <c r="C2967" i="1" l="1"/>
  <c r="D2967" i="1"/>
  <c r="B2968" i="1"/>
  <c r="E2966" i="1"/>
  <c r="C2968" i="1" l="1"/>
  <c r="D2968" i="1"/>
  <c r="B2969" i="1"/>
  <c r="E2967" i="1"/>
  <c r="C2969" i="1" l="1"/>
  <c r="D2969" i="1"/>
  <c r="B2970" i="1"/>
  <c r="E2968" i="1"/>
  <c r="C2970" i="1" l="1"/>
  <c r="D2970" i="1"/>
  <c r="B2971" i="1"/>
  <c r="E2969" i="1"/>
  <c r="C2971" i="1" l="1"/>
  <c r="D2971" i="1"/>
  <c r="B2972" i="1"/>
  <c r="E2970" i="1"/>
  <c r="C2972" i="1" l="1"/>
  <c r="D2972" i="1"/>
  <c r="B2973" i="1"/>
  <c r="E2971" i="1"/>
  <c r="C2973" i="1" l="1"/>
  <c r="D2973" i="1"/>
  <c r="B2974" i="1"/>
  <c r="E2972" i="1"/>
  <c r="C2974" i="1" l="1"/>
  <c r="D2974" i="1"/>
  <c r="B2975" i="1"/>
  <c r="E2973" i="1"/>
  <c r="C2975" i="1" l="1"/>
  <c r="D2975" i="1"/>
  <c r="B2976" i="1"/>
  <c r="E2974" i="1"/>
  <c r="C2976" i="1" l="1"/>
  <c r="D2976" i="1"/>
  <c r="B2977" i="1"/>
  <c r="E2975" i="1"/>
  <c r="C2977" i="1" l="1"/>
  <c r="D2977" i="1"/>
  <c r="B2978" i="1"/>
  <c r="E2976" i="1"/>
  <c r="C2978" i="1" l="1"/>
  <c r="D2978" i="1"/>
  <c r="B2979" i="1"/>
  <c r="E2977" i="1"/>
  <c r="C2979" i="1" l="1"/>
  <c r="D2979" i="1"/>
  <c r="B2980" i="1"/>
  <c r="E2978" i="1"/>
  <c r="C2980" i="1" l="1"/>
  <c r="D2980" i="1"/>
  <c r="B2981" i="1"/>
  <c r="E2979" i="1"/>
  <c r="C2981" i="1" l="1"/>
  <c r="D2981" i="1"/>
  <c r="B2982" i="1"/>
  <c r="E2980" i="1"/>
  <c r="C2982" i="1" l="1"/>
  <c r="D2982" i="1"/>
  <c r="B2983" i="1"/>
  <c r="E2981" i="1"/>
  <c r="C2983" i="1" l="1"/>
  <c r="D2983" i="1"/>
  <c r="B2984" i="1"/>
  <c r="E2982" i="1"/>
  <c r="C2984" i="1" l="1"/>
  <c r="D2984" i="1"/>
  <c r="B2985" i="1"/>
  <c r="E2983" i="1"/>
  <c r="C2985" i="1" l="1"/>
  <c r="D2985" i="1"/>
  <c r="B2986" i="1"/>
  <c r="E2984" i="1"/>
  <c r="C2986" i="1" l="1"/>
  <c r="D2986" i="1"/>
  <c r="B2987" i="1"/>
  <c r="E2985" i="1"/>
  <c r="C2987" i="1" l="1"/>
  <c r="D2987" i="1"/>
  <c r="B2988" i="1"/>
  <c r="E2986" i="1"/>
  <c r="C2988" i="1" l="1"/>
  <c r="D2988" i="1"/>
  <c r="B2989" i="1"/>
  <c r="E2987" i="1"/>
  <c r="C2989" i="1" l="1"/>
  <c r="D2989" i="1"/>
  <c r="B2990" i="1"/>
  <c r="E2988" i="1"/>
  <c r="C2990" i="1" l="1"/>
  <c r="D2990" i="1"/>
  <c r="B2991" i="1"/>
  <c r="E2989" i="1"/>
  <c r="C2991" i="1" l="1"/>
  <c r="D2991" i="1"/>
  <c r="B2992" i="1"/>
  <c r="E2990" i="1"/>
  <c r="C2992" i="1" l="1"/>
  <c r="D2992" i="1"/>
  <c r="B2993" i="1"/>
  <c r="E2991" i="1"/>
  <c r="C2993" i="1" l="1"/>
  <c r="D2993" i="1"/>
  <c r="B2994" i="1"/>
  <c r="E2992" i="1"/>
  <c r="C2994" i="1" l="1"/>
  <c r="D2994" i="1"/>
  <c r="B2995" i="1"/>
  <c r="E2993" i="1"/>
  <c r="C2995" i="1" l="1"/>
  <c r="D2995" i="1"/>
  <c r="B2996" i="1"/>
  <c r="E2994" i="1"/>
  <c r="C2996" i="1" l="1"/>
  <c r="D2996" i="1"/>
  <c r="B2997" i="1"/>
  <c r="E2995" i="1"/>
  <c r="C2997" i="1" l="1"/>
  <c r="D2997" i="1"/>
  <c r="B2998" i="1"/>
  <c r="E2996" i="1"/>
  <c r="C2998" i="1" l="1"/>
  <c r="D2998" i="1"/>
  <c r="B2999" i="1"/>
  <c r="E2997" i="1"/>
  <c r="C2999" i="1" l="1"/>
  <c r="D2999" i="1"/>
  <c r="B3000" i="1"/>
  <c r="E2998" i="1"/>
  <c r="C3000" i="1" l="1"/>
  <c r="D3000" i="1"/>
  <c r="B3001" i="1"/>
  <c r="E2999" i="1"/>
  <c r="C3001" i="1" l="1"/>
  <c r="D3001" i="1"/>
  <c r="B3002" i="1"/>
  <c r="E3000" i="1"/>
  <c r="C3002" i="1" l="1"/>
  <c r="D3002" i="1"/>
  <c r="B3003" i="1"/>
  <c r="E3001" i="1"/>
  <c r="C3003" i="1" l="1"/>
  <c r="D3003" i="1"/>
  <c r="B3004" i="1"/>
  <c r="E3002" i="1"/>
  <c r="C3004" i="1" l="1"/>
  <c r="D3004" i="1"/>
  <c r="B3005" i="1"/>
  <c r="E3003" i="1"/>
  <c r="C3005" i="1" l="1"/>
  <c r="D3005" i="1"/>
  <c r="B3006" i="1"/>
  <c r="E3004" i="1"/>
  <c r="C3006" i="1" l="1"/>
  <c r="D3006" i="1"/>
  <c r="B3007" i="1"/>
  <c r="E3005" i="1"/>
  <c r="C3007" i="1" l="1"/>
  <c r="D3007" i="1"/>
  <c r="B3008" i="1"/>
  <c r="E3006" i="1"/>
  <c r="C3008" i="1" l="1"/>
  <c r="D3008" i="1"/>
  <c r="B3009" i="1"/>
  <c r="E3007" i="1"/>
  <c r="C3009" i="1" l="1"/>
  <c r="D3009" i="1"/>
  <c r="B3010" i="1"/>
  <c r="E3008" i="1"/>
  <c r="C3010" i="1" l="1"/>
  <c r="D3010" i="1"/>
  <c r="B3011" i="1"/>
  <c r="E3009" i="1"/>
  <c r="C3011" i="1" l="1"/>
  <c r="D3011" i="1"/>
  <c r="B3012" i="1"/>
  <c r="E3010" i="1"/>
  <c r="C3012" i="1" l="1"/>
  <c r="D3012" i="1"/>
  <c r="B3013" i="1"/>
  <c r="E3011" i="1"/>
  <c r="C3013" i="1" l="1"/>
  <c r="D3013" i="1"/>
  <c r="B3014" i="1"/>
  <c r="E3012" i="1"/>
  <c r="C3014" i="1" l="1"/>
  <c r="D3014" i="1"/>
  <c r="B3015" i="1"/>
  <c r="E3013" i="1"/>
  <c r="C3015" i="1" l="1"/>
  <c r="D3015" i="1"/>
  <c r="B3016" i="1"/>
  <c r="E3014" i="1"/>
  <c r="C3016" i="1" l="1"/>
  <c r="D3016" i="1"/>
  <c r="B3017" i="1"/>
  <c r="E3015" i="1"/>
  <c r="C3017" i="1" l="1"/>
  <c r="D3017" i="1"/>
  <c r="B3018" i="1"/>
  <c r="E3016" i="1"/>
  <c r="C3018" i="1" l="1"/>
  <c r="D3018" i="1"/>
  <c r="B3019" i="1"/>
  <c r="E3017" i="1"/>
  <c r="C3019" i="1" l="1"/>
  <c r="D3019" i="1"/>
  <c r="B3020" i="1"/>
  <c r="E3018" i="1"/>
  <c r="C3020" i="1" l="1"/>
  <c r="D3020" i="1"/>
  <c r="B3021" i="1"/>
  <c r="E3019" i="1"/>
  <c r="C3021" i="1" l="1"/>
  <c r="D3021" i="1"/>
  <c r="B3022" i="1"/>
  <c r="E3020" i="1"/>
  <c r="C3022" i="1" l="1"/>
  <c r="D3022" i="1"/>
  <c r="B3023" i="1"/>
  <c r="E3021" i="1"/>
  <c r="C3023" i="1" l="1"/>
  <c r="D3023" i="1"/>
  <c r="B3024" i="1"/>
  <c r="E3022" i="1"/>
  <c r="C3024" i="1" l="1"/>
  <c r="D3024" i="1"/>
  <c r="B3025" i="1"/>
  <c r="E3023" i="1"/>
  <c r="C3025" i="1" l="1"/>
  <c r="D3025" i="1"/>
  <c r="B3026" i="1"/>
  <c r="E3024" i="1"/>
  <c r="C3026" i="1" l="1"/>
  <c r="D3026" i="1"/>
  <c r="B3027" i="1"/>
  <c r="E3025" i="1"/>
  <c r="C3027" i="1" l="1"/>
  <c r="D3027" i="1"/>
  <c r="B3028" i="1"/>
  <c r="E3026" i="1"/>
  <c r="C3028" i="1" l="1"/>
  <c r="D3028" i="1"/>
  <c r="B3029" i="1"/>
  <c r="E3027" i="1"/>
  <c r="C3029" i="1" l="1"/>
  <c r="D3029" i="1"/>
  <c r="B3030" i="1"/>
  <c r="E3028" i="1"/>
  <c r="C3030" i="1" l="1"/>
  <c r="D3030" i="1"/>
  <c r="B3031" i="1"/>
  <c r="E3029" i="1"/>
  <c r="C3031" i="1" l="1"/>
  <c r="D3031" i="1"/>
  <c r="B3032" i="1"/>
  <c r="E3030" i="1"/>
  <c r="C3032" i="1" l="1"/>
  <c r="D3032" i="1"/>
  <c r="B3033" i="1"/>
  <c r="E3031" i="1"/>
  <c r="C3033" i="1" l="1"/>
  <c r="D3033" i="1"/>
  <c r="B3034" i="1"/>
  <c r="E3032" i="1"/>
  <c r="C3034" i="1" l="1"/>
  <c r="D3034" i="1"/>
  <c r="B3035" i="1"/>
  <c r="E3033" i="1"/>
  <c r="C3035" i="1" l="1"/>
  <c r="D3035" i="1"/>
  <c r="B3036" i="1"/>
  <c r="E3034" i="1"/>
  <c r="C3036" i="1" l="1"/>
  <c r="D3036" i="1"/>
  <c r="B3037" i="1"/>
  <c r="E3035" i="1"/>
  <c r="C3037" i="1" l="1"/>
  <c r="D3037" i="1"/>
  <c r="B3038" i="1"/>
  <c r="E3036" i="1"/>
  <c r="C3038" i="1" l="1"/>
  <c r="D3038" i="1"/>
  <c r="B3039" i="1"/>
  <c r="E3037" i="1"/>
  <c r="C3039" i="1" l="1"/>
  <c r="D3039" i="1"/>
  <c r="B3040" i="1"/>
  <c r="E3038" i="1"/>
  <c r="C3040" i="1" l="1"/>
  <c r="D3040" i="1"/>
  <c r="B3041" i="1"/>
  <c r="E3039" i="1"/>
  <c r="C3041" i="1" l="1"/>
  <c r="D3041" i="1"/>
  <c r="B3042" i="1"/>
  <c r="E3040" i="1"/>
  <c r="C3042" i="1" l="1"/>
  <c r="D3042" i="1"/>
  <c r="B3043" i="1"/>
  <c r="E3041" i="1"/>
  <c r="C3043" i="1" l="1"/>
  <c r="D3043" i="1"/>
  <c r="B3044" i="1"/>
  <c r="E3042" i="1"/>
  <c r="C3044" i="1" l="1"/>
  <c r="D3044" i="1"/>
  <c r="B3045" i="1"/>
  <c r="E3043" i="1"/>
  <c r="C3045" i="1" l="1"/>
  <c r="D3045" i="1"/>
  <c r="B3046" i="1"/>
  <c r="E3044" i="1"/>
  <c r="C3046" i="1" l="1"/>
  <c r="D3046" i="1"/>
  <c r="B3047" i="1"/>
  <c r="E3045" i="1"/>
  <c r="C3047" i="1" l="1"/>
  <c r="D3047" i="1"/>
  <c r="B3048" i="1"/>
  <c r="E3046" i="1"/>
  <c r="C3048" i="1" l="1"/>
  <c r="D3048" i="1"/>
  <c r="B3049" i="1"/>
  <c r="E3047" i="1"/>
  <c r="C3049" i="1" l="1"/>
  <c r="D3049" i="1"/>
  <c r="B3050" i="1"/>
  <c r="E3048" i="1"/>
  <c r="C3050" i="1" l="1"/>
  <c r="D3050" i="1"/>
  <c r="B3051" i="1"/>
  <c r="E3049" i="1"/>
  <c r="C3051" i="1" l="1"/>
  <c r="D3051" i="1"/>
  <c r="B3052" i="1"/>
  <c r="E3050" i="1"/>
  <c r="C3052" i="1" l="1"/>
  <c r="D3052" i="1"/>
  <c r="B3053" i="1"/>
  <c r="E3051" i="1"/>
  <c r="C3053" i="1" l="1"/>
  <c r="D3053" i="1"/>
  <c r="B3054" i="1"/>
  <c r="E3052" i="1"/>
  <c r="C3054" i="1" l="1"/>
  <c r="D3054" i="1"/>
  <c r="B3055" i="1"/>
  <c r="E3053" i="1"/>
  <c r="C3055" i="1" l="1"/>
  <c r="D3055" i="1"/>
  <c r="B3056" i="1"/>
  <c r="E3054" i="1"/>
  <c r="C3056" i="1" l="1"/>
  <c r="D3056" i="1"/>
  <c r="B3057" i="1"/>
  <c r="E3055" i="1"/>
  <c r="C3057" i="1" l="1"/>
  <c r="D3057" i="1"/>
  <c r="B3058" i="1"/>
  <c r="E3056" i="1"/>
  <c r="C3058" i="1" l="1"/>
  <c r="D3058" i="1"/>
  <c r="B3059" i="1"/>
  <c r="E3057" i="1"/>
  <c r="C3059" i="1" l="1"/>
  <c r="D3059" i="1"/>
  <c r="B3060" i="1"/>
  <c r="E3058" i="1"/>
  <c r="C3060" i="1" l="1"/>
  <c r="D3060" i="1"/>
  <c r="B3061" i="1"/>
  <c r="E3059" i="1"/>
  <c r="C3061" i="1" l="1"/>
  <c r="D3061" i="1"/>
  <c r="B3062" i="1"/>
  <c r="E3060" i="1"/>
  <c r="C3062" i="1" l="1"/>
  <c r="D3062" i="1"/>
  <c r="B3063" i="1"/>
  <c r="E3061" i="1"/>
  <c r="C3063" i="1" l="1"/>
  <c r="D3063" i="1"/>
  <c r="B3064" i="1"/>
  <c r="E3062" i="1"/>
  <c r="C3064" i="1" l="1"/>
  <c r="D3064" i="1"/>
  <c r="B3065" i="1"/>
  <c r="E3063" i="1"/>
  <c r="C3065" i="1" l="1"/>
  <c r="D3065" i="1"/>
  <c r="B3066" i="1"/>
  <c r="E3064" i="1"/>
  <c r="C3066" i="1" l="1"/>
  <c r="D3066" i="1"/>
  <c r="B3067" i="1"/>
  <c r="E3065" i="1"/>
  <c r="C3067" i="1" l="1"/>
  <c r="D3067" i="1"/>
  <c r="B3068" i="1"/>
  <c r="E3066" i="1"/>
  <c r="C3068" i="1" l="1"/>
  <c r="D3068" i="1"/>
  <c r="B3069" i="1"/>
  <c r="E3067" i="1"/>
  <c r="C3069" i="1" l="1"/>
  <c r="D3069" i="1"/>
  <c r="B3070" i="1"/>
  <c r="E3068" i="1"/>
  <c r="C3070" i="1" l="1"/>
  <c r="D3070" i="1"/>
  <c r="B3071" i="1"/>
  <c r="E3069" i="1"/>
  <c r="C3071" i="1" l="1"/>
  <c r="D3071" i="1"/>
  <c r="B3072" i="1"/>
  <c r="E3070" i="1"/>
  <c r="C3072" i="1" l="1"/>
  <c r="D3072" i="1"/>
  <c r="B3073" i="1"/>
  <c r="E3071" i="1"/>
  <c r="C3073" i="1" l="1"/>
  <c r="D3073" i="1"/>
  <c r="B3074" i="1"/>
  <c r="E3072" i="1"/>
  <c r="C3074" i="1" l="1"/>
  <c r="D3074" i="1"/>
  <c r="B3075" i="1"/>
  <c r="E3073" i="1"/>
  <c r="C3075" i="1" l="1"/>
  <c r="D3075" i="1"/>
  <c r="B3076" i="1"/>
  <c r="E3074" i="1"/>
  <c r="C3076" i="1" l="1"/>
  <c r="D3076" i="1"/>
  <c r="B3077" i="1"/>
  <c r="E3075" i="1"/>
  <c r="C3077" i="1" l="1"/>
  <c r="D3077" i="1"/>
  <c r="B3078" i="1"/>
  <c r="E3076" i="1"/>
  <c r="C3078" i="1" l="1"/>
  <c r="D3078" i="1"/>
  <c r="B3079" i="1"/>
  <c r="E3077" i="1"/>
  <c r="C3079" i="1" l="1"/>
  <c r="D3079" i="1"/>
  <c r="B3080" i="1"/>
  <c r="E3078" i="1"/>
  <c r="C3080" i="1" l="1"/>
  <c r="D3080" i="1"/>
  <c r="B3081" i="1"/>
  <c r="E3079" i="1"/>
  <c r="C3081" i="1" l="1"/>
  <c r="D3081" i="1"/>
  <c r="B3082" i="1"/>
  <c r="E3080" i="1"/>
  <c r="C3082" i="1" l="1"/>
  <c r="D3082" i="1"/>
  <c r="B3083" i="1"/>
  <c r="E3081" i="1"/>
  <c r="C3083" i="1" l="1"/>
  <c r="D3083" i="1"/>
  <c r="B3084" i="1"/>
  <c r="E3082" i="1"/>
  <c r="C3084" i="1" l="1"/>
  <c r="D3084" i="1"/>
  <c r="B3085" i="1"/>
  <c r="E3083" i="1"/>
  <c r="C3085" i="1" l="1"/>
  <c r="D3085" i="1"/>
  <c r="B3086" i="1"/>
  <c r="E3084" i="1"/>
  <c r="C3086" i="1" l="1"/>
  <c r="D3086" i="1"/>
  <c r="B3087" i="1"/>
  <c r="E3085" i="1"/>
  <c r="C3087" i="1" l="1"/>
  <c r="D3087" i="1"/>
  <c r="B3088" i="1"/>
  <c r="E3086" i="1"/>
  <c r="C3088" i="1" l="1"/>
  <c r="D3088" i="1"/>
  <c r="B3089" i="1"/>
  <c r="E3087" i="1"/>
  <c r="C3089" i="1" l="1"/>
  <c r="D3089" i="1"/>
  <c r="B3090" i="1"/>
  <c r="E3088" i="1"/>
  <c r="C3090" i="1" l="1"/>
  <c r="D3090" i="1"/>
  <c r="B3091" i="1"/>
  <c r="E3089" i="1"/>
  <c r="C3091" i="1" l="1"/>
  <c r="D3091" i="1"/>
  <c r="B3092" i="1"/>
  <c r="E3090" i="1"/>
  <c r="C3092" i="1" l="1"/>
  <c r="D3092" i="1"/>
  <c r="B3093" i="1"/>
  <c r="E3091" i="1"/>
  <c r="C3093" i="1" l="1"/>
  <c r="D3093" i="1"/>
  <c r="B3094" i="1"/>
  <c r="E3092" i="1"/>
  <c r="C3094" i="1" l="1"/>
  <c r="D3094" i="1"/>
  <c r="B3095" i="1"/>
  <c r="E3093" i="1"/>
  <c r="C3095" i="1" l="1"/>
  <c r="D3095" i="1"/>
  <c r="B3096" i="1"/>
  <c r="E3094" i="1"/>
  <c r="C3096" i="1" l="1"/>
  <c r="D3096" i="1"/>
  <c r="B3097" i="1"/>
  <c r="E3095" i="1"/>
  <c r="C3097" i="1" l="1"/>
  <c r="D3097" i="1"/>
  <c r="B3098" i="1"/>
  <c r="E3096" i="1"/>
  <c r="C3098" i="1" l="1"/>
  <c r="D3098" i="1"/>
  <c r="B3099" i="1"/>
  <c r="E3097" i="1"/>
  <c r="E3098" i="1" l="1"/>
  <c r="C3099" i="1"/>
  <c r="D3099" i="1"/>
  <c r="B3100" i="1"/>
  <c r="C3100" i="1" l="1"/>
  <c r="D3100" i="1"/>
  <c r="B3101" i="1"/>
  <c r="E3099" i="1"/>
  <c r="C3101" i="1" l="1"/>
  <c r="D3101" i="1"/>
  <c r="B3102" i="1"/>
  <c r="E3100" i="1"/>
  <c r="C3102" i="1" l="1"/>
  <c r="D3102" i="1"/>
  <c r="B3103" i="1"/>
  <c r="E3101" i="1"/>
  <c r="C3103" i="1" l="1"/>
  <c r="D3103" i="1"/>
  <c r="B3104" i="1"/>
  <c r="E3102" i="1"/>
  <c r="C3104" i="1" l="1"/>
  <c r="D3104" i="1"/>
  <c r="B3105" i="1"/>
  <c r="E3103" i="1"/>
  <c r="C3105" i="1" l="1"/>
  <c r="D3105" i="1"/>
  <c r="B3106" i="1"/>
  <c r="E3104" i="1"/>
  <c r="C3106" i="1" l="1"/>
  <c r="D3106" i="1"/>
  <c r="B3107" i="1"/>
  <c r="E3105" i="1"/>
  <c r="E3106" i="1" l="1"/>
  <c r="C3107" i="1"/>
  <c r="D3107" i="1"/>
  <c r="B3108" i="1"/>
  <c r="C3108" i="1" l="1"/>
  <c r="D3108" i="1"/>
  <c r="B3109" i="1"/>
  <c r="E3107" i="1"/>
  <c r="C3109" i="1" l="1"/>
  <c r="D3109" i="1"/>
  <c r="B3110" i="1"/>
  <c r="E3108" i="1"/>
  <c r="C3110" i="1" l="1"/>
  <c r="D3110" i="1"/>
  <c r="B3111" i="1"/>
  <c r="E3109" i="1"/>
  <c r="C3111" i="1" l="1"/>
  <c r="D3111" i="1"/>
  <c r="B3112" i="1"/>
  <c r="E3110" i="1"/>
  <c r="C3112" i="1" l="1"/>
  <c r="D3112" i="1"/>
  <c r="B3113" i="1"/>
  <c r="E3111" i="1"/>
  <c r="C3113" i="1" l="1"/>
  <c r="D3113" i="1"/>
  <c r="B3114" i="1"/>
  <c r="E3112" i="1"/>
  <c r="C3114" i="1" l="1"/>
  <c r="D3114" i="1"/>
  <c r="B3115" i="1"/>
  <c r="E3113" i="1"/>
  <c r="E3114" i="1" l="1"/>
  <c r="C3115" i="1"/>
  <c r="D3115" i="1"/>
  <c r="B3116" i="1"/>
  <c r="C3116" i="1" l="1"/>
  <c r="D3116" i="1"/>
  <c r="B3117" i="1"/>
  <c r="E3115" i="1"/>
  <c r="C3117" i="1" l="1"/>
  <c r="D3117" i="1"/>
  <c r="B3118" i="1"/>
  <c r="E3116" i="1"/>
  <c r="C3118" i="1" l="1"/>
  <c r="D3118" i="1"/>
  <c r="B3119" i="1"/>
  <c r="E3117" i="1"/>
  <c r="C3119" i="1" l="1"/>
  <c r="D3119" i="1"/>
  <c r="B3120" i="1"/>
  <c r="E3118" i="1"/>
  <c r="C3120" i="1" l="1"/>
  <c r="D3120" i="1"/>
  <c r="B3121" i="1"/>
  <c r="E3119" i="1"/>
  <c r="E3120" i="1" l="1"/>
  <c r="C3121" i="1"/>
  <c r="D3121" i="1"/>
  <c r="B3122" i="1"/>
  <c r="C3122" i="1" l="1"/>
  <c r="D3122" i="1"/>
  <c r="B3123" i="1"/>
  <c r="E3121" i="1"/>
  <c r="C3123" i="1" l="1"/>
  <c r="D3123" i="1"/>
  <c r="B3124" i="1"/>
  <c r="E3122" i="1"/>
  <c r="E3123" i="1" l="1"/>
  <c r="C3124" i="1"/>
  <c r="D3124" i="1"/>
  <c r="B3125" i="1"/>
  <c r="C3125" i="1" l="1"/>
  <c r="D3125" i="1"/>
  <c r="B3126" i="1"/>
  <c r="E3124" i="1"/>
  <c r="C3126" i="1" l="1"/>
  <c r="D3126" i="1"/>
  <c r="B3127" i="1"/>
  <c r="E3125" i="1"/>
  <c r="C3127" i="1" l="1"/>
  <c r="D3127" i="1"/>
  <c r="B3128" i="1"/>
  <c r="E3126" i="1"/>
  <c r="C3128" i="1" l="1"/>
  <c r="D3128" i="1"/>
  <c r="B3129" i="1"/>
  <c r="E3127" i="1"/>
  <c r="C3129" i="1" l="1"/>
  <c r="D3129" i="1"/>
  <c r="B3130" i="1"/>
  <c r="E3128" i="1"/>
  <c r="E3129" i="1" l="1"/>
  <c r="C3130" i="1"/>
  <c r="D3130" i="1"/>
  <c r="B3131" i="1"/>
  <c r="C3131" i="1" l="1"/>
  <c r="D3131" i="1"/>
  <c r="B3132" i="1"/>
  <c r="E3130" i="1"/>
  <c r="E3131" i="1" l="1"/>
  <c r="C3132" i="1"/>
  <c r="D3132" i="1"/>
  <c r="B3133" i="1"/>
  <c r="C3133" i="1" l="1"/>
  <c r="D3133" i="1"/>
  <c r="B3134" i="1"/>
  <c r="E3132" i="1"/>
  <c r="C3134" i="1" l="1"/>
  <c r="D3134" i="1"/>
  <c r="B3135" i="1"/>
  <c r="E3133" i="1"/>
  <c r="C3135" i="1" l="1"/>
  <c r="D3135" i="1"/>
  <c r="B3136" i="1"/>
  <c r="E3134" i="1"/>
  <c r="E3135" i="1" l="1"/>
  <c r="C3136" i="1"/>
  <c r="D3136" i="1"/>
  <c r="B3137" i="1"/>
  <c r="C3137" i="1" l="1"/>
  <c r="D3137" i="1"/>
  <c r="B3138" i="1"/>
  <c r="E3136" i="1"/>
  <c r="C3138" i="1" l="1"/>
  <c r="D3138" i="1"/>
  <c r="B3139" i="1"/>
  <c r="E3137" i="1"/>
  <c r="C3139" i="1" l="1"/>
  <c r="D3139" i="1"/>
  <c r="B3140" i="1"/>
  <c r="E3138" i="1"/>
  <c r="C3140" i="1" l="1"/>
  <c r="D3140" i="1"/>
  <c r="B3141" i="1"/>
  <c r="E3139" i="1"/>
  <c r="C3141" i="1" l="1"/>
  <c r="D3141" i="1"/>
  <c r="B3142" i="1"/>
  <c r="E3140" i="1"/>
  <c r="C3142" i="1" l="1"/>
  <c r="D3142" i="1"/>
  <c r="B3143" i="1"/>
  <c r="E3141" i="1"/>
  <c r="C3143" i="1" l="1"/>
  <c r="D3143" i="1"/>
  <c r="B3144" i="1"/>
  <c r="E3142" i="1"/>
  <c r="E3143" i="1" l="1"/>
  <c r="C3144" i="1"/>
  <c r="D3144" i="1"/>
  <c r="B3145" i="1"/>
  <c r="C3145" i="1" l="1"/>
  <c r="D3145" i="1"/>
  <c r="B3146" i="1"/>
  <c r="E3144" i="1"/>
  <c r="C3146" i="1" l="1"/>
  <c r="D3146" i="1"/>
  <c r="B3147" i="1"/>
  <c r="E3145" i="1"/>
  <c r="E3146" i="1" l="1"/>
  <c r="C3147" i="1"/>
  <c r="D3147" i="1"/>
  <c r="B3148" i="1"/>
  <c r="C3148" i="1" l="1"/>
  <c r="D3148" i="1"/>
  <c r="B3149" i="1"/>
  <c r="E3147" i="1"/>
  <c r="E3148" i="1" l="1"/>
  <c r="C3149" i="1"/>
  <c r="D3149" i="1"/>
  <c r="B3150" i="1"/>
  <c r="C3150" i="1" l="1"/>
  <c r="D3150" i="1"/>
  <c r="B3151" i="1"/>
  <c r="E3149" i="1"/>
  <c r="C3151" i="1" l="1"/>
  <c r="D3151" i="1"/>
  <c r="B3152" i="1"/>
  <c r="E3150" i="1"/>
  <c r="C3152" i="1" l="1"/>
  <c r="D3152" i="1"/>
  <c r="B3153" i="1"/>
  <c r="E3151" i="1"/>
  <c r="C3153" i="1" l="1"/>
  <c r="D3153" i="1"/>
  <c r="B3154" i="1"/>
  <c r="E3152" i="1"/>
  <c r="C3154" i="1" l="1"/>
  <c r="D3154" i="1"/>
  <c r="B3155" i="1"/>
  <c r="E3153" i="1"/>
  <c r="E3154" i="1" l="1"/>
  <c r="C3155" i="1"/>
  <c r="D3155" i="1"/>
  <c r="B3156" i="1"/>
  <c r="C3156" i="1" l="1"/>
  <c r="D3156" i="1"/>
  <c r="B3157" i="1"/>
  <c r="E3155" i="1"/>
  <c r="C3157" i="1" l="1"/>
  <c r="D3157" i="1"/>
  <c r="B3158" i="1"/>
  <c r="E3156" i="1"/>
  <c r="C3158" i="1" l="1"/>
  <c r="D3158" i="1"/>
  <c r="B3159" i="1"/>
  <c r="E3157" i="1"/>
  <c r="E3158" i="1" l="1"/>
  <c r="C3159" i="1"/>
  <c r="D3159" i="1"/>
  <c r="B3160" i="1"/>
  <c r="C3160" i="1" l="1"/>
  <c r="D3160" i="1"/>
  <c r="B3161" i="1"/>
  <c r="E3159" i="1"/>
  <c r="C3161" i="1" l="1"/>
  <c r="D3161" i="1"/>
  <c r="B3162" i="1"/>
  <c r="E3160" i="1"/>
  <c r="C3162" i="1" l="1"/>
  <c r="D3162" i="1"/>
  <c r="B3163" i="1"/>
  <c r="E3161" i="1"/>
  <c r="E3162" i="1" l="1"/>
  <c r="C3163" i="1"/>
  <c r="D3163" i="1"/>
  <c r="B3164" i="1"/>
  <c r="C3164" i="1" l="1"/>
  <c r="D3164" i="1"/>
  <c r="B3165" i="1"/>
  <c r="E3163" i="1"/>
  <c r="C3165" i="1" l="1"/>
  <c r="D3165" i="1"/>
  <c r="B3166" i="1"/>
  <c r="E3164" i="1"/>
  <c r="C3166" i="1" l="1"/>
  <c r="D3166" i="1"/>
  <c r="B3167" i="1"/>
  <c r="E3165" i="1"/>
  <c r="C3167" i="1" l="1"/>
  <c r="D3167" i="1"/>
  <c r="B3168" i="1"/>
  <c r="E3166" i="1"/>
  <c r="C3168" i="1" l="1"/>
  <c r="D3168" i="1"/>
  <c r="B3169" i="1"/>
  <c r="E3167" i="1"/>
  <c r="E3168" i="1" l="1"/>
  <c r="C3169" i="1"/>
  <c r="D3169" i="1"/>
  <c r="B3170" i="1"/>
  <c r="C3170" i="1" l="1"/>
  <c r="D3170" i="1"/>
  <c r="B3171" i="1"/>
  <c r="E3169" i="1"/>
  <c r="C3171" i="1" l="1"/>
  <c r="D3171" i="1"/>
  <c r="B3172" i="1"/>
  <c r="E3170" i="1"/>
  <c r="C3172" i="1" l="1"/>
  <c r="D3172" i="1"/>
  <c r="B3173" i="1"/>
  <c r="E3171" i="1"/>
  <c r="C3173" i="1" l="1"/>
  <c r="D3173" i="1"/>
  <c r="B3174" i="1"/>
  <c r="E3172" i="1"/>
  <c r="C3174" i="1" l="1"/>
  <c r="D3174" i="1"/>
  <c r="B3175" i="1"/>
  <c r="E3173" i="1"/>
  <c r="C3175" i="1" l="1"/>
  <c r="D3175" i="1"/>
  <c r="B3176" i="1"/>
  <c r="E3174" i="1"/>
  <c r="E3175" i="1" l="1"/>
  <c r="C3176" i="1"/>
  <c r="D3176" i="1"/>
  <c r="B3177" i="1"/>
  <c r="C3177" i="1" l="1"/>
  <c r="D3177" i="1"/>
  <c r="B3178" i="1"/>
  <c r="E3176" i="1"/>
  <c r="C3178" i="1" l="1"/>
  <c r="D3178" i="1"/>
  <c r="B3179" i="1"/>
  <c r="E3177" i="1"/>
  <c r="E3178" i="1" l="1"/>
  <c r="C3179" i="1"/>
  <c r="D3179" i="1"/>
  <c r="B3180" i="1"/>
  <c r="E3179" i="1" l="1"/>
  <c r="C3180" i="1"/>
  <c r="D3180" i="1"/>
  <c r="B3181" i="1"/>
  <c r="E3180" i="1" l="1"/>
  <c r="C3181" i="1"/>
  <c r="D3181" i="1"/>
  <c r="B3182" i="1"/>
  <c r="C3182" i="1" l="1"/>
  <c r="D3182" i="1"/>
  <c r="B3183" i="1"/>
  <c r="E3181" i="1"/>
  <c r="C3183" i="1" l="1"/>
  <c r="D3183" i="1"/>
  <c r="B3184" i="1"/>
  <c r="E3182" i="1"/>
  <c r="C3184" i="1" l="1"/>
  <c r="D3184" i="1"/>
  <c r="B3185" i="1"/>
  <c r="E3183" i="1"/>
  <c r="C3185" i="1" l="1"/>
  <c r="D3185" i="1"/>
  <c r="B3186" i="1"/>
  <c r="E3184" i="1"/>
  <c r="C3186" i="1" l="1"/>
  <c r="D3186" i="1"/>
  <c r="B3187" i="1"/>
  <c r="E3185" i="1"/>
  <c r="C3187" i="1" l="1"/>
  <c r="D3187" i="1"/>
  <c r="B3188" i="1"/>
  <c r="E3186" i="1"/>
  <c r="C3188" i="1" l="1"/>
  <c r="D3188" i="1"/>
  <c r="B3189" i="1"/>
  <c r="E3187" i="1"/>
  <c r="E3188" i="1" l="1"/>
  <c r="C3189" i="1"/>
  <c r="D3189" i="1"/>
  <c r="B3190" i="1"/>
  <c r="C3190" i="1" l="1"/>
  <c r="D3190" i="1"/>
  <c r="B3191" i="1"/>
  <c r="E3189" i="1"/>
  <c r="E3190" i="1" l="1"/>
  <c r="C3191" i="1"/>
  <c r="D3191" i="1"/>
  <c r="B3192" i="1"/>
  <c r="C3192" i="1" l="1"/>
  <c r="D3192" i="1"/>
  <c r="B3193" i="1"/>
  <c r="E3191" i="1"/>
  <c r="E3192" i="1" l="1"/>
  <c r="C3193" i="1"/>
  <c r="D3193" i="1"/>
  <c r="B3194" i="1"/>
  <c r="E3193" i="1" l="1"/>
  <c r="C3194" i="1"/>
  <c r="D3194" i="1"/>
  <c r="B3195" i="1"/>
  <c r="C3195" i="1" l="1"/>
  <c r="D3195" i="1"/>
  <c r="B3196" i="1"/>
  <c r="E3194" i="1"/>
  <c r="C3196" i="1" l="1"/>
  <c r="D3196" i="1"/>
  <c r="B3197" i="1"/>
  <c r="E3195" i="1"/>
  <c r="C3197" i="1" l="1"/>
  <c r="D3197" i="1"/>
  <c r="B3198" i="1"/>
  <c r="E3196" i="1"/>
  <c r="C3198" i="1" l="1"/>
  <c r="D3198" i="1"/>
  <c r="B3199" i="1"/>
  <c r="E3197" i="1"/>
  <c r="C3199" i="1" l="1"/>
  <c r="D3199" i="1"/>
  <c r="B3200" i="1"/>
  <c r="E3198" i="1"/>
  <c r="E3199" i="1" l="1"/>
  <c r="C3200" i="1"/>
  <c r="D3200" i="1"/>
  <c r="B3201" i="1"/>
  <c r="C3201" i="1" l="1"/>
  <c r="D3201" i="1"/>
  <c r="B3202" i="1"/>
  <c r="E3200" i="1"/>
  <c r="C3202" i="1" l="1"/>
  <c r="D3202" i="1"/>
  <c r="B3203" i="1"/>
  <c r="E3201" i="1"/>
  <c r="C3203" i="1" l="1"/>
  <c r="D3203" i="1"/>
  <c r="B3204" i="1"/>
  <c r="E3202" i="1"/>
  <c r="C3204" i="1" l="1"/>
  <c r="D3204" i="1"/>
  <c r="B3205" i="1"/>
  <c r="E3203" i="1"/>
  <c r="E3204" i="1" l="1"/>
  <c r="C3205" i="1"/>
  <c r="D3205" i="1"/>
  <c r="B3206" i="1"/>
  <c r="C3206" i="1" l="1"/>
  <c r="D3206" i="1"/>
  <c r="B3207" i="1"/>
  <c r="E3205" i="1"/>
  <c r="C3207" i="1" l="1"/>
  <c r="D3207" i="1"/>
  <c r="B3208" i="1"/>
  <c r="E3206" i="1"/>
  <c r="E3207" i="1" l="1"/>
  <c r="C3208" i="1"/>
  <c r="D3208" i="1"/>
  <c r="B3209" i="1"/>
  <c r="C3209" i="1" l="1"/>
  <c r="D3209" i="1"/>
  <c r="B3210" i="1"/>
  <c r="E3208" i="1"/>
  <c r="C3210" i="1" l="1"/>
  <c r="D3210" i="1"/>
  <c r="B3211" i="1"/>
  <c r="E3209" i="1"/>
  <c r="C3211" i="1" l="1"/>
  <c r="D3211" i="1"/>
  <c r="B3212" i="1"/>
  <c r="E3210" i="1"/>
  <c r="E3211" i="1" l="1"/>
  <c r="C3212" i="1"/>
  <c r="D3212" i="1"/>
  <c r="B3213" i="1"/>
  <c r="C3213" i="1" l="1"/>
  <c r="D3213" i="1"/>
  <c r="B3214" i="1"/>
  <c r="E3212" i="1"/>
  <c r="C3214" i="1" l="1"/>
  <c r="D3214" i="1"/>
  <c r="B3215" i="1"/>
  <c r="E3213" i="1"/>
  <c r="E3214" i="1" l="1"/>
  <c r="C3215" i="1"/>
  <c r="D3215" i="1"/>
  <c r="B3216" i="1"/>
  <c r="E3215" i="1" l="1"/>
  <c r="C3216" i="1"/>
  <c r="D3216" i="1"/>
  <c r="B3217" i="1"/>
  <c r="C3217" i="1" l="1"/>
  <c r="D3217" i="1"/>
  <c r="B3218" i="1"/>
  <c r="E3216" i="1"/>
  <c r="C3218" i="1" l="1"/>
  <c r="D3218" i="1"/>
  <c r="B3219" i="1"/>
  <c r="E3217" i="1"/>
  <c r="C3219" i="1" l="1"/>
  <c r="D3219" i="1"/>
  <c r="B3220" i="1"/>
  <c r="E3218" i="1"/>
  <c r="E3219" i="1" l="1"/>
  <c r="C3220" i="1"/>
  <c r="D3220" i="1"/>
  <c r="B3221" i="1"/>
  <c r="E3220" i="1" l="1"/>
  <c r="C3221" i="1"/>
  <c r="D3221" i="1"/>
  <c r="B3222" i="1"/>
  <c r="C3222" i="1" l="1"/>
  <c r="D3222" i="1"/>
  <c r="B3223" i="1"/>
  <c r="E3221" i="1"/>
  <c r="E3222" i="1" l="1"/>
  <c r="C3223" i="1"/>
  <c r="D3223" i="1"/>
  <c r="B3224" i="1"/>
  <c r="C3224" i="1" l="1"/>
  <c r="D3224" i="1"/>
  <c r="B3225" i="1"/>
  <c r="E3223" i="1"/>
  <c r="C3225" i="1" l="1"/>
  <c r="D3225" i="1"/>
  <c r="B3226" i="1"/>
  <c r="E3224" i="1"/>
  <c r="C3226" i="1" l="1"/>
  <c r="D3226" i="1"/>
  <c r="B3227" i="1"/>
  <c r="E3225" i="1"/>
  <c r="E3226" i="1" l="1"/>
  <c r="C3227" i="1"/>
  <c r="D3227" i="1"/>
  <c r="B3228" i="1"/>
  <c r="C3228" i="1" l="1"/>
  <c r="D3228" i="1"/>
  <c r="B3229" i="1"/>
  <c r="E3227" i="1"/>
  <c r="E3228" i="1" l="1"/>
  <c r="C3229" i="1"/>
  <c r="D3229" i="1"/>
  <c r="B3230" i="1"/>
  <c r="C3230" i="1" l="1"/>
  <c r="D3230" i="1"/>
  <c r="B3231" i="1"/>
  <c r="E3229" i="1"/>
  <c r="E3230" i="1" l="1"/>
  <c r="C3231" i="1"/>
  <c r="D3231" i="1"/>
  <c r="B3232" i="1"/>
  <c r="C3232" i="1" l="1"/>
  <c r="D3232" i="1"/>
  <c r="B3233" i="1"/>
  <c r="E3231" i="1"/>
  <c r="C3233" i="1" l="1"/>
  <c r="D3233" i="1"/>
  <c r="B3234" i="1"/>
  <c r="E3232" i="1"/>
  <c r="C3234" i="1" l="1"/>
  <c r="D3234" i="1"/>
  <c r="B3235" i="1"/>
  <c r="E3233" i="1"/>
  <c r="E3234" i="1" l="1"/>
  <c r="C3235" i="1"/>
  <c r="D3235" i="1"/>
  <c r="B3236" i="1"/>
  <c r="C3236" i="1" l="1"/>
  <c r="D3236" i="1"/>
  <c r="B3237" i="1"/>
  <c r="E3235" i="1"/>
  <c r="E3236" i="1" l="1"/>
  <c r="C3237" i="1"/>
  <c r="D3237" i="1"/>
  <c r="B3238" i="1"/>
  <c r="C3238" i="1" l="1"/>
  <c r="D3238" i="1"/>
  <c r="B3239" i="1"/>
  <c r="E3237" i="1"/>
  <c r="E3238" i="1" l="1"/>
  <c r="C3239" i="1"/>
  <c r="D3239" i="1"/>
  <c r="B3240" i="1"/>
  <c r="C3240" i="1" l="1"/>
  <c r="D3240" i="1"/>
  <c r="B3241" i="1"/>
  <c r="E3239" i="1"/>
  <c r="C3241" i="1" l="1"/>
  <c r="D3241" i="1"/>
  <c r="B3242" i="1"/>
  <c r="E3240" i="1"/>
  <c r="C3242" i="1" l="1"/>
  <c r="D3242" i="1"/>
  <c r="B3243" i="1"/>
  <c r="E3241" i="1"/>
  <c r="E3242" i="1" l="1"/>
  <c r="C3243" i="1"/>
  <c r="D3243" i="1"/>
  <c r="B3244" i="1"/>
  <c r="C3244" i="1" l="1"/>
  <c r="D3244" i="1"/>
  <c r="B3245" i="1"/>
  <c r="E3243" i="1"/>
  <c r="C3245" i="1" l="1"/>
  <c r="D3245" i="1"/>
  <c r="B3246" i="1"/>
  <c r="E3244" i="1"/>
  <c r="E3245" i="1" l="1"/>
  <c r="C3246" i="1"/>
  <c r="D3246" i="1"/>
  <c r="B3247" i="1"/>
  <c r="E3246" i="1" l="1"/>
  <c r="C3247" i="1"/>
  <c r="D3247" i="1"/>
  <c r="B3248" i="1"/>
  <c r="C3248" i="1" l="1"/>
  <c r="D3248" i="1"/>
  <c r="B3249" i="1"/>
  <c r="E3247" i="1"/>
  <c r="C3249" i="1" l="1"/>
  <c r="D3249" i="1"/>
  <c r="B3250" i="1"/>
  <c r="E3248" i="1"/>
  <c r="C3250" i="1" l="1"/>
  <c r="D3250" i="1"/>
  <c r="B3251" i="1"/>
  <c r="E3249" i="1"/>
  <c r="E3250" i="1" l="1"/>
  <c r="C3251" i="1"/>
  <c r="D3251" i="1"/>
  <c r="B3252" i="1"/>
  <c r="E3251" i="1" l="1"/>
  <c r="C3252" i="1"/>
  <c r="D3252" i="1"/>
  <c r="B3253" i="1"/>
  <c r="C3253" i="1" l="1"/>
  <c r="D3253" i="1"/>
  <c r="B3254" i="1"/>
  <c r="E3252" i="1"/>
  <c r="C3254" i="1" l="1"/>
  <c r="D3254" i="1"/>
  <c r="B3255" i="1"/>
  <c r="E3253" i="1"/>
  <c r="C3255" i="1" l="1"/>
  <c r="D3255" i="1"/>
  <c r="B3256" i="1"/>
  <c r="E3254" i="1"/>
  <c r="C3256" i="1" l="1"/>
  <c r="D3256" i="1"/>
  <c r="B3257" i="1"/>
  <c r="E3255" i="1"/>
  <c r="C3257" i="1" l="1"/>
  <c r="D3257" i="1"/>
  <c r="B3258" i="1"/>
  <c r="E3256" i="1"/>
  <c r="C3258" i="1" l="1"/>
  <c r="D3258" i="1"/>
  <c r="B3259" i="1"/>
  <c r="E3257" i="1"/>
  <c r="C3259" i="1" l="1"/>
  <c r="D3259" i="1"/>
  <c r="B3260" i="1"/>
  <c r="E3258" i="1"/>
  <c r="C3260" i="1" l="1"/>
  <c r="D3260" i="1"/>
  <c r="B3261" i="1"/>
  <c r="E3259" i="1"/>
  <c r="C3261" i="1" l="1"/>
  <c r="D3261" i="1"/>
  <c r="B3262" i="1"/>
  <c r="E3260" i="1"/>
  <c r="C3262" i="1" l="1"/>
  <c r="D3262" i="1"/>
  <c r="B3263" i="1"/>
  <c r="E3261" i="1"/>
  <c r="C3263" i="1" l="1"/>
  <c r="D3263" i="1"/>
  <c r="B3264" i="1"/>
  <c r="E3262" i="1"/>
  <c r="C3264" i="1" l="1"/>
  <c r="D3264" i="1"/>
  <c r="B3265" i="1"/>
  <c r="E3263" i="1"/>
  <c r="C3265" i="1" l="1"/>
  <c r="D3265" i="1"/>
  <c r="B3266" i="1"/>
  <c r="E3264" i="1"/>
  <c r="C3266" i="1" l="1"/>
  <c r="D3266" i="1"/>
  <c r="B3267" i="1"/>
  <c r="E3265" i="1"/>
  <c r="C3267" i="1" l="1"/>
  <c r="D3267" i="1"/>
  <c r="B3268" i="1"/>
  <c r="E3266" i="1"/>
  <c r="C3268" i="1" l="1"/>
  <c r="D3268" i="1"/>
  <c r="B3269" i="1"/>
  <c r="E3267" i="1"/>
  <c r="C3269" i="1" l="1"/>
  <c r="D3269" i="1"/>
  <c r="B3270" i="1"/>
  <c r="E3268" i="1"/>
  <c r="C3270" i="1" l="1"/>
  <c r="D3270" i="1"/>
  <c r="B3271" i="1"/>
  <c r="E3269" i="1"/>
  <c r="C3271" i="1" l="1"/>
  <c r="D3271" i="1"/>
  <c r="B3272" i="1"/>
  <c r="E3270" i="1"/>
  <c r="C3272" i="1" l="1"/>
  <c r="D3272" i="1"/>
  <c r="B3273" i="1"/>
  <c r="E3271" i="1"/>
  <c r="C3273" i="1" l="1"/>
  <c r="D3273" i="1"/>
  <c r="B3274" i="1"/>
  <c r="E3272" i="1"/>
  <c r="C3274" i="1" l="1"/>
  <c r="D3274" i="1"/>
  <c r="B3275" i="1"/>
  <c r="E3273" i="1"/>
  <c r="C3275" i="1" l="1"/>
  <c r="D3275" i="1"/>
  <c r="B3276" i="1"/>
  <c r="E3274" i="1"/>
  <c r="C3276" i="1" l="1"/>
  <c r="D3276" i="1"/>
  <c r="B3277" i="1"/>
  <c r="E3275" i="1"/>
  <c r="C3277" i="1" l="1"/>
  <c r="D3277" i="1"/>
  <c r="B3278" i="1"/>
  <c r="E3276" i="1"/>
  <c r="C3278" i="1" l="1"/>
  <c r="D3278" i="1"/>
  <c r="B3279" i="1"/>
  <c r="E3277" i="1"/>
  <c r="C3279" i="1" l="1"/>
  <c r="D3279" i="1"/>
  <c r="B3280" i="1"/>
  <c r="E3278" i="1"/>
  <c r="C3280" i="1" l="1"/>
  <c r="D3280" i="1"/>
  <c r="B3281" i="1"/>
  <c r="E3279" i="1"/>
  <c r="C3281" i="1" l="1"/>
  <c r="D3281" i="1"/>
  <c r="B3282" i="1"/>
  <c r="E3280" i="1"/>
  <c r="C3282" i="1" l="1"/>
  <c r="D3282" i="1"/>
  <c r="B3283" i="1"/>
  <c r="E3281" i="1"/>
  <c r="C3283" i="1" l="1"/>
  <c r="D3283" i="1"/>
  <c r="B3284" i="1"/>
  <c r="E3282" i="1"/>
  <c r="C3284" i="1" l="1"/>
  <c r="D3284" i="1"/>
  <c r="B3285" i="1"/>
  <c r="E3283" i="1"/>
  <c r="C3285" i="1" l="1"/>
  <c r="D3285" i="1"/>
  <c r="B3286" i="1"/>
  <c r="E3284" i="1"/>
  <c r="C3286" i="1" l="1"/>
  <c r="D3286" i="1"/>
  <c r="B3287" i="1"/>
  <c r="E3285" i="1"/>
  <c r="C3287" i="1" l="1"/>
  <c r="D3287" i="1"/>
  <c r="B3288" i="1"/>
  <c r="E3286" i="1"/>
  <c r="C3288" i="1" l="1"/>
  <c r="D3288" i="1"/>
  <c r="B3289" i="1"/>
  <c r="E3287" i="1"/>
  <c r="C3289" i="1" l="1"/>
  <c r="D3289" i="1"/>
  <c r="B3290" i="1"/>
  <c r="E3288" i="1"/>
  <c r="C3290" i="1" l="1"/>
  <c r="D3290" i="1"/>
  <c r="B3291" i="1"/>
  <c r="E3289" i="1"/>
  <c r="C3291" i="1" l="1"/>
  <c r="D3291" i="1"/>
  <c r="B3292" i="1"/>
  <c r="E3290" i="1"/>
  <c r="C3292" i="1" l="1"/>
  <c r="D3292" i="1"/>
  <c r="B3293" i="1"/>
  <c r="E3291" i="1"/>
  <c r="C3293" i="1" l="1"/>
  <c r="D3293" i="1"/>
  <c r="B3294" i="1"/>
  <c r="E3292" i="1"/>
  <c r="C3294" i="1" l="1"/>
  <c r="D3294" i="1"/>
  <c r="B3295" i="1"/>
  <c r="E3293" i="1"/>
  <c r="C3295" i="1" l="1"/>
  <c r="D3295" i="1"/>
  <c r="B3296" i="1"/>
  <c r="E3294" i="1"/>
  <c r="C3296" i="1" l="1"/>
  <c r="D3296" i="1"/>
  <c r="B3297" i="1"/>
  <c r="E3295" i="1"/>
  <c r="C3297" i="1" l="1"/>
  <c r="D3297" i="1"/>
  <c r="B3298" i="1"/>
  <c r="E3296" i="1"/>
  <c r="C3298" i="1" l="1"/>
  <c r="D3298" i="1"/>
  <c r="B3299" i="1"/>
  <c r="E3297" i="1"/>
  <c r="C3299" i="1" l="1"/>
  <c r="D3299" i="1"/>
  <c r="B3300" i="1"/>
  <c r="E3298" i="1"/>
  <c r="C3300" i="1" l="1"/>
  <c r="D3300" i="1"/>
  <c r="B3301" i="1"/>
  <c r="E3299" i="1"/>
  <c r="C3301" i="1" l="1"/>
  <c r="D3301" i="1"/>
  <c r="B3302" i="1"/>
  <c r="E3300" i="1"/>
  <c r="C3302" i="1" l="1"/>
  <c r="D3302" i="1"/>
  <c r="B3303" i="1"/>
  <c r="E3301" i="1"/>
  <c r="C3303" i="1" l="1"/>
  <c r="D3303" i="1"/>
  <c r="B3304" i="1"/>
  <c r="E3302" i="1"/>
  <c r="C3304" i="1" l="1"/>
  <c r="D3304" i="1"/>
  <c r="B3305" i="1"/>
  <c r="E3303" i="1"/>
  <c r="C3305" i="1" l="1"/>
  <c r="D3305" i="1"/>
  <c r="B3306" i="1"/>
  <c r="E3304" i="1"/>
  <c r="C3306" i="1" l="1"/>
  <c r="D3306" i="1"/>
  <c r="B3307" i="1"/>
  <c r="E3305" i="1"/>
  <c r="C3307" i="1" l="1"/>
  <c r="D3307" i="1"/>
  <c r="B3308" i="1"/>
  <c r="E3306" i="1"/>
  <c r="C3308" i="1" l="1"/>
  <c r="D3308" i="1"/>
  <c r="B3309" i="1"/>
  <c r="E3307" i="1"/>
  <c r="C3309" i="1" l="1"/>
  <c r="D3309" i="1"/>
  <c r="B3310" i="1"/>
  <c r="E3308" i="1"/>
  <c r="C3310" i="1" l="1"/>
  <c r="D3310" i="1"/>
  <c r="B3311" i="1"/>
  <c r="E3309" i="1"/>
  <c r="C3311" i="1" l="1"/>
  <c r="D3311" i="1"/>
  <c r="B3312" i="1"/>
  <c r="E3310" i="1"/>
  <c r="C3312" i="1" l="1"/>
  <c r="D3312" i="1"/>
  <c r="B3313" i="1"/>
  <c r="E3311" i="1"/>
  <c r="C3313" i="1" l="1"/>
  <c r="D3313" i="1"/>
  <c r="B3314" i="1"/>
  <c r="E3312" i="1"/>
  <c r="C3314" i="1" l="1"/>
  <c r="D3314" i="1"/>
  <c r="B3315" i="1"/>
  <c r="E3313" i="1"/>
  <c r="C3315" i="1" l="1"/>
  <c r="D3315" i="1"/>
  <c r="B3316" i="1"/>
  <c r="E3314" i="1"/>
  <c r="C3316" i="1" l="1"/>
  <c r="D3316" i="1"/>
  <c r="B3317" i="1"/>
  <c r="E3315" i="1"/>
  <c r="C3317" i="1" l="1"/>
  <c r="D3317" i="1"/>
  <c r="B3318" i="1"/>
  <c r="E3316" i="1"/>
  <c r="C3318" i="1" l="1"/>
  <c r="D3318" i="1"/>
  <c r="B3319" i="1"/>
  <c r="E3317" i="1"/>
  <c r="C3319" i="1" l="1"/>
  <c r="D3319" i="1"/>
  <c r="B3320" i="1"/>
  <c r="E3318" i="1"/>
  <c r="C3320" i="1" l="1"/>
  <c r="D3320" i="1"/>
  <c r="B3321" i="1"/>
  <c r="E3319" i="1"/>
  <c r="C3321" i="1" l="1"/>
  <c r="D3321" i="1"/>
  <c r="B3322" i="1"/>
  <c r="E3320" i="1"/>
  <c r="C3322" i="1" l="1"/>
  <c r="D3322" i="1"/>
  <c r="B3323" i="1"/>
  <c r="E3321" i="1"/>
  <c r="C3323" i="1" l="1"/>
  <c r="D3323" i="1"/>
  <c r="B3324" i="1"/>
  <c r="E3322" i="1"/>
  <c r="C3324" i="1" l="1"/>
  <c r="D3324" i="1"/>
  <c r="B3325" i="1"/>
  <c r="E3323" i="1"/>
  <c r="C3325" i="1" l="1"/>
  <c r="D3325" i="1"/>
  <c r="B3326" i="1"/>
  <c r="E3324" i="1"/>
  <c r="C3326" i="1" l="1"/>
  <c r="D3326" i="1"/>
  <c r="B3327" i="1"/>
  <c r="E3325" i="1"/>
  <c r="C3327" i="1" l="1"/>
  <c r="D3327" i="1"/>
  <c r="B3328" i="1"/>
  <c r="E3326" i="1"/>
  <c r="C3328" i="1" l="1"/>
  <c r="D3328" i="1"/>
  <c r="B3329" i="1"/>
  <c r="E3327" i="1"/>
  <c r="C3329" i="1" l="1"/>
  <c r="D3329" i="1"/>
  <c r="B3330" i="1"/>
  <c r="E3328" i="1"/>
  <c r="C3330" i="1" l="1"/>
  <c r="D3330" i="1"/>
  <c r="B3331" i="1"/>
  <c r="E3329" i="1"/>
  <c r="C3331" i="1" l="1"/>
  <c r="D3331" i="1"/>
  <c r="B3332" i="1"/>
  <c r="E3330" i="1"/>
  <c r="C3332" i="1" l="1"/>
  <c r="D3332" i="1"/>
  <c r="B3333" i="1"/>
  <c r="E3331" i="1"/>
  <c r="C3333" i="1" l="1"/>
  <c r="D3333" i="1"/>
  <c r="B3334" i="1"/>
  <c r="E3332" i="1"/>
  <c r="C3334" i="1" l="1"/>
  <c r="D3334" i="1"/>
  <c r="B3335" i="1"/>
  <c r="E3333" i="1"/>
  <c r="C3335" i="1" l="1"/>
  <c r="D3335" i="1"/>
  <c r="B3336" i="1"/>
  <c r="E3334" i="1"/>
  <c r="C3336" i="1" l="1"/>
  <c r="D3336" i="1"/>
  <c r="B3337" i="1"/>
  <c r="E3335" i="1"/>
  <c r="C3337" i="1" l="1"/>
  <c r="D3337" i="1"/>
  <c r="B3338" i="1"/>
  <c r="E3336" i="1"/>
  <c r="C3338" i="1" l="1"/>
  <c r="D3338" i="1"/>
  <c r="B3339" i="1"/>
  <c r="E3337" i="1"/>
  <c r="C3339" i="1" l="1"/>
  <c r="D3339" i="1"/>
  <c r="B3340" i="1"/>
  <c r="E3338" i="1"/>
  <c r="C3340" i="1" l="1"/>
  <c r="D3340" i="1"/>
  <c r="B3341" i="1"/>
  <c r="E3339" i="1"/>
  <c r="C3341" i="1" l="1"/>
  <c r="D3341" i="1"/>
  <c r="B3342" i="1"/>
  <c r="E3340" i="1"/>
  <c r="C3342" i="1" l="1"/>
  <c r="D3342" i="1"/>
  <c r="B3343" i="1"/>
  <c r="E3341" i="1"/>
  <c r="C3343" i="1" l="1"/>
  <c r="D3343" i="1"/>
  <c r="B3344" i="1"/>
  <c r="E3342" i="1"/>
  <c r="C3344" i="1" l="1"/>
  <c r="D3344" i="1"/>
  <c r="B3345" i="1"/>
  <c r="E3343" i="1"/>
  <c r="C3345" i="1" l="1"/>
  <c r="D3345" i="1"/>
  <c r="B3346" i="1"/>
  <c r="E3344" i="1"/>
  <c r="C3346" i="1" l="1"/>
  <c r="D3346" i="1"/>
  <c r="B3347" i="1"/>
  <c r="E3345" i="1"/>
  <c r="C3347" i="1" l="1"/>
  <c r="D3347" i="1"/>
  <c r="B3348" i="1"/>
  <c r="E3346" i="1"/>
  <c r="C3348" i="1" l="1"/>
  <c r="D3348" i="1"/>
  <c r="B3349" i="1"/>
  <c r="E3347" i="1"/>
  <c r="C3349" i="1" l="1"/>
  <c r="D3349" i="1"/>
  <c r="B3350" i="1"/>
  <c r="E3348" i="1"/>
  <c r="C3350" i="1" l="1"/>
  <c r="D3350" i="1"/>
  <c r="B3351" i="1"/>
  <c r="E3349" i="1"/>
  <c r="C3351" i="1" l="1"/>
  <c r="D3351" i="1"/>
  <c r="B3352" i="1"/>
  <c r="E3350" i="1"/>
  <c r="C3352" i="1" l="1"/>
  <c r="D3352" i="1"/>
  <c r="B3353" i="1"/>
  <c r="E3351" i="1"/>
  <c r="C3353" i="1" l="1"/>
  <c r="D3353" i="1"/>
  <c r="B3354" i="1"/>
  <c r="E3352" i="1"/>
  <c r="C3354" i="1" l="1"/>
  <c r="D3354" i="1"/>
  <c r="B3355" i="1"/>
  <c r="E3353" i="1"/>
  <c r="C3355" i="1" l="1"/>
  <c r="D3355" i="1"/>
  <c r="B3356" i="1"/>
  <c r="E3354" i="1"/>
  <c r="C3356" i="1" l="1"/>
  <c r="D3356" i="1"/>
  <c r="B3357" i="1"/>
  <c r="E3355" i="1"/>
  <c r="C3357" i="1" l="1"/>
  <c r="D3357" i="1"/>
  <c r="B3358" i="1"/>
  <c r="E3356" i="1"/>
  <c r="C3358" i="1" l="1"/>
  <c r="D3358" i="1"/>
  <c r="B3359" i="1"/>
  <c r="E3357" i="1"/>
  <c r="C3359" i="1" l="1"/>
  <c r="D3359" i="1"/>
  <c r="B3360" i="1"/>
  <c r="E3358" i="1"/>
  <c r="C3360" i="1" l="1"/>
  <c r="D3360" i="1"/>
  <c r="B3361" i="1"/>
  <c r="E3359" i="1"/>
  <c r="C3361" i="1" l="1"/>
  <c r="D3361" i="1"/>
  <c r="B3362" i="1"/>
  <c r="E3360" i="1"/>
  <c r="C3362" i="1" l="1"/>
  <c r="D3362" i="1"/>
  <c r="B3363" i="1"/>
  <c r="E3361" i="1"/>
  <c r="C3363" i="1" l="1"/>
  <c r="D3363" i="1"/>
  <c r="B3364" i="1"/>
  <c r="E3362" i="1"/>
  <c r="C3364" i="1" l="1"/>
  <c r="D3364" i="1"/>
  <c r="B3365" i="1"/>
  <c r="E3363" i="1"/>
  <c r="C3365" i="1" l="1"/>
  <c r="D3365" i="1"/>
  <c r="B3366" i="1"/>
  <c r="E3364" i="1"/>
  <c r="C3366" i="1" l="1"/>
  <c r="D3366" i="1"/>
  <c r="B3367" i="1"/>
  <c r="E3365" i="1"/>
  <c r="C3367" i="1" l="1"/>
  <c r="D3367" i="1"/>
  <c r="B3368" i="1"/>
  <c r="E3366" i="1"/>
  <c r="C3368" i="1" l="1"/>
  <c r="D3368" i="1"/>
  <c r="B3369" i="1"/>
  <c r="E3367" i="1"/>
  <c r="C3369" i="1" l="1"/>
  <c r="D3369" i="1"/>
  <c r="B3370" i="1"/>
  <c r="E3368" i="1"/>
  <c r="C3370" i="1" l="1"/>
  <c r="D3370" i="1"/>
  <c r="B3371" i="1"/>
  <c r="E3369" i="1"/>
  <c r="C3371" i="1" l="1"/>
  <c r="D3371" i="1"/>
  <c r="B3372" i="1"/>
  <c r="E3370" i="1"/>
  <c r="C3372" i="1" l="1"/>
  <c r="D3372" i="1"/>
  <c r="B3373" i="1"/>
  <c r="E3371" i="1"/>
  <c r="C3373" i="1" l="1"/>
  <c r="D3373" i="1"/>
  <c r="B3374" i="1"/>
  <c r="E3372" i="1"/>
  <c r="C3374" i="1" l="1"/>
  <c r="D3374" i="1"/>
  <c r="B3375" i="1"/>
  <c r="E3373" i="1"/>
  <c r="C3375" i="1" l="1"/>
  <c r="D3375" i="1"/>
  <c r="B3376" i="1"/>
  <c r="E3374" i="1"/>
  <c r="C3376" i="1" l="1"/>
  <c r="D3376" i="1"/>
  <c r="B3377" i="1"/>
  <c r="E3375" i="1"/>
  <c r="C3377" i="1" l="1"/>
  <c r="D3377" i="1"/>
  <c r="B3378" i="1"/>
  <c r="E3376" i="1"/>
  <c r="C3378" i="1" l="1"/>
  <c r="D3378" i="1"/>
  <c r="B3379" i="1"/>
  <c r="E3377" i="1"/>
  <c r="C3379" i="1" l="1"/>
  <c r="D3379" i="1"/>
  <c r="B3380" i="1"/>
  <c r="E3378" i="1"/>
  <c r="C3380" i="1" l="1"/>
  <c r="D3380" i="1"/>
  <c r="B3381" i="1"/>
  <c r="E3379" i="1"/>
  <c r="C3381" i="1" l="1"/>
  <c r="D3381" i="1"/>
  <c r="B3382" i="1"/>
  <c r="E3380" i="1"/>
  <c r="C3382" i="1" l="1"/>
  <c r="D3382" i="1"/>
  <c r="B3383" i="1"/>
  <c r="E3381" i="1"/>
  <c r="C3383" i="1" l="1"/>
  <c r="D3383" i="1"/>
  <c r="B3384" i="1"/>
  <c r="E3382" i="1"/>
  <c r="C3384" i="1" l="1"/>
  <c r="D3384" i="1"/>
  <c r="B3385" i="1"/>
  <c r="E3383" i="1"/>
  <c r="C3385" i="1" l="1"/>
  <c r="D3385" i="1"/>
  <c r="B3386" i="1"/>
  <c r="E3384" i="1"/>
  <c r="C3386" i="1" l="1"/>
  <c r="D3386" i="1"/>
  <c r="B3387" i="1"/>
  <c r="E3385" i="1"/>
  <c r="C3387" i="1" l="1"/>
  <c r="D3387" i="1"/>
  <c r="B3388" i="1"/>
  <c r="E3386" i="1"/>
  <c r="C3388" i="1" l="1"/>
  <c r="D3388" i="1"/>
  <c r="B3389" i="1"/>
  <c r="E3387" i="1"/>
  <c r="C3389" i="1" l="1"/>
  <c r="D3389" i="1"/>
  <c r="B3390" i="1"/>
  <c r="E3388" i="1"/>
  <c r="C3390" i="1" l="1"/>
  <c r="D3390" i="1"/>
  <c r="B3391" i="1"/>
  <c r="E3389" i="1"/>
  <c r="C3391" i="1" l="1"/>
  <c r="D3391" i="1"/>
  <c r="B3392" i="1"/>
  <c r="E3390" i="1"/>
  <c r="C3392" i="1" l="1"/>
  <c r="D3392" i="1"/>
  <c r="B3393" i="1"/>
  <c r="E3391" i="1"/>
  <c r="C3393" i="1" l="1"/>
  <c r="D3393" i="1"/>
  <c r="B3394" i="1"/>
  <c r="E3392" i="1"/>
  <c r="C3394" i="1" l="1"/>
  <c r="D3394" i="1"/>
  <c r="B3395" i="1"/>
  <c r="E3393" i="1"/>
  <c r="C3395" i="1" l="1"/>
  <c r="D3395" i="1"/>
  <c r="B3396" i="1"/>
  <c r="E3394" i="1"/>
  <c r="C3396" i="1" l="1"/>
  <c r="D3396" i="1"/>
  <c r="B3397" i="1"/>
  <c r="E3395" i="1"/>
  <c r="C3397" i="1" l="1"/>
  <c r="D3397" i="1"/>
  <c r="B3398" i="1"/>
  <c r="E3396" i="1"/>
  <c r="C3398" i="1" l="1"/>
  <c r="D3398" i="1"/>
  <c r="B3399" i="1"/>
  <c r="E3397" i="1"/>
  <c r="C3399" i="1" l="1"/>
  <c r="D3399" i="1"/>
  <c r="B3400" i="1"/>
  <c r="E3398" i="1"/>
  <c r="C3400" i="1" l="1"/>
  <c r="D3400" i="1"/>
  <c r="B3401" i="1"/>
  <c r="E3399" i="1"/>
  <c r="C3401" i="1" l="1"/>
  <c r="D3401" i="1"/>
  <c r="B3402" i="1"/>
  <c r="E3400" i="1"/>
  <c r="C3402" i="1" l="1"/>
  <c r="D3402" i="1"/>
  <c r="B3403" i="1"/>
  <c r="E3401" i="1"/>
  <c r="C3403" i="1" l="1"/>
  <c r="D3403" i="1"/>
  <c r="B3404" i="1"/>
  <c r="E3402" i="1"/>
  <c r="C3404" i="1" l="1"/>
  <c r="D3404" i="1"/>
  <c r="B3405" i="1"/>
  <c r="E3403" i="1"/>
  <c r="C3405" i="1" l="1"/>
  <c r="D3405" i="1"/>
  <c r="B3406" i="1"/>
  <c r="E3404" i="1"/>
  <c r="C3406" i="1" l="1"/>
  <c r="D3406" i="1"/>
  <c r="B3407" i="1"/>
  <c r="E3405" i="1"/>
  <c r="C3407" i="1" l="1"/>
  <c r="D3407" i="1"/>
  <c r="B3408" i="1"/>
  <c r="E3406" i="1"/>
  <c r="C3408" i="1" l="1"/>
  <c r="D3408" i="1"/>
  <c r="B3409" i="1"/>
  <c r="E3407" i="1"/>
  <c r="C3409" i="1" l="1"/>
  <c r="D3409" i="1"/>
  <c r="B3410" i="1"/>
  <c r="E3408" i="1"/>
  <c r="C3410" i="1" l="1"/>
  <c r="D3410" i="1"/>
  <c r="B3411" i="1"/>
  <c r="E3409" i="1"/>
  <c r="C3411" i="1" l="1"/>
  <c r="D3411" i="1"/>
  <c r="B3412" i="1"/>
  <c r="E3410" i="1"/>
  <c r="C3412" i="1" l="1"/>
  <c r="D3412" i="1"/>
  <c r="B3413" i="1"/>
  <c r="E3411" i="1"/>
  <c r="C3413" i="1" l="1"/>
  <c r="D3413" i="1"/>
  <c r="B3414" i="1"/>
  <c r="E3412" i="1"/>
  <c r="C3414" i="1" l="1"/>
  <c r="D3414" i="1"/>
  <c r="B3415" i="1"/>
  <c r="E3413" i="1"/>
  <c r="C3415" i="1" l="1"/>
  <c r="D3415" i="1"/>
  <c r="B3416" i="1"/>
  <c r="E3414" i="1"/>
  <c r="C3416" i="1" l="1"/>
  <c r="D3416" i="1"/>
  <c r="B3417" i="1"/>
  <c r="E3415" i="1"/>
  <c r="C3417" i="1" l="1"/>
  <c r="D3417" i="1"/>
  <c r="B3418" i="1"/>
  <c r="E3416" i="1"/>
  <c r="C3418" i="1" l="1"/>
  <c r="D3418" i="1"/>
  <c r="B3419" i="1"/>
  <c r="E3417" i="1"/>
  <c r="C3419" i="1" l="1"/>
  <c r="D3419" i="1"/>
  <c r="B3420" i="1"/>
  <c r="E3418" i="1"/>
  <c r="C3420" i="1" l="1"/>
  <c r="D3420" i="1"/>
  <c r="B3421" i="1"/>
  <c r="E3419" i="1"/>
  <c r="C3421" i="1" l="1"/>
  <c r="D3421" i="1"/>
  <c r="B3422" i="1"/>
  <c r="E3420" i="1"/>
  <c r="C3422" i="1" l="1"/>
  <c r="D3422" i="1"/>
  <c r="B3423" i="1"/>
  <c r="E3421" i="1"/>
  <c r="C3423" i="1" l="1"/>
  <c r="D3423" i="1"/>
  <c r="B3424" i="1"/>
  <c r="E3422" i="1"/>
  <c r="C3424" i="1" l="1"/>
  <c r="D3424" i="1"/>
  <c r="B3425" i="1"/>
  <c r="E3423" i="1"/>
  <c r="C3425" i="1" l="1"/>
  <c r="D3425" i="1"/>
  <c r="B3426" i="1"/>
  <c r="E3424" i="1"/>
  <c r="C3426" i="1" l="1"/>
  <c r="D3426" i="1"/>
  <c r="B3427" i="1"/>
  <c r="E3425" i="1"/>
  <c r="C3427" i="1" l="1"/>
  <c r="D3427" i="1"/>
  <c r="B3428" i="1"/>
  <c r="E3426" i="1"/>
  <c r="C3428" i="1" l="1"/>
  <c r="D3428" i="1"/>
  <c r="B3429" i="1"/>
  <c r="E3427" i="1"/>
  <c r="C3429" i="1" l="1"/>
  <c r="D3429" i="1"/>
  <c r="B3430" i="1"/>
  <c r="E3428" i="1"/>
  <c r="C3430" i="1" l="1"/>
  <c r="D3430" i="1"/>
  <c r="B3431" i="1"/>
  <c r="E3429" i="1"/>
  <c r="C3431" i="1" l="1"/>
  <c r="D3431" i="1"/>
  <c r="B3432" i="1"/>
  <c r="E3430" i="1"/>
  <c r="C3432" i="1" l="1"/>
  <c r="D3432" i="1"/>
  <c r="B3433" i="1"/>
  <c r="E3431" i="1"/>
  <c r="C3433" i="1" l="1"/>
  <c r="D3433" i="1"/>
  <c r="B3434" i="1"/>
  <c r="E3432" i="1"/>
  <c r="C3434" i="1" l="1"/>
  <c r="D3434" i="1"/>
  <c r="B3435" i="1"/>
  <c r="E3433" i="1"/>
  <c r="C3435" i="1" l="1"/>
  <c r="D3435" i="1"/>
  <c r="B3436" i="1"/>
  <c r="E3434" i="1"/>
  <c r="C3436" i="1" l="1"/>
  <c r="D3436" i="1"/>
  <c r="B3437" i="1"/>
  <c r="E3435" i="1"/>
  <c r="C3437" i="1" l="1"/>
  <c r="D3437" i="1"/>
  <c r="B3438" i="1"/>
  <c r="E3436" i="1"/>
  <c r="C3438" i="1" l="1"/>
  <c r="D3438" i="1"/>
  <c r="B3439" i="1"/>
  <c r="E3437" i="1"/>
  <c r="C3439" i="1" l="1"/>
  <c r="D3439" i="1"/>
  <c r="B3440" i="1"/>
  <c r="E3438" i="1"/>
  <c r="C3440" i="1" l="1"/>
  <c r="D3440" i="1"/>
  <c r="B3441" i="1"/>
  <c r="E3439" i="1"/>
  <c r="C3441" i="1" l="1"/>
  <c r="D3441" i="1"/>
  <c r="B3442" i="1"/>
  <c r="E3440" i="1"/>
  <c r="C3442" i="1" l="1"/>
  <c r="D3442" i="1"/>
  <c r="B3443" i="1"/>
  <c r="E3441" i="1"/>
  <c r="C3443" i="1" l="1"/>
  <c r="D3443" i="1"/>
  <c r="B3444" i="1"/>
  <c r="E3442" i="1"/>
  <c r="C3444" i="1" l="1"/>
  <c r="D3444" i="1"/>
  <c r="B3445" i="1"/>
  <c r="E3443" i="1"/>
  <c r="C3445" i="1" l="1"/>
  <c r="D3445" i="1"/>
  <c r="B3446" i="1"/>
  <c r="E3444" i="1"/>
  <c r="C3446" i="1" l="1"/>
  <c r="D3446" i="1"/>
  <c r="B3447" i="1"/>
  <c r="E3445" i="1"/>
  <c r="C3447" i="1" l="1"/>
  <c r="D3447" i="1"/>
  <c r="B3448" i="1"/>
  <c r="E3446" i="1"/>
  <c r="C3448" i="1" l="1"/>
  <c r="D3448" i="1"/>
  <c r="B3449" i="1"/>
  <c r="E3447" i="1"/>
  <c r="C3449" i="1" l="1"/>
  <c r="D3449" i="1"/>
  <c r="B3450" i="1"/>
  <c r="E3448" i="1"/>
  <c r="C3450" i="1" l="1"/>
  <c r="D3450" i="1"/>
  <c r="B3451" i="1"/>
  <c r="E3449" i="1"/>
  <c r="C3451" i="1" l="1"/>
  <c r="D3451" i="1"/>
  <c r="B3452" i="1"/>
  <c r="E3450" i="1"/>
  <c r="C3452" i="1" l="1"/>
  <c r="D3452" i="1"/>
  <c r="B3453" i="1"/>
  <c r="E3451" i="1"/>
  <c r="C3453" i="1" l="1"/>
  <c r="D3453" i="1"/>
  <c r="B3454" i="1"/>
  <c r="E3452" i="1"/>
  <c r="C3454" i="1" l="1"/>
  <c r="D3454" i="1"/>
  <c r="B3455" i="1"/>
  <c r="E3453" i="1"/>
  <c r="C3455" i="1" l="1"/>
  <c r="D3455" i="1"/>
  <c r="B3456" i="1"/>
  <c r="E3454" i="1"/>
  <c r="C3456" i="1" l="1"/>
  <c r="D3456" i="1"/>
  <c r="B3457" i="1"/>
  <c r="E3455" i="1"/>
  <c r="C3457" i="1" l="1"/>
  <c r="D3457" i="1"/>
  <c r="B3458" i="1"/>
  <c r="E3456" i="1"/>
  <c r="C3458" i="1" l="1"/>
  <c r="D3458" i="1"/>
  <c r="B3459" i="1"/>
  <c r="E3457" i="1"/>
  <c r="C3459" i="1" l="1"/>
  <c r="D3459" i="1"/>
  <c r="B3460" i="1"/>
  <c r="E3458" i="1"/>
  <c r="C3460" i="1" l="1"/>
  <c r="D3460" i="1"/>
  <c r="B3461" i="1"/>
  <c r="E3459" i="1"/>
  <c r="C3461" i="1" l="1"/>
  <c r="D3461" i="1"/>
  <c r="B3462" i="1"/>
  <c r="E3460" i="1"/>
  <c r="C3462" i="1" l="1"/>
  <c r="D3462" i="1"/>
  <c r="B3463" i="1"/>
  <c r="E3461" i="1"/>
  <c r="C3463" i="1" l="1"/>
  <c r="D3463" i="1"/>
  <c r="B3464" i="1"/>
  <c r="E3462" i="1"/>
  <c r="C3464" i="1" l="1"/>
  <c r="D3464" i="1"/>
  <c r="B3465" i="1"/>
  <c r="E3463" i="1"/>
  <c r="C3465" i="1" l="1"/>
  <c r="D3465" i="1"/>
  <c r="B3466" i="1"/>
  <c r="E3464" i="1"/>
  <c r="C3466" i="1" l="1"/>
  <c r="D3466" i="1"/>
  <c r="B3467" i="1"/>
  <c r="E3465" i="1"/>
  <c r="C3467" i="1" l="1"/>
  <c r="D3467" i="1"/>
  <c r="B3468" i="1"/>
  <c r="E3466" i="1"/>
  <c r="C3468" i="1" l="1"/>
  <c r="D3468" i="1"/>
  <c r="B3469" i="1"/>
  <c r="E3467" i="1"/>
  <c r="C3469" i="1" l="1"/>
  <c r="D3469" i="1"/>
  <c r="B3470" i="1"/>
  <c r="E3468" i="1"/>
  <c r="C3470" i="1" l="1"/>
  <c r="D3470" i="1"/>
  <c r="B3471" i="1"/>
  <c r="E3469" i="1"/>
  <c r="C3471" i="1" l="1"/>
  <c r="D3471" i="1"/>
  <c r="B3472" i="1"/>
  <c r="E3470" i="1"/>
  <c r="C3472" i="1" l="1"/>
  <c r="D3472" i="1"/>
  <c r="B3473" i="1"/>
  <c r="E3471" i="1"/>
  <c r="C3473" i="1" l="1"/>
  <c r="D3473" i="1"/>
  <c r="B3474" i="1"/>
  <c r="E3472" i="1"/>
  <c r="C3474" i="1" l="1"/>
  <c r="D3474" i="1"/>
  <c r="B3475" i="1"/>
  <c r="E3473" i="1"/>
  <c r="C3475" i="1" l="1"/>
  <c r="D3475" i="1"/>
  <c r="B3476" i="1"/>
  <c r="E3474" i="1"/>
  <c r="C3476" i="1" l="1"/>
  <c r="D3476" i="1"/>
  <c r="B3477" i="1"/>
  <c r="E3475" i="1"/>
  <c r="C3477" i="1" l="1"/>
  <c r="D3477" i="1"/>
  <c r="B3478" i="1"/>
  <c r="E3476" i="1"/>
  <c r="C3478" i="1" l="1"/>
  <c r="D3478" i="1"/>
  <c r="B3479" i="1"/>
  <c r="E3477" i="1"/>
  <c r="C3479" i="1" l="1"/>
  <c r="D3479" i="1"/>
  <c r="B3480" i="1"/>
  <c r="E3478" i="1"/>
  <c r="C3480" i="1" l="1"/>
  <c r="D3480" i="1"/>
  <c r="B3481" i="1"/>
  <c r="E3479" i="1"/>
  <c r="C3481" i="1" l="1"/>
  <c r="D3481" i="1"/>
  <c r="B3482" i="1"/>
  <c r="E3480" i="1"/>
  <c r="C3482" i="1" l="1"/>
  <c r="D3482" i="1"/>
  <c r="B3483" i="1"/>
  <c r="E3481" i="1"/>
  <c r="C3483" i="1" l="1"/>
  <c r="D3483" i="1"/>
  <c r="B3484" i="1"/>
  <c r="E3482" i="1"/>
  <c r="C3484" i="1" l="1"/>
  <c r="D3484" i="1"/>
  <c r="B3485" i="1"/>
  <c r="E3483" i="1"/>
  <c r="C3485" i="1" l="1"/>
  <c r="D3485" i="1"/>
  <c r="B3486" i="1"/>
  <c r="E3484" i="1"/>
  <c r="C3486" i="1" l="1"/>
  <c r="D3486" i="1"/>
  <c r="B3487" i="1"/>
  <c r="E3485" i="1"/>
  <c r="C3487" i="1" l="1"/>
  <c r="D3487" i="1"/>
  <c r="B3488" i="1"/>
  <c r="E3486" i="1"/>
  <c r="C3488" i="1" l="1"/>
  <c r="D3488" i="1"/>
  <c r="B3489" i="1"/>
  <c r="E3487" i="1"/>
  <c r="C3489" i="1" l="1"/>
  <c r="D3489" i="1"/>
  <c r="B3490" i="1"/>
  <c r="E3488" i="1"/>
  <c r="C3490" i="1" l="1"/>
  <c r="D3490" i="1"/>
  <c r="B3491" i="1"/>
  <c r="E3489" i="1"/>
  <c r="C3491" i="1" l="1"/>
  <c r="D3491" i="1"/>
  <c r="B3492" i="1"/>
  <c r="E3490" i="1"/>
  <c r="C3492" i="1" l="1"/>
  <c r="D3492" i="1"/>
  <c r="B3493" i="1"/>
  <c r="E3491" i="1"/>
  <c r="C3493" i="1" l="1"/>
  <c r="D3493" i="1"/>
  <c r="B3494" i="1"/>
  <c r="E3492" i="1"/>
  <c r="C3494" i="1" l="1"/>
  <c r="D3494" i="1"/>
  <c r="B3495" i="1"/>
  <c r="E3493" i="1"/>
  <c r="C3495" i="1" l="1"/>
  <c r="D3495" i="1"/>
  <c r="B3496" i="1"/>
  <c r="E3494" i="1"/>
  <c r="C3496" i="1" l="1"/>
  <c r="D3496" i="1"/>
  <c r="B3497" i="1"/>
  <c r="E3495" i="1"/>
  <c r="C3497" i="1" l="1"/>
  <c r="D3497" i="1"/>
  <c r="B3498" i="1"/>
  <c r="E3496" i="1"/>
  <c r="C3498" i="1" l="1"/>
  <c r="D3498" i="1"/>
  <c r="B3499" i="1"/>
  <c r="E3497" i="1"/>
  <c r="C3499" i="1" l="1"/>
  <c r="D3499" i="1"/>
  <c r="B3500" i="1"/>
  <c r="E3498" i="1"/>
  <c r="C3500" i="1" l="1"/>
  <c r="D3500" i="1"/>
  <c r="B3501" i="1"/>
  <c r="E3499" i="1"/>
  <c r="C3501" i="1" l="1"/>
  <c r="D3501" i="1"/>
  <c r="B3502" i="1"/>
  <c r="E3500" i="1"/>
  <c r="C3502" i="1" l="1"/>
  <c r="D3502" i="1"/>
  <c r="B3503" i="1"/>
  <c r="E3501" i="1"/>
  <c r="C3503" i="1" l="1"/>
  <c r="D3503" i="1"/>
  <c r="B3504" i="1"/>
  <c r="E3502" i="1"/>
  <c r="C3504" i="1" l="1"/>
  <c r="D3504" i="1"/>
  <c r="B3505" i="1"/>
  <c r="E3503" i="1"/>
  <c r="C3505" i="1" l="1"/>
  <c r="D3505" i="1"/>
  <c r="B3506" i="1"/>
  <c r="E3504" i="1"/>
  <c r="C3506" i="1" l="1"/>
  <c r="D3506" i="1"/>
  <c r="B3507" i="1"/>
  <c r="E3505" i="1"/>
  <c r="C3507" i="1" l="1"/>
  <c r="D3507" i="1"/>
  <c r="B3508" i="1"/>
  <c r="E3506" i="1"/>
  <c r="C3508" i="1" l="1"/>
  <c r="D3508" i="1"/>
  <c r="B3509" i="1"/>
  <c r="E3507" i="1"/>
  <c r="C3509" i="1" l="1"/>
  <c r="D3509" i="1"/>
  <c r="B3510" i="1"/>
  <c r="E3508" i="1"/>
  <c r="C3510" i="1" l="1"/>
  <c r="D3510" i="1"/>
  <c r="B3511" i="1"/>
  <c r="E3509" i="1"/>
  <c r="C3511" i="1" l="1"/>
  <c r="D3511" i="1"/>
  <c r="B3512" i="1"/>
  <c r="E3510" i="1"/>
  <c r="C3512" i="1" l="1"/>
  <c r="D3512" i="1"/>
  <c r="B3513" i="1"/>
  <c r="E3511" i="1"/>
  <c r="C3513" i="1" l="1"/>
  <c r="D3513" i="1"/>
  <c r="B3514" i="1"/>
  <c r="E3512" i="1"/>
  <c r="C3514" i="1" l="1"/>
  <c r="D3514" i="1"/>
  <c r="B3515" i="1"/>
  <c r="E3513" i="1"/>
  <c r="C3515" i="1" l="1"/>
  <c r="D3515" i="1"/>
  <c r="B3516" i="1"/>
  <c r="E3514" i="1"/>
  <c r="C3516" i="1" l="1"/>
  <c r="D3516" i="1"/>
  <c r="B3517" i="1"/>
  <c r="E3515" i="1"/>
  <c r="C3517" i="1" l="1"/>
  <c r="D3517" i="1"/>
  <c r="B3518" i="1"/>
  <c r="E3516" i="1"/>
  <c r="C3518" i="1" l="1"/>
  <c r="D3518" i="1"/>
  <c r="B3519" i="1"/>
  <c r="E3517" i="1"/>
  <c r="C3519" i="1" l="1"/>
  <c r="D3519" i="1"/>
  <c r="B3520" i="1"/>
  <c r="E3518" i="1"/>
  <c r="C3520" i="1" l="1"/>
  <c r="D3520" i="1"/>
  <c r="B3521" i="1"/>
  <c r="E3519" i="1"/>
  <c r="C3521" i="1" l="1"/>
  <c r="D3521" i="1"/>
  <c r="B3522" i="1"/>
  <c r="E3520" i="1"/>
  <c r="C3522" i="1" l="1"/>
  <c r="D3522" i="1"/>
  <c r="B3523" i="1"/>
  <c r="E3521" i="1"/>
  <c r="C3523" i="1" l="1"/>
  <c r="D3523" i="1"/>
  <c r="B3524" i="1"/>
  <c r="E3522" i="1"/>
  <c r="C3524" i="1" l="1"/>
  <c r="D3524" i="1"/>
  <c r="B3525" i="1"/>
  <c r="E3523" i="1"/>
  <c r="C3525" i="1" l="1"/>
  <c r="D3525" i="1"/>
  <c r="B3526" i="1"/>
  <c r="E3524" i="1"/>
  <c r="C3526" i="1" l="1"/>
  <c r="D3526" i="1"/>
  <c r="B3527" i="1"/>
  <c r="E3525" i="1"/>
  <c r="C3527" i="1" l="1"/>
  <c r="D3527" i="1"/>
  <c r="B3528" i="1"/>
  <c r="E3526" i="1"/>
  <c r="C3528" i="1" l="1"/>
  <c r="D3528" i="1"/>
  <c r="B3529" i="1"/>
  <c r="E3527" i="1"/>
  <c r="C3529" i="1" l="1"/>
  <c r="D3529" i="1"/>
  <c r="B3530" i="1"/>
  <c r="E3528" i="1"/>
  <c r="C3530" i="1" l="1"/>
  <c r="D3530" i="1"/>
  <c r="B3531" i="1"/>
  <c r="E3529" i="1"/>
  <c r="C3531" i="1" l="1"/>
  <c r="D3531" i="1"/>
  <c r="B3532" i="1"/>
  <c r="E3530" i="1"/>
  <c r="C3532" i="1" l="1"/>
  <c r="D3532" i="1"/>
  <c r="B3533" i="1"/>
  <c r="E3531" i="1"/>
  <c r="C3533" i="1" l="1"/>
  <c r="D3533" i="1"/>
  <c r="B3534" i="1"/>
  <c r="E3532" i="1"/>
  <c r="C3534" i="1" l="1"/>
  <c r="D3534" i="1"/>
  <c r="B3535" i="1"/>
  <c r="E3533" i="1"/>
  <c r="C3535" i="1" l="1"/>
  <c r="D3535" i="1"/>
  <c r="B3536" i="1"/>
  <c r="E3534" i="1"/>
  <c r="B3537" i="1" l="1"/>
  <c r="D3536" i="1"/>
  <c r="C3536" i="1"/>
  <c r="E3535" i="1"/>
  <c r="E3536" i="1" l="1"/>
  <c r="B3538" i="1"/>
  <c r="D3537" i="1"/>
  <c r="C3537" i="1"/>
  <c r="E3537" i="1" l="1"/>
  <c r="B3539" i="1"/>
  <c r="D3538" i="1"/>
  <c r="C3538" i="1"/>
  <c r="E3538" i="1" l="1"/>
  <c r="B3540" i="1"/>
  <c r="D3539" i="1"/>
  <c r="C3539" i="1"/>
  <c r="E3539" i="1" l="1"/>
  <c r="B3541" i="1"/>
  <c r="D3540" i="1"/>
  <c r="C3540" i="1"/>
  <c r="E3540" i="1" l="1"/>
  <c r="B3542" i="1"/>
  <c r="D3541" i="1"/>
  <c r="C3541" i="1"/>
  <c r="E3541" i="1" l="1"/>
  <c r="B3543" i="1"/>
  <c r="D3542" i="1"/>
  <c r="C3542" i="1"/>
  <c r="E3542" i="1" l="1"/>
  <c r="B3544" i="1"/>
  <c r="D3543" i="1"/>
  <c r="C3543" i="1"/>
  <c r="E3543" i="1" l="1"/>
  <c r="B3545" i="1"/>
  <c r="D3544" i="1"/>
  <c r="C3544" i="1"/>
  <c r="E3544" i="1" l="1"/>
  <c r="B3546" i="1"/>
  <c r="D3545" i="1"/>
  <c r="C3545" i="1"/>
  <c r="E3545" i="1" l="1"/>
  <c r="B3547" i="1"/>
  <c r="D3546" i="1"/>
  <c r="C3546" i="1"/>
  <c r="E3546" i="1" l="1"/>
  <c r="B3548" i="1"/>
  <c r="D3547" i="1"/>
  <c r="C3547" i="1"/>
  <c r="E3547" i="1" l="1"/>
  <c r="B3549" i="1"/>
  <c r="D3548" i="1"/>
  <c r="C3548" i="1"/>
  <c r="E3548" i="1" l="1"/>
  <c r="B3550" i="1"/>
  <c r="D3549" i="1"/>
  <c r="C3549" i="1"/>
  <c r="E3549" i="1" l="1"/>
  <c r="B3551" i="1"/>
  <c r="D3550" i="1"/>
  <c r="C3550" i="1"/>
  <c r="E3550" i="1" l="1"/>
  <c r="B3552" i="1"/>
  <c r="D3551" i="1"/>
  <c r="C3551" i="1"/>
  <c r="E3551" i="1" l="1"/>
  <c r="B3553" i="1"/>
  <c r="D3552" i="1"/>
  <c r="C3552" i="1"/>
  <c r="E3552" i="1" l="1"/>
  <c r="B3554" i="1"/>
  <c r="D3553" i="1"/>
  <c r="C3553" i="1"/>
  <c r="E3553" i="1" l="1"/>
  <c r="B3555" i="1"/>
  <c r="D3554" i="1"/>
  <c r="C3554" i="1"/>
  <c r="E3554" i="1" l="1"/>
  <c r="B3556" i="1"/>
  <c r="D3555" i="1"/>
  <c r="C3555" i="1"/>
  <c r="E3555" i="1" l="1"/>
  <c r="B3557" i="1"/>
  <c r="D3556" i="1"/>
  <c r="C3556" i="1"/>
  <c r="E3556" i="1" l="1"/>
  <c r="B3558" i="1"/>
  <c r="D3557" i="1"/>
  <c r="C3557" i="1"/>
  <c r="E3557" i="1" l="1"/>
  <c r="B3559" i="1"/>
  <c r="D3558" i="1"/>
  <c r="C3558" i="1"/>
  <c r="E3558" i="1" l="1"/>
  <c r="B3560" i="1"/>
  <c r="D3559" i="1"/>
  <c r="C3559" i="1"/>
  <c r="E3559" i="1" l="1"/>
  <c r="B3561" i="1"/>
  <c r="D3560" i="1"/>
  <c r="C3560" i="1"/>
  <c r="E3560" i="1" l="1"/>
  <c r="B3562" i="1"/>
  <c r="D3561" i="1"/>
  <c r="C3561" i="1"/>
  <c r="E3561" i="1" l="1"/>
  <c r="B3563" i="1"/>
  <c r="D3562" i="1"/>
  <c r="C3562" i="1"/>
  <c r="E3562" i="1" l="1"/>
  <c r="B3564" i="1"/>
  <c r="D3563" i="1"/>
  <c r="C3563" i="1"/>
  <c r="E3563" i="1" l="1"/>
  <c r="B3565" i="1"/>
  <c r="D3564" i="1"/>
  <c r="C3564" i="1"/>
  <c r="E3564" i="1" l="1"/>
  <c r="B3566" i="1"/>
  <c r="D3565" i="1"/>
  <c r="C3565" i="1"/>
  <c r="E3565" i="1" l="1"/>
  <c r="B3567" i="1"/>
  <c r="D3566" i="1"/>
  <c r="C3566" i="1"/>
  <c r="E3566" i="1" l="1"/>
  <c r="B3568" i="1"/>
  <c r="D3567" i="1"/>
  <c r="C3567" i="1"/>
  <c r="E3567" i="1" l="1"/>
  <c r="B3569" i="1"/>
  <c r="D3568" i="1"/>
  <c r="C3568" i="1"/>
  <c r="E3568" i="1" l="1"/>
  <c r="B3570" i="1"/>
  <c r="D3569" i="1"/>
  <c r="C3569" i="1"/>
  <c r="E3569" i="1" l="1"/>
  <c r="B3571" i="1"/>
  <c r="D3570" i="1"/>
  <c r="C3570" i="1"/>
  <c r="E3570" i="1" l="1"/>
  <c r="B3572" i="1"/>
  <c r="D3571" i="1"/>
  <c r="C3571" i="1"/>
  <c r="E3571" i="1" l="1"/>
  <c r="B3573" i="1"/>
  <c r="D3572" i="1"/>
  <c r="C3572" i="1"/>
  <c r="E3572" i="1" l="1"/>
  <c r="B3574" i="1"/>
  <c r="D3573" i="1"/>
  <c r="C3573" i="1"/>
  <c r="E3573" i="1" l="1"/>
  <c r="B3575" i="1"/>
  <c r="D3574" i="1"/>
  <c r="C3574" i="1"/>
  <c r="E3574" i="1" l="1"/>
  <c r="B3576" i="1"/>
  <c r="D3575" i="1"/>
  <c r="C3575" i="1"/>
  <c r="E3575" i="1" l="1"/>
  <c r="B3577" i="1"/>
  <c r="D3576" i="1"/>
  <c r="C3576" i="1"/>
  <c r="E3576" i="1" l="1"/>
  <c r="B3578" i="1"/>
  <c r="D3577" i="1"/>
  <c r="C3577" i="1"/>
  <c r="E3577" i="1" l="1"/>
  <c r="B3579" i="1"/>
  <c r="D3578" i="1"/>
  <c r="C3578" i="1"/>
  <c r="E3578" i="1" l="1"/>
  <c r="B3580" i="1"/>
  <c r="D3579" i="1"/>
  <c r="C3579" i="1"/>
  <c r="E3579" i="1" l="1"/>
  <c r="B3581" i="1"/>
  <c r="D3580" i="1"/>
  <c r="C3580" i="1"/>
  <c r="E3580" i="1" l="1"/>
  <c r="B3582" i="1"/>
  <c r="D3581" i="1"/>
  <c r="C3581" i="1"/>
  <c r="E3581" i="1" l="1"/>
  <c r="B3583" i="1"/>
  <c r="D3582" i="1"/>
  <c r="C3582" i="1"/>
  <c r="E3582" i="1" l="1"/>
  <c r="B3584" i="1"/>
  <c r="D3583" i="1"/>
  <c r="C3583" i="1"/>
  <c r="E3583" i="1" l="1"/>
  <c r="B3585" i="1"/>
  <c r="D3584" i="1"/>
  <c r="C3584" i="1"/>
  <c r="E3584" i="1" l="1"/>
  <c r="B3586" i="1"/>
  <c r="D3585" i="1"/>
  <c r="C3585" i="1"/>
  <c r="E3585" i="1" l="1"/>
  <c r="B3587" i="1"/>
  <c r="D3586" i="1"/>
  <c r="C3586" i="1"/>
  <c r="E3586" i="1" l="1"/>
  <c r="B3588" i="1"/>
  <c r="D3587" i="1"/>
  <c r="C3587" i="1"/>
  <c r="E3587" i="1" l="1"/>
  <c r="B3589" i="1"/>
  <c r="D3588" i="1"/>
  <c r="C3588" i="1"/>
  <c r="E3588" i="1" l="1"/>
  <c r="B3590" i="1"/>
  <c r="D3589" i="1"/>
  <c r="C3589" i="1"/>
  <c r="E3589" i="1" l="1"/>
  <c r="B3591" i="1"/>
  <c r="D3590" i="1"/>
  <c r="C3590" i="1"/>
  <c r="E3590" i="1" l="1"/>
  <c r="B3592" i="1"/>
  <c r="D3591" i="1"/>
  <c r="C3591" i="1"/>
  <c r="E3591" i="1" l="1"/>
  <c r="B3593" i="1"/>
  <c r="D3592" i="1"/>
  <c r="C3592" i="1"/>
  <c r="E3592" i="1" l="1"/>
  <c r="B3594" i="1"/>
  <c r="D3593" i="1"/>
  <c r="C3593" i="1"/>
  <c r="E3593" i="1" l="1"/>
  <c r="B3595" i="1"/>
  <c r="D3594" i="1"/>
  <c r="C3594" i="1"/>
  <c r="E3594" i="1" l="1"/>
  <c r="B3596" i="1"/>
  <c r="D3595" i="1"/>
  <c r="C3595" i="1"/>
  <c r="E3595" i="1" l="1"/>
  <c r="B3597" i="1"/>
  <c r="D3596" i="1"/>
  <c r="C3596" i="1"/>
  <c r="E3596" i="1" l="1"/>
  <c r="B3598" i="1"/>
  <c r="D3597" i="1"/>
  <c r="C3597" i="1"/>
  <c r="E3597" i="1" l="1"/>
  <c r="B3599" i="1"/>
  <c r="D3598" i="1"/>
  <c r="C3598" i="1"/>
  <c r="E3598" i="1" l="1"/>
  <c r="B3600" i="1"/>
  <c r="D3599" i="1"/>
  <c r="C3599" i="1"/>
  <c r="E3599" i="1" l="1"/>
  <c r="B3601" i="1"/>
  <c r="D3600" i="1"/>
  <c r="C3600" i="1"/>
  <c r="E3600" i="1" l="1"/>
  <c r="B3602" i="1"/>
  <c r="D3601" i="1"/>
  <c r="C3601" i="1"/>
  <c r="E3601" i="1" l="1"/>
  <c r="B3603" i="1"/>
  <c r="D3602" i="1"/>
  <c r="C3602" i="1"/>
  <c r="E3602" i="1" l="1"/>
  <c r="B3604" i="1"/>
  <c r="D3603" i="1"/>
  <c r="C3603" i="1"/>
  <c r="E3603" i="1" l="1"/>
  <c r="B3605" i="1"/>
  <c r="D3604" i="1"/>
  <c r="C3604" i="1"/>
  <c r="E3604" i="1" l="1"/>
  <c r="B3606" i="1"/>
  <c r="D3605" i="1"/>
  <c r="C3605" i="1"/>
  <c r="E3605" i="1" l="1"/>
  <c r="B3607" i="1"/>
  <c r="D3606" i="1"/>
  <c r="C3606" i="1"/>
  <c r="E3606" i="1" l="1"/>
  <c r="B3608" i="1"/>
  <c r="D3607" i="1"/>
  <c r="C3607" i="1"/>
  <c r="E3607" i="1" l="1"/>
  <c r="B3609" i="1"/>
  <c r="D3608" i="1"/>
  <c r="C3608" i="1"/>
  <c r="E3608" i="1" l="1"/>
  <c r="B3610" i="1"/>
  <c r="D3609" i="1"/>
  <c r="C3609" i="1"/>
  <c r="E3609" i="1" l="1"/>
  <c r="B3611" i="1"/>
  <c r="D3610" i="1"/>
  <c r="C3610" i="1"/>
  <c r="E3610" i="1" l="1"/>
  <c r="B3612" i="1"/>
  <c r="D3611" i="1"/>
  <c r="C3611" i="1"/>
  <c r="E3611" i="1" l="1"/>
  <c r="B3613" i="1"/>
  <c r="D3612" i="1"/>
  <c r="C3612" i="1"/>
  <c r="E3612" i="1" l="1"/>
  <c r="B3614" i="1"/>
  <c r="D3613" i="1"/>
  <c r="C3613" i="1"/>
  <c r="E3613" i="1" l="1"/>
  <c r="B3615" i="1"/>
  <c r="D3614" i="1"/>
  <c r="C3614" i="1"/>
  <c r="E3614" i="1" l="1"/>
  <c r="B3616" i="1"/>
  <c r="D3615" i="1"/>
  <c r="C3615" i="1"/>
  <c r="E3615" i="1" l="1"/>
  <c r="B3617" i="1"/>
  <c r="D3616" i="1"/>
  <c r="C3616" i="1"/>
  <c r="E3616" i="1" l="1"/>
  <c r="B3618" i="1"/>
  <c r="D3617" i="1"/>
  <c r="C3617" i="1"/>
  <c r="E3617" i="1" l="1"/>
  <c r="B3619" i="1"/>
  <c r="D3618" i="1"/>
  <c r="C3618" i="1"/>
  <c r="E3618" i="1" l="1"/>
  <c r="B3620" i="1"/>
  <c r="D3619" i="1"/>
  <c r="C3619" i="1"/>
  <c r="E3619" i="1" l="1"/>
  <c r="B3621" i="1"/>
  <c r="D3620" i="1"/>
  <c r="C3620" i="1"/>
  <c r="E3620" i="1" l="1"/>
  <c r="B3622" i="1"/>
  <c r="D3621" i="1"/>
  <c r="C3621" i="1"/>
  <c r="E3621" i="1" l="1"/>
  <c r="B3623" i="1"/>
  <c r="D3622" i="1"/>
  <c r="C3622" i="1"/>
  <c r="E3622" i="1" l="1"/>
  <c r="B3624" i="1"/>
  <c r="D3623" i="1"/>
  <c r="C3623" i="1"/>
  <c r="E3623" i="1" l="1"/>
  <c r="B3625" i="1"/>
  <c r="D3624" i="1"/>
  <c r="C3624" i="1"/>
  <c r="E3624" i="1" l="1"/>
  <c r="B3626" i="1"/>
  <c r="D3625" i="1"/>
  <c r="C3625" i="1"/>
  <c r="E3625" i="1" l="1"/>
  <c r="B3627" i="1"/>
  <c r="D3626" i="1"/>
  <c r="C3626" i="1"/>
  <c r="E3626" i="1" l="1"/>
  <c r="B3628" i="1"/>
  <c r="D3627" i="1"/>
  <c r="C3627" i="1"/>
  <c r="E3627" i="1" l="1"/>
  <c r="B3629" i="1"/>
  <c r="D3628" i="1"/>
  <c r="C3628" i="1"/>
  <c r="E3628" i="1" l="1"/>
  <c r="B3630" i="1"/>
  <c r="D3629" i="1"/>
  <c r="C3629" i="1"/>
  <c r="E3629" i="1" l="1"/>
  <c r="B3631" i="1"/>
  <c r="D3630" i="1"/>
  <c r="C3630" i="1"/>
  <c r="E3630" i="1" l="1"/>
  <c r="B3632" i="1"/>
  <c r="D3631" i="1"/>
  <c r="C3631" i="1"/>
  <c r="E3631" i="1" l="1"/>
  <c r="B3633" i="1"/>
  <c r="D3632" i="1"/>
  <c r="C3632" i="1"/>
  <c r="E3632" i="1" l="1"/>
  <c r="B3634" i="1"/>
  <c r="D3633" i="1"/>
  <c r="C3633" i="1"/>
  <c r="E3633" i="1" l="1"/>
  <c r="B3635" i="1"/>
  <c r="D3634" i="1"/>
  <c r="C3634" i="1"/>
  <c r="E3634" i="1" l="1"/>
  <c r="B3636" i="1"/>
  <c r="D3635" i="1"/>
  <c r="C3635" i="1"/>
  <c r="E3635" i="1" l="1"/>
  <c r="B3637" i="1"/>
  <c r="D3636" i="1"/>
  <c r="C3636" i="1"/>
  <c r="E3636" i="1" l="1"/>
  <c r="B3638" i="1"/>
  <c r="D3637" i="1"/>
  <c r="C3637" i="1"/>
  <c r="E3637" i="1" l="1"/>
  <c r="B3639" i="1"/>
  <c r="D3638" i="1"/>
  <c r="C3638" i="1"/>
  <c r="E3638" i="1" l="1"/>
  <c r="B3640" i="1"/>
  <c r="D3639" i="1"/>
  <c r="C3639" i="1"/>
  <c r="E3639" i="1" l="1"/>
  <c r="B3641" i="1"/>
  <c r="D3640" i="1"/>
  <c r="C3640" i="1"/>
  <c r="E3640" i="1" l="1"/>
  <c r="B3642" i="1"/>
  <c r="D3641" i="1"/>
  <c r="C3641" i="1"/>
  <c r="E3641" i="1" l="1"/>
  <c r="B3643" i="1"/>
  <c r="D3642" i="1"/>
  <c r="C3642" i="1"/>
  <c r="E3642" i="1" l="1"/>
  <c r="B3644" i="1"/>
  <c r="D3643" i="1"/>
  <c r="C3643" i="1"/>
  <c r="E3643" i="1" l="1"/>
  <c r="B3645" i="1"/>
  <c r="D3644" i="1"/>
  <c r="C3644" i="1"/>
  <c r="E3644" i="1" l="1"/>
  <c r="B3646" i="1"/>
  <c r="D3645" i="1"/>
  <c r="C3645" i="1"/>
  <c r="E3645" i="1" l="1"/>
  <c r="B3647" i="1"/>
  <c r="D3646" i="1"/>
  <c r="C3646" i="1"/>
  <c r="E3646" i="1" l="1"/>
  <c r="B3648" i="1"/>
  <c r="D3647" i="1"/>
  <c r="C3647" i="1"/>
  <c r="E3647" i="1" l="1"/>
  <c r="B3649" i="1"/>
  <c r="D3648" i="1"/>
  <c r="C3648" i="1"/>
  <c r="E3648" i="1" l="1"/>
  <c r="B3650" i="1"/>
  <c r="D3649" i="1"/>
  <c r="C3649" i="1"/>
  <c r="E3649" i="1" l="1"/>
  <c r="B3651" i="1"/>
  <c r="D3650" i="1"/>
  <c r="C3650" i="1"/>
  <c r="E3650" i="1" l="1"/>
  <c r="B3652" i="1"/>
  <c r="D3651" i="1"/>
  <c r="C3651" i="1"/>
  <c r="E3651" i="1" l="1"/>
  <c r="B3653" i="1"/>
  <c r="D3652" i="1"/>
  <c r="C3652" i="1"/>
  <c r="E3652" i="1" l="1"/>
  <c r="B3654" i="1"/>
  <c r="D3653" i="1"/>
  <c r="C3653" i="1"/>
  <c r="E3653" i="1" l="1"/>
  <c r="B3655" i="1"/>
  <c r="D3654" i="1"/>
  <c r="C3654" i="1"/>
  <c r="E3654" i="1" l="1"/>
  <c r="B3656" i="1"/>
  <c r="D3655" i="1"/>
  <c r="C3655" i="1"/>
  <c r="E3655" i="1" l="1"/>
  <c r="B3657" i="1"/>
  <c r="D3656" i="1"/>
  <c r="C3656" i="1"/>
  <c r="E3656" i="1" l="1"/>
  <c r="B3658" i="1"/>
  <c r="D3657" i="1"/>
  <c r="C3657" i="1"/>
  <c r="E3657" i="1" l="1"/>
  <c r="B3659" i="1"/>
  <c r="D3658" i="1"/>
  <c r="C3658" i="1"/>
  <c r="E3658" i="1" l="1"/>
  <c r="B3660" i="1"/>
  <c r="D3659" i="1"/>
  <c r="C3659" i="1"/>
  <c r="E3659" i="1" l="1"/>
  <c r="B3661" i="1"/>
  <c r="D3660" i="1"/>
  <c r="C3660" i="1"/>
  <c r="E3660" i="1" l="1"/>
  <c r="B3662" i="1"/>
  <c r="D3661" i="1"/>
  <c r="C3661" i="1"/>
  <c r="E3661" i="1" l="1"/>
  <c r="B3663" i="1"/>
  <c r="D3662" i="1"/>
  <c r="C3662" i="1"/>
  <c r="E3662" i="1" l="1"/>
  <c r="B3664" i="1"/>
  <c r="D3663" i="1"/>
  <c r="C3663" i="1"/>
  <c r="E3663" i="1" l="1"/>
  <c r="B3665" i="1"/>
  <c r="D3664" i="1"/>
  <c r="C3664" i="1"/>
  <c r="E3664" i="1" l="1"/>
  <c r="B3666" i="1"/>
  <c r="D3665" i="1"/>
  <c r="C3665" i="1"/>
  <c r="E3665" i="1" l="1"/>
  <c r="B3667" i="1"/>
  <c r="D3666" i="1"/>
  <c r="C3666" i="1"/>
  <c r="E3666" i="1" l="1"/>
  <c r="B3668" i="1"/>
  <c r="D3667" i="1"/>
  <c r="C3667" i="1"/>
  <c r="E3667" i="1" l="1"/>
  <c r="B3669" i="1"/>
  <c r="D3668" i="1"/>
  <c r="C3668" i="1"/>
  <c r="E3668" i="1" l="1"/>
  <c r="B3670" i="1"/>
  <c r="D3669" i="1"/>
  <c r="C3669" i="1"/>
  <c r="E3669" i="1" l="1"/>
  <c r="B3671" i="1"/>
  <c r="D3670" i="1"/>
  <c r="C3670" i="1"/>
  <c r="E3670" i="1" l="1"/>
  <c r="B3672" i="1"/>
  <c r="D3671" i="1"/>
  <c r="C3671" i="1"/>
  <c r="E3671" i="1" l="1"/>
  <c r="B3673" i="1"/>
  <c r="D3672" i="1"/>
  <c r="C3672" i="1"/>
  <c r="E3672" i="1" l="1"/>
  <c r="B3674" i="1"/>
  <c r="D3673" i="1"/>
  <c r="C3673" i="1"/>
  <c r="E3673" i="1" l="1"/>
  <c r="B3675" i="1"/>
  <c r="D3674" i="1"/>
  <c r="C3674" i="1"/>
  <c r="E3674" i="1" l="1"/>
  <c r="B3676" i="1"/>
  <c r="D3675" i="1"/>
  <c r="C3675" i="1"/>
  <c r="E3675" i="1" l="1"/>
  <c r="B3677" i="1"/>
  <c r="D3676" i="1"/>
  <c r="C3676" i="1"/>
  <c r="E3676" i="1" l="1"/>
  <c r="B3678" i="1"/>
  <c r="D3677" i="1"/>
  <c r="C3677" i="1"/>
  <c r="E3677" i="1" l="1"/>
  <c r="B3679" i="1"/>
  <c r="D3678" i="1"/>
  <c r="C3678" i="1"/>
  <c r="E3678" i="1" l="1"/>
  <c r="B3680" i="1"/>
  <c r="D3679" i="1"/>
  <c r="C3679" i="1"/>
  <c r="E3679" i="1" l="1"/>
  <c r="B3681" i="1"/>
  <c r="D3680" i="1"/>
  <c r="C3680" i="1"/>
  <c r="E3680" i="1" l="1"/>
  <c r="B3682" i="1"/>
  <c r="D3681" i="1"/>
  <c r="C3681" i="1"/>
  <c r="E3681" i="1" l="1"/>
  <c r="B3683" i="1"/>
  <c r="D3682" i="1"/>
  <c r="C3682" i="1"/>
  <c r="E3682" i="1" l="1"/>
  <c r="B3684" i="1"/>
  <c r="D3683" i="1"/>
  <c r="C3683" i="1"/>
  <c r="E3683" i="1" l="1"/>
  <c r="B3685" i="1"/>
  <c r="D3684" i="1"/>
  <c r="C3684" i="1"/>
  <c r="E3684" i="1" l="1"/>
  <c r="B3686" i="1"/>
  <c r="D3685" i="1"/>
  <c r="C3685" i="1"/>
  <c r="E3685" i="1" l="1"/>
  <c r="B3687" i="1"/>
  <c r="D3686" i="1"/>
  <c r="C3686" i="1"/>
  <c r="E3686" i="1" l="1"/>
  <c r="B3688" i="1"/>
  <c r="D3687" i="1"/>
  <c r="C3687" i="1"/>
  <c r="E3687" i="1" l="1"/>
  <c r="B3689" i="1"/>
  <c r="D3688" i="1"/>
  <c r="C3688" i="1"/>
  <c r="E3688" i="1" l="1"/>
  <c r="B3690" i="1"/>
  <c r="D3689" i="1"/>
  <c r="C3689" i="1"/>
  <c r="E3689" i="1" l="1"/>
  <c r="B3691" i="1"/>
  <c r="D3690" i="1"/>
  <c r="C3690" i="1"/>
  <c r="E3690" i="1" l="1"/>
  <c r="B3692" i="1"/>
  <c r="D3691" i="1"/>
  <c r="C3691" i="1"/>
  <c r="E3691" i="1" l="1"/>
  <c r="B3693" i="1"/>
  <c r="D3692" i="1"/>
  <c r="C3692" i="1"/>
  <c r="E3692" i="1" l="1"/>
  <c r="B3694" i="1"/>
  <c r="D3693" i="1"/>
  <c r="C3693" i="1"/>
  <c r="E3693" i="1" l="1"/>
  <c r="B3695" i="1"/>
  <c r="D3694" i="1"/>
  <c r="C3694" i="1"/>
  <c r="E3694" i="1" l="1"/>
  <c r="B3696" i="1"/>
  <c r="D3695" i="1"/>
  <c r="C3695" i="1"/>
  <c r="E3695" i="1" l="1"/>
  <c r="B3697" i="1"/>
  <c r="D3696" i="1"/>
  <c r="C3696" i="1"/>
  <c r="E3696" i="1" l="1"/>
  <c r="B3698" i="1"/>
  <c r="D3697" i="1"/>
  <c r="C3697" i="1"/>
  <c r="E3697" i="1" l="1"/>
  <c r="B3699" i="1"/>
  <c r="D3698" i="1"/>
  <c r="C3698" i="1"/>
  <c r="E3698" i="1" l="1"/>
  <c r="B3700" i="1"/>
  <c r="D3699" i="1"/>
  <c r="C3699" i="1"/>
  <c r="E3699" i="1" l="1"/>
  <c r="B3701" i="1"/>
  <c r="D3700" i="1"/>
  <c r="C3700" i="1"/>
  <c r="E3700" i="1" l="1"/>
  <c r="B3702" i="1"/>
  <c r="D3701" i="1"/>
  <c r="C3701" i="1"/>
  <c r="E3701" i="1" l="1"/>
  <c r="B3703" i="1"/>
  <c r="D3702" i="1"/>
  <c r="C3702" i="1"/>
  <c r="E3702" i="1" l="1"/>
  <c r="B3704" i="1"/>
  <c r="D3703" i="1"/>
  <c r="C3703" i="1"/>
  <c r="E3703" i="1" l="1"/>
  <c r="B3705" i="1"/>
  <c r="D3704" i="1"/>
  <c r="C3704" i="1"/>
  <c r="E3704" i="1" l="1"/>
  <c r="B3706" i="1"/>
  <c r="D3705" i="1"/>
  <c r="C3705" i="1"/>
  <c r="E3705" i="1" l="1"/>
  <c r="B3707" i="1"/>
  <c r="D3706" i="1"/>
  <c r="C3706" i="1"/>
  <c r="E3706" i="1" l="1"/>
  <c r="B3708" i="1"/>
  <c r="D3707" i="1"/>
  <c r="C3707" i="1"/>
  <c r="E3707" i="1" l="1"/>
  <c r="B3709" i="1"/>
  <c r="D3708" i="1"/>
  <c r="C3708" i="1"/>
  <c r="E3708" i="1" l="1"/>
  <c r="B3710" i="1"/>
  <c r="D3709" i="1"/>
  <c r="C3709" i="1"/>
  <c r="E3709" i="1" l="1"/>
  <c r="B3711" i="1"/>
  <c r="D3710" i="1"/>
  <c r="C3710" i="1"/>
  <c r="E3710" i="1" l="1"/>
  <c r="B3712" i="1"/>
  <c r="D3711" i="1"/>
  <c r="C3711" i="1"/>
  <c r="E3711" i="1" l="1"/>
  <c r="B3713" i="1"/>
  <c r="D3712" i="1"/>
  <c r="C3712" i="1"/>
  <c r="E3712" i="1" l="1"/>
  <c r="B3714" i="1"/>
  <c r="D3713" i="1"/>
  <c r="C3713" i="1"/>
  <c r="E3713" i="1" l="1"/>
  <c r="B3715" i="1"/>
  <c r="D3714" i="1"/>
  <c r="C3714" i="1"/>
  <c r="E3714" i="1" l="1"/>
  <c r="B3716" i="1"/>
  <c r="D3715" i="1"/>
  <c r="C3715" i="1"/>
  <c r="E3715" i="1" l="1"/>
  <c r="B3717" i="1"/>
  <c r="D3716" i="1"/>
  <c r="C3716" i="1"/>
  <c r="E3716" i="1" l="1"/>
  <c r="B3718" i="1"/>
  <c r="D3717" i="1"/>
  <c r="C3717" i="1"/>
  <c r="E3717" i="1" l="1"/>
  <c r="B3719" i="1"/>
  <c r="D3718" i="1"/>
  <c r="C3718" i="1"/>
  <c r="E3718" i="1" l="1"/>
  <c r="B3720" i="1"/>
  <c r="D3719" i="1"/>
  <c r="C3719" i="1"/>
  <c r="E3719" i="1" l="1"/>
  <c r="B3721" i="1"/>
  <c r="D3720" i="1"/>
  <c r="C3720" i="1"/>
  <c r="E3720" i="1" l="1"/>
  <c r="B3722" i="1"/>
  <c r="D3721" i="1"/>
  <c r="C3721" i="1"/>
  <c r="E3721" i="1" l="1"/>
  <c r="B3723" i="1"/>
  <c r="D3722" i="1"/>
  <c r="C3722" i="1"/>
  <c r="E3722" i="1" l="1"/>
  <c r="B3724" i="1"/>
  <c r="D3723" i="1"/>
  <c r="C3723" i="1"/>
  <c r="E3723" i="1" l="1"/>
  <c r="B3725" i="1"/>
  <c r="D3724" i="1"/>
  <c r="C3724" i="1"/>
  <c r="E3724" i="1" l="1"/>
  <c r="B3726" i="1"/>
  <c r="D3725" i="1"/>
  <c r="C3725" i="1"/>
  <c r="E3725" i="1" l="1"/>
  <c r="B3727" i="1"/>
  <c r="D3726" i="1"/>
  <c r="C3726" i="1"/>
  <c r="E3726" i="1" l="1"/>
  <c r="B3728" i="1"/>
  <c r="D3727" i="1"/>
  <c r="C3727" i="1"/>
  <c r="E3727" i="1" l="1"/>
  <c r="B3729" i="1"/>
  <c r="D3728" i="1"/>
  <c r="C3728" i="1"/>
  <c r="E3728" i="1" l="1"/>
  <c r="B3730" i="1"/>
  <c r="D3729" i="1"/>
  <c r="C3729" i="1"/>
  <c r="E3729" i="1" l="1"/>
  <c r="B3731" i="1"/>
  <c r="D3730" i="1"/>
  <c r="C3730" i="1"/>
  <c r="E3730" i="1" l="1"/>
  <c r="B3732" i="1"/>
  <c r="D3731" i="1"/>
  <c r="C3731" i="1"/>
  <c r="E3731" i="1" l="1"/>
  <c r="B3733" i="1"/>
  <c r="D3732" i="1"/>
  <c r="C3732" i="1"/>
  <c r="E3732" i="1" l="1"/>
  <c r="B3734" i="1"/>
  <c r="D3733" i="1"/>
  <c r="C3733" i="1"/>
  <c r="E3733" i="1" l="1"/>
  <c r="B3735" i="1"/>
  <c r="D3734" i="1"/>
  <c r="C3734" i="1"/>
  <c r="E3734" i="1" l="1"/>
  <c r="B3736" i="1"/>
  <c r="D3735" i="1"/>
  <c r="C3735" i="1"/>
  <c r="E3735" i="1" l="1"/>
  <c r="B3737" i="1"/>
  <c r="D3736" i="1"/>
  <c r="C3736" i="1"/>
  <c r="E3736" i="1" l="1"/>
  <c r="B3738" i="1"/>
  <c r="D3737" i="1"/>
  <c r="C3737" i="1"/>
  <c r="E3737" i="1" l="1"/>
  <c r="B3739" i="1"/>
  <c r="D3738" i="1"/>
  <c r="C3738" i="1"/>
  <c r="E3738" i="1" l="1"/>
  <c r="B3740" i="1"/>
  <c r="D3739" i="1"/>
  <c r="C3739" i="1"/>
  <c r="E3739" i="1" l="1"/>
  <c r="B3741" i="1"/>
  <c r="D3740" i="1"/>
  <c r="C3740" i="1"/>
  <c r="E3740" i="1" l="1"/>
  <c r="B3742" i="1"/>
  <c r="D3741" i="1"/>
  <c r="C3741" i="1"/>
  <c r="E3741" i="1" l="1"/>
  <c r="B3743" i="1"/>
  <c r="D3742" i="1"/>
  <c r="C3742" i="1"/>
  <c r="E3742" i="1" l="1"/>
  <c r="B3744" i="1"/>
  <c r="D3743" i="1"/>
  <c r="C3743" i="1"/>
  <c r="E3743" i="1" l="1"/>
  <c r="B3745" i="1"/>
  <c r="D3744" i="1"/>
  <c r="C3744" i="1"/>
  <c r="E3744" i="1" l="1"/>
  <c r="B3746" i="1"/>
  <c r="D3745" i="1"/>
  <c r="C3745" i="1"/>
  <c r="E3745" i="1" l="1"/>
  <c r="B3747" i="1"/>
  <c r="D3746" i="1"/>
  <c r="C3746" i="1"/>
  <c r="E3746" i="1" l="1"/>
  <c r="B3748" i="1"/>
  <c r="D3747" i="1"/>
  <c r="C3747" i="1"/>
  <c r="E3747" i="1" l="1"/>
  <c r="B3749" i="1"/>
  <c r="D3748" i="1"/>
  <c r="C3748" i="1"/>
  <c r="E3748" i="1" l="1"/>
  <c r="B3750" i="1"/>
  <c r="D3749" i="1"/>
  <c r="C3749" i="1"/>
  <c r="E3749" i="1" l="1"/>
  <c r="B3751" i="1"/>
  <c r="D3750" i="1"/>
  <c r="C3750" i="1"/>
  <c r="E3750" i="1" l="1"/>
  <c r="B3752" i="1"/>
  <c r="D3751" i="1"/>
  <c r="C3751" i="1"/>
  <c r="E3751" i="1" l="1"/>
  <c r="B3753" i="1"/>
  <c r="D3752" i="1"/>
  <c r="C3752" i="1"/>
  <c r="E3752" i="1" l="1"/>
  <c r="B3754" i="1"/>
  <c r="D3753" i="1"/>
  <c r="C3753" i="1"/>
  <c r="E3753" i="1" l="1"/>
  <c r="B3755" i="1"/>
  <c r="D3754" i="1"/>
  <c r="C3754" i="1"/>
  <c r="E3754" i="1" l="1"/>
  <c r="B3756" i="1"/>
  <c r="D3755" i="1"/>
  <c r="C3755" i="1"/>
  <c r="E3755" i="1" l="1"/>
  <c r="B3757" i="1"/>
  <c r="D3756" i="1"/>
  <c r="C3756" i="1"/>
  <c r="E3756" i="1" l="1"/>
  <c r="B3758" i="1"/>
  <c r="D3757" i="1"/>
  <c r="C3757" i="1"/>
  <c r="E3757" i="1" l="1"/>
  <c r="B3759" i="1"/>
  <c r="D3758" i="1"/>
  <c r="C3758" i="1"/>
  <c r="E3758" i="1" l="1"/>
  <c r="B3760" i="1"/>
  <c r="D3759" i="1"/>
  <c r="C3759" i="1"/>
  <c r="E3759" i="1" l="1"/>
  <c r="B3761" i="1"/>
  <c r="D3760" i="1"/>
  <c r="C3760" i="1"/>
  <c r="E3760" i="1" l="1"/>
  <c r="B3762" i="1"/>
  <c r="D3761" i="1"/>
  <c r="C3761" i="1"/>
  <c r="E3761" i="1" l="1"/>
  <c r="B3763" i="1"/>
  <c r="D3762" i="1"/>
  <c r="C3762" i="1"/>
  <c r="E3762" i="1" l="1"/>
  <c r="B3764" i="1"/>
  <c r="D3763" i="1"/>
  <c r="C3763" i="1"/>
  <c r="E3763" i="1" l="1"/>
  <c r="B3765" i="1"/>
  <c r="D3764" i="1"/>
  <c r="C3764" i="1"/>
  <c r="E3764" i="1" l="1"/>
  <c r="B3766" i="1"/>
  <c r="D3765" i="1"/>
  <c r="C3765" i="1"/>
  <c r="E3765" i="1" l="1"/>
  <c r="B3767" i="1"/>
  <c r="D3766" i="1"/>
  <c r="C3766" i="1"/>
  <c r="E3766" i="1" l="1"/>
  <c r="B3768" i="1"/>
  <c r="D3767" i="1"/>
  <c r="C3767" i="1"/>
  <c r="E3767" i="1" l="1"/>
  <c r="B3769" i="1"/>
  <c r="D3768" i="1"/>
  <c r="C3768" i="1"/>
  <c r="E3768" i="1" l="1"/>
  <c r="B3770" i="1"/>
  <c r="D3769" i="1"/>
  <c r="C3769" i="1"/>
  <c r="E3769" i="1" l="1"/>
  <c r="B3771" i="1"/>
  <c r="D3770" i="1"/>
  <c r="C3770" i="1"/>
  <c r="E3770" i="1" l="1"/>
  <c r="B3772" i="1"/>
  <c r="D3771" i="1"/>
  <c r="C3771" i="1"/>
  <c r="E3771" i="1" l="1"/>
  <c r="B3773" i="1"/>
  <c r="D3772" i="1"/>
  <c r="C3772" i="1"/>
  <c r="E3772" i="1" l="1"/>
  <c r="B3774" i="1"/>
  <c r="D3773" i="1"/>
  <c r="C3773" i="1"/>
  <c r="E3773" i="1" l="1"/>
  <c r="B3775" i="1"/>
  <c r="D3774" i="1"/>
  <c r="C3774" i="1"/>
  <c r="E3774" i="1" l="1"/>
  <c r="B3776" i="1"/>
  <c r="D3775" i="1"/>
  <c r="C3775" i="1"/>
  <c r="E3775" i="1" l="1"/>
  <c r="B3777" i="1"/>
  <c r="D3776" i="1"/>
  <c r="C3776" i="1"/>
  <c r="E3776" i="1" l="1"/>
  <c r="B3778" i="1"/>
  <c r="D3777" i="1"/>
  <c r="C3777" i="1"/>
  <c r="E3777" i="1" l="1"/>
  <c r="B3779" i="1"/>
  <c r="D3778" i="1"/>
  <c r="C3778" i="1"/>
  <c r="E3778" i="1" l="1"/>
  <c r="B3780" i="1"/>
  <c r="D3779" i="1"/>
  <c r="C3779" i="1"/>
  <c r="E3779" i="1" l="1"/>
  <c r="B3781" i="1"/>
  <c r="D3780" i="1"/>
  <c r="C3780" i="1"/>
  <c r="E3780" i="1" l="1"/>
  <c r="B3782" i="1"/>
  <c r="D3781" i="1"/>
  <c r="C3781" i="1"/>
  <c r="E3781" i="1" l="1"/>
  <c r="B3783" i="1"/>
  <c r="D3782" i="1"/>
  <c r="C3782" i="1"/>
  <c r="E3782" i="1" l="1"/>
  <c r="B3784" i="1"/>
  <c r="D3783" i="1"/>
  <c r="C3783" i="1"/>
  <c r="E3783" i="1" l="1"/>
  <c r="B3785" i="1"/>
  <c r="D3784" i="1"/>
  <c r="C3784" i="1"/>
  <c r="E3784" i="1" l="1"/>
  <c r="B3786" i="1"/>
  <c r="D3785" i="1"/>
  <c r="C3785" i="1"/>
  <c r="E3785" i="1" l="1"/>
  <c r="B3787" i="1"/>
  <c r="D3786" i="1"/>
  <c r="C3786" i="1"/>
  <c r="E3786" i="1" l="1"/>
  <c r="B3788" i="1"/>
  <c r="D3787" i="1"/>
  <c r="C3787" i="1"/>
  <c r="E3787" i="1" l="1"/>
  <c r="B3789" i="1"/>
  <c r="D3788" i="1"/>
  <c r="C3788" i="1"/>
  <c r="E3788" i="1" l="1"/>
  <c r="B3790" i="1"/>
  <c r="D3789" i="1"/>
  <c r="C3789" i="1"/>
  <c r="E3789" i="1" l="1"/>
  <c r="B3791" i="1"/>
  <c r="D3790" i="1"/>
  <c r="C3790" i="1"/>
  <c r="E3790" i="1" l="1"/>
  <c r="B3792" i="1"/>
  <c r="D3791" i="1"/>
  <c r="C3791" i="1"/>
  <c r="E3791" i="1" l="1"/>
  <c r="B3793" i="1"/>
  <c r="D3792" i="1"/>
  <c r="C3792" i="1"/>
  <c r="E3792" i="1" l="1"/>
  <c r="B3794" i="1"/>
  <c r="D3793" i="1"/>
  <c r="C3793" i="1"/>
  <c r="E3793" i="1" l="1"/>
  <c r="B3795" i="1"/>
  <c r="D3794" i="1"/>
  <c r="C3794" i="1"/>
  <c r="E3794" i="1" l="1"/>
  <c r="B3796" i="1"/>
  <c r="D3795" i="1"/>
  <c r="C3795" i="1"/>
  <c r="E3795" i="1" l="1"/>
  <c r="B3797" i="1"/>
  <c r="D3796" i="1"/>
  <c r="C3796" i="1"/>
  <c r="E3796" i="1" l="1"/>
  <c r="B3798" i="1"/>
  <c r="D3797" i="1"/>
  <c r="C3797" i="1"/>
  <c r="E3797" i="1" l="1"/>
  <c r="B3799" i="1"/>
  <c r="D3798" i="1"/>
  <c r="C3798" i="1"/>
  <c r="E3798" i="1" l="1"/>
  <c r="B3800" i="1"/>
  <c r="D3799" i="1"/>
  <c r="C3799" i="1"/>
  <c r="E3799" i="1" l="1"/>
  <c r="B3801" i="1"/>
  <c r="D3800" i="1"/>
  <c r="C3800" i="1"/>
  <c r="E3800" i="1" l="1"/>
  <c r="B3802" i="1"/>
  <c r="D3801" i="1"/>
  <c r="C3801" i="1"/>
  <c r="E3801" i="1" l="1"/>
  <c r="B3803" i="1"/>
  <c r="D3802" i="1"/>
  <c r="C3802" i="1"/>
  <c r="E3802" i="1" l="1"/>
  <c r="B3804" i="1"/>
  <c r="D3803" i="1"/>
  <c r="C3803" i="1"/>
  <c r="E3803" i="1" l="1"/>
  <c r="B3805" i="1"/>
  <c r="D3804" i="1"/>
  <c r="C3804" i="1"/>
  <c r="E3804" i="1" l="1"/>
  <c r="B3806" i="1"/>
  <c r="D3805" i="1"/>
  <c r="C3805" i="1"/>
  <c r="E3805" i="1" l="1"/>
  <c r="B3807" i="1"/>
  <c r="D3806" i="1"/>
  <c r="C3806" i="1"/>
  <c r="E3806" i="1" l="1"/>
  <c r="B3808" i="1"/>
  <c r="D3807" i="1"/>
  <c r="C3807" i="1"/>
  <c r="E3807" i="1" l="1"/>
  <c r="B3809" i="1"/>
  <c r="D3808" i="1"/>
  <c r="C3808" i="1"/>
  <c r="E3808" i="1" l="1"/>
  <c r="B3810" i="1"/>
  <c r="D3809" i="1"/>
  <c r="C3809" i="1"/>
  <c r="E3809" i="1" l="1"/>
  <c r="B3811" i="1"/>
  <c r="D3810" i="1"/>
  <c r="C3810" i="1"/>
  <c r="E3810" i="1" l="1"/>
  <c r="B3812" i="1"/>
  <c r="D3811" i="1"/>
  <c r="C3811" i="1"/>
  <c r="E3811" i="1" l="1"/>
  <c r="B3813" i="1"/>
  <c r="D3812" i="1"/>
  <c r="C3812" i="1"/>
  <c r="E3812" i="1" l="1"/>
  <c r="B3814" i="1"/>
  <c r="D3813" i="1"/>
  <c r="C3813" i="1"/>
  <c r="E3813" i="1" l="1"/>
  <c r="B3815" i="1"/>
  <c r="D3814" i="1"/>
  <c r="C3814" i="1"/>
  <c r="E3814" i="1" l="1"/>
  <c r="B3816" i="1"/>
  <c r="D3815" i="1"/>
  <c r="C3815" i="1"/>
  <c r="E3815" i="1" l="1"/>
  <c r="B3817" i="1"/>
  <c r="D3816" i="1"/>
  <c r="C3816" i="1"/>
  <c r="E3816" i="1" l="1"/>
  <c r="B3818" i="1"/>
  <c r="D3817" i="1"/>
  <c r="C3817" i="1"/>
  <c r="E3817" i="1" l="1"/>
  <c r="B3819" i="1"/>
  <c r="D3818" i="1"/>
  <c r="C3818" i="1"/>
  <c r="E3818" i="1" l="1"/>
  <c r="B3820" i="1"/>
  <c r="D3819" i="1"/>
  <c r="C3819" i="1"/>
  <c r="E3819" i="1" l="1"/>
  <c r="B3821" i="1"/>
  <c r="D3820" i="1"/>
  <c r="C3820" i="1"/>
  <c r="E3820" i="1" l="1"/>
  <c r="B3822" i="1"/>
  <c r="D3821" i="1"/>
  <c r="C3821" i="1"/>
  <c r="E3821" i="1" l="1"/>
  <c r="B3823" i="1"/>
  <c r="D3822" i="1"/>
  <c r="C3822" i="1"/>
  <c r="E3822" i="1" l="1"/>
  <c r="B3824" i="1"/>
  <c r="D3823" i="1"/>
  <c r="C3823" i="1"/>
  <c r="E3823" i="1" l="1"/>
  <c r="B3825" i="1"/>
  <c r="D3824" i="1"/>
  <c r="C3824" i="1"/>
  <c r="E3824" i="1" l="1"/>
  <c r="B3826" i="1"/>
  <c r="D3825" i="1"/>
  <c r="C3825" i="1"/>
  <c r="E3825" i="1" l="1"/>
  <c r="B3827" i="1"/>
  <c r="D3826" i="1"/>
  <c r="C3826" i="1"/>
  <c r="E3826" i="1" l="1"/>
  <c r="B3828" i="1"/>
  <c r="D3827" i="1"/>
  <c r="C3827" i="1"/>
  <c r="E3827" i="1" l="1"/>
  <c r="B3829" i="1"/>
  <c r="D3828" i="1"/>
  <c r="C3828" i="1"/>
  <c r="E3828" i="1" l="1"/>
  <c r="B3830" i="1"/>
  <c r="D3829" i="1"/>
  <c r="C3829" i="1"/>
  <c r="E3829" i="1" l="1"/>
  <c r="B3831" i="1"/>
  <c r="D3830" i="1"/>
  <c r="C3830" i="1"/>
  <c r="E3830" i="1" l="1"/>
  <c r="B3832" i="1"/>
  <c r="D3831" i="1"/>
  <c r="C3831" i="1"/>
  <c r="E3831" i="1" l="1"/>
  <c r="B3833" i="1"/>
  <c r="D3832" i="1"/>
  <c r="C3832" i="1"/>
  <c r="E3832" i="1" l="1"/>
  <c r="B3834" i="1"/>
  <c r="D3833" i="1"/>
  <c r="C3833" i="1"/>
  <c r="E3833" i="1" l="1"/>
  <c r="B3835" i="1"/>
  <c r="D3834" i="1"/>
  <c r="C3834" i="1"/>
  <c r="E3834" i="1" l="1"/>
  <c r="B3836" i="1"/>
  <c r="D3835" i="1"/>
  <c r="C3835" i="1"/>
  <c r="E3835" i="1" l="1"/>
  <c r="B3837" i="1"/>
  <c r="D3836" i="1"/>
  <c r="C3836" i="1"/>
  <c r="E3836" i="1" l="1"/>
  <c r="B3838" i="1"/>
  <c r="D3837" i="1"/>
  <c r="C3837" i="1"/>
  <c r="E3837" i="1" l="1"/>
  <c r="B3839" i="1"/>
  <c r="D3838" i="1"/>
  <c r="C3838" i="1"/>
  <c r="E3838" i="1" l="1"/>
  <c r="B3840" i="1"/>
  <c r="D3839" i="1"/>
  <c r="C3839" i="1"/>
  <c r="E3839" i="1" l="1"/>
  <c r="B3841" i="1"/>
  <c r="D3840" i="1"/>
  <c r="C3840" i="1"/>
  <c r="E3840" i="1" l="1"/>
  <c r="B3842" i="1"/>
  <c r="D3841" i="1"/>
  <c r="C3841" i="1"/>
  <c r="E3841" i="1" l="1"/>
  <c r="B3843" i="1"/>
  <c r="D3842" i="1"/>
  <c r="C3842" i="1"/>
  <c r="E3842" i="1" l="1"/>
  <c r="B3844" i="1"/>
  <c r="D3843" i="1"/>
  <c r="C3843" i="1"/>
  <c r="E3843" i="1" l="1"/>
  <c r="B3845" i="1"/>
  <c r="D3844" i="1"/>
  <c r="C3844" i="1"/>
  <c r="E3844" i="1" l="1"/>
  <c r="B3846" i="1"/>
  <c r="D3845" i="1"/>
  <c r="C3845" i="1"/>
  <c r="E3845" i="1" l="1"/>
  <c r="B3847" i="1"/>
  <c r="D3846" i="1"/>
  <c r="C3846" i="1"/>
  <c r="E3846" i="1" l="1"/>
  <c r="B3848" i="1"/>
  <c r="D3847" i="1"/>
  <c r="C3847" i="1"/>
  <c r="E3847" i="1" l="1"/>
  <c r="B3849" i="1"/>
  <c r="D3848" i="1"/>
  <c r="C3848" i="1"/>
  <c r="E3848" i="1" l="1"/>
  <c r="B3850" i="1"/>
  <c r="D3849" i="1"/>
  <c r="C3849" i="1"/>
  <c r="E3849" i="1" l="1"/>
  <c r="B3851" i="1"/>
  <c r="D3850" i="1"/>
  <c r="C3850" i="1"/>
  <c r="E3850" i="1" l="1"/>
  <c r="B3852" i="1"/>
  <c r="D3851" i="1"/>
  <c r="C3851" i="1"/>
  <c r="E3851" i="1" l="1"/>
  <c r="B3853" i="1"/>
  <c r="D3852" i="1"/>
  <c r="C3852" i="1"/>
  <c r="E3852" i="1" l="1"/>
  <c r="B3854" i="1"/>
  <c r="D3853" i="1"/>
  <c r="C3853" i="1"/>
  <c r="E3853" i="1" l="1"/>
  <c r="B3855" i="1"/>
  <c r="D3854" i="1"/>
  <c r="C3854" i="1"/>
  <c r="E3854" i="1" l="1"/>
  <c r="B3856" i="1"/>
  <c r="D3855" i="1"/>
  <c r="C3855" i="1"/>
  <c r="E3855" i="1" l="1"/>
  <c r="B3857" i="1"/>
  <c r="D3856" i="1"/>
  <c r="C3856" i="1"/>
  <c r="E3856" i="1" l="1"/>
  <c r="B3858" i="1"/>
  <c r="D3857" i="1"/>
  <c r="C3857" i="1"/>
  <c r="E3857" i="1" l="1"/>
  <c r="B3859" i="1"/>
  <c r="D3858" i="1"/>
  <c r="C3858" i="1"/>
  <c r="E3858" i="1" l="1"/>
  <c r="B3860" i="1"/>
  <c r="D3859" i="1"/>
  <c r="C3859" i="1"/>
  <c r="E3859" i="1" l="1"/>
  <c r="B3861" i="1"/>
  <c r="D3860" i="1"/>
  <c r="C3860" i="1"/>
  <c r="E3860" i="1" l="1"/>
  <c r="B3862" i="1"/>
  <c r="D3861" i="1"/>
  <c r="C3861" i="1"/>
  <c r="E3861" i="1" l="1"/>
  <c r="B3863" i="1"/>
  <c r="D3862" i="1"/>
  <c r="C3862" i="1"/>
  <c r="E3862" i="1" l="1"/>
  <c r="B3864" i="1"/>
  <c r="D3863" i="1"/>
  <c r="C3863" i="1"/>
  <c r="E3863" i="1" l="1"/>
  <c r="B3865" i="1"/>
  <c r="D3864" i="1"/>
  <c r="C3864" i="1"/>
  <c r="E3864" i="1" l="1"/>
  <c r="B3866" i="1"/>
  <c r="D3865" i="1"/>
  <c r="C3865" i="1"/>
  <c r="E3865" i="1" l="1"/>
  <c r="B3867" i="1"/>
  <c r="D3866" i="1"/>
  <c r="C3866" i="1"/>
  <c r="E3866" i="1" l="1"/>
  <c r="B3868" i="1"/>
  <c r="D3867" i="1"/>
  <c r="C3867" i="1"/>
  <c r="E3867" i="1" l="1"/>
  <c r="B3869" i="1"/>
  <c r="D3868" i="1"/>
  <c r="C3868" i="1"/>
  <c r="E3868" i="1" l="1"/>
  <c r="B3870" i="1"/>
  <c r="D3869" i="1"/>
  <c r="C3869" i="1"/>
  <c r="E3869" i="1" l="1"/>
  <c r="B3871" i="1"/>
  <c r="D3870" i="1"/>
  <c r="C3870" i="1"/>
  <c r="E3870" i="1" l="1"/>
  <c r="B3872" i="1"/>
  <c r="D3871" i="1"/>
  <c r="C3871" i="1"/>
  <c r="E3871" i="1" l="1"/>
  <c r="B3873" i="1"/>
  <c r="D3872" i="1"/>
  <c r="C3872" i="1"/>
  <c r="E3872" i="1" l="1"/>
  <c r="B3874" i="1"/>
  <c r="D3873" i="1"/>
  <c r="C3873" i="1"/>
  <c r="E3873" i="1" l="1"/>
  <c r="B3875" i="1"/>
  <c r="D3874" i="1"/>
  <c r="C3874" i="1"/>
  <c r="E3874" i="1" l="1"/>
  <c r="B3876" i="1"/>
  <c r="D3875" i="1"/>
  <c r="C3875" i="1"/>
  <c r="E3875" i="1" l="1"/>
  <c r="B3877" i="1"/>
  <c r="D3876" i="1"/>
  <c r="C3876" i="1"/>
  <c r="E3876" i="1" l="1"/>
  <c r="B3878" i="1"/>
  <c r="D3877" i="1"/>
  <c r="C3877" i="1"/>
  <c r="E3877" i="1" l="1"/>
  <c r="B3879" i="1"/>
  <c r="D3878" i="1"/>
  <c r="C3878" i="1"/>
  <c r="E3878" i="1" l="1"/>
  <c r="B3880" i="1"/>
  <c r="D3879" i="1"/>
  <c r="C3879" i="1"/>
  <c r="E3879" i="1" l="1"/>
  <c r="B3881" i="1"/>
  <c r="D3880" i="1"/>
  <c r="C3880" i="1"/>
  <c r="E3880" i="1" l="1"/>
  <c r="B3882" i="1"/>
  <c r="D3881" i="1"/>
  <c r="C3881" i="1"/>
  <c r="E3881" i="1" l="1"/>
  <c r="B3883" i="1"/>
  <c r="D3882" i="1"/>
  <c r="C3882" i="1"/>
  <c r="E3882" i="1" l="1"/>
  <c r="B3884" i="1"/>
  <c r="D3883" i="1"/>
  <c r="C3883" i="1"/>
  <c r="E3883" i="1" l="1"/>
  <c r="B3885" i="1"/>
  <c r="D3884" i="1"/>
  <c r="C3884" i="1"/>
  <c r="E3884" i="1" l="1"/>
  <c r="B3886" i="1"/>
  <c r="D3885" i="1"/>
  <c r="C3885" i="1"/>
  <c r="E3885" i="1" l="1"/>
  <c r="B3887" i="1"/>
  <c r="D3886" i="1"/>
  <c r="C3886" i="1"/>
  <c r="E3886" i="1" l="1"/>
  <c r="B3888" i="1"/>
  <c r="D3887" i="1"/>
  <c r="C3887" i="1"/>
  <c r="E3887" i="1" l="1"/>
  <c r="B3889" i="1"/>
  <c r="D3888" i="1"/>
  <c r="C3888" i="1"/>
  <c r="E3888" i="1" l="1"/>
  <c r="B3890" i="1"/>
  <c r="D3889" i="1"/>
  <c r="C3889" i="1"/>
  <c r="E3889" i="1" l="1"/>
  <c r="B3891" i="1"/>
  <c r="D3890" i="1"/>
  <c r="C3890" i="1"/>
  <c r="E3890" i="1" l="1"/>
  <c r="B3892" i="1"/>
  <c r="D3891" i="1"/>
  <c r="C3891" i="1"/>
  <c r="E3891" i="1" l="1"/>
  <c r="B3893" i="1"/>
  <c r="D3892" i="1"/>
  <c r="C3892" i="1"/>
  <c r="E3892" i="1" l="1"/>
  <c r="B3894" i="1"/>
  <c r="D3893" i="1"/>
  <c r="C3893" i="1"/>
  <c r="E3893" i="1" l="1"/>
  <c r="B3895" i="1"/>
  <c r="D3894" i="1"/>
  <c r="C3894" i="1"/>
  <c r="E3894" i="1" l="1"/>
  <c r="B3896" i="1"/>
  <c r="D3895" i="1"/>
  <c r="C3895" i="1"/>
  <c r="E3895" i="1" l="1"/>
  <c r="B3897" i="1"/>
  <c r="D3896" i="1"/>
  <c r="C3896" i="1"/>
  <c r="E3896" i="1" l="1"/>
  <c r="B3898" i="1"/>
  <c r="D3897" i="1"/>
  <c r="C3897" i="1"/>
  <c r="E3897" i="1" l="1"/>
  <c r="B3899" i="1"/>
  <c r="D3898" i="1"/>
  <c r="C3898" i="1"/>
  <c r="E3898" i="1" l="1"/>
  <c r="B3900" i="1"/>
  <c r="D3899" i="1"/>
  <c r="C3899" i="1"/>
  <c r="E3899" i="1" l="1"/>
  <c r="B3901" i="1"/>
  <c r="D3900" i="1"/>
  <c r="C3900" i="1"/>
  <c r="E3900" i="1" l="1"/>
  <c r="B3902" i="1"/>
  <c r="D3901" i="1"/>
  <c r="C3901" i="1"/>
  <c r="E3901" i="1" l="1"/>
  <c r="B3903" i="1"/>
  <c r="D3902" i="1"/>
  <c r="C3902" i="1"/>
  <c r="E3902" i="1" l="1"/>
  <c r="B3904" i="1"/>
  <c r="D3903" i="1"/>
  <c r="C3903" i="1"/>
  <c r="E3903" i="1" l="1"/>
  <c r="B3905" i="1"/>
  <c r="D3904" i="1"/>
  <c r="C3904" i="1"/>
  <c r="E3904" i="1" l="1"/>
  <c r="B3906" i="1"/>
  <c r="D3905" i="1"/>
  <c r="C3905" i="1"/>
  <c r="E3905" i="1" l="1"/>
  <c r="B3907" i="1"/>
  <c r="D3906" i="1"/>
  <c r="C3906" i="1"/>
  <c r="E3906" i="1" l="1"/>
  <c r="B3908" i="1"/>
  <c r="D3907" i="1"/>
  <c r="C3907" i="1"/>
  <c r="E3907" i="1" l="1"/>
  <c r="B3909" i="1"/>
  <c r="D3908" i="1"/>
  <c r="C3908" i="1"/>
  <c r="E3908" i="1" l="1"/>
  <c r="B3910" i="1"/>
  <c r="D3909" i="1"/>
  <c r="C3909" i="1"/>
  <c r="E3909" i="1" l="1"/>
  <c r="B3911" i="1"/>
  <c r="D3910" i="1"/>
  <c r="C3910" i="1"/>
  <c r="E3910" i="1" l="1"/>
  <c r="B3912" i="1"/>
  <c r="D3911" i="1"/>
  <c r="C3911" i="1"/>
  <c r="E3911" i="1" l="1"/>
  <c r="B3913" i="1"/>
  <c r="D3912" i="1"/>
  <c r="C3912" i="1"/>
  <c r="E3912" i="1" l="1"/>
  <c r="B3914" i="1"/>
  <c r="D3913" i="1"/>
  <c r="C3913" i="1"/>
  <c r="E3913" i="1" l="1"/>
  <c r="B3915" i="1"/>
  <c r="D3914" i="1"/>
  <c r="C3914" i="1"/>
  <c r="E3914" i="1" l="1"/>
  <c r="B3916" i="1"/>
  <c r="D3915" i="1"/>
  <c r="C3915" i="1"/>
  <c r="E3915" i="1" l="1"/>
  <c r="B3917" i="1"/>
  <c r="D3916" i="1"/>
  <c r="C3916" i="1"/>
  <c r="E3916" i="1" l="1"/>
  <c r="B3918" i="1"/>
  <c r="D3917" i="1"/>
  <c r="C3917" i="1"/>
  <c r="E3917" i="1" l="1"/>
  <c r="B3919" i="1"/>
  <c r="D3918" i="1"/>
  <c r="C3918" i="1"/>
  <c r="E3918" i="1" l="1"/>
  <c r="B3920" i="1"/>
  <c r="D3919" i="1"/>
  <c r="C3919" i="1"/>
  <c r="E3919" i="1" l="1"/>
  <c r="B3921" i="1"/>
  <c r="D3920" i="1"/>
  <c r="C3920" i="1"/>
  <c r="E3920" i="1" l="1"/>
  <c r="B3922" i="1"/>
  <c r="D3921" i="1"/>
  <c r="C3921" i="1"/>
  <c r="E3921" i="1" l="1"/>
  <c r="B3923" i="1"/>
  <c r="D3922" i="1"/>
  <c r="C3922" i="1"/>
  <c r="E3922" i="1" l="1"/>
  <c r="B3924" i="1"/>
  <c r="D3923" i="1"/>
  <c r="C3923" i="1"/>
  <c r="E3923" i="1" l="1"/>
  <c r="B3925" i="1"/>
  <c r="D3924" i="1"/>
  <c r="C3924" i="1"/>
  <c r="E3924" i="1" l="1"/>
  <c r="B3926" i="1"/>
  <c r="D3925" i="1"/>
  <c r="C3925" i="1"/>
  <c r="E3925" i="1" l="1"/>
  <c r="B3927" i="1"/>
  <c r="D3926" i="1"/>
  <c r="C3926" i="1"/>
  <c r="E3926" i="1" l="1"/>
  <c r="B3928" i="1"/>
  <c r="D3927" i="1"/>
  <c r="C3927" i="1"/>
  <c r="E3927" i="1" l="1"/>
  <c r="B3929" i="1"/>
  <c r="D3928" i="1"/>
  <c r="C3928" i="1"/>
  <c r="E3928" i="1" l="1"/>
  <c r="B3930" i="1"/>
  <c r="D3929" i="1"/>
  <c r="C3929" i="1"/>
  <c r="E3929" i="1" l="1"/>
  <c r="B3931" i="1"/>
  <c r="D3930" i="1"/>
  <c r="C3930" i="1"/>
  <c r="E3930" i="1" l="1"/>
  <c r="B3932" i="1"/>
  <c r="D3931" i="1"/>
  <c r="C3931" i="1"/>
  <c r="E3931" i="1" l="1"/>
  <c r="B3933" i="1"/>
  <c r="D3932" i="1"/>
  <c r="C3932" i="1"/>
  <c r="E3932" i="1" l="1"/>
  <c r="B3934" i="1"/>
  <c r="D3933" i="1"/>
  <c r="C3933" i="1"/>
  <c r="E3933" i="1" l="1"/>
  <c r="B3935" i="1"/>
  <c r="D3934" i="1"/>
  <c r="C3934" i="1"/>
  <c r="E3934" i="1" l="1"/>
  <c r="B3936" i="1"/>
  <c r="D3935" i="1"/>
  <c r="C3935" i="1"/>
  <c r="E3935" i="1" l="1"/>
  <c r="B3937" i="1"/>
  <c r="D3936" i="1"/>
  <c r="C3936" i="1"/>
  <c r="E3936" i="1" l="1"/>
  <c r="B3938" i="1"/>
  <c r="D3937" i="1"/>
  <c r="C3937" i="1"/>
  <c r="E3937" i="1" l="1"/>
  <c r="B3939" i="1"/>
  <c r="D3938" i="1"/>
  <c r="C3938" i="1"/>
  <c r="E3938" i="1" l="1"/>
  <c r="B3940" i="1"/>
  <c r="D3939" i="1"/>
  <c r="C3939" i="1"/>
  <c r="E3939" i="1" l="1"/>
  <c r="B3941" i="1"/>
  <c r="D3940" i="1"/>
  <c r="C3940" i="1"/>
  <c r="E3940" i="1" l="1"/>
  <c r="B3942" i="1"/>
  <c r="D3941" i="1"/>
  <c r="C3941" i="1"/>
  <c r="E3941" i="1" l="1"/>
  <c r="B3943" i="1"/>
  <c r="D3942" i="1"/>
  <c r="C3942" i="1"/>
  <c r="E3942" i="1" l="1"/>
  <c r="B3944" i="1"/>
  <c r="D3943" i="1"/>
  <c r="C3943" i="1"/>
  <c r="E3943" i="1" l="1"/>
  <c r="B3945" i="1"/>
  <c r="D3944" i="1"/>
  <c r="C3944" i="1"/>
  <c r="E3944" i="1" l="1"/>
  <c r="B3946" i="1"/>
  <c r="D3945" i="1"/>
  <c r="C3945" i="1"/>
  <c r="E3945" i="1" l="1"/>
  <c r="B3947" i="1"/>
  <c r="D3946" i="1"/>
  <c r="C3946" i="1"/>
  <c r="E3946" i="1" l="1"/>
  <c r="B3948" i="1"/>
  <c r="D3947" i="1"/>
  <c r="C3947" i="1"/>
  <c r="E3947" i="1" l="1"/>
  <c r="B3949" i="1"/>
  <c r="D3948" i="1"/>
  <c r="C3948" i="1"/>
  <c r="E3948" i="1" l="1"/>
  <c r="B3950" i="1"/>
  <c r="D3949" i="1"/>
  <c r="C3949" i="1"/>
  <c r="E3949" i="1" l="1"/>
  <c r="B3951" i="1"/>
  <c r="D3950" i="1"/>
  <c r="C3950" i="1"/>
  <c r="E3950" i="1" l="1"/>
  <c r="B3952" i="1"/>
  <c r="D3951" i="1"/>
  <c r="C3951" i="1"/>
  <c r="E3951" i="1" l="1"/>
  <c r="B3953" i="1"/>
  <c r="D3952" i="1"/>
  <c r="C3952" i="1"/>
  <c r="E3952" i="1" l="1"/>
  <c r="B3954" i="1"/>
  <c r="D3953" i="1"/>
  <c r="C3953" i="1"/>
  <c r="E3953" i="1" l="1"/>
  <c r="B3955" i="1"/>
  <c r="D3954" i="1"/>
  <c r="C3954" i="1"/>
  <c r="E3954" i="1" l="1"/>
  <c r="B3956" i="1"/>
  <c r="D3955" i="1"/>
  <c r="C3955" i="1"/>
  <c r="E3955" i="1" l="1"/>
  <c r="B3957" i="1"/>
  <c r="D3956" i="1"/>
  <c r="C3956" i="1"/>
  <c r="E3956" i="1" l="1"/>
  <c r="B3958" i="1"/>
  <c r="D3957" i="1"/>
  <c r="C3957" i="1"/>
  <c r="E3957" i="1" l="1"/>
  <c r="B3959" i="1"/>
  <c r="D3958" i="1"/>
  <c r="C3958" i="1"/>
  <c r="E3958" i="1" l="1"/>
  <c r="B3960" i="1"/>
  <c r="D3959" i="1"/>
  <c r="C3959" i="1"/>
  <c r="E3959" i="1" l="1"/>
  <c r="B3961" i="1"/>
  <c r="D3960" i="1"/>
  <c r="C3960" i="1"/>
  <c r="E3960" i="1" l="1"/>
  <c r="B3962" i="1"/>
  <c r="D3961" i="1"/>
  <c r="C3961" i="1"/>
  <c r="E3961" i="1" l="1"/>
  <c r="B3963" i="1"/>
  <c r="D3962" i="1"/>
  <c r="C3962" i="1"/>
  <c r="E3962" i="1" l="1"/>
  <c r="B3964" i="1"/>
  <c r="D3963" i="1"/>
  <c r="C3963" i="1"/>
  <c r="E3963" i="1" l="1"/>
  <c r="B3965" i="1"/>
  <c r="D3964" i="1"/>
  <c r="C3964" i="1"/>
  <c r="E3964" i="1" l="1"/>
  <c r="B3966" i="1"/>
  <c r="D3965" i="1"/>
  <c r="C3965" i="1"/>
  <c r="E3965" i="1" l="1"/>
  <c r="B3967" i="1"/>
  <c r="D3966" i="1"/>
  <c r="C3966" i="1"/>
  <c r="E3966" i="1" l="1"/>
  <c r="B3968" i="1"/>
  <c r="D3967" i="1"/>
  <c r="C3967" i="1"/>
  <c r="E3967" i="1" l="1"/>
  <c r="B3969" i="1"/>
  <c r="D3968" i="1"/>
  <c r="C3968" i="1"/>
  <c r="E3968" i="1" l="1"/>
  <c r="B3970" i="1"/>
  <c r="D3969" i="1"/>
  <c r="C3969" i="1"/>
  <c r="E3969" i="1" l="1"/>
  <c r="B3971" i="1"/>
  <c r="D3970" i="1"/>
  <c r="C3970" i="1"/>
  <c r="E3970" i="1" l="1"/>
  <c r="B3972" i="1"/>
  <c r="D3971" i="1"/>
  <c r="C3971" i="1"/>
  <c r="E3971" i="1" l="1"/>
  <c r="B3973" i="1"/>
  <c r="D3972" i="1"/>
  <c r="C3972" i="1"/>
  <c r="E3972" i="1" l="1"/>
  <c r="B3974" i="1"/>
  <c r="D3973" i="1"/>
  <c r="C3973" i="1"/>
  <c r="E3973" i="1" l="1"/>
  <c r="B3975" i="1"/>
  <c r="D3974" i="1"/>
  <c r="C3974" i="1"/>
  <c r="E3974" i="1" l="1"/>
  <c r="B3976" i="1"/>
  <c r="D3975" i="1"/>
  <c r="C3975" i="1"/>
  <c r="E3975" i="1" l="1"/>
  <c r="B3977" i="1"/>
  <c r="D3976" i="1"/>
  <c r="C3976" i="1"/>
  <c r="E3976" i="1" l="1"/>
  <c r="B3978" i="1"/>
  <c r="D3977" i="1"/>
  <c r="C3977" i="1"/>
  <c r="E3977" i="1" l="1"/>
  <c r="B3979" i="1"/>
  <c r="D3978" i="1"/>
  <c r="C3978" i="1"/>
  <c r="E3978" i="1" l="1"/>
  <c r="B3980" i="1"/>
  <c r="D3979" i="1"/>
  <c r="C3979" i="1"/>
  <c r="E3979" i="1" l="1"/>
  <c r="B3981" i="1"/>
  <c r="D3980" i="1"/>
  <c r="C3980" i="1"/>
  <c r="E3980" i="1" l="1"/>
  <c r="B3982" i="1"/>
  <c r="D3981" i="1"/>
  <c r="C3981" i="1"/>
  <c r="E3981" i="1" l="1"/>
  <c r="B3983" i="1"/>
  <c r="D3982" i="1"/>
  <c r="C3982" i="1"/>
  <c r="E3982" i="1" l="1"/>
  <c r="B3984" i="1"/>
  <c r="D3983" i="1"/>
  <c r="C3983" i="1"/>
  <c r="E3983" i="1" l="1"/>
  <c r="B3985" i="1"/>
  <c r="D3984" i="1"/>
  <c r="C3984" i="1"/>
  <c r="E3984" i="1" l="1"/>
  <c r="B3986" i="1"/>
  <c r="D3985" i="1"/>
  <c r="C3985" i="1"/>
  <c r="E3985" i="1" l="1"/>
  <c r="B3987" i="1"/>
  <c r="D3986" i="1"/>
  <c r="C3986" i="1"/>
  <c r="E3986" i="1" l="1"/>
  <c r="B3988" i="1"/>
  <c r="D3987" i="1"/>
  <c r="C3987" i="1"/>
  <c r="E3987" i="1" l="1"/>
  <c r="B3989" i="1"/>
  <c r="D3988" i="1"/>
  <c r="C3988" i="1"/>
  <c r="E3988" i="1" l="1"/>
  <c r="B3990" i="1"/>
  <c r="D3989" i="1"/>
  <c r="C3989" i="1"/>
  <c r="E3989" i="1" l="1"/>
  <c r="B3991" i="1"/>
  <c r="D3990" i="1"/>
  <c r="C3990" i="1"/>
  <c r="E3990" i="1" l="1"/>
  <c r="B3992" i="1"/>
  <c r="D3991" i="1"/>
  <c r="C3991" i="1"/>
  <c r="E3991" i="1" l="1"/>
  <c r="B3993" i="1"/>
  <c r="D3992" i="1"/>
  <c r="C3992" i="1"/>
  <c r="E3992" i="1" l="1"/>
  <c r="B3994" i="1"/>
  <c r="D3993" i="1"/>
  <c r="C3993" i="1"/>
  <c r="E3993" i="1" l="1"/>
  <c r="B3995" i="1"/>
  <c r="D3994" i="1"/>
  <c r="C3994" i="1"/>
  <c r="E3994" i="1" l="1"/>
  <c r="B3996" i="1"/>
  <c r="D3995" i="1"/>
  <c r="C3995" i="1"/>
  <c r="E3995" i="1" l="1"/>
  <c r="B3997" i="1"/>
  <c r="D3996" i="1"/>
  <c r="C3996" i="1"/>
  <c r="E3996" i="1" l="1"/>
  <c r="B3998" i="1"/>
  <c r="D3997" i="1"/>
  <c r="C3997" i="1"/>
  <c r="E3997" i="1" l="1"/>
  <c r="B3999" i="1"/>
  <c r="D3998" i="1"/>
  <c r="C3998" i="1"/>
  <c r="E3998" i="1" l="1"/>
  <c r="B4000" i="1"/>
  <c r="D3999" i="1"/>
  <c r="C3999" i="1"/>
  <c r="E3999" i="1" l="1"/>
  <c r="B4001" i="1"/>
  <c r="D4000" i="1"/>
  <c r="C4000" i="1"/>
  <c r="E4000" i="1" l="1"/>
  <c r="B4002" i="1"/>
  <c r="D4001" i="1"/>
  <c r="C4001" i="1"/>
  <c r="E4001" i="1" l="1"/>
  <c r="B4003" i="1"/>
  <c r="D4002" i="1"/>
  <c r="C4002" i="1"/>
  <c r="E4002" i="1" l="1"/>
  <c r="B4004" i="1"/>
  <c r="D4003" i="1"/>
  <c r="C4003" i="1"/>
  <c r="E4003" i="1" l="1"/>
  <c r="B4005" i="1"/>
  <c r="D4004" i="1"/>
  <c r="C4004" i="1"/>
  <c r="E4004" i="1" l="1"/>
  <c r="B4006" i="1"/>
  <c r="D4005" i="1"/>
  <c r="C4005" i="1"/>
  <c r="E4005" i="1" l="1"/>
  <c r="B4007" i="1"/>
  <c r="D4006" i="1"/>
  <c r="C4006" i="1"/>
  <c r="E4006" i="1" l="1"/>
  <c r="B4008" i="1"/>
  <c r="D4007" i="1"/>
  <c r="C4007" i="1"/>
  <c r="E4007" i="1" l="1"/>
  <c r="B4009" i="1"/>
  <c r="D4008" i="1"/>
  <c r="C4008" i="1"/>
  <c r="E4008" i="1" l="1"/>
  <c r="B4010" i="1"/>
  <c r="D4009" i="1"/>
  <c r="C4009" i="1"/>
  <c r="E4009" i="1" l="1"/>
  <c r="B4011" i="1"/>
  <c r="D4010" i="1"/>
  <c r="C4010" i="1"/>
  <c r="E4010" i="1" l="1"/>
  <c r="B4012" i="1"/>
  <c r="D4011" i="1"/>
  <c r="C4011" i="1"/>
  <c r="E4011" i="1" l="1"/>
  <c r="B4013" i="1"/>
  <c r="D4012" i="1"/>
  <c r="C4012" i="1"/>
  <c r="E4012" i="1" l="1"/>
  <c r="B4014" i="1"/>
  <c r="D4013" i="1"/>
  <c r="C4013" i="1"/>
  <c r="E4013" i="1" l="1"/>
  <c r="B4015" i="1"/>
  <c r="D4014" i="1"/>
  <c r="C4014" i="1"/>
  <c r="E4014" i="1" l="1"/>
  <c r="B4016" i="1"/>
  <c r="D4015" i="1"/>
  <c r="C4015" i="1"/>
  <c r="E4015" i="1" l="1"/>
  <c r="B4017" i="1"/>
  <c r="D4016" i="1"/>
  <c r="C4016" i="1"/>
  <c r="E4016" i="1" l="1"/>
  <c r="B4018" i="1"/>
  <c r="D4017" i="1"/>
  <c r="C4017" i="1"/>
  <c r="E4017" i="1" l="1"/>
  <c r="B4019" i="1"/>
  <c r="D4018" i="1"/>
  <c r="C4018" i="1"/>
  <c r="E4018" i="1" l="1"/>
  <c r="B4020" i="1"/>
  <c r="D4019" i="1"/>
  <c r="C4019" i="1"/>
  <c r="E4019" i="1" l="1"/>
  <c r="B4021" i="1"/>
  <c r="D4020" i="1"/>
  <c r="C4020" i="1"/>
  <c r="E4020" i="1" l="1"/>
  <c r="B4022" i="1"/>
  <c r="D4021" i="1"/>
  <c r="C4021" i="1"/>
  <c r="E4021" i="1" l="1"/>
  <c r="B4023" i="1"/>
  <c r="D4022" i="1"/>
  <c r="C4022" i="1"/>
  <c r="E4022" i="1" l="1"/>
  <c r="B4024" i="1"/>
  <c r="D4023" i="1"/>
  <c r="C4023" i="1"/>
  <c r="E4023" i="1" l="1"/>
  <c r="B4025" i="1"/>
  <c r="D4024" i="1"/>
  <c r="C4024" i="1"/>
  <c r="E4024" i="1" l="1"/>
  <c r="B4026" i="1"/>
  <c r="D4025" i="1"/>
  <c r="C4025" i="1"/>
  <c r="E4025" i="1" l="1"/>
  <c r="B4027" i="1"/>
  <c r="D4026" i="1"/>
  <c r="C4026" i="1"/>
  <c r="E4026" i="1" l="1"/>
  <c r="B4028" i="1"/>
  <c r="D4027" i="1"/>
  <c r="C4027" i="1"/>
  <c r="E4027" i="1" l="1"/>
  <c r="B4029" i="1"/>
  <c r="D4028" i="1"/>
  <c r="C4028" i="1"/>
  <c r="E4028" i="1" l="1"/>
  <c r="B4030" i="1"/>
  <c r="D4029" i="1"/>
  <c r="C4029" i="1"/>
  <c r="E4029" i="1" l="1"/>
  <c r="B4031" i="1"/>
  <c r="D4030" i="1"/>
  <c r="C4030" i="1"/>
  <c r="E4030" i="1" l="1"/>
  <c r="B4032" i="1"/>
  <c r="D4031" i="1"/>
  <c r="C4031" i="1"/>
  <c r="E4031" i="1" l="1"/>
  <c r="B4033" i="1"/>
  <c r="D4032" i="1"/>
  <c r="C4032" i="1"/>
  <c r="E4032" i="1" l="1"/>
  <c r="B4034" i="1"/>
  <c r="D4033" i="1"/>
  <c r="C4033" i="1"/>
  <c r="E4033" i="1" l="1"/>
  <c r="B4035" i="1"/>
  <c r="D4034" i="1"/>
  <c r="C4034" i="1"/>
  <c r="E4034" i="1" l="1"/>
  <c r="B4036" i="1"/>
  <c r="D4035" i="1"/>
  <c r="C4035" i="1"/>
  <c r="E4035" i="1" l="1"/>
  <c r="B4037" i="1"/>
  <c r="D4036" i="1"/>
  <c r="C4036" i="1"/>
  <c r="E4036" i="1" l="1"/>
  <c r="B4038" i="1"/>
  <c r="D4037" i="1"/>
  <c r="C4037" i="1"/>
  <c r="E4037" i="1" l="1"/>
  <c r="B4039" i="1"/>
  <c r="D4038" i="1"/>
  <c r="C4038" i="1"/>
  <c r="E4038" i="1" l="1"/>
  <c r="B4040" i="1"/>
  <c r="D4039" i="1"/>
  <c r="C4039" i="1"/>
  <c r="E4039" i="1" l="1"/>
  <c r="B4041" i="1"/>
  <c r="D4040" i="1"/>
  <c r="C4040" i="1"/>
  <c r="E4040" i="1" l="1"/>
  <c r="B4042" i="1"/>
  <c r="D4041" i="1"/>
  <c r="C4041" i="1"/>
  <c r="E4041" i="1" l="1"/>
  <c r="B4043" i="1"/>
  <c r="D4042" i="1"/>
  <c r="C4042" i="1"/>
  <c r="E4042" i="1" l="1"/>
  <c r="B4044" i="1"/>
  <c r="D4043" i="1"/>
  <c r="C4043" i="1"/>
  <c r="E4043" i="1" l="1"/>
  <c r="B4045" i="1"/>
  <c r="D4044" i="1"/>
  <c r="C4044" i="1"/>
  <c r="E4044" i="1" l="1"/>
  <c r="B4046" i="1"/>
  <c r="D4045" i="1"/>
  <c r="C4045" i="1"/>
  <c r="E4045" i="1" l="1"/>
  <c r="B4047" i="1"/>
  <c r="D4046" i="1"/>
  <c r="C4046" i="1"/>
  <c r="E4046" i="1" l="1"/>
  <c r="B4048" i="1"/>
  <c r="D4047" i="1"/>
  <c r="C4047" i="1"/>
  <c r="E4047" i="1" l="1"/>
  <c r="B4049" i="1"/>
  <c r="D4048" i="1"/>
  <c r="C4048" i="1"/>
  <c r="E4048" i="1" l="1"/>
  <c r="B4050" i="1"/>
  <c r="D4049" i="1"/>
  <c r="C4049" i="1"/>
  <c r="E4049" i="1" l="1"/>
  <c r="B4051" i="1"/>
  <c r="D4050" i="1"/>
  <c r="C4050" i="1"/>
  <c r="E4050" i="1" l="1"/>
  <c r="B4052" i="1"/>
  <c r="D4051" i="1"/>
  <c r="C4051" i="1"/>
  <c r="E4051" i="1" l="1"/>
  <c r="B4053" i="1"/>
  <c r="D4052" i="1"/>
  <c r="C4052" i="1"/>
  <c r="E4052" i="1" l="1"/>
  <c r="B4054" i="1"/>
  <c r="D4053" i="1"/>
  <c r="C4053" i="1"/>
  <c r="E4053" i="1" l="1"/>
  <c r="B4055" i="1"/>
  <c r="D4054" i="1"/>
  <c r="C4054" i="1"/>
  <c r="E4054" i="1" l="1"/>
  <c r="B4056" i="1"/>
  <c r="D4055" i="1"/>
  <c r="C4055" i="1"/>
  <c r="E4055" i="1" l="1"/>
  <c r="B4057" i="1"/>
  <c r="D4056" i="1"/>
  <c r="C4056" i="1"/>
  <c r="E4056" i="1" l="1"/>
  <c r="B4058" i="1"/>
  <c r="D4057" i="1"/>
  <c r="C4057" i="1"/>
  <c r="E4057" i="1" l="1"/>
  <c r="B4059" i="1"/>
  <c r="D4058" i="1"/>
  <c r="C4058" i="1"/>
  <c r="E4058" i="1" l="1"/>
  <c r="B4060" i="1"/>
  <c r="D4059" i="1"/>
  <c r="C4059" i="1"/>
  <c r="E4059" i="1" l="1"/>
  <c r="B4061" i="1"/>
  <c r="D4060" i="1"/>
  <c r="C4060" i="1"/>
  <c r="E4060" i="1" l="1"/>
  <c r="B4062" i="1"/>
  <c r="D4061" i="1"/>
  <c r="C4061" i="1"/>
  <c r="E4061" i="1" l="1"/>
  <c r="B4063" i="1"/>
  <c r="D4062" i="1"/>
  <c r="C4062" i="1"/>
  <c r="E4062" i="1" l="1"/>
  <c r="B4064" i="1"/>
  <c r="D4063" i="1"/>
  <c r="C4063" i="1"/>
  <c r="E4063" i="1" l="1"/>
  <c r="B4065" i="1"/>
  <c r="D4064" i="1"/>
  <c r="C4064" i="1"/>
  <c r="E4064" i="1" l="1"/>
  <c r="B4066" i="1"/>
  <c r="D4065" i="1"/>
  <c r="C4065" i="1"/>
  <c r="E4065" i="1" l="1"/>
  <c r="B4067" i="1"/>
  <c r="D4066" i="1"/>
  <c r="C4066" i="1"/>
  <c r="E4066" i="1" l="1"/>
  <c r="B4068" i="1"/>
  <c r="D4067" i="1"/>
  <c r="C4067" i="1"/>
  <c r="E4067" i="1" l="1"/>
  <c r="B4069" i="1"/>
  <c r="D4068" i="1"/>
  <c r="C4068" i="1"/>
  <c r="E4068" i="1" l="1"/>
  <c r="B4070" i="1"/>
  <c r="D4069" i="1"/>
  <c r="C4069" i="1"/>
  <c r="E4069" i="1" l="1"/>
  <c r="B4071" i="1"/>
  <c r="D4070" i="1"/>
  <c r="C4070" i="1"/>
  <c r="E4070" i="1" l="1"/>
  <c r="B4072" i="1"/>
  <c r="D4071" i="1"/>
  <c r="C4071" i="1"/>
  <c r="E4071" i="1" l="1"/>
  <c r="B4073" i="1"/>
  <c r="D4072" i="1"/>
  <c r="C4072" i="1"/>
  <c r="E4072" i="1" l="1"/>
  <c r="B4074" i="1"/>
  <c r="D4073" i="1"/>
  <c r="C4073" i="1"/>
  <c r="E4073" i="1" l="1"/>
  <c r="B4075" i="1"/>
  <c r="D4074" i="1"/>
  <c r="C4074" i="1"/>
  <c r="E4074" i="1" l="1"/>
  <c r="B4076" i="1"/>
  <c r="D4075" i="1"/>
  <c r="C4075" i="1"/>
  <c r="E4075" i="1" l="1"/>
  <c r="B4077" i="1"/>
  <c r="D4076" i="1"/>
  <c r="C4076" i="1"/>
  <c r="E4076" i="1" l="1"/>
  <c r="B4078" i="1"/>
  <c r="D4077" i="1"/>
  <c r="C4077" i="1"/>
  <c r="E4077" i="1" l="1"/>
  <c r="B4079" i="1"/>
  <c r="D4078" i="1"/>
  <c r="C4078" i="1"/>
  <c r="E4078" i="1" l="1"/>
  <c r="B4080" i="1"/>
  <c r="D4079" i="1"/>
  <c r="C4079" i="1"/>
  <c r="E4079" i="1" l="1"/>
  <c r="B4081" i="1"/>
  <c r="D4080" i="1"/>
  <c r="C4080" i="1"/>
  <c r="E4080" i="1" l="1"/>
  <c r="B4082" i="1"/>
  <c r="D4081" i="1"/>
  <c r="C4081" i="1"/>
  <c r="E4081" i="1" l="1"/>
  <c r="B4083" i="1"/>
  <c r="D4082" i="1"/>
  <c r="C4082" i="1"/>
  <c r="E4082" i="1" l="1"/>
  <c r="B4084" i="1"/>
  <c r="D4083" i="1"/>
  <c r="C4083" i="1"/>
  <c r="E4083" i="1" l="1"/>
  <c r="B4085" i="1"/>
  <c r="D4084" i="1"/>
  <c r="C4084" i="1"/>
  <c r="E4084" i="1" l="1"/>
  <c r="B4086" i="1"/>
  <c r="D4085" i="1"/>
  <c r="C4085" i="1"/>
  <c r="E4085" i="1" l="1"/>
  <c r="B4087" i="1"/>
  <c r="D4086" i="1"/>
  <c r="C4086" i="1"/>
  <c r="E4086" i="1" l="1"/>
  <c r="B4088" i="1"/>
  <c r="D4087" i="1"/>
  <c r="C4087" i="1"/>
  <c r="E4087" i="1" l="1"/>
  <c r="B4089" i="1"/>
  <c r="D4088" i="1"/>
  <c r="C4088" i="1"/>
  <c r="E4088" i="1" l="1"/>
  <c r="B4090" i="1"/>
  <c r="D4089" i="1"/>
  <c r="C4089" i="1"/>
  <c r="E4089" i="1" l="1"/>
  <c r="B4091" i="1"/>
  <c r="D4090" i="1"/>
  <c r="C4090" i="1"/>
  <c r="E4090" i="1" l="1"/>
  <c r="B4092" i="1"/>
  <c r="D4091" i="1"/>
  <c r="C4091" i="1"/>
  <c r="E4091" i="1" l="1"/>
  <c r="B4093" i="1"/>
  <c r="D4092" i="1"/>
  <c r="C4092" i="1"/>
  <c r="E4092" i="1" l="1"/>
  <c r="B4094" i="1"/>
  <c r="D4093" i="1"/>
  <c r="C4093" i="1"/>
  <c r="E4093" i="1" l="1"/>
  <c r="B4095" i="1"/>
  <c r="D4094" i="1"/>
  <c r="C4094" i="1"/>
  <c r="E4094" i="1" l="1"/>
  <c r="B4096" i="1"/>
  <c r="D4095" i="1"/>
  <c r="C4095" i="1"/>
  <c r="E4095" i="1" l="1"/>
  <c r="B4097" i="1"/>
  <c r="D4096" i="1"/>
  <c r="C4096" i="1"/>
  <c r="E4096" i="1" l="1"/>
  <c r="B4098" i="1"/>
  <c r="D4097" i="1"/>
  <c r="C4097" i="1"/>
  <c r="E4097" i="1" l="1"/>
  <c r="B4099" i="1"/>
  <c r="D4098" i="1"/>
  <c r="C4098" i="1"/>
  <c r="E4098" i="1" l="1"/>
  <c r="B4100" i="1"/>
  <c r="D4099" i="1"/>
  <c r="C4099" i="1"/>
  <c r="E4099" i="1" l="1"/>
  <c r="B4101" i="1"/>
  <c r="D4100" i="1"/>
  <c r="C4100" i="1"/>
  <c r="E4100" i="1" l="1"/>
  <c r="B4102" i="1"/>
  <c r="D4101" i="1"/>
  <c r="C4101" i="1"/>
  <c r="E4101" i="1" l="1"/>
  <c r="B4103" i="1"/>
  <c r="D4102" i="1"/>
  <c r="C4102" i="1"/>
  <c r="E4102" i="1" l="1"/>
  <c r="B4104" i="1"/>
  <c r="D4103" i="1"/>
  <c r="C4103" i="1"/>
  <c r="E4103" i="1" l="1"/>
  <c r="B4105" i="1"/>
  <c r="D4104" i="1"/>
  <c r="C4104" i="1"/>
  <c r="E4104" i="1" l="1"/>
  <c r="B4106" i="1"/>
  <c r="D4105" i="1"/>
  <c r="C4105" i="1"/>
  <c r="E4105" i="1" l="1"/>
  <c r="B4107" i="1"/>
  <c r="D4106" i="1"/>
  <c r="C4106" i="1"/>
  <c r="E4106" i="1" l="1"/>
  <c r="B4108" i="1"/>
  <c r="D4107" i="1"/>
  <c r="C4107" i="1"/>
  <c r="E4107" i="1" l="1"/>
  <c r="B4109" i="1"/>
  <c r="D4108" i="1"/>
  <c r="C4108" i="1"/>
  <c r="E4108" i="1" l="1"/>
  <c r="B4110" i="1"/>
  <c r="D4109" i="1"/>
  <c r="C4109" i="1"/>
  <c r="E4109" i="1" l="1"/>
  <c r="B4111" i="1"/>
  <c r="D4110" i="1"/>
  <c r="C4110" i="1"/>
  <c r="E4110" i="1" l="1"/>
  <c r="B4112" i="1"/>
  <c r="D4111" i="1"/>
  <c r="C4111" i="1"/>
  <c r="E4111" i="1" l="1"/>
  <c r="B4113" i="1"/>
  <c r="D4112" i="1"/>
  <c r="C4112" i="1"/>
  <c r="E4112" i="1" l="1"/>
  <c r="B4114" i="1"/>
  <c r="D4113" i="1"/>
  <c r="C4113" i="1"/>
  <c r="E4113" i="1" l="1"/>
  <c r="B4115" i="1"/>
  <c r="D4114" i="1"/>
  <c r="C4114" i="1"/>
  <c r="E4114" i="1" l="1"/>
  <c r="B4116" i="1"/>
  <c r="D4115" i="1"/>
  <c r="C4115" i="1"/>
  <c r="E4115" i="1" l="1"/>
  <c r="B4117" i="1"/>
  <c r="D4116" i="1"/>
  <c r="C4116" i="1"/>
  <c r="E4116" i="1" l="1"/>
  <c r="B4118" i="1"/>
  <c r="D4117" i="1"/>
  <c r="C4117" i="1"/>
  <c r="E4117" i="1" l="1"/>
  <c r="B4119" i="1"/>
  <c r="D4118" i="1"/>
  <c r="C4118" i="1"/>
  <c r="E4118" i="1" l="1"/>
  <c r="B4120" i="1"/>
  <c r="D4119" i="1"/>
  <c r="C4119" i="1"/>
  <c r="E4119" i="1" l="1"/>
  <c r="B4121" i="1"/>
  <c r="D4120" i="1"/>
  <c r="C4120" i="1"/>
  <c r="E4120" i="1" l="1"/>
  <c r="B4122" i="1"/>
  <c r="D4121" i="1"/>
  <c r="C4121" i="1"/>
  <c r="E4121" i="1" l="1"/>
  <c r="B4123" i="1"/>
  <c r="D4122" i="1"/>
  <c r="C4122" i="1"/>
  <c r="E4122" i="1" l="1"/>
  <c r="B4124" i="1"/>
  <c r="D4123" i="1"/>
  <c r="C4123" i="1"/>
  <c r="E4123" i="1" l="1"/>
  <c r="B4125" i="1"/>
  <c r="D4124" i="1"/>
  <c r="C4124" i="1"/>
  <c r="E4124" i="1" l="1"/>
  <c r="B4126" i="1"/>
  <c r="D4125" i="1"/>
  <c r="C4125" i="1"/>
  <c r="E4125" i="1" l="1"/>
  <c r="B4127" i="1"/>
  <c r="D4126" i="1"/>
  <c r="C4126" i="1"/>
  <c r="E4126" i="1" l="1"/>
  <c r="B4128" i="1"/>
  <c r="D4127" i="1"/>
  <c r="C4127" i="1"/>
  <c r="E4127" i="1" l="1"/>
  <c r="B4129" i="1"/>
  <c r="D4128" i="1"/>
  <c r="C4128" i="1"/>
  <c r="E4128" i="1" l="1"/>
  <c r="B4130" i="1"/>
  <c r="D4129" i="1"/>
  <c r="C4129" i="1"/>
  <c r="E4129" i="1" l="1"/>
  <c r="B4131" i="1"/>
  <c r="D4130" i="1"/>
  <c r="C4130" i="1"/>
  <c r="E4130" i="1" l="1"/>
  <c r="B4132" i="1"/>
  <c r="D4131" i="1"/>
  <c r="C4131" i="1"/>
  <c r="E4131" i="1" l="1"/>
  <c r="B4133" i="1"/>
  <c r="D4132" i="1"/>
  <c r="C4132" i="1"/>
  <c r="E4132" i="1" l="1"/>
  <c r="B4134" i="1"/>
  <c r="D4133" i="1"/>
  <c r="C4133" i="1"/>
  <c r="E4133" i="1" l="1"/>
  <c r="B4135" i="1"/>
  <c r="D4134" i="1"/>
  <c r="C4134" i="1"/>
  <c r="E4134" i="1" l="1"/>
  <c r="B4136" i="1"/>
  <c r="D4135" i="1"/>
  <c r="C4135" i="1"/>
  <c r="E4135" i="1" l="1"/>
  <c r="B4137" i="1"/>
  <c r="D4136" i="1"/>
  <c r="C4136" i="1"/>
  <c r="E4136" i="1" l="1"/>
  <c r="B4138" i="1"/>
  <c r="D4137" i="1"/>
  <c r="C4137" i="1"/>
  <c r="E4137" i="1" l="1"/>
  <c r="B4139" i="1"/>
  <c r="D4138" i="1"/>
  <c r="C4138" i="1"/>
  <c r="E4138" i="1" l="1"/>
  <c r="B4140" i="1"/>
  <c r="D4139" i="1"/>
  <c r="C4139" i="1"/>
  <c r="E4139" i="1" l="1"/>
  <c r="B4141" i="1"/>
  <c r="D4140" i="1"/>
  <c r="C4140" i="1"/>
  <c r="E4140" i="1" l="1"/>
  <c r="B4142" i="1"/>
  <c r="D4141" i="1"/>
  <c r="C4141" i="1"/>
  <c r="E4141" i="1" l="1"/>
  <c r="B4143" i="1"/>
  <c r="D4142" i="1"/>
  <c r="C4142" i="1"/>
  <c r="E4142" i="1" l="1"/>
  <c r="B4144" i="1"/>
  <c r="D4143" i="1"/>
  <c r="C4143" i="1"/>
  <c r="E4143" i="1" l="1"/>
  <c r="B4145" i="1"/>
  <c r="D4144" i="1"/>
  <c r="C4144" i="1"/>
  <c r="E4144" i="1" l="1"/>
  <c r="B4146" i="1"/>
  <c r="D4145" i="1"/>
  <c r="C4145" i="1"/>
  <c r="E4145" i="1" l="1"/>
  <c r="B4147" i="1"/>
  <c r="D4146" i="1"/>
  <c r="C4146" i="1"/>
  <c r="E4146" i="1" l="1"/>
  <c r="B4148" i="1"/>
  <c r="D4147" i="1"/>
  <c r="C4147" i="1"/>
  <c r="E4147" i="1" l="1"/>
  <c r="B4149" i="1"/>
  <c r="D4148" i="1"/>
  <c r="C4148" i="1"/>
  <c r="E4148" i="1" l="1"/>
  <c r="B4150" i="1"/>
  <c r="D4149" i="1"/>
  <c r="C4149" i="1"/>
  <c r="E4149" i="1" l="1"/>
  <c r="B4151" i="1"/>
  <c r="D4150" i="1"/>
  <c r="C4150" i="1"/>
  <c r="E4150" i="1" l="1"/>
  <c r="B4152" i="1"/>
  <c r="D4151" i="1"/>
  <c r="C4151" i="1"/>
  <c r="E4151" i="1" l="1"/>
  <c r="B4153" i="1"/>
  <c r="D4152" i="1"/>
  <c r="C4152" i="1"/>
  <c r="E4152" i="1" l="1"/>
  <c r="B4154" i="1"/>
  <c r="D4153" i="1"/>
  <c r="C4153" i="1"/>
  <c r="E4153" i="1" l="1"/>
  <c r="B4155" i="1"/>
  <c r="D4154" i="1"/>
  <c r="C4154" i="1"/>
  <c r="E4154" i="1" l="1"/>
  <c r="B4156" i="1"/>
  <c r="D4155" i="1"/>
  <c r="C4155" i="1"/>
  <c r="E4155" i="1" l="1"/>
  <c r="B4157" i="1"/>
  <c r="D4156" i="1"/>
  <c r="C4156" i="1"/>
  <c r="E4156" i="1" l="1"/>
  <c r="B4158" i="1"/>
  <c r="D4157" i="1"/>
  <c r="C4157" i="1"/>
  <c r="E4157" i="1" l="1"/>
  <c r="B4159" i="1"/>
  <c r="D4158" i="1"/>
  <c r="C4158" i="1"/>
  <c r="E4158" i="1" l="1"/>
  <c r="B4160" i="1"/>
  <c r="D4159" i="1"/>
  <c r="C4159" i="1"/>
  <c r="E4159" i="1" l="1"/>
  <c r="B4161" i="1"/>
  <c r="D4160" i="1"/>
  <c r="C4160" i="1"/>
  <c r="E4160" i="1" l="1"/>
  <c r="B4162" i="1"/>
  <c r="D4161" i="1"/>
  <c r="C4161" i="1"/>
  <c r="E4161" i="1" l="1"/>
  <c r="B4163" i="1"/>
  <c r="D4162" i="1"/>
  <c r="C4162" i="1"/>
  <c r="E4162" i="1" l="1"/>
  <c r="B4164" i="1"/>
  <c r="D4163" i="1"/>
  <c r="C4163" i="1"/>
  <c r="E4163" i="1" l="1"/>
  <c r="B4165" i="1"/>
  <c r="D4164" i="1"/>
  <c r="C4164" i="1"/>
  <c r="E4164" i="1" l="1"/>
  <c r="B4166" i="1"/>
  <c r="D4165" i="1"/>
  <c r="C4165" i="1"/>
  <c r="E4165" i="1" l="1"/>
  <c r="B4167" i="1"/>
  <c r="D4166" i="1"/>
  <c r="C4166" i="1"/>
  <c r="E4166" i="1" l="1"/>
  <c r="B4168" i="1"/>
  <c r="D4167" i="1"/>
  <c r="C4167" i="1"/>
  <c r="E4167" i="1" l="1"/>
  <c r="B4169" i="1"/>
  <c r="D4168" i="1"/>
  <c r="C4168" i="1"/>
  <c r="E4168" i="1" l="1"/>
  <c r="B4170" i="1"/>
  <c r="D4169" i="1"/>
  <c r="C4169" i="1"/>
  <c r="E4169" i="1" l="1"/>
  <c r="B4171" i="1"/>
  <c r="D4170" i="1"/>
  <c r="C4170" i="1"/>
  <c r="E4170" i="1" l="1"/>
  <c r="B4172" i="1"/>
  <c r="D4171" i="1"/>
  <c r="C4171" i="1"/>
  <c r="E4171" i="1" l="1"/>
  <c r="B4173" i="1"/>
  <c r="D4172" i="1"/>
  <c r="C4172" i="1"/>
  <c r="E4172" i="1" l="1"/>
  <c r="B4174" i="1"/>
  <c r="D4173" i="1"/>
  <c r="C4173" i="1"/>
  <c r="E4173" i="1" l="1"/>
  <c r="B4175" i="1"/>
  <c r="D4174" i="1"/>
  <c r="C4174" i="1"/>
  <c r="E4174" i="1" l="1"/>
  <c r="B4176" i="1"/>
  <c r="D4175" i="1"/>
  <c r="C4175" i="1"/>
  <c r="E4175" i="1" l="1"/>
  <c r="B4177" i="1"/>
  <c r="D4176" i="1"/>
  <c r="C4176" i="1"/>
  <c r="E4176" i="1" l="1"/>
  <c r="B4178" i="1"/>
  <c r="D4177" i="1"/>
  <c r="C4177" i="1"/>
  <c r="E4177" i="1" l="1"/>
  <c r="B4179" i="1"/>
  <c r="D4178" i="1"/>
  <c r="C4178" i="1"/>
  <c r="E4178" i="1" l="1"/>
  <c r="B4180" i="1"/>
  <c r="D4179" i="1"/>
  <c r="C4179" i="1"/>
  <c r="E4179" i="1" l="1"/>
  <c r="B4181" i="1"/>
  <c r="D4180" i="1"/>
  <c r="C4180" i="1"/>
  <c r="E4180" i="1" l="1"/>
  <c r="B4182" i="1"/>
  <c r="D4181" i="1"/>
  <c r="C4181" i="1"/>
  <c r="E4181" i="1" l="1"/>
  <c r="B4183" i="1"/>
  <c r="D4182" i="1"/>
  <c r="C4182" i="1"/>
  <c r="E4182" i="1" l="1"/>
  <c r="B4184" i="1"/>
  <c r="D4183" i="1"/>
  <c r="C4183" i="1"/>
  <c r="E4183" i="1" l="1"/>
  <c r="B4185" i="1"/>
  <c r="D4184" i="1"/>
  <c r="C4184" i="1"/>
  <c r="E4184" i="1" l="1"/>
  <c r="B4186" i="1"/>
  <c r="D4185" i="1"/>
  <c r="C4185" i="1"/>
  <c r="E4185" i="1" l="1"/>
  <c r="B4187" i="1"/>
  <c r="D4186" i="1"/>
  <c r="C4186" i="1"/>
  <c r="E4186" i="1" l="1"/>
  <c r="B4188" i="1"/>
  <c r="D4187" i="1"/>
  <c r="C4187" i="1"/>
  <c r="E4187" i="1" l="1"/>
  <c r="B4189" i="1"/>
  <c r="D4188" i="1"/>
  <c r="C4188" i="1"/>
  <c r="E4188" i="1" l="1"/>
  <c r="B4190" i="1"/>
  <c r="D4189" i="1"/>
  <c r="C4189" i="1"/>
  <c r="E4189" i="1" l="1"/>
  <c r="B4191" i="1"/>
  <c r="D4190" i="1"/>
  <c r="C4190" i="1"/>
  <c r="E4190" i="1" l="1"/>
  <c r="B4192" i="1"/>
  <c r="D4191" i="1"/>
  <c r="C4191" i="1"/>
  <c r="E4191" i="1" l="1"/>
  <c r="B4193" i="1"/>
  <c r="D4192" i="1"/>
  <c r="C4192" i="1"/>
  <c r="E4192" i="1" l="1"/>
  <c r="B4194" i="1"/>
  <c r="D4193" i="1"/>
  <c r="C4193" i="1"/>
  <c r="E4193" i="1" l="1"/>
  <c r="B4195" i="1"/>
  <c r="D4194" i="1"/>
  <c r="C4194" i="1"/>
  <c r="E4194" i="1" l="1"/>
  <c r="B4196" i="1"/>
  <c r="D4195" i="1"/>
  <c r="C4195" i="1"/>
  <c r="E4195" i="1" l="1"/>
  <c r="B4197" i="1"/>
  <c r="D4196" i="1"/>
  <c r="C4196" i="1"/>
  <c r="E4196" i="1" l="1"/>
  <c r="B4198" i="1"/>
  <c r="D4197" i="1"/>
  <c r="C4197" i="1"/>
  <c r="E4197" i="1" l="1"/>
  <c r="B4199" i="1"/>
  <c r="D4198" i="1"/>
  <c r="C4198" i="1"/>
  <c r="E4198" i="1" l="1"/>
  <c r="B4200" i="1"/>
  <c r="D4199" i="1"/>
  <c r="C4199" i="1"/>
  <c r="E4199" i="1" l="1"/>
  <c r="B4201" i="1"/>
  <c r="D4200" i="1"/>
  <c r="C4200" i="1"/>
  <c r="E4200" i="1" l="1"/>
  <c r="B4202" i="1"/>
  <c r="D4201" i="1"/>
  <c r="C4201" i="1"/>
  <c r="E4201" i="1" l="1"/>
  <c r="B4203" i="1"/>
  <c r="D4202" i="1"/>
  <c r="C4202" i="1"/>
  <c r="E4202" i="1" l="1"/>
  <c r="B4204" i="1"/>
  <c r="D4203" i="1"/>
  <c r="C4203" i="1"/>
  <c r="E4203" i="1" l="1"/>
  <c r="B4205" i="1"/>
  <c r="D4204" i="1"/>
  <c r="C4204" i="1"/>
  <c r="E4204" i="1" l="1"/>
  <c r="B4206" i="1"/>
  <c r="D4205" i="1"/>
  <c r="C4205" i="1"/>
  <c r="E4205" i="1" l="1"/>
  <c r="B4207" i="1"/>
  <c r="D4206" i="1"/>
  <c r="C4206" i="1"/>
  <c r="E4206" i="1" l="1"/>
  <c r="B4208" i="1"/>
  <c r="D4207" i="1"/>
  <c r="C4207" i="1"/>
  <c r="E4207" i="1" l="1"/>
  <c r="B4209" i="1"/>
  <c r="D4208" i="1"/>
  <c r="C4208" i="1"/>
  <c r="E4208" i="1" l="1"/>
  <c r="B4210" i="1"/>
  <c r="D4209" i="1"/>
  <c r="C4209" i="1"/>
  <c r="E4209" i="1" l="1"/>
  <c r="B4211" i="1"/>
  <c r="D4210" i="1"/>
  <c r="C4210" i="1"/>
  <c r="E4210" i="1" l="1"/>
  <c r="B4212" i="1"/>
  <c r="D4211" i="1"/>
  <c r="C4211" i="1"/>
  <c r="E4211" i="1" l="1"/>
  <c r="B4213" i="1"/>
  <c r="D4212" i="1"/>
  <c r="C4212" i="1"/>
  <c r="E4212" i="1" l="1"/>
  <c r="B4214" i="1"/>
  <c r="D4213" i="1"/>
  <c r="C4213" i="1"/>
  <c r="E4213" i="1" l="1"/>
  <c r="B4215" i="1"/>
  <c r="D4214" i="1"/>
  <c r="C4214" i="1"/>
  <c r="E4214" i="1" l="1"/>
  <c r="B4216" i="1"/>
  <c r="D4215" i="1"/>
  <c r="C4215" i="1"/>
  <c r="E4215" i="1" l="1"/>
  <c r="B4217" i="1"/>
  <c r="D4216" i="1"/>
  <c r="C4216" i="1"/>
  <c r="E4216" i="1" l="1"/>
  <c r="B4218" i="1"/>
  <c r="D4217" i="1"/>
  <c r="C4217" i="1"/>
  <c r="E4217" i="1" l="1"/>
  <c r="B4219" i="1"/>
  <c r="D4218" i="1"/>
  <c r="C4218" i="1"/>
  <c r="E4218" i="1" l="1"/>
  <c r="B4220" i="1"/>
  <c r="D4219" i="1"/>
  <c r="C4219" i="1"/>
  <c r="E4219" i="1" l="1"/>
  <c r="B4221" i="1"/>
  <c r="D4220" i="1"/>
  <c r="C4220" i="1"/>
  <c r="E4220" i="1" l="1"/>
  <c r="B4222" i="1"/>
  <c r="D4221" i="1"/>
  <c r="C4221" i="1"/>
  <c r="E4221" i="1" l="1"/>
  <c r="B4223" i="1"/>
  <c r="D4222" i="1"/>
  <c r="C4222" i="1"/>
  <c r="E4222" i="1" l="1"/>
  <c r="B4224" i="1"/>
  <c r="D4223" i="1"/>
  <c r="C4223" i="1"/>
  <c r="E4223" i="1" l="1"/>
  <c r="B4225" i="1"/>
  <c r="D4224" i="1"/>
  <c r="C4224" i="1"/>
  <c r="E4224" i="1" l="1"/>
  <c r="B4226" i="1"/>
  <c r="D4225" i="1"/>
  <c r="C4225" i="1"/>
  <c r="E4225" i="1" l="1"/>
  <c r="B4227" i="1"/>
  <c r="D4226" i="1"/>
  <c r="C4226" i="1"/>
  <c r="E4226" i="1" l="1"/>
  <c r="B4228" i="1"/>
  <c r="D4227" i="1"/>
  <c r="C4227" i="1"/>
  <c r="E4227" i="1" l="1"/>
  <c r="B4229" i="1"/>
  <c r="D4228" i="1"/>
  <c r="C4228" i="1"/>
  <c r="E4228" i="1" l="1"/>
  <c r="B4230" i="1"/>
  <c r="D4229" i="1"/>
  <c r="C4229" i="1"/>
  <c r="E4229" i="1" l="1"/>
  <c r="B4231" i="1"/>
  <c r="D4230" i="1"/>
  <c r="C4230" i="1"/>
  <c r="E4230" i="1" l="1"/>
  <c r="B4232" i="1"/>
  <c r="D4231" i="1"/>
  <c r="C4231" i="1"/>
  <c r="E4231" i="1" l="1"/>
  <c r="B4233" i="1"/>
  <c r="D4232" i="1"/>
  <c r="C4232" i="1"/>
  <c r="E4232" i="1" l="1"/>
  <c r="B4234" i="1"/>
  <c r="D4233" i="1"/>
  <c r="C4233" i="1"/>
  <c r="E4233" i="1" l="1"/>
  <c r="B4235" i="1"/>
  <c r="D4234" i="1"/>
  <c r="C4234" i="1"/>
  <c r="E4234" i="1" l="1"/>
  <c r="B4236" i="1"/>
  <c r="D4235" i="1"/>
  <c r="C4235" i="1"/>
  <c r="E4235" i="1" l="1"/>
  <c r="B4237" i="1"/>
  <c r="D4236" i="1"/>
  <c r="C4236" i="1"/>
  <c r="E4236" i="1" l="1"/>
  <c r="B4238" i="1"/>
  <c r="D4237" i="1"/>
  <c r="C4237" i="1"/>
  <c r="E4237" i="1" l="1"/>
  <c r="B4239" i="1"/>
  <c r="D4238" i="1"/>
  <c r="C4238" i="1"/>
  <c r="E4238" i="1" l="1"/>
  <c r="B4240" i="1"/>
  <c r="D4239" i="1"/>
  <c r="C4239" i="1"/>
  <c r="E4239" i="1" l="1"/>
  <c r="B4241" i="1"/>
  <c r="D4240" i="1"/>
  <c r="C4240" i="1"/>
  <c r="E4240" i="1" l="1"/>
  <c r="B4242" i="1"/>
  <c r="D4241" i="1"/>
  <c r="C4241" i="1"/>
  <c r="E4241" i="1" l="1"/>
  <c r="B4243" i="1"/>
  <c r="D4242" i="1"/>
  <c r="C4242" i="1"/>
  <c r="E4242" i="1" l="1"/>
  <c r="B4244" i="1"/>
  <c r="D4243" i="1"/>
  <c r="C4243" i="1"/>
  <c r="E4243" i="1" l="1"/>
  <c r="B4245" i="1"/>
  <c r="D4244" i="1"/>
  <c r="C4244" i="1"/>
  <c r="E4244" i="1" l="1"/>
  <c r="B4246" i="1"/>
  <c r="D4245" i="1"/>
  <c r="C4245" i="1"/>
  <c r="E4245" i="1" l="1"/>
  <c r="B4247" i="1"/>
  <c r="D4246" i="1"/>
  <c r="C4246" i="1"/>
  <c r="E4246" i="1" l="1"/>
  <c r="B4248" i="1"/>
  <c r="D4247" i="1"/>
  <c r="C4247" i="1"/>
  <c r="E4247" i="1" l="1"/>
  <c r="B4249" i="1"/>
  <c r="D4248" i="1"/>
  <c r="C4248" i="1"/>
  <c r="E4248" i="1" l="1"/>
  <c r="B4250" i="1"/>
  <c r="D4249" i="1"/>
  <c r="C4249" i="1"/>
  <c r="E4249" i="1" l="1"/>
  <c r="B4251" i="1"/>
  <c r="D4250" i="1"/>
  <c r="C4250" i="1"/>
  <c r="E4250" i="1" l="1"/>
  <c r="B4252" i="1"/>
  <c r="D4251" i="1"/>
  <c r="C4251" i="1"/>
  <c r="E4251" i="1" l="1"/>
  <c r="B4253" i="1"/>
  <c r="D4252" i="1"/>
  <c r="C4252" i="1"/>
  <c r="E4252" i="1" l="1"/>
  <c r="B4254" i="1"/>
  <c r="D4253" i="1"/>
  <c r="C4253" i="1"/>
  <c r="E4253" i="1" l="1"/>
  <c r="B4255" i="1"/>
  <c r="D4254" i="1"/>
  <c r="C4254" i="1"/>
  <c r="E4254" i="1" l="1"/>
  <c r="B4256" i="1"/>
  <c r="D4255" i="1"/>
  <c r="C4255" i="1"/>
  <c r="E4255" i="1" l="1"/>
  <c r="B4257" i="1"/>
  <c r="D4256" i="1"/>
  <c r="C4256" i="1"/>
  <c r="E4256" i="1" l="1"/>
  <c r="B4258" i="1"/>
  <c r="D4257" i="1"/>
  <c r="C4257" i="1"/>
  <c r="E4257" i="1" l="1"/>
  <c r="B4259" i="1"/>
  <c r="D4258" i="1"/>
  <c r="C4258" i="1"/>
  <c r="E4258" i="1" l="1"/>
  <c r="B4260" i="1"/>
  <c r="D4259" i="1"/>
  <c r="C4259" i="1"/>
  <c r="E4259" i="1" l="1"/>
  <c r="B4261" i="1"/>
  <c r="D4260" i="1"/>
  <c r="C4260" i="1"/>
  <c r="E4260" i="1" l="1"/>
  <c r="B4262" i="1"/>
  <c r="D4261" i="1"/>
  <c r="C4261" i="1"/>
  <c r="E4261" i="1" l="1"/>
  <c r="B4263" i="1"/>
  <c r="D4262" i="1"/>
  <c r="C4262" i="1"/>
  <c r="E4262" i="1" l="1"/>
  <c r="B4264" i="1"/>
  <c r="D4263" i="1"/>
  <c r="C4263" i="1"/>
  <c r="E4263" i="1" l="1"/>
  <c r="B4265" i="1"/>
  <c r="D4264" i="1"/>
  <c r="C4264" i="1"/>
  <c r="E4264" i="1" l="1"/>
  <c r="B4266" i="1"/>
  <c r="D4265" i="1"/>
  <c r="C4265" i="1"/>
  <c r="E4265" i="1" l="1"/>
  <c r="B4267" i="1"/>
  <c r="D4266" i="1"/>
  <c r="C4266" i="1"/>
  <c r="E4266" i="1" l="1"/>
  <c r="B4268" i="1"/>
  <c r="D4267" i="1"/>
  <c r="C4267" i="1"/>
  <c r="E4267" i="1" l="1"/>
  <c r="B4269" i="1"/>
  <c r="D4268" i="1"/>
  <c r="C4268" i="1"/>
  <c r="E4268" i="1" l="1"/>
  <c r="B4270" i="1"/>
  <c r="D4269" i="1"/>
  <c r="C4269" i="1"/>
  <c r="E4269" i="1" l="1"/>
  <c r="B4271" i="1"/>
  <c r="D4270" i="1"/>
  <c r="C4270" i="1"/>
  <c r="E4270" i="1" l="1"/>
  <c r="B4272" i="1"/>
  <c r="D4271" i="1"/>
  <c r="C4271" i="1"/>
  <c r="E4271" i="1" l="1"/>
  <c r="B4273" i="1"/>
  <c r="D4272" i="1"/>
  <c r="C4272" i="1"/>
  <c r="E4272" i="1" l="1"/>
  <c r="B4274" i="1"/>
  <c r="D4273" i="1"/>
  <c r="C4273" i="1"/>
  <c r="E4273" i="1" l="1"/>
  <c r="B4275" i="1"/>
  <c r="D4274" i="1"/>
  <c r="C4274" i="1"/>
  <c r="E4274" i="1" l="1"/>
  <c r="B4276" i="1"/>
  <c r="D4275" i="1"/>
  <c r="C4275" i="1"/>
  <c r="E4275" i="1" l="1"/>
  <c r="B4277" i="1"/>
  <c r="D4276" i="1"/>
  <c r="C4276" i="1"/>
  <c r="E4276" i="1" l="1"/>
  <c r="B4278" i="1"/>
  <c r="D4277" i="1"/>
  <c r="C4277" i="1"/>
  <c r="E4277" i="1" l="1"/>
  <c r="B4279" i="1"/>
  <c r="D4278" i="1"/>
  <c r="C4278" i="1"/>
  <c r="E4278" i="1" l="1"/>
  <c r="B4280" i="1"/>
  <c r="D4279" i="1"/>
  <c r="C4279" i="1"/>
  <c r="E4279" i="1" l="1"/>
  <c r="B4281" i="1"/>
  <c r="D4280" i="1"/>
  <c r="C4280" i="1"/>
  <c r="E4280" i="1" l="1"/>
  <c r="B4282" i="1"/>
  <c r="D4281" i="1"/>
  <c r="C4281" i="1"/>
  <c r="E4281" i="1" l="1"/>
  <c r="B4283" i="1"/>
  <c r="D4282" i="1"/>
  <c r="C4282" i="1"/>
  <c r="E4282" i="1" l="1"/>
  <c r="B4284" i="1"/>
  <c r="D4283" i="1"/>
  <c r="C4283" i="1"/>
  <c r="E4283" i="1" l="1"/>
  <c r="B4285" i="1"/>
  <c r="D4284" i="1"/>
  <c r="C4284" i="1"/>
  <c r="E4284" i="1" l="1"/>
  <c r="B4286" i="1"/>
  <c r="D4285" i="1"/>
  <c r="C4285" i="1"/>
  <c r="E4285" i="1" l="1"/>
  <c r="B4287" i="1"/>
  <c r="D4286" i="1"/>
  <c r="C4286" i="1"/>
  <c r="E4286" i="1" l="1"/>
  <c r="B4288" i="1"/>
  <c r="D4287" i="1"/>
  <c r="C4287" i="1"/>
  <c r="E4287" i="1" l="1"/>
  <c r="B4289" i="1"/>
  <c r="D4288" i="1"/>
  <c r="C4288" i="1"/>
  <c r="E4288" i="1" l="1"/>
  <c r="B4290" i="1"/>
  <c r="D4289" i="1"/>
  <c r="C4289" i="1"/>
  <c r="E4289" i="1" l="1"/>
  <c r="B4291" i="1"/>
  <c r="D4290" i="1"/>
  <c r="C4290" i="1"/>
  <c r="E4290" i="1" l="1"/>
  <c r="B4292" i="1"/>
  <c r="D4291" i="1"/>
  <c r="C4291" i="1"/>
  <c r="E4291" i="1" l="1"/>
  <c r="B4293" i="1"/>
  <c r="D4292" i="1"/>
  <c r="C4292" i="1"/>
  <c r="E4292" i="1" l="1"/>
  <c r="B4294" i="1"/>
  <c r="D4293" i="1"/>
  <c r="C4293" i="1"/>
  <c r="E4293" i="1" l="1"/>
  <c r="B4295" i="1"/>
  <c r="D4294" i="1"/>
  <c r="C4294" i="1"/>
  <c r="E4294" i="1" l="1"/>
  <c r="B4296" i="1"/>
  <c r="D4295" i="1"/>
  <c r="C4295" i="1"/>
  <c r="E4295" i="1" l="1"/>
  <c r="B4297" i="1"/>
  <c r="D4296" i="1"/>
  <c r="C4296" i="1"/>
  <c r="E4296" i="1" l="1"/>
  <c r="B4298" i="1"/>
  <c r="D4297" i="1"/>
  <c r="C4297" i="1"/>
  <c r="E4297" i="1" l="1"/>
  <c r="B4299" i="1"/>
  <c r="D4298" i="1"/>
  <c r="C4298" i="1"/>
  <c r="E4298" i="1" l="1"/>
  <c r="B4300" i="1"/>
  <c r="D4299" i="1"/>
  <c r="C4299" i="1"/>
  <c r="E4299" i="1" l="1"/>
  <c r="B4301" i="1"/>
  <c r="D4300" i="1"/>
  <c r="C4300" i="1"/>
  <c r="E4300" i="1" l="1"/>
  <c r="B4302" i="1"/>
  <c r="D4301" i="1"/>
  <c r="C4301" i="1"/>
  <c r="E4301" i="1" l="1"/>
  <c r="B4303" i="1"/>
  <c r="D4302" i="1"/>
  <c r="C4302" i="1"/>
  <c r="E4302" i="1" l="1"/>
  <c r="B4304" i="1"/>
  <c r="D4303" i="1"/>
  <c r="C4303" i="1"/>
  <c r="E4303" i="1" l="1"/>
  <c r="B4305" i="1"/>
  <c r="D4304" i="1"/>
  <c r="C4304" i="1"/>
  <c r="E4304" i="1" l="1"/>
  <c r="B4306" i="1"/>
  <c r="D4305" i="1"/>
  <c r="C4305" i="1"/>
  <c r="E4305" i="1" l="1"/>
  <c r="B4307" i="1"/>
  <c r="D4306" i="1"/>
  <c r="C4306" i="1"/>
  <c r="E4306" i="1" l="1"/>
  <c r="B4308" i="1"/>
  <c r="D4307" i="1"/>
  <c r="C4307" i="1"/>
  <c r="E4307" i="1" l="1"/>
  <c r="B4309" i="1"/>
  <c r="D4308" i="1"/>
  <c r="C4308" i="1"/>
  <c r="E4308" i="1" l="1"/>
  <c r="B4310" i="1"/>
  <c r="D4309" i="1"/>
  <c r="C4309" i="1"/>
  <c r="E4309" i="1" l="1"/>
  <c r="B4311" i="1"/>
  <c r="D4310" i="1"/>
  <c r="C4310" i="1"/>
  <c r="E4310" i="1" l="1"/>
  <c r="B4312" i="1"/>
  <c r="D4311" i="1"/>
  <c r="C4311" i="1"/>
  <c r="E4311" i="1" l="1"/>
  <c r="B4313" i="1"/>
  <c r="D4312" i="1"/>
  <c r="C4312" i="1"/>
  <c r="E4312" i="1" l="1"/>
  <c r="B4314" i="1"/>
  <c r="D4313" i="1"/>
  <c r="C4313" i="1"/>
  <c r="E4313" i="1" l="1"/>
  <c r="B4315" i="1"/>
  <c r="D4314" i="1"/>
  <c r="C4314" i="1"/>
  <c r="E4314" i="1" l="1"/>
  <c r="B4316" i="1"/>
  <c r="D4315" i="1"/>
  <c r="C4315" i="1"/>
  <c r="E4315" i="1" l="1"/>
  <c r="B4317" i="1"/>
  <c r="D4316" i="1"/>
  <c r="C4316" i="1"/>
  <c r="E4316" i="1" l="1"/>
  <c r="B4318" i="1"/>
  <c r="D4317" i="1"/>
  <c r="C4317" i="1"/>
  <c r="E4317" i="1" l="1"/>
  <c r="B4319" i="1"/>
  <c r="D4318" i="1"/>
  <c r="C4318" i="1"/>
  <c r="E4318" i="1" l="1"/>
  <c r="C4319" i="1"/>
  <c r="B4320" i="1"/>
  <c r="D4319" i="1"/>
  <c r="E4319" i="1" l="1"/>
  <c r="C4320" i="1"/>
  <c r="B4321" i="1"/>
  <c r="D4320" i="1"/>
  <c r="E4320" i="1" l="1"/>
  <c r="C4321" i="1"/>
  <c r="B4322" i="1"/>
  <c r="D4321" i="1"/>
  <c r="E4321" i="1" l="1"/>
  <c r="C4322" i="1"/>
  <c r="B4323" i="1"/>
  <c r="D4322" i="1"/>
  <c r="E4322" i="1" l="1"/>
  <c r="C4323" i="1"/>
  <c r="B4324" i="1"/>
  <c r="D4323" i="1"/>
  <c r="E4323" i="1" l="1"/>
  <c r="C4324" i="1"/>
  <c r="B4325" i="1"/>
  <c r="D4324" i="1"/>
  <c r="E4324" i="1" l="1"/>
  <c r="C4325" i="1"/>
  <c r="B4326" i="1"/>
  <c r="D4325" i="1"/>
  <c r="E4325" i="1" l="1"/>
  <c r="C4326" i="1"/>
  <c r="B4327" i="1"/>
  <c r="D4326" i="1"/>
  <c r="E4326" i="1" l="1"/>
  <c r="C4327" i="1"/>
  <c r="B4328" i="1"/>
  <c r="D4327" i="1"/>
  <c r="E4327" i="1" l="1"/>
  <c r="C4328" i="1"/>
  <c r="B4329" i="1"/>
  <c r="D4328" i="1"/>
  <c r="E4328" i="1" l="1"/>
  <c r="C4329" i="1"/>
  <c r="B4330" i="1"/>
  <c r="D4329" i="1"/>
  <c r="E4329" i="1" l="1"/>
  <c r="C4330" i="1"/>
  <c r="B4331" i="1"/>
  <c r="D4330" i="1"/>
  <c r="E4330" i="1" l="1"/>
  <c r="C4331" i="1"/>
  <c r="B4332" i="1"/>
  <c r="D4331" i="1"/>
  <c r="E4331" i="1" l="1"/>
  <c r="C4332" i="1"/>
  <c r="B4333" i="1"/>
  <c r="D4332" i="1"/>
  <c r="E4332" i="1" l="1"/>
  <c r="C4333" i="1"/>
  <c r="B4334" i="1"/>
  <c r="D4333" i="1"/>
  <c r="E4333" i="1" l="1"/>
  <c r="C4334" i="1"/>
  <c r="B4335" i="1"/>
  <c r="D4334" i="1"/>
  <c r="E4334" i="1" l="1"/>
  <c r="C4335" i="1"/>
  <c r="B4336" i="1"/>
  <c r="D4335" i="1"/>
  <c r="E4335" i="1" l="1"/>
  <c r="C4336" i="1"/>
  <c r="B4337" i="1"/>
  <c r="D4336" i="1"/>
  <c r="E4336" i="1" l="1"/>
  <c r="C4337" i="1"/>
  <c r="B4338" i="1"/>
  <c r="D4337" i="1"/>
  <c r="E4337" i="1" l="1"/>
  <c r="C4338" i="1"/>
  <c r="B4339" i="1"/>
  <c r="D4338" i="1"/>
  <c r="E4338" i="1" l="1"/>
  <c r="C4339" i="1"/>
  <c r="B4340" i="1"/>
  <c r="D4339" i="1"/>
  <c r="E4339" i="1" l="1"/>
  <c r="C4340" i="1"/>
  <c r="B4341" i="1"/>
  <c r="D4340" i="1"/>
  <c r="E4340" i="1" l="1"/>
  <c r="C4341" i="1"/>
  <c r="B4342" i="1"/>
  <c r="D4341" i="1"/>
  <c r="E4341" i="1" l="1"/>
  <c r="C4342" i="1"/>
  <c r="B4343" i="1"/>
  <c r="D4342" i="1"/>
  <c r="E4342" i="1" l="1"/>
  <c r="C4343" i="1"/>
  <c r="B4344" i="1"/>
  <c r="D4343" i="1"/>
  <c r="E4343" i="1" l="1"/>
  <c r="C4344" i="1"/>
  <c r="B4345" i="1"/>
  <c r="D4344" i="1"/>
  <c r="E4344" i="1" l="1"/>
  <c r="C4345" i="1"/>
  <c r="B4346" i="1"/>
  <c r="D4345" i="1"/>
  <c r="E4345" i="1" l="1"/>
  <c r="C4346" i="1"/>
  <c r="B4347" i="1"/>
  <c r="D4346" i="1"/>
  <c r="E4346" i="1" l="1"/>
  <c r="C4347" i="1"/>
  <c r="B4348" i="1"/>
  <c r="D4347" i="1"/>
  <c r="E4347" i="1" l="1"/>
  <c r="C4348" i="1"/>
  <c r="B4349" i="1"/>
  <c r="D4348" i="1"/>
  <c r="E4348" i="1" l="1"/>
  <c r="C4349" i="1"/>
  <c r="B4350" i="1"/>
  <c r="D4349" i="1"/>
  <c r="E4349" i="1" l="1"/>
  <c r="C4350" i="1"/>
  <c r="B4351" i="1"/>
  <c r="D4350" i="1"/>
  <c r="E4350" i="1" l="1"/>
  <c r="C4351" i="1"/>
  <c r="B4352" i="1"/>
  <c r="D4351" i="1"/>
  <c r="E4351" i="1" l="1"/>
  <c r="C4352" i="1"/>
  <c r="B4353" i="1"/>
  <c r="D4352" i="1"/>
  <c r="E4352" i="1" l="1"/>
  <c r="C4353" i="1"/>
  <c r="B4354" i="1"/>
  <c r="D4353" i="1"/>
  <c r="E4353" i="1" l="1"/>
  <c r="C4354" i="1"/>
  <c r="B4355" i="1"/>
  <c r="D4354" i="1"/>
  <c r="E4354" i="1" l="1"/>
  <c r="C4355" i="1"/>
  <c r="B4356" i="1"/>
  <c r="D4355" i="1"/>
  <c r="E4355" i="1" l="1"/>
  <c r="C4356" i="1"/>
  <c r="B4357" i="1"/>
  <c r="D4356" i="1"/>
  <c r="E4356" i="1" l="1"/>
  <c r="C4357" i="1"/>
  <c r="B4358" i="1"/>
  <c r="D4357" i="1"/>
  <c r="E4357" i="1" l="1"/>
  <c r="C4358" i="1"/>
  <c r="B4359" i="1"/>
  <c r="D4358" i="1"/>
  <c r="E4358" i="1" l="1"/>
  <c r="C4359" i="1"/>
  <c r="B4360" i="1"/>
  <c r="D4359" i="1"/>
  <c r="E4359" i="1" l="1"/>
  <c r="C4360" i="1"/>
  <c r="B4361" i="1"/>
  <c r="D4360" i="1"/>
  <c r="E4360" i="1" l="1"/>
  <c r="C4361" i="1"/>
  <c r="B4362" i="1"/>
  <c r="D4361" i="1"/>
  <c r="E4361" i="1" l="1"/>
  <c r="C4362" i="1"/>
  <c r="B4363" i="1"/>
  <c r="D4362" i="1"/>
  <c r="E4362" i="1" l="1"/>
  <c r="C4363" i="1"/>
  <c r="B4364" i="1"/>
  <c r="D4363" i="1"/>
  <c r="E4363" i="1" l="1"/>
  <c r="C4364" i="1"/>
  <c r="B4365" i="1"/>
  <c r="D4364" i="1"/>
  <c r="E4364" i="1" l="1"/>
  <c r="C4365" i="1"/>
  <c r="B4366" i="1"/>
  <c r="D4365" i="1"/>
  <c r="E4365" i="1" l="1"/>
  <c r="C4366" i="1"/>
  <c r="B4367" i="1"/>
  <c r="D4366" i="1"/>
  <c r="E4366" i="1" l="1"/>
  <c r="C4367" i="1"/>
  <c r="B4368" i="1"/>
  <c r="D4367" i="1"/>
  <c r="E4367" i="1" l="1"/>
  <c r="C4368" i="1"/>
  <c r="B4369" i="1"/>
  <c r="D4368" i="1"/>
  <c r="E4368" i="1" l="1"/>
  <c r="C4369" i="1"/>
  <c r="B4370" i="1"/>
  <c r="D4369" i="1"/>
  <c r="E4369" i="1" l="1"/>
  <c r="C4370" i="1"/>
  <c r="B4371" i="1"/>
  <c r="D4370" i="1"/>
  <c r="E4370" i="1" l="1"/>
  <c r="C4371" i="1"/>
  <c r="B4372" i="1"/>
  <c r="D4371" i="1"/>
  <c r="E4371" i="1" l="1"/>
  <c r="C4372" i="1"/>
  <c r="B4373" i="1"/>
  <c r="D4372" i="1"/>
  <c r="E4372" i="1" l="1"/>
  <c r="C4373" i="1"/>
  <c r="B4374" i="1"/>
  <c r="D4373" i="1"/>
  <c r="E4373" i="1" l="1"/>
  <c r="C4374" i="1"/>
  <c r="B4375" i="1"/>
  <c r="D4374" i="1"/>
  <c r="E4374" i="1" l="1"/>
  <c r="C4375" i="1"/>
  <c r="B4376" i="1"/>
  <c r="D4375" i="1"/>
  <c r="E4375" i="1" l="1"/>
  <c r="C4376" i="1"/>
  <c r="B4377" i="1"/>
  <c r="D4376" i="1"/>
  <c r="E4376" i="1" l="1"/>
  <c r="C4377" i="1"/>
  <c r="B4378" i="1"/>
  <c r="D4377" i="1"/>
  <c r="E4377" i="1" l="1"/>
  <c r="C4378" i="1"/>
  <c r="B4379" i="1"/>
  <c r="D4378" i="1"/>
  <c r="E4378" i="1" l="1"/>
  <c r="C4379" i="1"/>
  <c r="B4380" i="1"/>
  <c r="D4379" i="1"/>
  <c r="E4379" i="1" l="1"/>
  <c r="C4380" i="1"/>
  <c r="B4381" i="1"/>
  <c r="D4380" i="1"/>
  <c r="E4380" i="1" l="1"/>
  <c r="C4381" i="1"/>
  <c r="B4382" i="1"/>
  <c r="D4381" i="1"/>
  <c r="E4381" i="1" l="1"/>
  <c r="C4382" i="1"/>
  <c r="B4383" i="1"/>
  <c r="D4382" i="1"/>
  <c r="E4382" i="1" l="1"/>
  <c r="C4383" i="1"/>
  <c r="B4384" i="1"/>
  <c r="D4383" i="1"/>
  <c r="E4383" i="1" l="1"/>
  <c r="C4384" i="1"/>
  <c r="B4385" i="1"/>
  <c r="D4384" i="1"/>
  <c r="E4384" i="1" l="1"/>
  <c r="C4385" i="1"/>
  <c r="B4386" i="1"/>
  <c r="D4385" i="1"/>
  <c r="E4385" i="1" l="1"/>
  <c r="C4386" i="1"/>
  <c r="B4387" i="1"/>
  <c r="D4386" i="1"/>
  <c r="E4386" i="1" l="1"/>
  <c r="C4387" i="1"/>
  <c r="D4387" i="1"/>
  <c r="E4387" i="1" l="1"/>
  <c r="H14" i="2"/>
  <c r="H3" i="2"/>
  <c r="I4" i="2"/>
  <c r="I5" i="2"/>
  <c r="H11" i="2"/>
  <c r="I11" i="2"/>
  <c r="H10" i="2"/>
  <c r="I14" i="2"/>
  <c r="H7" i="2"/>
  <c r="I7" i="2"/>
  <c r="I3" i="2"/>
  <c r="I10" i="2"/>
  <c r="H5" i="2"/>
  <c r="H12" i="2"/>
  <c r="H8" i="2"/>
  <c r="H4" i="2"/>
  <c r="I13" i="2"/>
  <c r="I9" i="2"/>
  <c r="I8" i="2"/>
  <c r="I6" i="2"/>
  <c r="I12" i="2"/>
  <c r="H9" i="2"/>
  <c r="H6" i="2"/>
  <c r="H13" i="2"/>
  <c r="N6" i="2" l="1"/>
  <c r="J6" i="2"/>
  <c r="N9" i="2"/>
  <c r="J9" i="2"/>
  <c r="J10" i="2"/>
  <c r="N10" i="2"/>
  <c r="N7" i="2"/>
  <c r="J7" i="2"/>
  <c r="N14" i="2"/>
  <c r="J14" i="2"/>
  <c r="N11" i="2"/>
  <c r="J11" i="2"/>
  <c r="N5" i="2"/>
  <c r="J5" i="2"/>
  <c r="N12" i="2"/>
  <c r="J12" i="2"/>
  <c r="N8" i="2"/>
  <c r="J8" i="2"/>
  <c r="N13" i="2"/>
  <c r="J13" i="2"/>
  <c r="N3" i="2"/>
  <c r="Q3" i="2" s="1"/>
  <c r="J3" i="2"/>
  <c r="N4" i="2"/>
  <c r="J4" i="2"/>
  <c r="P50" i="12" l="1"/>
  <c r="P39" i="12"/>
  <c r="I11" i="9"/>
  <c r="P44" i="12"/>
  <c r="P33" i="12"/>
  <c r="I5" i="9"/>
  <c r="P53" i="12"/>
  <c r="P42" i="12"/>
  <c r="I14" i="9"/>
  <c r="P48" i="12"/>
  <c r="P37" i="12"/>
  <c r="I9" i="9"/>
  <c r="P52" i="12"/>
  <c r="P41" i="12"/>
  <c r="I13" i="9"/>
  <c r="P45" i="12"/>
  <c r="P34" i="12"/>
  <c r="I6" i="9"/>
  <c r="P51" i="12"/>
  <c r="P40" i="12"/>
  <c r="I12" i="9"/>
  <c r="P54" i="12"/>
  <c r="P43" i="12"/>
  <c r="I15" i="9"/>
  <c r="P47" i="12"/>
  <c r="P36" i="12"/>
  <c r="I8" i="9"/>
  <c r="P49" i="12"/>
  <c r="P38" i="12"/>
  <c r="I10" i="9"/>
  <c r="P46" i="12"/>
  <c r="P35" i="12"/>
  <c r="I7" i="9"/>
  <c r="Q33" i="14"/>
  <c r="Q44" i="14"/>
  <c r="Q39" i="14"/>
  <c r="Q50" i="14"/>
  <c r="Q53" i="14"/>
  <c r="Q42" i="14"/>
  <c r="Q37" i="14"/>
  <c r="Q48" i="14"/>
  <c r="Q41" i="14"/>
  <c r="Q52" i="14"/>
  <c r="Q45" i="14"/>
  <c r="Q34" i="14"/>
  <c r="Q51" i="14"/>
  <c r="Q40" i="14"/>
  <c r="Q43" i="14"/>
  <c r="Q54" i="14"/>
  <c r="Q47" i="14"/>
  <c r="Q36" i="14"/>
  <c r="Q49" i="14"/>
  <c r="Q38" i="14"/>
  <c r="Q35" i="14"/>
  <c r="Q46" i="14"/>
  <c r="Q16" i="14"/>
  <c r="Q5" i="14"/>
  <c r="Q22" i="14"/>
  <c r="Q11" i="14"/>
  <c r="Q14" i="14"/>
  <c r="Q25" i="14"/>
  <c r="Q20" i="14"/>
  <c r="Q9" i="14"/>
  <c r="Q24" i="14"/>
  <c r="Q13" i="14"/>
  <c r="Q6" i="14"/>
  <c r="Q17" i="14"/>
  <c r="Q12" i="14"/>
  <c r="Q23" i="14"/>
  <c r="Q26" i="14"/>
  <c r="Q15" i="14"/>
  <c r="Q8" i="14"/>
  <c r="Q19" i="14"/>
  <c r="Q10" i="14"/>
  <c r="Q21" i="14"/>
  <c r="Q18" i="14"/>
  <c r="Q7" i="14"/>
  <c r="P22" i="12"/>
  <c r="P11" i="12"/>
  <c r="P5" i="12"/>
  <c r="P16" i="12"/>
  <c r="P14" i="12"/>
  <c r="P25" i="12"/>
  <c r="P20" i="12"/>
  <c r="P9" i="12"/>
  <c r="P24" i="12"/>
  <c r="P13" i="12"/>
  <c r="P6" i="12"/>
  <c r="P17" i="12"/>
  <c r="P12" i="12"/>
  <c r="P23" i="12"/>
  <c r="P26" i="12"/>
  <c r="P15" i="12"/>
  <c r="P8" i="12"/>
  <c r="P19" i="12"/>
  <c r="P10" i="12"/>
  <c r="P21" i="12"/>
  <c r="P18" i="12"/>
  <c r="P7" i="12"/>
  <c r="I23" i="9"/>
  <c r="I17" i="9"/>
  <c r="I26" i="9"/>
  <c r="I21" i="9"/>
  <c r="I25" i="9"/>
  <c r="I18" i="9"/>
  <c r="I24" i="9"/>
  <c r="I27" i="9"/>
  <c r="I20" i="9"/>
  <c r="I22" i="9"/>
  <c r="I19" i="9"/>
  <c r="P5" i="2"/>
  <c r="J6" i="4" s="1"/>
  <c r="Q6" i="2"/>
  <c r="P4" i="2"/>
  <c r="J5" i="4" s="1"/>
  <c r="Q5" i="2"/>
  <c r="Q4" i="2"/>
  <c r="P5" i="9" s="1"/>
  <c r="P12" i="2"/>
  <c r="J13" i="4" s="1"/>
  <c r="Q13" i="2"/>
  <c r="P7" i="2"/>
  <c r="J8" i="4" s="1"/>
  <c r="Q8" i="2"/>
  <c r="P10" i="2"/>
  <c r="J11" i="4" s="1"/>
  <c r="Q11" i="2"/>
  <c r="P13" i="2"/>
  <c r="J14" i="4" s="1"/>
  <c r="Q14" i="2"/>
  <c r="P11" i="2"/>
  <c r="J12" i="4" s="1"/>
  <c r="Q12" i="2"/>
  <c r="P9" i="2"/>
  <c r="J10" i="4" s="1"/>
  <c r="Q10" i="2"/>
  <c r="P8" i="2"/>
  <c r="J9" i="4" s="1"/>
  <c r="Q9" i="2"/>
  <c r="P14" i="2"/>
  <c r="J15" i="4" s="1"/>
  <c r="P6" i="2"/>
  <c r="J7" i="4" s="1"/>
  <c r="Q7" i="2"/>
  <c r="P3" i="2"/>
  <c r="G11" i="4"/>
  <c r="O10" i="2"/>
  <c r="K10" i="2"/>
  <c r="G5" i="4"/>
  <c r="O4" i="2"/>
  <c r="K4" i="2"/>
  <c r="O3" i="2"/>
  <c r="K3" i="2"/>
  <c r="G14" i="4"/>
  <c r="O13" i="2"/>
  <c r="K13" i="2"/>
  <c r="G9" i="4"/>
  <c r="O8" i="2"/>
  <c r="K8" i="2"/>
  <c r="G13" i="4"/>
  <c r="K12" i="2"/>
  <c r="O12" i="2"/>
  <c r="G6" i="4"/>
  <c r="O5" i="2"/>
  <c r="K5" i="2"/>
  <c r="G12" i="4"/>
  <c r="O11" i="2"/>
  <c r="K11" i="2"/>
  <c r="G15" i="4"/>
  <c r="D5" i="4" s="1"/>
  <c r="O14" i="2"/>
  <c r="G8" i="4"/>
  <c r="K7" i="2"/>
  <c r="O7" i="2"/>
  <c r="G10" i="4"/>
  <c r="O9" i="2"/>
  <c r="K9" i="2"/>
  <c r="G7" i="4"/>
  <c r="O6" i="2"/>
  <c r="K6" i="2"/>
  <c r="N8" i="4" l="1"/>
  <c r="N5" i="4"/>
  <c r="Q20" i="9"/>
  <c r="Q17" i="9"/>
  <c r="J8" i="9"/>
  <c r="J20" i="9"/>
  <c r="J11" i="9"/>
  <c r="J23" i="9"/>
  <c r="J9" i="9"/>
  <c r="J21" i="9"/>
  <c r="J13" i="9"/>
  <c r="J25" i="9"/>
  <c r="J15" i="9"/>
  <c r="J27" i="9"/>
  <c r="J12" i="9"/>
  <c r="J24" i="9"/>
  <c r="J7" i="9"/>
  <c r="J19" i="9"/>
  <c r="J14" i="9"/>
  <c r="J26" i="9"/>
  <c r="J10" i="9"/>
  <c r="J22" i="9"/>
  <c r="J5" i="9"/>
  <c r="J17" i="9"/>
  <c r="Q5" i="4"/>
  <c r="T5" i="4" s="1"/>
  <c r="J6" i="9"/>
  <c r="J18" i="9"/>
  <c r="N15" i="4"/>
  <c r="M9" i="4"/>
  <c r="N10" i="4"/>
  <c r="N12" i="4"/>
  <c r="N14" i="4"/>
  <c r="N11" i="4"/>
  <c r="M8" i="4"/>
  <c r="M13" i="4"/>
  <c r="N7" i="4"/>
  <c r="N6" i="4"/>
  <c r="M14" i="4"/>
  <c r="M5" i="4"/>
  <c r="P17" i="9"/>
  <c r="N13" i="4"/>
  <c r="M6" i="4"/>
  <c r="M12" i="4"/>
  <c r="M7" i="4"/>
  <c r="M10" i="4"/>
  <c r="N9" i="4"/>
  <c r="P22" i="9"/>
  <c r="P10" i="9"/>
  <c r="P13" i="9"/>
  <c r="P25" i="9"/>
  <c r="P24" i="9"/>
  <c r="P12" i="9"/>
  <c r="P26" i="9"/>
  <c r="P14" i="9"/>
  <c r="P18" i="9"/>
  <c r="P6" i="9"/>
  <c r="P20" i="9"/>
  <c r="P8" i="9"/>
  <c r="P11" i="9"/>
  <c r="P23" i="9"/>
  <c r="P15" i="9"/>
  <c r="P27" i="9"/>
  <c r="P9" i="9"/>
  <c r="P21" i="9"/>
  <c r="R5" i="9"/>
  <c r="P7" i="9"/>
  <c r="P19" i="9"/>
  <c r="M15" i="4"/>
  <c r="M11" i="4"/>
  <c r="F7" i="4"/>
  <c r="Q11" i="4"/>
  <c r="T11" i="4" s="1"/>
  <c r="L9" i="2"/>
  <c r="P11" i="4" s="1"/>
  <c r="M9" i="2"/>
  <c r="Q9" i="4"/>
  <c r="T9" i="4" s="1"/>
  <c r="L7" i="2"/>
  <c r="P9" i="4" s="1"/>
  <c r="M7" i="2"/>
  <c r="Q13" i="4"/>
  <c r="T13" i="4" s="1"/>
  <c r="L11" i="2"/>
  <c r="P13" i="4" s="1"/>
  <c r="M11" i="2"/>
  <c r="F6" i="4"/>
  <c r="Q14" i="4"/>
  <c r="T14" i="4" s="1"/>
  <c r="L12" i="2"/>
  <c r="P14" i="4" s="1"/>
  <c r="M12" i="2"/>
  <c r="Q10" i="4"/>
  <c r="T10" i="4" s="1"/>
  <c r="M8" i="2"/>
  <c r="L8" i="2"/>
  <c r="P10" i="4" s="1"/>
  <c r="F14" i="4"/>
  <c r="F5" i="4"/>
  <c r="Q12" i="4"/>
  <c r="T12" i="4" s="1"/>
  <c r="L10" i="2"/>
  <c r="P12" i="4" s="1"/>
  <c r="M10" i="2"/>
  <c r="Q8" i="4"/>
  <c r="T8" i="4" s="1"/>
  <c r="M6" i="2"/>
  <c r="L6" i="2"/>
  <c r="P8" i="4" s="1"/>
  <c r="F10" i="4"/>
  <c r="F8" i="4"/>
  <c r="F15" i="4"/>
  <c r="F12" i="4"/>
  <c r="L5" i="2"/>
  <c r="P7" i="4" s="1"/>
  <c r="Q7" i="4"/>
  <c r="T7" i="4" s="1"/>
  <c r="M5" i="2"/>
  <c r="F13" i="4"/>
  <c r="F9" i="4"/>
  <c r="Q15" i="4"/>
  <c r="T15" i="4" s="1"/>
  <c r="L13" i="2"/>
  <c r="P15" i="4" s="1"/>
  <c r="M13" i="2"/>
  <c r="L3" i="2"/>
  <c r="P5" i="4" s="1"/>
  <c r="M3" i="2"/>
  <c r="Q6" i="4"/>
  <c r="M4" i="2"/>
  <c r="L4" i="2"/>
  <c r="P6" i="4" s="1"/>
  <c r="F11" i="4"/>
  <c r="V5" i="9" a="1"/>
  <c r="J5" i="17"/>
  <c r="J21" i="17"/>
  <c r="T6" i="4" l="1"/>
  <c r="V5" i="9"/>
  <c r="C30" i="4"/>
  <c r="D30" i="4" s="1"/>
  <c r="E30" i="4" s="1"/>
  <c r="C15" i="9" s="1"/>
  <c r="B30" i="4"/>
  <c r="Q6" i="9"/>
  <c r="Q25" i="9"/>
  <c r="Q23" i="9"/>
  <c r="Q8" i="9"/>
  <c r="Q26" i="9"/>
  <c r="Q5" i="9"/>
  <c r="Q24" i="9"/>
  <c r="Q21" i="9"/>
  <c r="Q14" i="9"/>
  <c r="Q22" i="9"/>
  <c r="Q15" i="9"/>
  <c r="Q10" i="9"/>
  <c r="Q18" i="9"/>
  <c r="Q9" i="9"/>
  <c r="Q7" i="9"/>
  <c r="Q19" i="9"/>
  <c r="Q27" i="9"/>
  <c r="Q11" i="9"/>
  <c r="Q12" i="9"/>
  <c r="Q13" i="9"/>
  <c r="U5" i="4"/>
  <c r="R19" i="9"/>
  <c r="R21" i="9"/>
  <c r="R27" i="9"/>
  <c r="R23" i="9"/>
  <c r="R8" i="9"/>
  <c r="R6" i="9"/>
  <c r="R14" i="9"/>
  <c r="R12" i="9"/>
  <c r="R25" i="9"/>
  <c r="R10" i="9"/>
  <c r="R7" i="9"/>
  <c r="R17" i="9"/>
  <c r="S17" i="9" s="1"/>
  <c r="R9" i="9"/>
  <c r="R15" i="9"/>
  <c r="R11" i="9"/>
  <c r="R20" i="9"/>
  <c r="S20" i="9" s="1"/>
  <c r="R18" i="9"/>
  <c r="R26" i="9"/>
  <c r="R24" i="9"/>
  <c r="R13" i="9"/>
  <c r="S13" i="9" s="1"/>
  <c r="R22" i="9"/>
  <c r="U8" i="4"/>
  <c r="U9" i="4"/>
  <c r="U11" i="4"/>
  <c r="U14" i="4"/>
  <c r="U10" i="4"/>
  <c r="U7" i="4"/>
  <c r="U13" i="4"/>
  <c r="U15" i="4"/>
  <c r="U12" i="4"/>
  <c r="V17" i="9" a="1"/>
  <c r="M21" i="17"/>
  <c r="M5" i="17"/>
  <c r="O17" i="15"/>
  <c r="P17" i="15"/>
  <c r="R44" i="14" l="1"/>
  <c r="T13" i="12"/>
  <c r="T10" i="12"/>
  <c r="T20" i="12"/>
  <c r="T6" i="12"/>
  <c r="S12" i="12"/>
  <c r="S26" i="12"/>
  <c r="S7" i="12"/>
  <c r="T17" i="12"/>
  <c r="S15" i="12"/>
  <c r="S14" i="12"/>
  <c r="S25" i="12"/>
  <c r="S24" i="12"/>
  <c r="V17" i="9"/>
  <c r="Q17" i="15" s="1"/>
  <c r="K5" i="17"/>
  <c r="N5" i="17"/>
  <c r="N21" i="17"/>
  <c r="K21" i="17"/>
  <c r="S6" i="12"/>
  <c r="I13" i="15"/>
  <c r="J13" i="15"/>
  <c r="K13" i="15"/>
  <c r="L13" i="15"/>
  <c r="M13" i="15"/>
  <c r="S5" i="9"/>
  <c r="T9" i="9" s="1"/>
  <c r="S12" i="9"/>
  <c r="R17" i="15"/>
  <c r="I20" i="15"/>
  <c r="L20" i="15"/>
  <c r="M20" i="15"/>
  <c r="K20" i="15"/>
  <c r="J20" i="15"/>
  <c r="I17" i="15"/>
  <c r="L17" i="15"/>
  <c r="M17" i="15"/>
  <c r="K17" i="15"/>
  <c r="J17" i="15"/>
  <c r="T24" i="12"/>
  <c r="S6" i="9"/>
  <c r="S23" i="9"/>
  <c r="S22" i="9"/>
  <c r="T25" i="12"/>
  <c r="S7" i="9"/>
  <c r="S24" i="9"/>
  <c r="S26" i="9"/>
  <c r="S21" i="12"/>
  <c r="T15" i="12"/>
  <c r="S9" i="9"/>
  <c r="T7" i="12"/>
  <c r="S25" i="9"/>
  <c r="S14" i="9"/>
  <c r="T22" i="12"/>
  <c r="S27" i="9"/>
  <c r="S17" i="12"/>
  <c r="S13" i="12"/>
  <c r="S11" i="9"/>
  <c r="S20" i="12"/>
  <c r="S10" i="12"/>
  <c r="S15" i="9"/>
  <c r="S21" i="9"/>
  <c r="S18" i="9"/>
  <c r="S10" i="9"/>
  <c r="S8" i="12"/>
  <c r="S19" i="9"/>
  <c r="S8" i="9"/>
  <c r="T21" i="9"/>
  <c r="T19" i="12"/>
  <c r="S11" i="12"/>
  <c r="T16" i="12"/>
  <c r="T18" i="12"/>
  <c r="T21" i="12"/>
  <c r="T23" i="12"/>
  <c r="S19" i="12"/>
  <c r="S9" i="12"/>
  <c r="S16" i="12"/>
  <c r="T8" i="12"/>
  <c r="S22" i="12"/>
  <c r="W11" i="4"/>
  <c r="V11" i="4"/>
  <c r="W14" i="4"/>
  <c r="V14" i="4"/>
  <c r="W12" i="4"/>
  <c r="V12" i="4"/>
  <c r="W6" i="4"/>
  <c r="Y6" i="4" s="1"/>
  <c r="V6" i="4"/>
  <c r="X6" i="4" s="1"/>
  <c r="W9" i="4"/>
  <c r="V9" i="4"/>
  <c r="W13" i="4"/>
  <c r="V13" i="4"/>
  <c r="W10" i="4"/>
  <c r="V10" i="4"/>
  <c r="V8" i="4"/>
  <c r="W8" i="4"/>
  <c r="V7" i="4"/>
  <c r="W7" i="4"/>
  <c r="W15" i="4"/>
  <c r="V15" i="4"/>
  <c r="T18" i="15"/>
  <c r="S18" i="15"/>
  <c r="T6" i="15"/>
  <c r="S6" i="15"/>
  <c r="L18" i="9" l="1"/>
  <c r="R13" i="14"/>
  <c r="V40" i="14"/>
  <c r="V36" i="14"/>
  <c r="V52" i="14"/>
  <c r="V35" i="14"/>
  <c r="V34" i="14"/>
  <c r="V46" i="14"/>
  <c r="V37" i="14"/>
  <c r="V49" i="14"/>
  <c r="V48" i="14"/>
  <c r="V45" i="14"/>
  <c r="V42" i="14"/>
  <c r="V51" i="14"/>
  <c r="V47" i="14"/>
  <c r="V54" i="14"/>
  <c r="V50" i="14"/>
  <c r="V43" i="14"/>
  <c r="V53" i="14"/>
  <c r="V41" i="14"/>
  <c r="V38" i="14"/>
  <c r="V39" i="14"/>
  <c r="I22" i="12"/>
  <c r="I23" i="12"/>
  <c r="R19" i="14"/>
  <c r="S16" i="14"/>
  <c r="R16" i="14"/>
  <c r="S13" i="14"/>
  <c r="T44" i="14"/>
  <c r="T19" i="14"/>
  <c r="U19" i="14"/>
  <c r="T16" i="14"/>
  <c r="U16" i="14"/>
  <c r="S19" i="14"/>
  <c r="T13" i="14"/>
  <c r="U13" i="14"/>
  <c r="X14" i="4"/>
  <c r="C22" i="12"/>
  <c r="C23" i="12"/>
  <c r="Y14" i="4"/>
  <c r="L14" i="9" s="1"/>
  <c r="Y8" i="4"/>
  <c r="S5" i="12"/>
  <c r="D22" i="12" s="1"/>
  <c r="Y11" i="4"/>
  <c r="L23" i="9" s="1"/>
  <c r="I7" i="15"/>
  <c r="M7" i="15"/>
  <c r="K7" i="15"/>
  <c r="L7" i="15"/>
  <c r="J7" i="15"/>
  <c r="R7" i="14" s="1"/>
  <c r="I6" i="15"/>
  <c r="J6" i="15"/>
  <c r="L6" i="15"/>
  <c r="K6" i="15"/>
  <c r="M6" i="15"/>
  <c r="I12" i="15"/>
  <c r="J12" i="15"/>
  <c r="M12" i="15"/>
  <c r="K12" i="15"/>
  <c r="L12" i="15"/>
  <c r="I9" i="15"/>
  <c r="M9" i="15"/>
  <c r="K9" i="15"/>
  <c r="L9" i="15"/>
  <c r="J9" i="15"/>
  <c r="R9" i="14" s="1"/>
  <c r="I15" i="15"/>
  <c r="L15" i="15"/>
  <c r="M15" i="15"/>
  <c r="K15" i="15"/>
  <c r="J15" i="15"/>
  <c r="I5" i="15"/>
  <c r="M5" i="15"/>
  <c r="L5" i="15"/>
  <c r="J5" i="15"/>
  <c r="K5" i="15"/>
  <c r="T5" i="12"/>
  <c r="S23" i="12"/>
  <c r="T12" i="12"/>
  <c r="I8" i="15"/>
  <c r="K8" i="15"/>
  <c r="L8" i="15"/>
  <c r="J8" i="15"/>
  <c r="M8" i="15"/>
  <c r="I11" i="15"/>
  <c r="K11" i="15"/>
  <c r="L11" i="15"/>
  <c r="M11" i="15"/>
  <c r="J11" i="15"/>
  <c r="I14" i="15"/>
  <c r="K14" i="15"/>
  <c r="M14" i="15"/>
  <c r="L14" i="15"/>
  <c r="J14" i="15"/>
  <c r="T26" i="12"/>
  <c r="I10" i="15"/>
  <c r="K10" i="15"/>
  <c r="L10" i="15"/>
  <c r="J10" i="15"/>
  <c r="M10" i="15"/>
  <c r="I27" i="15"/>
  <c r="K27" i="15"/>
  <c r="L27" i="15"/>
  <c r="J27" i="15"/>
  <c r="R26" i="14" s="1"/>
  <c r="M27" i="15"/>
  <c r="I26" i="15"/>
  <c r="M26" i="15"/>
  <c r="J26" i="15"/>
  <c r="L26" i="15"/>
  <c r="K26" i="15"/>
  <c r="I21" i="15"/>
  <c r="M21" i="15"/>
  <c r="L21" i="15"/>
  <c r="J21" i="15"/>
  <c r="K21" i="15"/>
  <c r="I25" i="15"/>
  <c r="K25" i="15"/>
  <c r="L25" i="15"/>
  <c r="J25" i="15"/>
  <c r="R24" i="14" s="1"/>
  <c r="M25" i="15"/>
  <c r="I24" i="15"/>
  <c r="M24" i="15"/>
  <c r="K24" i="15"/>
  <c r="L24" i="15"/>
  <c r="J24" i="15"/>
  <c r="R23" i="14" s="1"/>
  <c r="I23" i="15"/>
  <c r="J23" i="15"/>
  <c r="L23" i="15"/>
  <c r="M23" i="15"/>
  <c r="K23" i="15"/>
  <c r="I22" i="15"/>
  <c r="M22" i="15"/>
  <c r="L22" i="15"/>
  <c r="J22" i="15"/>
  <c r="K22" i="15"/>
  <c r="I18" i="15"/>
  <c r="M18" i="15"/>
  <c r="J18" i="15"/>
  <c r="K18" i="15"/>
  <c r="L18" i="15"/>
  <c r="T14" i="12"/>
  <c r="I19" i="15"/>
  <c r="L19" i="15"/>
  <c r="K19" i="15"/>
  <c r="M19" i="15"/>
  <c r="J19" i="15"/>
  <c r="R18" i="14" s="1"/>
  <c r="T6" i="9"/>
  <c r="F22" i="12" s="1"/>
  <c r="T9" i="12"/>
  <c r="L8" i="9"/>
  <c r="L20" i="9"/>
  <c r="L26" i="9"/>
  <c r="G22" i="12"/>
  <c r="H22" i="14" s="1"/>
  <c r="T18" i="9"/>
  <c r="S18" i="12"/>
  <c r="T11" i="12"/>
  <c r="G23" i="12"/>
  <c r="H23" i="14" s="1"/>
  <c r="X8" i="4"/>
  <c r="X11" i="4"/>
  <c r="Y9" i="4"/>
  <c r="X7" i="4"/>
  <c r="X10" i="4"/>
  <c r="X13" i="4"/>
  <c r="X15" i="4"/>
  <c r="X12" i="4"/>
  <c r="X9" i="4"/>
  <c r="Y10" i="4"/>
  <c r="Y7" i="4"/>
  <c r="Y13" i="4"/>
  <c r="Y15" i="4"/>
  <c r="Y12" i="4"/>
  <c r="V14" i="9" a="1"/>
  <c r="V23" i="9" a="1"/>
  <c r="V20" i="9" a="1"/>
  <c r="V8" i="9" a="1"/>
  <c r="V26" i="9" a="1"/>
  <c r="V18" i="9" a="1"/>
  <c r="P18" i="15"/>
  <c r="V18" i="15"/>
  <c r="P23" i="15"/>
  <c r="P20" i="15"/>
  <c r="O20" i="15"/>
  <c r="U18" i="15"/>
  <c r="O26" i="15"/>
  <c r="O23" i="15"/>
  <c r="P26" i="15"/>
  <c r="O18" i="15"/>
  <c r="U45" i="12" a="1"/>
  <c r="X45" i="14" l="1"/>
  <c r="V18" i="9"/>
  <c r="U45" i="12"/>
  <c r="R45" i="14"/>
  <c r="X47" i="14"/>
  <c r="X50" i="14"/>
  <c r="X53" i="14"/>
  <c r="X36" i="14"/>
  <c r="X42" i="14"/>
  <c r="R20" i="14"/>
  <c r="R22" i="14"/>
  <c r="R11" i="14"/>
  <c r="S10" i="14"/>
  <c r="R10" i="14"/>
  <c r="S8" i="14"/>
  <c r="R8" i="14"/>
  <c r="R5" i="14"/>
  <c r="R15" i="14"/>
  <c r="R6" i="14"/>
  <c r="R17" i="14"/>
  <c r="R21" i="14"/>
  <c r="R25" i="14"/>
  <c r="R14" i="14"/>
  <c r="R12" i="14"/>
  <c r="S25" i="14"/>
  <c r="S7" i="14"/>
  <c r="S9" i="14"/>
  <c r="S18" i="14"/>
  <c r="T21" i="14"/>
  <c r="U21" i="14"/>
  <c r="S23" i="14"/>
  <c r="U25" i="14"/>
  <c r="T25" i="14"/>
  <c r="T14" i="14"/>
  <c r="U14" i="14"/>
  <c r="T12" i="14"/>
  <c r="U12" i="14"/>
  <c r="S6" i="14"/>
  <c r="S17" i="14"/>
  <c r="S20" i="14"/>
  <c r="U10" i="14"/>
  <c r="T10" i="14"/>
  <c r="U8" i="14"/>
  <c r="T8" i="14"/>
  <c r="T5" i="14"/>
  <c r="U5" i="14"/>
  <c r="S12" i="14"/>
  <c r="U7" i="14"/>
  <c r="T7" i="14"/>
  <c r="T20" i="14"/>
  <c r="U20" i="14"/>
  <c r="S11" i="14"/>
  <c r="U9" i="14"/>
  <c r="T9" i="14"/>
  <c r="T23" i="14"/>
  <c r="U23" i="14"/>
  <c r="T22" i="14"/>
  <c r="U22" i="14"/>
  <c r="S26" i="14"/>
  <c r="T15" i="14"/>
  <c r="U15" i="14"/>
  <c r="S5" i="14"/>
  <c r="L11" i="9"/>
  <c r="T18" i="14"/>
  <c r="U18" i="14"/>
  <c r="S22" i="14"/>
  <c r="S24" i="14"/>
  <c r="T26" i="14"/>
  <c r="U26" i="14"/>
  <c r="T11" i="14"/>
  <c r="U11" i="14"/>
  <c r="S15" i="14"/>
  <c r="U17" i="14"/>
  <c r="T17" i="14"/>
  <c r="S21" i="14"/>
  <c r="U24" i="14"/>
  <c r="T24" i="14"/>
  <c r="S14" i="14"/>
  <c r="T6" i="14"/>
  <c r="U6" i="14"/>
  <c r="V26" i="9"/>
  <c r="V20" i="9"/>
  <c r="V14" i="9"/>
  <c r="V8" i="9"/>
  <c r="V23" i="9"/>
  <c r="D23" i="12"/>
  <c r="C7" i="17"/>
  <c r="C23" i="17" s="1"/>
  <c r="C12" i="17"/>
  <c r="T24" i="9"/>
  <c r="T27" i="9" s="1"/>
  <c r="C13" i="17"/>
  <c r="C8" i="17"/>
  <c r="C24" i="17" s="1"/>
  <c r="T12" i="9"/>
  <c r="T15" i="9" s="1"/>
  <c r="F23" i="12"/>
  <c r="R18" i="15"/>
  <c r="Q18" i="15"/>
  <c r="L12" i="9"/>
  <c r="L24" i="9"/>
  <c r="L13" i="9"/>
  <c r="L25" i="9"/>
  <c r="L10" i="9"/>
  <c r="L22" i="9"/>
  <c r="L9" i="9"/>
  <c r="L21" i="9"/>
  <c r="L6" i="9"/>
  <c r="L15" i="9"/>
  <c r="L27" i="9"/>
  <c r="L7" i="9"/>
  <c r="L19" i="9"/>
  <c r="V11" i="9" a="1"/>
  <c r="V13" i="9" a="1"/>
  <c r="J11" i="17" a="1"/>
  <c r="J30" i="17"/>
  <c r="V27" i="9" a="1"/>
  <c r="M11" i="17" a="1"/>
  <c r="J8" i="17" a="1"/>
  <c r="V9" i="9" a="1"/>
  <c r="V12" i="9" a="1"/>
  <c r="M14" i="17" a="1"/>
  <c r="J24" i="17"/>
  <c r="V10" i="9" a="1"/>
  <c r="V15" i="9" a="1"/>
  <c r="J27" i="17"/>
  <c r="M24" i="17"/>
  <c r="V7" i="9" a="1"/>
  <c r="V25" i="9" a="1"/>
  <c r="M30" i="17"/>
  <c r="V24" i="9" a="1"/>
  <c r="V21" i="9" a="1"/>
  <c r="M8" i="17" a="1"/>
  <c r="V19" i="9" a="1"/>
  <c r="V22" i="9" a="1"/>
  <c r="M27" i="17"/>
  <c r="J14" i="17" a="1"/>
  <c r="M22" i="17"/>
  <c r="V6" i="9" a="1"/>
  <c r="M6" i="17" a="1"/>
  <c r="V6" i="15"/>
  <c r="O22" i="15"/>
  <c r="P27" i="15"/>
  <c r="P25" i="15"/>
  <c r="P21" i="15"/>
  <c r="O19" i="15"/>
  <c r="O27" i="15"/>
  <c r="O21" i="15"/>
  <c r="P22" i="15"/>
  <c r="O24" i="15"/>
  <c r="U6" i="15"/>
  <c r="O25" i="15"/>
  <c r="P24" i="15"/>
  <c r="P19" i="15"/>
  <c r="W45" i="12" a="1"/>
  <c r="U53" i="12" a="1"/>
  <c r="AE45" i="12" a="1"/>
  <c r="U42" i="12" a="1"/>
  <c r="U50" i="12" a="1"/>
  <c r="U47" i="12" a="1"/>
  <c r="U36" i="12" a="1"/>
  <c r="W45" i="12" l="1"/>
  <c r="X34" i="14"/>
  <c r="M6" i="17"/>
  <c r="N6" i="17" s="1"/>
  <c r="N22" i="17"/>
  <c r="AE45" i="12"/>
  <c r="AF45" i="12" s="1"/>
  <c r="J23" i="14"/>
  <c r="X46" i="14"/>
  <c r="R54" i="14"/>
  <c r="X54" i="14"/>
  <c r="X37" i="14"/>
  <c r="X38" i="14"/>
  <c r="X41" i="14"/>
  <c r="X40" i="14"/>
  <c r="X39" i="14"/>
  <c r="U42" i="12"/>
  <c r="U36" i="12"/>
  <c r="U53" i="12"/>
  <c r="X35" i="14"/>
  <c r="X43" i="14"/>
  <c r="X48" i="14"/>
  <c r="X49" i="14"/>
  <c r="X52" i="14"/>
  <c r="X51" i="14"/>
  <c r="U50" i="12"/>
  <c r="U47" i="12"/>
  <c r="J22" i="14"/>
  <c r="C22" i="14"/>
  <c r="D22" i="14"/>
  <c r="D23" i="14"/>
  <c r="V11" i="9"/>
  <c r="R47" i="14"/>
  <c r="R50" i="14"/>
  <c r="R53" i="14"/>
  <c r="T45" i="14"/>
  <c r="V7" i="9"/>
  <c r="V15" i="9"/>
  <c r="V21" i="9"/>
  <c r="V22" i="9"/>
  <c r="V25" i="9"/>
  <c r="V24" i="9"/>
  <c r="W24" i="9" s="1"/>
  <c r="R51" i="12" s="1"/>
  <c r="N27" i="17"/>
  <c r="M11" i="17"/>
  <c r="N11" i="17" s="1"/>
  <c r="J11" i="17"/>
  <c r="J14" i="17"/>
  <c r="K14" i="17" s="1"/>
  <c r="M8" i="17"/>
  <c r="N8" i="17" s="1"/>
  <c r="M14" i="17"/>
  <c r="N14" i="17" s="1"/>
  <c r="K24" i="17"/>
  <c r="J8" i="17"/>
  <c r="K8" i="17" s="1"/>
  <c r="V19" i="9"/>
  <c r="V27" i="9"/>
  <c r="W27" i="9" s="1"/>
  <c r="R54" i="12" s="1"/>
  <c r="V6" i="9"/>
  <c r="V9" i="9"/>
  <c r="V10" i="9"/>
  <c r="V13" i="9"/>
  <c r="V12" i="9"/>
  <c r="W12" i="9" s="1"/>
  <c r="R40" i="12" s="1"/>
  <c r="K27" i="17"/>
  <c r="N24" i="17"/>
  <c r="N30" i="17"/>
  <c r="K11" i="17"/>
  <c r="K30" i="17"/>
  <c r="C23" i="14"/>
  <c r="R20" i="15"/>
  <c r="Q20" i="15"/>
  <c r="R23" i="15"/>
  <c r="Q23" i="15"/>
  <c r="R26" i="15"/>
  <c r="Q26" i="15"/>
  <c r="W18" i="9"/>
  <c r="R45" i="12" s="1"/>
  <c r="W26" i="9"/>
  <c r="R53" i="12" s="1"/>
  <c r="W8" i="9"/>
  <c r="R36" i="12" s="1"/>
  <c r="W14" i="9"/>
  <c r="R42" i="12" s="1"/>
  <c r="W11" i="9"/>
  <c r="R39" i="12" s="1"/>
  <c r="W23" i="9"/>
  <c r="R50" i="12" s="1"/>
  <c r="W20" i="9"/>
  <c r="R47" i="12" s="1"/>
  <c r="J23" i="17"/>
  <c r="J26" i="17"/>
  <c r="M7" i="17" a="1"/>
  <c r="M23" i="17"/>
  <c r="M9" i="17" a="1"/>
  <c r="M13" i="17" a="1"/>
  <c r="J25" i="17"/>
  <c r="J29" i="17"/>
  <c r="J15" i="17"/>
  <c r="M10" i="17" a="1"/>
  <c r="J7" i="17" a="1"/>
  <c r="M25" i="17"/>
  <c r="M29" i="17"/>
  <c r="M15" i="17"/>
  <c r="M31" i="17"/>
  <c r="M12" i="17" a="1"/>
  <c r="J28" i="17"/>
  <c r="M28" i="17"/>
  <c r="J10" i="17" a="1"/>
  <c r="J13" i="17" a="1"/>
  <c r="J12" i="17" a="1"/>
  <c r="J9" i="17" a="1"/>
  <c r="M26" i="17"/>
  <c r="J31" i="17"/>
  <c r="J6" i="17" a="1"/>
  <c r="J22" i="17"/>
  <c r="X53" i="12" a="1"/>
  <c r="AE53" i="12" a="1"/>
  <c r="U46" i="12" a="1"/>
  <c r="W42" i="12" a="1"/>
  <c r="U48" i="12" a="1"/>
  <c r="U54" i="12" a="1"/>
  <c r="U49" i="12" a="1"/>
  <c r="X42" i="12" a="1"/>
  <c r="AE47" i="12" a="1"/>
  <c r="U34" i="12" a="1"/>
  <c r="W53" i="12" a="1"/>
  <c r="U52" i="12" a="1"/>
  <c r="U37" i="12" a="1"/>
  <c r="U43" i="12" a="1"/>
  <c r="X36" i="12" a="1"/>
  <c r="W36" i="12" a="1"/>
  <c r="U38" i="12" a="1"/>
  <c r="W47" i="12" a="1"/>
  <c r="AE36" i="12" a="1"/>
  <c r="U41" i="12" a="1"/>
  <c r="X47" i="12" a="1"/>
  <c r="AE42" i="12" a="1"/>
  <c r="W50" i="12" a="1"/>
  <c r="U40" i="12" a="1"/>
  <c r="U35" i="12" a="1"/>
  <c r="AE50" i="12" a="1"/>
  <c r="U39" i="12" a="1"/>
  <c r="U51" i="12" a="1"/>
  <c r="X53" i="12" l="1"/>
  <c r="X47" i="12"/>
  <c r="X36" i="12"/>
  <c r="X42" i="12"/>
  <c r="AE50" i="12"/>
  <c r="AF50" i="12" s="1"/>
  <c r="AE36" i="12"/>
  <c r="AF36" i="12" s="1"/>
  <c r="AE47" i="12"/>
  <c r="AF47" i="12" s="1"/>
  <c r="AE53" i="12"/>
  <c r="AF53" i="12" s="1"/>
  <c r="AE42" i="12"/>
  <c r="AF42" i="12" s="1"/>
  <c r="U51" i="12"/>
  <c r="U52" i="12"/>
  <c r="U49" i="12"/>
  <c r="U48" i="12"/>
  <c r="U43" i="12"/>
  <c r="U35" i="12"/>
  <c r="W47" i="12"/>
  <c r="W53" i="12"/>
  <c r="W42" i="12"/>
  <c r="U39" i="12"/>
  <c r="U40" i="12"/>
  <c r="U41" i="12"/>
  <c r="U38" i="12"/>
  <c r="U37" i="12"/>
  <c r="U34" i="12"/>
  <c r="U54" i="12"/>
  <c r="U46" i="12"/>
  <c r="W50" i="12"/>
  <c r="W36" i="12"/>
  <c r="T53" i="14"/>
  <c r="T50" i="14"/>
  <c r="T47" i="14"/>
  <c r="G23" i="14"/>
  <c r="F23" i="14"/>
  <c r="G22" i="14"/>
  <c r="F22" i="14"/>
  <c r="R46" i="14"/>
  <c r="R51" i="14"/>
  <c r="R52" i="14"/>
  <c r="R49" i="14"/>
  <c r="R48" i="14"/>
  <c r="J12" i="17"/>
  <c r="K12" i="17" s="1"/>
  <c r="N28" i="17"/>
  <c r="N26" i="17"/>
  <c r="M9" i="17"/>
  <c r="J7" i="17"/>
  <c r="K7" i="17" s="1"/>
  <c r="J13" i="17"/>
  <c r="K13" i="17" s="1"/>
  <c r="K29" i="17"/>
  <c r="J10" i="17"/>
  <c r="K10" i="17" s="1"/>
  <c r="K26" i="17"/>
  <c r="K22" i="17"/>
  <c r="M7" i="17"/>
  <c r="N7" i="17" s="1"/>
  <c r="K28" i="17"/>
  <c r="J9" i="17"/>
  <c r="K9" i="17" s="1"/>
  <c r="K25" i="17"/>
  <c r="M12" i="17"/>
  <c r="N12" i="17" s="1"/>
  <c r="N29" i="17"/>
  <c r="M13" i="17"/>
  <c r="N13" i="17" s="1"/>
  <c r="M10" i="17"/>
  <c r="N10" i="17" s="1"/>
  <c r="N25" i="17"/>
  <c r="K23" i="17"/>
  <c r="J6" i="17"/>
  <c r="K6" i="17" s="1"/>
  <c r="N23" i="17"/>
  <c r="T39" i="12"/>
  <c r="Q39" i="12"/>
  <c r="S39" i="12" s="1"/>
  <c r="T47" i="12"/>
  <c r="Q47" i="12"/>
  <c r="S47" i="12" s="1"/>
  <c r="T36" i="12"/>
  <c r="Q36" i="12"/>
  <c r="S36" i="12" s="1"/>
  <c r="T45" i="12"/>
  <c r="Q45" i="12"/>
  <c r="S45" i="12" s="1"/>
  <c r="T51" i="12"/>
  <c r="Q51" i="12"/>
  <c r="S51" i="12" s="1"/>
  <c r="Q50" i="12"/>
  <c r="S50" i="12" s="1"/>
  <c r="T50" i="12"/>
  <c r="Q42" i="12"/>
  <c r="S42" i="12" s="1"/>
  <c r="T42" i="12"/>
  <c r="T53" i="12"/>
  <c r="Q53" i="12"/>
  <c r="S53" i="12" s="1"/>
  <c r="Q40" i="12"/>
  <c r="S40" i="12" s="1"/>
  <c r="T40" i="12"/>
  <c r="Q54" i="12"/>
  <c r="S54" i="12" s="1"/>
  <c r="T54" i="12"/>
  <c r="N15" i="17"/>
  <c r="K15" i="17"/>
  <c r="N31" i="17"/>
  <c r="N9" i="17"/>
  <c r="K31" i="17"/>
  <c r="D23" i="17" s="1"/>
  <c r="E23" i="17" s="1"/>
  <c r="Q12" i="15"/>
  <c r="P12" i="15"/>
  <c r="N12" i="15"/>
  <c r="O12" i="15"/>
  <c r="R12" i="15"/>
  <c r="Q11" i="15"/>
  <c r="N11" i="15"/>
  <c r="O11" i="15"/>
  <c r="R11" i="15"/>
  <c r="R14" i="15"/>
  <c r="Q14" i="15"/>
  <c r="N14" i="15"/>
  <c r="P14" i="15"/>
  <c r="O14" i="15"/>
  <c r="O8" i="15"/>
  <c r="R8" i="15"/>
  <c r="P8" i="15"/>
  <c r="N8" i="15"/>
  <c r="Q8" i="15"/>
  <c r="Q19" i="15"/>
  <c r="R19" i="15"/>
  <c r="N20" i="15"/>
  <c r="R27" i="15"/>
  <c r="Q27" i="15"/>
  <c r="W21" i="9"/>
  <c r="R48" i="12" s="1"/>
  <c r="R21" i="15"/>
  <c r="Q21" i="15"/>
  <c r="N23" i="15"/>
  <c r="N18" i="15"/>
  <c r="Y45" i="14" s="1"/>
  <c r="N24" i="15"/>
  <c r="Q24" i="15"/>
  <c r="R24" i="15"/>
  <c r="N26" i="15"/>
  <c r="Q25" i="15"/>
  <c r="R25" i="15"/>
  <c r="Q22" i="15"/>
  <c r="R22" i="15"/>
  <c r="W6" i="9"/>
  <c r="R34" i="12" s="1"/>
  <c r="W9" i="9"/>
  <c r="R37" i="12" s="1"/>
  <c r="W15" i="9"/>
  <c r="R43" i="12" s="1"/>
  <c r="W7" i="9"/>
  <c r="R35" i="12" s="1"/>
  <c r="W13" i="9"/>
  <c r="R41" i="12" s="1"/>
  <c r="W10" i="9"/>
  <c r="R38" i="12" s="1"/>
  <c r="N27" i="15"/>
  <c r="W19" i="9"/>
  <c r="R46" i="12" s="1"/>
  <c r="W25" i="9"/>
  <c r="R52" i="12" s="1"/>
  <c r="W22" i="9"/>
  <c r="R49" i="12" s="1"/>
  <c r="W17" i="9"/>
  <c r="R44" i="12" s="1"/>
  <c r="W5" i="9"/>
  <c r="R33" i="12" s="1"/>
  <c r="W34" i="12" a="1"/>
  <c r="X46" i="12" a="1"/>
  <c r="X45" i="12" a="1"/>
  <c r="X52" i="12" a="1"/>
  <c r="X40" i="12" a="1"/>
  <c r="X39" i="12" a="1"/>
  <c r="AE35" i="12" a="1"/>
  <c r="AE46" i="12" a="1"/>
  <c r="W40" i="12" a="1"/>
  <c r="W48" i="12" a="1"/>
  <c r="AE51" i="12" a="1"/>
  <c r="AE41" i="12" a="1"/>
  <c r="W54" i="12" a="1"/>
  <c r="X34" i="12" a="1"/>
  <c r="X50" i="12" a="1"/>
  <c r="X35" i="12" a="1"/>
  <c r="X43" i="12" a="1"/>
  <c r="AE48" i="12" a="1"/>
  <c r="AE38" i="12" a="1"/>
  <c r="W43" i="12" a="1"/>
  <c r="W39" i="12" a="1"/>
  <c r="AE49" i="12" a="1"/>
  <c r="AE37" i="12" a="1"/>
  <c r="AD53" i="12" a="1"/>
  <c r="X49" i="12" a="1"/>
  <c r="X54" i="12" a="1"/>
  <c r="W35" i="12" a="1"/>
  <c r="X41" i="12" a="1"/>
  <c r="AE52" i="12" a="1"/>
  <c r="W38" i="12" a="1"/>
  <c r="W49" i="12" a="1"/>
  <c r="W46" i="12" a="1"/>
  <c r="W41" i="12" a="1"/>
  <c r="AE43" i="12" a="1"/>
  <c r="AE54" i="12" a="1"/>
  <c r="AD47" i="12" a="1"/>
  <c r="X51" i="12" a="1"/>
  <c r="AD42" i="12" a="1"/>
  <c r="X48" i="12" a="1"/>
  <c r="X38" i="12" a="1"/>
  <c r="X37" i="12" a="1"/>
  <c r="AE40" i="12" a="1"/>
  <c r="AE34" i="12" a="1"/>
  <c r="W52" i="12" a="1"/>
  <c r="W37" i="12" a="1"/>
  <c r="AE39" i="12" a="1"/>
  <c r="W51" i="12" a="1"/>
  <c r="AD36" i="12" a="1"/>
  <c r="W34" i="12" l="1"/>
  <c r="W51" i="14"/>
  <c r="Y51" i="14"/>
  <c r="W50" i="14"/>
  <c r="Y50" i="14"/>
  <c r="W47" i="14"/>
  <c r="Y47" i="14"/>
  <c r="Y36" i="14"/>
  <c r="W36" i="14"/>
  <c r="Y42" i="14"/>
  <c r="W42" i="14"/>
  <c r="W53" i="14"/>
  <c r="Y53" i="14"/>
  <c r="Y39" i="14"/>
  <c r="W39" i="14"/>
  <c r="Y40" i="14"/>
  <c r="W40" i="14"/>
  <c r="AD47" i="12"/>
  <c r="AD53" i="12"/>
  <c r="X48" i="12"/>
  <c r="X52" i="12"/>
  <c r="X50" i="12"/>
  <c r="X54" i="12"/>
  <c r="AD42" i="12"/>
  <c r="X45" i="12"/>
  <c r="X34" i="12"/>
  <c r="X49" i="12"/>
  <c r="X51" i="12"/>
  <c r="X46" i="12"/>
  <c r="AD36" i="12"/>
  <c r="W35" i="12"/>
  <c r="X37" i="12"/>
  <c r="X39" i="12"/>
  <c r="X43" i="12"/>
  <c r="X41" i="12"/>
  <c r="X38" i="12"/>
  <c r="X40" i="12"/>
  <c r="X35" i="12"/>
  <c r="AE54" i="12"/>
  <c r="AF54" i="12" s="1"/>
  <c r="AE37" i="12"/>
  <c r="AF37" i="12" s="1"/>
  <c r="AE41" i="12"/>
  <c r="AF41" i="12" s="1"/>
  <c r="AE39" i="12"/>
  <c r="AF39" i="12" s="1"/>
  <c r="AE43" i="12"/>
  <c r="AF43" i="12" s="1"/>
  <c r="AE49" i="12"/>
  <c r="AF49" i="12" s="1"/>
  <c r="AE51" i="12"/>
  <c r="AF51" i="12" s="1"/>
  <c r="AE46" i="12"/>
  <c r="AF46" i="12" s="1"/>
  <c r="AE34" i="12"/>
  <c r="AE38" i="12"/>
  <c r="AF38" i="12" s="1"/>
  <c r="W38" i="12"/>
  <c r="AE40" i="12"/>
  <c r="AF40" i="12" s="1"/>
  <c r="AE35" i="12"/>
  <c r="AF35" i="12" s="1"/>
  <c r="AE48" i="12"/>
  <c r="AF48" i="12" s="1"/>
  <c r="AE52" i="12"/>
  <c r="AF52" i="12" s="1"/>
  <c r="I29" i="12"/>
  <c r="W54" i="12"/>
  <c r="W37" i="12"/>
  <c r="W41" i="12"/>
  <c r="W39" i="12"/>
  <c r="W48" i="12"/>
  <c r="W52" i="12"/>
  <c r="W46" i="12"/>
  <c r="W40" i="12"/>
  <c r="W43" i="12"/>
  <c r="W49" i="12"/>
  <c r="W51" i="12"/>
  <c r="I28" i="12"/>
  <c r="S45" i="14"/>
  <c r="W45" i="14"/>
  <c r="U45" i="14"/>
  <c r="U47" i="14"/>
  <c r="U50" i="14"/>
  <c r="U53" i="14"/>
  <c r="U51" i="14"/>
  <c r="U36" i="14"/>
  <c r="T54" i="14"/>
  <c r="U54" i="14"/>
  <c r="U40" i="14"/>
  <c r="T48" i="14"/>
  <c r="T42" i="14"/>
  <c r="U42" i="14"/>
  <c r="U39" i="14"/>
  <c r="C29" i="14"/>
  <c r="G11" i="20" s="1"/>
  <c r="T46" i="14"/>
  <c r="T40" i="14"/>
  <c r="S53" i="14"/>
  <c r="S54" i="14"/>
  <c r="R39" i="14"/>
  <c r="S39" i="14"/>
  <c r="S47" i="14"/>
  <c r="S42" i="14"/>
  <c r="R42" i="14"/>
  <c r="S51" i="14"/>
  <c r="R36" i="14"/>
  <c r="S36" i="14"/>
  <c r="T39" i="14"/>
  <c r="T49" i="14"/>
  <c r="T36" i="14"/>
  <c r="S40" i="14"/>
  <c r="R40" i="14"/>
  <c r="T51" i="14"/>
  <c r="S50" i="14"/>
  <c r="T52" i="14"/>
  <c r="D24" i="17"/>
  <c r="E24" i="17" s="1"/>
  <c r="N19" i="15"/>
  <c r="T46" i="12"/>
  <c r="Q46" i="12"/>
  <c r="S46" i="12" s="1"/>
  <c r="Q41" i="12"/>
  <c r="S41" i="12" s="1"/>
  <c r="T41" i="12"/>
  <c r="T34" i="12"/>
  <c r="Q34" i="12"/>
  <c r="S34" i="12" s="1"/>
  <c r="G28" i="12"/>
  <c r="H28" i="14" s="1"/>
  <c r="O5" i="15"/>
  <c r="T33" i="12"/>
  <c r="Q33" i="12"/>
  <c r="S33" i="12" s="1"/>
  <c r="N25" i="15"/>
  <c r="T52" i="12"/>
  <c r="Q52" i="12"/>
  <c r="S52" i="12" s="1"/>
  <c r="T38" i="12"/>
  <c r="Q38" i="12"/>
  <c r="S38" i="12" s="1"/>
  <c r="T35" i="12"/>
  <c r="Q35" i="12"/>
  <c r="S35" i="12" s="1"/>
  <c r="T37" i="12"/>
  <c r="Q37" i="12"/>
  <c r="S37" i="12" s="1"/>
  <c r="T48" i="12"/>
  <c r="Q48" i="12"/>
  <c r="S48" i="12" s="1"/>
  <c r="G29" i="12"/>
  <c r="H29" i="14" s="1"/>
  <c r="T44" i="12"/>
  <c r="Q44" i="12"/>
  <c r="S44" i="12" s="1"/>
  <c r="N22" i="15"/>
  <c r="T49" i="12"/>
  <c r="Q49" i="12"/>
  <c r="S49" i="12" s="1"/>
  <c r="T43" i="12"/>
  <c r="Q43" i="12"/>
  <c r="S43" i="12" s="1"/>
  <c r="D13" i="17"/>
  <c r="E13" i="17" s="1"/>
  <c r="O10" i="15"/>
  <c r="P10" i="15"/>
  <c r="R10" i="15"/>
  <c r="Q10" i="15"/>
  <c r="N10" i="15"/>
  <c r="O13" i="15"/>
  <c r="Q13" i="15"/>
  <c r="N13" i="15"/>
  <c r="P13" i="15"/>
  <c r="R13" i="15"/>
  <c r="R6" i="15"/>
  <c r="Q6" i="15"/>
  <c r="N6" i="15"/>
  <c r="O6" i="15"/>
  <c r="P6" i="15"/>
  <c r="R5" i="15"/>
  <c r="P5" i="15"/>
  <c r="Q5" i="15"/>
  <c r="N5" i="15"/>
  <c r="R7" i="15"/>
  <c r="P7" i="15"/>
  <c r="Q7" i="15"/>
  <c r="N7" i="15"/>
  <c r="O7" i="15"/>
  <c r="R15" i="15"/>
  <c r="P15" i="15"/>
  <c r="Q15" i="15"/>
  <c r="O15" i="15"/>
  <c r="O9" i="15"/>
  <c r="R9" i="15"/>
  <c r="Q9" i="15"/>
  <c r="P9" i="15"/>
  <c r="N9" i="15"/>
  <c r="N21" i="15"/>
  <c r="N17" i="15"/>
  <c r="X21" i="9"/>
  <c r="X18" i="9"/>
  <c r="X9" i="9"/>
  <c r="X6" i="9"/>
  <c r="AD54" i="12" a="1"/>
  <c r="AD49" i="12" a="1"/>
  <c r="AD39" i="12" a="1"/>
  <c r="AD41" i="12" a="1"/>
  <c r="AD52" i="12" a="1"/>
  <c r="AD45" i="12" a="1"/>
  <c r="AD46" i="12" a="1"/>
  <c r="AD40" i="12" a="1"/>
  <c r="AD50" i="12" a="1"/>
  <c r="AD34" i="12" a="1"/>
  <c r="AD37" i="12" a="1"/>
  <c r="AD43" i="12" a="1"/>
  <c r="AD48" i="12" a="1"/>
  <c r="AD51" i="12" a="1"/>
  <c r="AD38" i="12" a="1"/>
  <c r="AD35" i="12" a="1"/>
  <c r="K29" i="12" l="1"/>
  <c r="L6" i="20" s="1"/>
  <c r="V17" i="15"/>
  <c r="U17" i="15"/>
  <c r="Y37" i="14"/>
  <c r="W37" i="14"/>
  <c r="Y41" i="14"/>
  <c r="W41" i="14"/>
  <c r="W46" i="14"/>
  <c r="Y46" i="14"/>
  <c r="W48" i="14"/>
  <c r="Y48" i="14"/>
  <c r="Y35" i="14"/>
  <c r="W35" i="14"/>
  <c r="V5" i="15"/>
  <c r="U5" i="15"/>
  <c r="W34" i="14"/>
  <c r="Y34" i="14"/>
  <c r="Y38" i="14"/>
  <c r="W38" i="14"/>
  <c r="W49" i="14"/>
  <c r="Y49" i="14"/>
  <c r="W52" i="14"/>
  <c r="Y52" i="14"/>
  <c r="AD51" i="12"/>
  <c r="AD50" i="12"/>
  <c r="AD48" i="12"/>
  <c r="AD46" i="12"/>
  <c r="AD49" i="12"/>
  <c r="AD45" i="12"/>
  <c r="AD54" i="12"/>
  <c r="AD52" i="12"/>
  <c r="H5" i="20"/>
  <c r="H6" i="20"/>
  <c r="AF34" i="12"/>
  <c r="K28" i="12" s="1"/>
  <c r="L5" i="20" s="1"/>
  <c r="H28" i="12"/>
  <c r="AD35" i="12"/>
  <c r="AD38" i="12"/>
  <c r="AD43" i="12"/>
  <c r="AD37" i="12"/>
  <c r="AD40" i="12"/>
  <c r="AD41" i="12"/>
  <c r="AD39" i="12"/>
  <c r="AD34" i="12"/>
  <c r="U35" i="14"/>
  <c r="U48" i="14"/>
  <c r="S44" i="14"/>
  <c r="T17" i="15"/>
  <c r="S17" i="15"/>
  <c r="U44" i="14"/>
  <c r="U46" i="14"/>
  <c r="E28" i="12"/>
  <c r="H29" i="12"/>
  <c r="T5" i="15"/>
  <c r="S5" i="15"/>
  <c r="U52" i="14"/>
  <c r="U49" i="14"/>
  <c r="E29" i="12"/>
  <c r="D29" i="14"/>
  <c r="T33" i="14"/>
  <c r="U33" i="14"/>
  <c r="R34" i="14"/>
  <c r="T34" i="14"/>
  <c r="U34" i="14"/>
  <c r="T38" i="14"/>
  <c r="U38" i="14"/>
  <c r="T37" i="14"/>
  <c r="U37" i="14"/>
  <c r="T43" i="14"/>
  <c r="U43" i="14"/>
  <c r="U41" i="14"/>
  <c r="G29" i="14"/>
  <c r="T35" i="14"/>
  <c r="S49" i="14"/>
  <c r="S33" i="14"/>
  <c r="R33" i="14"/>
  <c r="S46" i="14"/>
  <c r="S34" i="14"/>
  <c r="S43" i="14"/>
  <c r="R43" i="14"/>
  <c r="S41" i="14"/>
  <c r="R41" i="14"/>
  <c r="S48" i="14"/>
  <c r="R38" i="14"/>
  <c r="S38" i="14"/>
  <c r="R37" i="14"/>
  <c r="S37" i="14"/>
  <c r="S35" i="14"/>
  <c r="R35" i="14"/>
  <c r="S52" i="14"/>
  <c r="T41" i="14"/>
  <c r="D29" i="12"/>
  <c r="C29" i="12"/>
  <c r="D28" i="12"/>
  <c r="C28" i="12"/>
  <c r="X24" i="9"/>
  <c r="X27" i="9" s="1"/>
  <c r="D8" i="17" s="1"/>
  <c r="X12" i="9"/>
  <c r="X15" i="9" s="1"/>
  <c r="D7" i="17" s="1"/>
  <c r="E7" i="17" s="1"/>
  <c r="Y33" i="14" l="1"/>
  <c r="L28" i="14" s="1"/>
  <c r="L10" i="20" s="1"/>
  <c r="L16" i="20" s="1"/>
  <c r="X33" i="14"/>
  <c r="I28" i="14" s="1"/>
  <c r="K10" i="20" s="1"/>
  <c r="Y44" i="14"/>
  <c r="L29" i="14" s="1"/>
  <c r="L11" i="20" s="1"/>
  <c r="L17" i="20" s="1"/>
  <c r="X44" i="14"/>
  <c r="I29" i="14" s="1"/>
  <c r="K11" i="20" s="1"/>
  <c r="W33" i="14"/>
  <c r="F28" i="12"/>
  <c r="G5" i="20"/>
  <c r="F29" i="12"/>
  <c r="G6" i="20"/>
  <c r="G17" i="20" s="1"/>
  <c r="K6" i="20"/>
  <c r="K17" i="20" s="1"/>
  <c r="I6" i="20"/>
  <c r="I5" i="20"/>
  <c r="J28" i="12"/>
  <c r="K5" i="20"/>
  <c r="K16" i="20" s="1"/>
  <c r="J29" i="12"/>
  <c r="J28" i="14"/>
  <c r="H10" i="20" s="1"/>
  <c r="H16" i="20" s="1"/>
  <c r="K28" i="14"/>
  <c r="J10" i="20" s="1"/>
  <c r="V33" i="14"/>
  <c r="E28" i="14" s="1"/>
  <c r="I10" i="20" s="1"/>
  <c r="W44" i="14"/>
  <c r="K29" i="14" s="1"/>
  <c r="J11" i="20" s="1"/>
  <c r="V44" i="14"/>
  <c r="E29" i="14" s="1"/>
  <c r="I11" i="20" s="1"/>
  <c r="J29" i="14"/>
  <c r="H11" i="20" s="1"/>
  <c r="H17" i="20" s="1"/>
  <c r="C28" i="14"/>
  <c r="G10" i="20" s="1"/>
  <c r="D28" i="14"/>
  <c r="D12" i="17"/>
  <c r="E12" i="17" s="1"/>
  <c r="E8" i="17"/>
  <c r="I16" i="20" l="1"/>
  <c r="I17" i="20"/>
  <c r="G16" i="20"/>
  <c r="J6" i="20"/>
  <c r="J17" i="20" s="1"/>
  <c r="J5" i="20"/>
  <c r="J16" i="20" s="1"/>
  <c r="G28" i="14"/>
  <c r="F29" i="14"/>
  <c r="F28"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<sst xmlns="http://schemas.openxmlformats.org/spreadsheetml/2006/main" count="913" uniqueCount="311">
  <si>
    <t>Days</t>
  </si>
  <si>
    <t>Weekend</t>
  </si>
  <si>
    <t>Holiday</t>
  </si>
  <si>
    <t>Working Days</t>
  </si>
  <si>
    <t>Holiday Dates</t>
  </si>
  <si>
    <t>Holidays (TARGET Calendar)</t>
  </si>
  <si>
    <t>New Year's Day</t>
  </si>
  <si>
    <t>Good Friday</t>
  </si>
  <si>
    <t>Easter Monday</t>
  </si>
  <si>
    <t>Labor Day</t>
  </si>
  <si>
    <t>Christmas Day</t>
  </si>
  <si>
    <t>Christmas Holiday</t>
  </si>
  <si>
    <t>#</t>
  </si>
  <si>
    <t>Cash flow date (unadjusted)</t>
  </si>
  <si>
    <t>Cash flow date (adjusted-following)</t>
  </si>
  <si>
    <t>Cash flow date (adjusted-modified following)</t>
  </si>
  <si>
    <t>FOLL - MODFOLL Diff</t>
  </si>
  <si>
    <t>Fixing date (adjusted)</t>
  </si>
  <si>
    <t>Day Count (Fixing date - Today)</t>
  </si>
  <si>
    <t>Year Fraction (Fixing)</t>
  </si>
  <si>
    <t>Cash flow date (adjusted)</t>
  </si>
  <si>
    <t>Day Count (Cash flow date - Today)</t>
  </si>
  <si>
    <t>Year Fraction (Cash flow)</t>
  </si>
  <si>
    <t>Year Fraction (Annuities)</t>
  </si>
  <si>
    <t>Parameter</t>
  </si>
  <si>
    <t>Value</t>
  </si>
  <si>
    <t>Comment</t>
  </si>
  <si>
    <t>Today</t>
  </si>
  <si>
    <t>Any date is fine here (included in Calendar)</t>
  </si>
  <si>
    <t>Tomorrow</t>
  </si>
  <si>
    <t>1 business day after today</t>
  </si>
  <si>
    <t>Spot</t>
  </si>
  <si>
    <t>2 business days after today</t>
  </si>
  <si>
    <t>Coupon frequency</t>
  </si>
  <si>
    <t>Coupon Payment Frequency</t>
  </si>
  <si>
    <t>Settlement lag (days)</t>
  </si>
  <si>
    <t>Days before start accrual date</t>
  </si>
  <si>
    <t>Accrual date adjustment (days)</t>
  </si>
  <si>
    <t>Days to adjust accrual dates</t>
  </si>
  <si>
    <t>Coupon period day count</t>
  </si>
  <si>
    <t>European 30/360 daycount rule in Excel</t>
  </si>
  <si>
    <t>Discount accrual day count</t>
  </si>
  <si>
    <t>act/365 daycount rule in Excel</t>
  </si>
  <si>
    <t>Rate (%)</t>
  </si>
  <si>
    <t>Flat, annual</t>
  </si>
  <si>
    <t>Comment:</t>
  </si>
  <si>
    <t>The first row (in gray) accounts for the previous cash flow date T_{i0(t)-1}</t>
  </si>
  <si>
    <t>Rows 2 to 12 (in white) account for cash flows in the future:  T_{i0(t)},  T_{i0(t)+1}…</t>
  </si>
  <si>
    <t>EUR OIS yield curve</t>
  </si>
  <si>
    <t>Euribor 1M yield curve</t>
  </si>
  <si>
    <t>Euribor 3M yield curve</t>
  </si>
  <si>
    <t>Euribor 6M yield curve</t>
  </si>
  <si>
    <t>Euribor 1Y yield curve</t>
  </si>
  <si>
    <t>Yield curves conventions</t>
  </si>
  <si>
    <t>Time To Maturity</t>
  </si>
  <si>
    <t>Pillar</t>
  </si>
  <si>
    <t>Date</t>
  </si>
  <si>
    <t>Discount rate</t>
  </si>
  <si>
    <t>Compounding</t>
  </si>
  <si>
    <t>Continuous</t>
  </si>
  <si>
    <t>ON</t>
  </si>
  <si>
    <t>SN</t>
  </si>
  <si>
    <t>Day count</t>
  </si>
  <si>
    <t>act/365</t>
  </si>
  <si>
    <t>TN</t>
  </si>
  <si>
    <t>1W</t>
  </si>
  <si>
    <t>2W</t>
  </si>
  <si>
    <t>3W</t>
  </si>
  <si>
    <t>1M</t>
  </si>
  <si>
    <t>2M</t>
  </si>
  <si>
    <t>3M</t>
  </si>
  <si>
    <t>4M</t>
  </si>
  <si>
    <t>5M</t>
  </si>
  <si>
    <t>6M</t>
  </si>
  <si>
    <t>7M</t>
  </si>
  <si>
    <t>8M</t>
  </si>
  <si>
    <t>9M</t>
  </si>
  <si>
    <t>10M</t>
  </si>
  <si>
    <t>11M</t>
  </si>
  <si>
    <t>12M</t>
  </si>
  <si>
    <t>15M</t>
  </si>
  <si>
    <t>13M</t>
  </si>
  <si>
    <t>18M</t>
  </si>
  <si>
    <t>14M</t>
  </si>
  <si>
    <t>21M</t>
  </si>
  <si>
    <t>24M</t>
  </si>
  <si>
    <t>16M</t>
  </si>
  <si>
    <t>27M</t>
  </si>
  <si>
    <t>17M</t>
  </si>
  <si>
    <t>30M</t>
  </si>
  <si>
    <t>33M</t>
  </si>
  <si>
    <t>19M</t>
  </si>
  <si>
    <t>3Y</t>
  </si>
  <si>
    <t>20M</t>
  </si>
  <si>
    <t>4Y</t>
  </si>
  <si>
    <t>5Y</t>
  </si>
  <si>
    <t>22M</t>
  </si>
  <si>
    <t>6Y</t>
  </si>
  <si>
    <t>23M</t>
  </si>
  <si>
    <t>7Y</t>
  </si>
  <si>
    <t>2Y</t>
  </si>
  <si>
    <t>8Y</t>
  </si>
  <si>
    <t>9Y</t>
  </si>
  <si>
    <t>10Y</t>
  </si>
  <si>
    <t>11Y</t>
  </si>
  <si>
    <t>12Y</t>
  </si>
  <si>
    <t>13Y</t>
  </si>
  <si>
    <t>14Y</t>
  </si>
  <si>
    <t>15Y</t>
  </si>
  <si>
    <t>16Y</t>
  </si>
  <si>
    <t>17Y</t>
  </si>
  <si>
    <t>18Y</t>
  </si>
  <si>
    <t>19Y</t>
  </si>
  <si>
    <t>20Y</t>
  </si>
  <si>
    <t>21Y</t>
  </si>
  <si>
    <t>22Y</t>
  </si>
  <si>
    <t>23Y</t>
  </si>
  <si>
    <t>24Y</t>
  </si>
  <si>
    <t>25Y</t>
  </si>
  <si>
    <t>26Y</t>
  </si>
  <si>
    <t>27Y</t>
  </si>
  <si>
    <t>28Y</t>
  </si>
  <si>
    <t>29Y</t>
  </si>
  <si>
    <t>30Y</t>
  </si>
  <si>
    <t>31Y</t>
  </si>
  <si>
    <t>32Y</t>
  </si>
  <si>
    <t>33Y</t>
  </si>
  <si>
    <t>34Y</t>
  </si>
  <si>
    <t>35Y</t>
  </si>
  <si>
    <t>36Y</t>
  </si>
  <si>
    <t>37Y</t>
  </si>
  <si>
    <t>38Y</t>
  </si>
  <si>
    <t>40Y</t>
  </si>
  <si>
    <t>39Y</t>
  </si>
  <si>
    <t>50Y</t>
  </si>
  <si>
    <t>60Y</t>
  </si>
  <si>
    <t>ICAP</t>
  </si>
  <si>
    <t>UK69580</t>
  </si>
  <si>
    <t>VCAP5</t>
  </si>
  <si>
    <t>EUR</t>
  </si>
  <si>
    <t>Floors</t>
  </si>
  <si>
    <t>-</t>
  </si>
  <si>
    <t>Premium</t>
  </si>
  <si>
    <t>Mids</t>
  </si>
  <si>
    <t>(Eonia</t>
  </si>
  <si>
    <t>disc)</t>
  </si>
  <si>
    <t>STK</t>
  </si>
  <si>
    <t>ATM</t>
  </si>
  <si>
    <t>1Y</t>
  </si>
  <si>
    <t>VCAP4</t>
  </si>
  <si>
    <t>Caps</t>
  </si>
  <si>
    <t>VCAP3A</t>
  </si>
  <si>
    <t>Caps/Floors</t>
  </si>
  <si>
    <t>Shifted</t>
  </si>
  <si>
    <t>Black</t>
  </si>
  <si>
    <t>Volatilities</t>
  </si>
  <si>
    <t>Shift: 3%</t>
  </si>
  <si>
    <t>Discount Rates</t>
  </si>
  <si>
    <t>Forward Rates</t>
  </si>
  <si>
    <t>Time to
Maturity</t>
  </si>
  <si>
    <t>Date (Cash Flow)</t>
  </si>
  <si>
    <t>Zero Rates</t>
  </si>
  <si>
    <t>Year fractions</t>
  </si>
  <si>
    <t>Zero Rates + Credit z-spread</t>
  </si>
  <si>
    <t>Discount Factors (defaultable)</t>
  </si>
  <si>
    <t>Date (Fixing)</t>
  </si>
  <si>
    <t>Year Fractions</t>
  </si>
  <si>
    <t>Discount Factors</t>
  </si>
  <si>
    <t>T_n = 64 (months)</t>
  </si>
  <si>
    <t>Discounting yf</t>
  </si>
  <si>
    <t>Forwarding yf</t>
  </si>
  <si>
    <t>OIS Curve</t>
  </si>
  <si>
    <t>EUR OIS</t>
  </si>
  <si>
    <t>IBOR Curve</t>
  </si>
  <si>
    <t>EURIBOR 6M</t>
  </si>
  <si>
    <t>Credit z-spread (bps)</t>
  </si>
  <si>
    <t>vs EUR OIS</t>
  </si>
  <si>
    <t>vs EURIBOR 6M</t>
  </si>
  <si>
    <t>Interpolation</t>
  </si>
  <si>
    <t>NSS</t>
  </si>
  <si>
    <t>Coupon Margin (bps)</t>
  </si>
  <si>
    <t>FRB Coupon Margin</t>
  </si>
  <si>
    <t>Discounting day count</t>
  </si>
  <si>
    <t>Forwarding day count</t>
  </si>
  <si>
    <t>act/360</t>
  </si>
  <si>
    <t>Used for discounting</t>
  </si>
  <si>
    <t>Spot date</t>
  </si>
  <si>
    <t>Spot Next</t>
  </si>
  <si>
    <t>Used for forwarding</t>
  </si>
  <si>
    <t>Implied Term Volatility Interpolation</t>
  </si>
  <si>
    <t>Expiry</t>
  </si>
  <si>
    <t>Expiry Date</t>
  </si>
  <si>
    <t>Market Implied Volatility</t>
  </si>
  <si>
    <t>FiRB</t>
  </si>
  <si>
    <t>FRB</t>
  </si>
  <si>
    <t>Coupon #</t>
  </si>
  <si>
    <t>Cash Flow Date</t>
  </si>
  <si>
    <t>Fixing Date</t>
  </si>
  <si>
    <t>Nominal</t>
  </si>
  <si>
    <t>Floating Rate + 50bps</t>
  </si>
  <si>
    <t>Fixed Rate</t>
  </si>
  <si>
    <t>Fixing Period yf</t>
  </si>
  <si>
    <t>Coupon Period yf</t>
  </si>
  <si>
    <t>Discount Factor</t>
  </si>
  <si>
    <t>Coupon Payoff</t>
  </si>
  <si>
    <t>Discounted Cash Flow</t>
  </si>
  <si>
    <t>AI, Clean &amp; Dirty prices</t>
  </si>
  <si>
    <t>Shifted Black Implied Variance</t>
  </si>
  <si>
    <t>Caplet Payoff</t>
  </si>
  <si>
    <t>OIS Discounting</t>
  </si>
  <si>
    <t>FiRB Price:</t>
  </si>
  <si>
    <t>FRB Price:</t>
  </si>
  <si>
    <t>Coupon Payment day count</t>
  </si>
  <si>
    <t>30/360 rule in excel</t>
  </si>
  <si>
    <t>Accrued interest</t>
  </si>
  <si>
    <t>act/365 rule in excel</t>
  </si>
  <si>
    <t>act/360 rule in excel</t>
  </si>
  <si>
    <t>Clean Price</t>
  </si>
  <si>
    <t>Nominal Amount</t>
  </si>
  <si>
    <t>Dirty price</t>
  </si>
  <si>
    <t>Term Volatility</t>
  </si>
  <si>
    <t>Black Implied Term Volatility</t>
  </si>
  <si>
    <t>Shift</t>
  </si>
  <si>
    <t>Rates Shift</t>
  </si>
  <si>
    <t>FiRB Coupon Rate</t>
  </si>
  <si>
    <t>EURIBOR Discounting</t>
  </si>
  <si>
    <t>Comments:</t>
  </si>
  <si>
    <t>2) the correct year fraction to use here is with respect to CF dates, European 30/360 convention.</t>
  </si>
  <si>
    <t>3) instead of computing the discount factor as the value of the defaultable ZCB (times the forward risk neutral expectation of survival probability), the discount factor is equal to the formula in the middle of pg. 446</t>
  </si>
  <si>
    <t>4) the way the discounted factor was computed as of in point 3) is a proxy for the forward neutral expectation of the survival probability</t>
  </si>
  <si>
    <t>5) results from this sheet are very similar to the previous because of how close the OIS and EURIBOR discount factors are with one another</t>
  </si>
  <si>
    <t>OIS FRB</t>
  </si>
  <si>
    <t>EURIBOR6M FRB</t>
  </si>
  <si>
    <t>Original prices</t>
  </si>
  <si>
    <t>FiRB dirty price (€)</t>
  </si>
  <si>
    <t>FRB dirty price (€)</t>
  </si>
  <si>
    <t>Price difference (€)</t>
  </si>
  <si>
    <t>Coupon margin (bps)</t>
  </si>
  <si>
    <t>OIS discounting</t>
  </si>
  <si>
    <t>EURIBOR discounting</t>
  </si>
  <si>
    <t>Adjusted coupon prices</t>
  </si>
  <si>
    <t>Coupon margin solver (decimals)</t>
  </si>
  <si>
    <t>Objective cell: = 0</t>
  </si>
  <si>
    <t>Objective parameter under which E12, E13 = 0</t>
  </si>
  <si>
    <t>OIS FRB sanity check</t>
  </si>
  <si>
    <t>EURIBOR6M FRB sanity check</t>
  </si>
  <si>
    <t>Sanity check for the repriced coupon</t>
  </si>
  <si>
    <t>Total coupon margin (bps)</t>
  </si>
  <si>
    <t>Sanity check: these two pairs must equate by row</t>
  </si>
  <si>
    <t>DV01</t>
  </si>
  <si>
    <t>CR01</t>
  </si>
  <si>
    <t>Fwd01</t>
  </si>
  <si>
    <t>CF dates</t>
  </si>
  <si>
    <t>Zero Rate Delta (€/bps)</t>
  </si>
  <si>
    <t>Zero Rate Gamma (€/bps²)</t>
  </si>
  <si>
    <t>Z-Spread Delta (€/bps)</t>
  </si>
  <si>
    <t>Z-Spread Gamma (€/bps²)</t>
  </si>
  <si>
    <t>Forward Delta (€/bps)</t>
  </si>
  <si>
    <t>Forward Gamma (€/bps²)</t>
  </si>
  <si>
    <t>Vega</t>
  </si>
  <si>
    <t>Unit of Measure of Sensitivities</t>
  </si>
  <si>
    <t>1 Basis Point</t>
  </si>
  <si>
    <t>FiRB Sensitivities</t>
  </si>
  <si>
    <t>DV01 (€/bps)</t>
  </si>
  <si>
    <t>CR01 (€/bps)</t>
  </si>
  <si>
    <t>Modified Duration (years)</t>
  </si>
  <si>
    <t>Macaulay Duration (years)</t>
  </si>
  <si>
    <t>FRB Sensitivities</t>
  </si>
  <si>
    <t>Macauly Duration (year)</t>
  </si>
  <si>
    <t>d+</t>
  </si>
  <si>
    <t>d-</t>
  </si>
  <si>
    <t>Vega (€/%)</t>
  </si>
  <si>
    <t>rj + shock</t>
  </si>
  <si>
    <t>rj - shock</t>
  </si>
  <si>
    <t>z + shock</t>
  </si>
  <si>
    <t>z - shock</t>
  </si>
  <si>
    <t>f + shock</t>
  </si>
  <si>
    <t>f - shock</t>
  </si>
  <si>
    <t>sigma + shock</t>
  </si>
  <si>
    <t>sigma - shock</t>
  </si>
  <si>
    <t>1 bps</t>
  </si>
  <si>
    <t>Shock</t>
  </si>
  <si>
    <t>Shock (in decimals)</t>
  </si>
  <si>
    <t>3) instead of computing the discount factor as the value of the defaultable ZCB (multiplied by the forward risk neutral expectation of survival probability), the discount factor is equal to the formula in the middle of page 446.</t>
  </si>
  <si>
    <t>Vega Sensitivity (€/%)</t>
  </si>
  <si>
    <t>Basis Point</t>
  </si>
  <si>
    <t>Effective Duration (years)</t>
  </si>
  <si>
    <t>Unit of Measure for Sensitivities</t>
  </si>
  <si>
    <t>Fwd01 (€/bps)</t>
  </si>
  <si>
    <t>Discount yf</t>
  </si>
  <si>
    <t>d^2Black/dF^2</t>
  </si>
  <si>
    <t>dF/dz1</t>
  </si>
  <si>
    <t>dF/dz2</t>
  </si>
  <si>
    <t>d^2F/dz1^2</t>
  </si>
  <si>
    <t>d^2F/dz2^2</t>
  </si>
  <si>
    <t>d^2F/dz1dz2</t>
  </si>
  <si>
    <t>Analytical Calculations</t>
  </si>
  <si>
    <t>IBOR Discounting</t>
  </si>
  <si>
    <t>Volatility Sensitivities</t>
  </si>
  <si>
    <t>Numerical Calculations</t>
  </si>
  <si>
    <t>Volga (€/%²)</t>
  </si>
  <si>
    <t>Difference (Analytical - Numerical)</t>
  </si>
  <si>
    <t>Forward Rate Sensitivities</t>
  </si>
  <si>
    <t>FRB Sensitivities computed
Analytically and Numerically
and their Differences</t>
  </si>
  <si>
    <t>Discount Rate Sensitivities</t>
  </si>
  <si>
    <t>Log-Normal Shift</t>
  </si>
  <si>
    <t>Shock (bps)</t>
  </si>
  <si>
    <t>Numerical Shock</t>
  </si>
  <si>
    <t>Notional Amount</t>
  </si>
  <si>
    <t>6) when computing the shocked prices of the FRB with shocks to the forward rates and the Black implied volatility, the notional value is excluded from the last cash flow.</t>
  </si>
  <si>
    <t>1) For computing the Forward gammas and Volgas of the FRB at the last cash flow date, the notional value is excluded from the 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</si>
</sst>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dddd\ dd\ mmm\ yyyy"/>
    <numFmt numFmtId="166" formatCode="#,##0.00\ &quot;€&quot;"/>
    <numFmt numFmtId="167" formatCode="0.00000"/>
    <numFmt numFmtId="168" formatCode="_([$€-2]\ * #,##0.00_);_([$€-2]\ * \(#,##0.00\);_([$€-2]\ * &quot;-&quot;??_);_(@_)"/>
    <numFmt numFmtId="169" formatCode="0.000000"/>
    <numFmt numFmtId="170" formatCode="0.0"/>
    <numFmt numFmtId="171" formatCode="0.0000000"/>
    <numFmt numFmtId="172" formatCode="0.000000%"/>
  </numFmts>
  <fonts count="14" x14ac:knownFonts="1">
    <font>
      <sz val="11"/>
      <color theme="1"/>
      <name val="Calibri"/>
      <family val="2"/>
      <scheme val="minor"/>
    </font>
    <font>
      <b/>
      <sz val="11"/>
      <color theme="1"/>
      <name val="Calibri"/>
      <family val="2"/>
      <scheme val="minor"/>
    </font>
    <font>
      <b/>
      <sz val="10"/>
      <name val="Arial"/>
      <family val="2"/>
    </font>
    <font>
      <sz val="10"/>
      <name val="Arial"/>
      <family val="2"/>
    </font>
    <font>
      <sz val="9"/>
      <name val="Tahoma"/>
      <family val="2"/>
    </font>
    <font>
      <sz val="11"/>
      <name val="Calibri"/>
      <family val="2"/>
      <scheme val="minor"/>
    </font>
    <font>
      <sz val="11"/>
      <color theme="1"/>
      <name val="Calibri"/>
      <family val="2"/>
      <scheme val="minor"/>
    </font>
    <font>
      <b/>
      <sz val="10"/>
      <color rgb="FFFF0000"/>
      <name val="Arial"/>
      <family val="2"/>
    </font>
    <font>
      <sz val="11"/>
      <color rgb="FFFF0000"/>
      <name val="Calibri"/>
      <family val="2"/>
      <scheme val="minor"/>
    </font>
    <font>
      <sz val="11"/>
      <color rgb="FF000000"/>
      <name val="Calibri"/>
      <family val="2"/>
      <scheme val="minor"/>
    </font>
    <font>
      <sz val="11"/>
      <color rgb="FFC00000"/>
      <name val="Calibri"/>
      <family val="2"/>
      <scheme val="minor"/>
    </font>
    <font>
      <sz val="11"/>
      <color theme="4"/>
      <name val="Calibri"/>
      <family val="2"/>
      <scheme val="minor"/>
    </font>
    <font>
      <sz val="11"/>
      <color rgb="FFFFC000"/>
      <name val="Calibri"/>
      <family val="2"/>
      <scheme val="minor"/>
    </font>
    <font>
      <sz val="11"/>
      <color rgb="FF002060"/>
      <name val="Calibri"/>
      <family val="2"/>
      <scheme val="minor"/>
    </font>
  </fonts>
  <fills count="19">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bgColor indexed="64"/>
      </patternFill>
    </fill>
    <fill>
      <patternFill patternType="solid">
        <fgColor them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bgColor indexed="64"/>
      </patternFill>
    </fill>
    <fill>
      <patternFill patternType="solid">
        <fgColor theme="8" tint="0.39997558519241921"/>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rgb="FF00B050"/>
      </left>
      <right style="medium">
        <color rgb="FF00B050"/>
      </right>
      <top style="medium">
        <color rgb="FF00B05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bottom style="medium">
        <color rgb="FF000000"/>
      </bottom>
      <diagonal/>
    </border>
    <border>
      <left/>
      <right style="medium">
        <color rgb="FF00B050"/>
      </right>
      <top/>
      <bottom style="medium">
        <color indexed="64"/>
      </bottom>
      <diagonal/>
    </border>
    <border>
      <left style="thin">
        <color indexed="64"/>
      </left>
      <right/>
      <top/>
      <bottom style="medium">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bottom style="thin">
        <color rgb="FF000000"/>
      </bottom>
      <diagonal/>
    </border>
    <border>
      <left/>
      <right style="thin">
        <color rgb="FF000000"/>
      </right>
      <top/>
      <bottom style="medium">
        <color indexed="64"/>
      </bottom>
      <diagonal/>
    </border>
    <border>
      <left style="medium">
        <color indexed="64"/>
      </left>
      <right/>
      <top style="medium">
        <color rgb="FF000000"/>
      </top>
      <bottom style="thin">
        <color rgb="FF000000"/>
      </bottom>
      <diagonal/>
    </border>
    <border>
      <left style="thin">
        <color indexed="64"/>
      </left>
      <right style="medium">
        <color rgb="FF000000"/>
      </right>
      <top style="medium">
        <color indexed="64"/>
      </top>
      <bottom style="medium">
        <color rgb="FF000000"/>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s>
  <cellStyleXfs count="4">
    <xf numFmtId="0" fontId="0" fillId="0" borderId="0"/>
    <xf numFmtId="0" fontId="4" fillId="0" borderId="0">
      <alignment vertical="center"/>
    </xf>
    <xf numFmtId="9" fontId="6" fillId="0" borderId="0" applyFont="0" applyFill="0" applyBorder="0" applyAlignment="0" applyProtection="0"/>
    <xf numFmtId="0" fontId="3" fillId="0" borderId="0"/>
  </cellStyleXfs>
  <cellXfs count="443">
    <xf numFmtId="0" fontId="0" fillId="0" borderId="0" xfId="0"/>
    <xf numFmtId="0" fontId="0" fillId="0" borderId="2" xfId="0" applyBorder="1" applyAlignment="1">
      <alignment horizontal="center"/>
    </xf>
    <xf numFmtId="0" fontId="0" fillId="0" borderId="3" xfId="0" applyBorder="1" applyAlignment="1">
      <alignment horizontal="center"/>
    </xf>
    <xf numFmtId="164" fontId="0" fillId="0" borderId="5" xfId="0" applyNumberFormat="1" applyBorder="1"/>
    <xf numFmtId="164" fontId="0" fillId="0" borderId="0" xfId="0" applyNumberFormat="1"/>
    <xf numFmtId="0" fontId="0" fillId="0" borderId="9" xfId="0" applyBorder="1"/>
    <xf numFmtId="0" fontId="0" fillId="0" borderId="1" xfId="0" applyBorder="1"/>
    <xf numFmtId="164" fontId="0" fillId="0" borderId="2" xfId="0" applyNumberFormat="1" applyBorder="1"/>
    <xf numFmtId="164" fontId="0" fillId="0" borderId="3" xfId="0" applyNumberFormat="1" applyBorder="1"/>
    <xf numFmtId="0" fontId="0" fillId="0" borderId="2" xfId="0" applyBorder="1"/>
    <xf numFmtId="0" fontId="0" fillId="0" borderId="3" xfId="0" applyBorder="1"/>
    <xf numFmtId="164" fontId="0" fillId="0" borderId="4" xfId="0" applyNumberFormat="1" applyBorder="1"/>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0" borderId="0" xfId="0" applyFont="1" applyAlignment="1">
      <alignment horizontal="center" vertical="center" wrapText="1"/>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 xfId="0" applyFont="1" applyBorder="1" applyAlignment="1">
      <alignment horizontal="center" vertical="center"/>
    </xf>
    <xf numFmtId="0" fontId="3" fillId="0" borderId="15" xfId="0" applyFont="1" applyBorder="1" applyAlignment="1">
      <alignment horizontal="center" vertical="center"/>
    </xf>
    <xf numFmtId="165" fontId="3" fillId="0" borderId="15" xfId="0" applyNumberFormat="1" applyFont="1" applyBorder="1" applyAlignment="1">
      <alignment horizontal="center" vertical="center"/>
    </xf>
    <xf numFmtId="0" fontId="2" fillId="0" borderId="17" xfId="0" applyFont="1" applyBorder="1" applyAlignment="1">
      <alignment horizontal="center" vertical="center" wrapText="1"/>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8" xfId="0" applyBorder="1"/>
    <xf numFmtId="0" fontId="0" fillId="0" borderId="22" xfId="0" applyBorder="1"/>
    <xf numFmtId="0" fontId="0" fillId="0" borderId="23" xfId="0" applyBorder="1"/>
    <xf numFmtId="165" fontId="0" fillId="0" borderId="0" xfId="0" applyNumberFormat="1" applyAlignment="1">
      <alignment horizontal="center"/>
    </xf>
    <xf numFmtId="165" fontId="0" fillId="0" borderId="24" xfId="0" applyNumberFormat="1" applyBorder="1" applyAlignment="1">
      <alignment horizontal="center"/>
    </xf>
    <xf numFmtId="165" fontId="0" fillId="0" borderId="25" xfId="0" applyNumberForma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164" fontId="0" fillId="0" borderId="15" xfId="0" applyNumberFormat="1" applyBorder="1" applyAlignment="1">
      <alignment horizontal="center"/>
    </xf>
    <xf numFmtId="0" fontId="0" fillId="0" borderId="17" xfId="0" applyBorder="1" applyAlignment="1">
      <alignment horizontal="center"/>
    </xf>
    <xf numFmtId="0" fontId="0" fillId="0" borderId="26" xfId="0" applyBorder="1" applyAlignment="1">
      <alignment horizontal="center"/>
    </xf>
    <xf numFmtId="0" fontId="0" fillId="4" borderId="23" xfId="0" applyFill="1" applyBorder="1" applyAlignment="1">
      <alignment horizontal="center"/>
    </xf>
    <xf numFmtId="0" fontId="0" fillId="4" borderId="18" xfId="0" applyFill="1" applyBorder="1" applyAlignment="1">
      <alignment horizontal="center" vertical="center"/>
    </xf>
    <xf numFmtId="0" fontId="0" fillId="0" borderId="0" xfId="0" applyAlignment="1">
      <alignment horizontal="center"/>
    </xf>
    <xf numFmtId="0" fontId="0" fillId="0" borderId="15"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64" fontId="0" fillId="0" borderId="0" xfId="0" applyNumberFormat="1" applyAlignment="1">
      <alignment horizontal="center"/>
    </xf>
    <xf numFmtId="0" fontId="0" fillId="0" borderId="27" xfId="0" applyBorder="1" applyAlignment="1">
      <alignment horizontal="center"/>
    </xf>
    <xf numFmtId="164" fontId="0" fillId="0" borderId="7" xfId="0" applyNumberFormat="1" applyBorder="1" applyAlignment="1">
      <alignment horizontal="center"/>
    </xf>
    <xf numFmtId="0" fontId="0" fillId="0" borderId="8" xfId="0" applyBorder="1" applyAlignment="1">
      <alignment horizontal="center"/>
    </xf>
    <xf numFmtId="0" fontId="0" fillId="0" borderId="0" xfId="0" applyAlignment="1">
      <alignment horizontal="left" vertical="center"/>
    </xf>
    <xf numFmtId="0" fontId="0" fillId="0" borderId="0" xfId="0" applyAlignment="1">
      <alignment horizontal="center" vertical="center"/>
    </xf>
    <xf numFmtId="0" fontId="0" fillId="0" borderId="6" xfId="0" applyBorder="1"/>
    <xf numFmtId="0" fontId="0" fillId="0" borderId="8" xfId="0" applyBorder="1"/>
    <xf numFmtId="10" fontId="0" fillId="0" borderId="17" xfId="0" applyNumberFormat="1" applyBorder="1" applyAlignment="1">
      <alignment horizontal="center"/>
    </xf>
    <xf numFmtId="10" fontId="0" fillId="0" borderId="26" xfId="0" applyNumberFormat="1" applyBorder="1" applyAlignment="1">
      <alignment horizontal="center"/>
    </xf>
    <xf numFmtId="10" fontId="0" fillId="0" borderId="0" xfId="0" applyNumberFormat="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164" fontId="0" fillId="0" borderId="0" xfId="0" applyNumberFormat="1" applyAlignment="1">
      <alignment horizontal="center" vertical="center"/>
    </xf>
    <xf numFmtId="164" fontId="0" fillId="0" borderId="7" xfId="0" applyNumberFormat="1" applyBorder="1" applyAlignment="1">
      <alignment horizontal="center" vertical="center"/>
    </xf>
    <xf numFmtId="10" fontId="0" fillId="0" borderId="7" xfId="0" applyNumberFormat="1"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horizontal="center" vertical="center"/>
    </xf>
    <xf numFmtId="0" fontId="0" fillId="0" borderId="34" xfId="0" applyBorder="1" applyAlignment="1">
      <alignment horizontal="center" vertical="center"/>
    </xf>
    <xf numFmtId="0" fontId="0" fillId="0" borderId="12" xfId="0" applyBorder="1" applyAlignment="1">
      <alignment horizontal="center"/>
    </xf>
    <xf numFmtId="0" fontId="0" fillId="0" borderId="39" xfId="0" applyBorder="1" applyAlignment="1">
      <alignment horizontal="center" vertical="center"/>
    </xf>
    <xf numFmtId="164" fontId="0" fillId="0" borderId="4" xfId="0" applyNumberFormat="1" applyBorder="1" applyAlignment="1">
      <alignment horizontal="center" vertical="center"/>
    </xf>
    <xf numFmtId="164" fontId="0" fillId="0" borderId="5" xfId="0" applyNumberFormat="1" applyBorder="1" applyAlignment="1">
      <alignment horizontal="center" vertical="center"/>
    </xf>
    <xf numFmtId="164" fontId="0" fillId="0" borderId="27" xfId="0" applyNumberFormat="1" applyBorder="1" applyAlignment="1">
      <alignment horizontal="center" vertical="center"/>
    </xf>
    <xf numFmtId="164" fontId="0" fillId="0" borderId="41" xfId="0" applyNumberFormat="1" applyBorder="1" applyAlignment="1">
      <alignment horizontal="center" vertical="center"/>
    </xf>
    <xf numFmtId="0" fontId="0" fillId="0" borderId="1"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68" fontId="0" fillId="0" borderId="0" xfId="0" applyNumberFormat="1" applyAlignment="1">
      <alignment horizontal="center"/>
    </xf>
    <xf numFmtId="10" fontId="0" fillId="0" borderId="0" xfId="0" applyNumberFormat="1" applyAlignment="1">
      <alignment horizontal="center"/>
    </xf>
    <xf numFmtId="0" fontId="0" fillId="0" borderId="47" xfId="0" applyBorder="1" applyAlignment="1">
      <alignment horizontal="center" vertical="center"/>
    </xf>
    <xf numFmtId="0" fontId="0" fillId="0" borderId="4" xfId="0" applyBorder="1" applyAlignment="1">
      <alignment horizontal="center" vertical="center"/>
    </xf>
    <xf numFmtId="0" fontId="0" fillId="0" borderId="31" xfId="0" applyBorder="1" applyAlignment="1">
      <alignment horizontal="center" vertical="center"/>
    </xf>
    <xf numFmtId="0" fontId="0" fillId="5" borderId="0" xfId="0" applyFill="1" applyAlignment="1">
      <alignment horizontal="center" vertical="center"/>
    </xf>
    <xf numFmtId="168" fontId="0" fillId="0" borderId="0" xfId="0" applyNumberFormat="1" applyAlignment="1">
      <alignment horizontal="center" vertical="center"/>
    </xf>
    <xf numFmtId="0" fontId="1" fillId="2" borderId="13"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1" xfId="0" applyFont="1" applyFill="1" applyBorder="1" applyAlignment="1">
      <alignment horizontal="center" vertical="center"/>
    </xf>
    <xf numFmtId="164" fontId="0" fillId="0" borderId="31" xfId="0" applyNumberFormat="1" applyBorder="1" applyAlignment="1">
      <alignment horizontal="center"/>
    </xf>
    <xf numFmtId="10" fontId="0" fillId="0" borderId="31" xfId="0" applyNumberFormat="1" applyBorder="1" applyAlignment="1">
      <alignment horizontal="center" vertical="center"/>
    </xf>
    <xf numFmtId="167" fontId="0" fillId="0" borderId="31" xfId="0" applyNumberFormat="1"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5" borderId="2" xfId="0" applyFill="1" applyBorder="1" applyAlignment="1">
      <alignment horizontal="center" vertical="center"/>
    </xf>
    <xf numFmtId="164" fontId="0" fillId="5" borderId="0" xfId="0" applyNumberFormat="1" applyFill="1" applyAlignment="1">
      <alignment horizontal="center" vertical="center"/>
    </xf>
    <xf numFmtId="0" fontId="0" fillId="0" borderId="2" xfId="0" applyBorder="1" applyAlignment="1">
      <alignment horizontal="center" vertical="center"/>
    </xf>
    <xf numFmtId="0" fontId="0" fillId="0" borderId="14" xfId="0" applyBorder="1" applyAlignment="1">
      <alignment horizontal="center" vertical="center"/>
    </xf>
    <xf numFmtId="164" fontId="0" fillId="0" borderId="15" xfId="0" applyNumberFormat="1" applyBorder="1" applyAlignment="1">
      <alignment horizontal="center" vertical="center"/>
    </xf>
    <xf numFmtId="0" fontId="0" fillId="0" borderId="16" xfId="0" applyBorder="1" applyAlignment="1">
      <alignment horizontal="center" vertical="center"/>
    </xf>
    <xf numFmtId="0" fontId="0" fillId="0" borderId="3" xfId="0" applyBorder="1" applyAlignment="1">
      <alignment horizontal="center" vertical="center"/>
    </xf>
    <xf numFmtId="10" fontId="0" fillId="0" borderId="15" xfId="0" applyNumberFormat="1" applyBorder="1" applyAlignment="1">
      <alignment horizontal="center" vertical="center"/>
    </xf>
    <xf numFmtId="0" fontId="0" fillId="8" borderId="40"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0" fillId="9" borderId="40" xfId="0" applyFill="1" applyBorder="1" applyAlignment="1">
      <alignment horizontal="center" vertical="center"/>
    </xf>
    <xf numFmtId="0" fontId="0" fillId="9" borderId="9" xfId="0" applyFill="1" applyBorder="1" applyAlignment="1">
      <alignment horizontal="center" vertical="center"/>
    </xf>
    <xf numFmtId="0" fontId="0" fillId="9" borderId="10" xfId="0" applyFill="1" applyBorder="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164" fontId="0" fillId="0" borderId="31" xfId="0" applyNumberFormat="1" applyBorder="1" applyAlignment="1">
      <alignment horizontal="center" vertical="center"/>
    </xf>
    <xf numFmtId="168" fontId="0" fillId="0" borderId="31" xfId="0" applyNumberFormat="1" applyBorder="1" applyAlignment="1">
      <alignment horizontal="center" vertical="center"/>
    </xf>
    <xf numFmtId="168" fontId="0" fillId="8" borderId="31" xfId="0" applyNumberFormat="1" applyFill="1" applyBorder="1" applyAlignment="1">
      <alignment horizontal="center" vertical="center"/>
    </xf>
    <xf numFmtId="168" fontId="0" fillId="9" borderId="31" xfId="0" applyNumberFormat="1" applyFill="1" applyBorder="1" applyAlignment="1">
      <alignment horizontal="center" vertical="center"/>
    </xf>
    <xf numFmtId="168" fontId="0" fillId="9" borderId="32" xfId="0" applyNumberFormat="1" applyFill="1" applyBorder="1" applyAlignment="1">
      <alignment horizontal="center" vertical="center"/>
    </xf>
    <xf numFmtId="168" fontId="0" fillId="8" borderId="0" xfId="0" applyNumberFormat="1" applyFill="1" applyAlignment="1">
      <alignment horizontal="center" vertical="center"/>
    </xf>
    <xf numFmtId="166" fontId="0" fillId="8" borderId="0" xfId="0" applyNumberFormat="1" applyFill="1" applyAlignment="1">
      <alignment horizontal="center" vertical="center"/>
    </xf>
    <xf numFmtId="168" fontId="0" fillId="9" borderId="0" xfId="0" applyNumberFormat="1" applyFill="1" applyAlignment="1">
      <alignment horizontal="center" vertical="center"/>
    </xf>
    <xf numFmtId="166" fontId="0" fillId="9" borderId="6" xfId="0" applyNumberFormat="1" applyFill="1" applyBorder="1" applyAlignment="1">
      <alignment horizontal="center" vertical="center"/>
    </xf>
    <xf numFmtId="0" fontId="0" fillId="9" borderId="6" xfId="0" applyFill="1" applyBorder="1" applyAlignment="1">
      <alignment horizontal="center" vertical="center"/>
    </xf>
    <xf numFmtId="168" fontId="0" fillId="9" borderId="6" xfId="0" applyNumberFormat="1" applyFill="1" applyBorder="1" applyAlignment="1">
      <alignment horizontal="center" vertical="center"/>
    </xf>
    <xf numFmtId="168" fontId="0" fillId="0" borderId="7" xfId="0" applyNumberFormat="1" applyBorder="1" applyAlignment="1">
      <alignment horizontal="center" vertical="center"/>
    </xf>
    <xf numFmtId="168" fontId="0" fillId="8" borderId="7" xfId="0" applyNumberFormat="1" applyFill="1" applyBorder="1" applyAlignment="1">
      <alignment horizontal="center" vertical="center"/>
    </xf>
    <xf numFmtId="168" fontId="0" fillId="9" borderId="8" xfId="0" applyNumberFormat="1" applyFill="1" applyBorder="1" applyAlignment="1">
      <alignment horizontal="center" vertical="center"/>
    </xf>
    <xf numFmtId="169" fontId="0" fillId="5" borderId="32" xfId="0" applyNumberFormat="1" applyFill="1" applyBorder="1" applyAlignment="1">
      <alignment horizontal="center" vertical="center"/>
    </xf>
    <xf numFmtId="169" fontId="0" fillId="5" borderId="6" xfId="0" applyNumberFormat="1" applyFill="1" applyBorder="1" applyAlignment="1">
      <alignment horizontal="center" vertical="center"/>
    </xf>
    <xf numFmtId="169" fontId="0" fillId="5" borderId="42" xfId="0" applyNumberFormat="1" applyFill="1" applyBorder="1" applyAlignment="1">
      <alignment horizontal="center" vertical="center"/>
    </xf>
    <xf numFmtId="169" fontId="0" fillId="5" borderId="0" xfId="0" applyNumberFormat="1" applyFill="1" applyAlignment="1">
      <alignment horizontal="center" vertical="center"/>
    </xf>
    <xf numFmtId="169" fontId="0" fillId="5" borderId="7" xfId="0" applyNumberFormat="1" applyFill="1" applyBorder="1" applyAlignment="1">
      <alignment horizontal="center" vertical="center"/>
    </xf>
    <xf numFmtId="169" fontId="0" fillId="5" borderId="8" xfId="0" applyNumberFormat="1" applyFill="1" applyBorder="1" applyAlignment="1">
      <alignment horizontal="center" vertical="center"/>
    </xf>
    <xf numFmtId="169" fontId="0" fillId="0" borderId="31" xfId="0" applyNumberFormat="1" applyBorder="1" applyAlignment="1">
      <alignment horizontal="center" vertical="center"/>
    </xf>
    <xf numFmtId="169" fontId="0" fillId="5" borderId="31" xfId="0" applyNumberFormat="1" applyFill="1" applyBorder="1" applyAlignment="1">
      <alignment horizontal="center" vertical="center"/>
    </xf>
    <xf numFmtId="169" fontId="0" fillId="0" borderId="0" xfId="0" applyNumberFormat="1" applyAlignment="1">
      <alignment horizontal="center" vertical="center"/>
    </xf>
    <xf numFmtId="169" fontId="0" fillId="0" borderId="6" xfId="0" applyNumberFormat="1" applyBorder="1" applyAlignment="1">
      <alignment horizontal="center" vertical="center"/>
    </xf>
    <xf numFmtId="169" fontId="0" fillId="0" borderId="25" xfId="0" applyNumberFormat="1" applyBorder="1" applyAlignment="1">
      <alignment horizontal="center" vertical="center"/>
    </xf>
    <xf numFmtId="169" fontId="0" fillId="5" borderId="25" xfId="0" applyNumberFormat="1" applyFill="1" applyBorder="1" applyAlignment="1">
      <alignment horizontal="center" vertical="center"/>
    </xf>
    <xf numFmtId="169" fontId="0" fillId="0" borderId="7" xfId="0" applyNumberFormat="1" applyBorder="1" applyAlignment="1">
      <alignment horizontal="center" vertical="center"/>
    </xf>
    <xf numFmtId="169" fontId="0" fillId="0" borderId="8" xfId="0" applyNumberFormat="1" applyBorder="1" applyAlignment="1">
      <alignment horizontal="center" vertical="center"/>
    </xf>
    <xf numFmtId="168" fontId="0" fillId="8" borderId="48" xfId="0" applyNumberFormat="1" applyFill="1" applyBorder="1" applyAlignment="1">
      <alignment horizontal="center" vertical="center"/>
    </xf>
    <xf numFmtId="168" fontId="0" fillId="9" borderId="48" xfId="0" applyNumberFormat="1" applyFill="1" applyBorder="1" applyAlignment="1">
      <alignment horizontal="center" vertical="center"/>
    </xf>
    <xf numFmtId="164" fontId="0" fillId="0" borderId="0" xfId="0" applyNumberFormat="1" applyAlignment="1">
      <alignment horizontal="left" vertical="center"/>
    </xf>
    <xf numFmtId="0" fontId="1" fillId="0" borderId="0" xfId="0" applyFont="1" applyAlignment="1">
      <alignment horizontal="center" vertical="center"/>
    </xf>
    <xf numFmtId="169" fontId="0" fillId="0" borderId="7" xfId="2" applyNumberFormat="1" applyFont="1" applyBorder="1" applyAlignment="1">
      <alignment horizontal="center" vertical="center"/>
    </xf>
    <xf numFmtId="0" fontId="0" fillId="0" borderId="0" xfId="0" applyAlignment="1">
      <alignment vertical="center"/>
    </xf>
    <xf numFmtId="169" fontId="0" fillId="9" borderId="31" xfId="0" applyNumberFormat="1" applyFill="1" applyBorder="1" applyAlignment="1">
      <alignment horizontal="center" vertical="center"/>
    </xf>
    <xf numFmtId="169" fontId="0" fillId="9" borderId="0" xfId="0" applyNumberFormat="1" applyFill="1" applyAlignment="1">
      <alignment horizontal="center" vertical="center"/>
    </xf>
    <xf numFmtId="20" fontId="3" fillId="0" borderId="19" xfId="3" applyNumberFormat="1" applyBorder="1"/>
    <xf numFmtId="15" fontId="7" fillId="0" borderId="24" xfId="3" applyNumberFormat="1" applyFont="1" applyBorder="1"/>
    <xf numFmtId="0" fontId="3" fillId="0" borderId="24" xfId="3" applyBorder="1"/>
    <xf numFmtId="0" fontId="3" fillId="0" borderId="18" xfId="3" applyBorder="1"/>
    <xf numFmtId="0" fontId="3" fillId="0" borderId="0" xfId="3"/>
    <xf numFmtId="0" fontId="3" fillId="0" borderId="20" xfId="3" applyBorder="1"/>
    <xf numFmtId="0" fontId="3" fillId="0" borderId="22" xfId="3" applyBorder="1"/>
    <xf numFmtId="0" fontId="3" fillId="0" borderId="57" xfId="3" applyBorder="1" applyAlignment="1">
      <alignment horizontal="center"/>
    </xf>
    <xf numFmtId="0" fontId="3" fillId="0" borderId="15" xfId="3" applyBorder="1" applyAlignment="1">
      <alignment horizontal="center"/>
    </xf>
    <xf numFmtId="0" fontId="3" fillId="0" borderId="17" xfId="3" applyBorder="1" applyAlignment="1">
      <alignment horizontal="center"/>
    </xf>
    <xf numFmtId="170" fontId="3" fillId="0" borderId="17" xfId="3" applyNumberFormat="1" applyBorder="1" applyAlignment="1">
      <alignment horizontal="center"/>
    </xf>
    <xf numFmtId="0" fontId="3" fillId="0" borderId="20" xfId="3" applyBorder="1" applyAlignment="1">
      <alignment horizontal="center" vertical="center"/>
    </xf>
    <xf numFmtId="0" fontId="3" fillId="0" borderId="58" xfId="3" applyBorder="1" applyAlignment="1">
      <alignment horizontal="center" vertical="center"/>
    </xf>
    <xf numFmtId="0" fontId="3" fillId="0" borderId="19" xfId="3" applyBorder="1" applyAlignment="1">
      <alignment horizontal="center" vertical="center"/>
    </xf>
    <xf numFmtId="0" fontId="3" fillId="0" borderId="24" xfId="3" applyBorder="1" applyAlignment="1">
      <alignment horizontal="center" vertical="center"/>
    </xf>
    <xf numFmtId="0" fontId="3" fillId="0" borderId="18" xfId="3" applyBorder="1" applyAlignment="1">
      <alignment horizontal="center" vertical="center"/>
    </xf>
    <xf numFmtId="0" fontId="3" fillId="0" borderId="0" xfId="3" applyAlignment="1">
      <alignment horizontal="center" vertical="center"/>
    </xf>
    <xf numFmtId="0" fontId="3" fillId="0" borderId="22" xfId="3" applyBorder="1" applyAlignment="1">
      <alignment horizontal="center" vertical="center"/>
    </xf>
    <xf numFmtId="0" fontId="3" fillId="0" borderId="21" xfId="3" applyBorder="1" applyAlignment="1">
      <alignment horizontal="center" vertical="center"/>
    </xf>
    <xf numFmtId="0" fontId="3" fillId="0" borderId="26" xfId="3" applyBorder="1" applyAlignment="1">
      <alignment horizontal="center" vertical="center"/>
    </xf>
    <xf numFmtId="0" fontId="3" fillId="0" borderId="25" xfId="3" applyBorder="1" applyAlignment="1">
      <alignment horizontal="center" vertical="center"/>
    </xf>
    <xf numFmtId="0" fontId="3" fillId="0" borderId="23" xfId="3" applyBorder="1" applyAlignment="1">
      <alignment horizontal="center" vertical="center"/>
    </xf>
    <xf numFmtId="0" fontId="3" fillId="0" borderId="21" xfId="3" applyBorder="1"/>
    <xf numFmtId="0" fontId="3" fillId="0" borderId="25" xfId="3" applyBorder="1"/>
    <xf numFmtId="0" fontId="3" fillId="0" borderId="23" xfId="3" applyBorder="1"/>
    <xf numFmtId="20" fontId="3" fillId="0" borderId="0" xfId="3" applyNumberFormat="1"/>
    <xf numFmtId="15" fontId="3" fillId="0" borderId="0" xfId="3" applyNumberFormat="1"/>
    <xf numFmtId="0" fontId="3" fillId="0" borderId="20" xfId="3" applyBorder="1" applyAlignment="1">
      <alignment horizontal="center"/>
    </xf>
    <xf numFmtId="0" fontId="3" fillId="0" borderId="19" xfId="3" applyBorder="1"/>
    <xf numFmtId="0" fontId="3" fillId="0" borderId="24" xfId="3" applyBorder="1" applyAlignment="1">
      <alignment horizontal="center"/>
    </xf>
    <xf numFmtId="0" fontId="3" fillId="0" borderId="0" xfId="3" applyAlignment="1">
      <alignment horizontal="center"/>
    </xf>
    <xf numFmtId="0" fontId="3" fillId="0" borderId="22" xfId="3" applyBorder="1" applyAlignment="1">
      <alignment horizontal="center"/>
    </xf>
    <xf numFmtId="0" fontId="3" fillId="0" borderId="21" xfId="3" applyBorder="1" applyAlignment="1">
      <alignment horizontal="center"/>
    </xf>
    <xf numFmtId="0" fontId="3" fillId="0" borderId="25" xfId="3" applyBorder="1" applyAlignment="1">
      <alignment horizontal="center"/>
    </xf>
    <xf numFmtId="0" fontId="3" fillId="0" borderId="23" xfId="3" applyBorder="1" applyAlignment="1">
      <alignment horizontal="center"/>
    </xf>
    <xf numFmtId="16" fontId="3" fillId="0" borderId="0" xfId="3" applyNumberFormat="1"/>
    <xf numFmtId="0" fontId="3" fillId="0" borderId="15" xfId="3" applyBorder="1" applyAlignment="1">
      <alignment horizontal="center" vertical="center"/>
    </xf>
    <xf numFmtId="0" fontId="3" fillId="0" borderId="17" xfId="3" applyBorder="1" applyAlignment="1">
      <alignment horizontal="center" vertical="center"/>
    </xf>
    <xf numFmtId="10" fontId="0" fillId="0" borderId="6" xfId="0" applyNumberFormat="1" applyBorder="1" applyAlignment="1">
      <alignment horizontal="center"/>
    </xf>
    <xf numFmtId="164" fontId="0" fillId="0" borderId="59" xfId="0" applyNumberFormat="1" applyBorder="1" applyAlignment="1">
      <alignment horizontal="center"/>
    </xf>
    <xf numFmtId="164" fontId="0" fillId="0" borderId="60" xfId="0" applyNumberFormat="1" applyBorder="1" applyAlignment="1">
      <alignment horizontal="center"/>
    </xf>
    <xf numFmtId="10" fontId="0" fillId="0" borderId="61" xfId="0" applyNumberFormat="1" applyBorder="1" applyAlignment="1">
      <alignment horizontal="center"/>
    </xf>
    <xf numFmtId="2" fontId="0" fillId="9" borderId="7" xfId="0" applyNumberFormat="1" applyFill="1" applyBorder="1" applyAlignment="1">
      <alignment horizontal="center" vertical="center"/>
    </xf>
    <xf numFmtId="169" fontId="0" fillId="9" borderId="7" xfId="0" applyNumberFormat="1" applyFill="1" applyBorder="1" applyAlignment="1">
      <alignment horizontal="center" vertical="center"/>
    </xf>
    <xf numFmtId="0" fontId="0" fillId="0" borderId="70" xfId="0" applyBorder="1" applyAlignment="1">
      <alignment horizontal="center"/>
    </xf>
    <xf numFmtId="0" fontId="0" fillId="0" borderId="72" xfId="0" applyBorder="1" applyAlignment="1">
      <alignment horizontal="center"/>
    </xf>
    <xf numFmtId="0" fontId="0" fillId="0" borderId="71" xfId="0" applyBorder="1" applyAlignment="1">
      <alignment horizontal="center"/>
    </xf>
    <xf numFmtId="0" fontId="0" fillId="0" borderId="78" xfId="0" applyBorder="1" applyAlignment="1">
      <alignment horizontal="center"/>
    </xf>
    <xf numFmtId="0" fontId="0" fillId="0" borderId="7" xfId="0" applyBorder="1" applyAlignment="1">
      <alignment horizontal="center"/>
    </xf>
    <xf numFmtId="166" fontId="0" fillId="11" borderId="64" xfId="0" applyNumberFormat="1" applyFill="1" applyBorder="1" applyAlignment="1">
      <alignment horizontal="center" vertical="center"/>
    </xf>
    <xf numFmtId="166" fontId="0" fillId="12" borderId="65" xfId="0" applyNumberFormat="1" applyFill="1" applyBorder="1" applyAlignment="1">
      <alignment horizontal="center" vertical="center"/>
    </xf>
    <xf numFmtId="166" fontId="0" fillId="11" borderId="0" xfId="0" applyNumberFormat="1" applyFill="1" applyAlignment="1">
      <alignment horizontal="center" vertical="center"/>
    </xf>
    <xf numFmtId="166" fontId="0" fillId="12" borderId="0" xfId="0" applyNumberFormat="1" applyFill="1" applyAlignment="1">
      <alignment horizontal="center" vertical="center"/>
    </xf>
    <xf numFmtId="166" fontId="0" fillId="11" borderId="66" xfId="0" applyNumberFormat="1" applyFill="1" applyBorder="1" applyAlignment="1">
      <alignment horizontal="center" vertical="center"/>
    </xf>
    <xf numFmtId="166" fontId="0" fillId="12" borderId="67" xfId="0" applyNumberFormat="1" applyFill="1" applyBorder="1" applyAlignment="1">
      <alignment horizontal="center" vertical="center"/>
    </xf>
    <xf numFmtId="166" fontId="0" fillId="11" borderId="68" xfId="0" applyNumberFormat="1" applyFill="1" applyBorder="1" applyAlignment="1">
      <alignment horizontal="center" vertical="center"/>
    </xf>
    <xf numFmtId="166" fontId="0" fillId="12" borderId="69" xfId="0" applyNumberFormat="1" applyFill="1" applyBorder="1" applyAlignment="1">
      <alignment horizontal="center" vertical="center"/>
    </xf>
    <xf numFmtId="166" fontId="0" fillId="11" borderId="70" xfId="0" applyNumberFormat="1" applyFill="1" applyBorder="1" applyAlignment="1">
      <alignment horizontal="center" vertical="center"/>
    </xf>
    <xf numFmtId="166" fontId="0" fillId="12" borderId="71" xfId="0" applyNumberFormat="1" applyFill="1" applyBorder="1" applyAlignment="1">
      <alignment horizontal="center" vertical="center"/>
    </xf>
    <xf numFmtId="166" fontId="0" fillId="11" borderId="4" xfId="0" applyNumberFormat="1" applyFill="1" applyBorder="1" applyAlignment="1">
      <alignment horizontal="center" vertical="center"/>
    </xf>
    <xf numFmtId="166" fontId="0" fillId="12" borderId="32" xfId="0" applyNumberFormat="1" applyFill="1" applyBorder="1" applyAlignment="1">
      <alignment horizontal="center" vertical="center"/>
    </xf>
    <xf numFmtId="166" fontId="0" fillId="11" borderId="5" xfId="0" applyNumberFormat="1" applyFill="1" applyBorder="1" applyAlignment="1">
      <alignment horizontal="center" vertical="center"/>
    </xf>
    <xf numFmtId="166" fontId="0" fillId="12" borderId="6" xfId="0" applyNumberFormat="1" applyFill="1" applyBorder="1" applyAlignment="1">
      <alignment horizontal="center" vertical="center"/>
    </xf>
    <xf numFmtId="166" fontId="0" fillId="11" borderId="27" xfId="0" applyNumberFormat="1" applyFill="1" applyBorder="1" applyAlignment="1">
      <alignment horizontal="center" vertical="center"/>
    </xf>
    <xf numFmtId="166" fontId="0" fillId="12" borderId="8" xfId="0" applyNumberFormat="1" applyFill="1" applyBorder="1" applyAlignment="1">
      <alignment horizontal="center" vertical="center"/>
    </xf>
    <xf numFmtId="166" fontId="0" fillId="0" borderId="0" xfId="0" applyNumberFormat="1" applyAlignment="1">
      <alignment horizontal="center" vertical="center"/>
    </xf>
    <xf numFmtId="0" fontId="0" fillId="9" borderId="31" xfId="0" applyFill="1" applyBorder="1" applyAlignment="1">
      <alignment horizontal="center" vertical="center"/>
    </xf>
    <xf numFmtId="168" fontId="0" fillId="9" borderId="79" xfId="0" applyNumberFormat="1" applyFill="1" applyBorder="1" applyAlignment="1">
      <alignment horizontal="center" vertical="center"/>
    </xf>
    <xf numFmtId="164" fontId="0" fillId="13" borderId="0" xfId="0" applyNumberFormat="1" applyFill="1" applyAlignment="1">
      <alignment horizontal="center" vertical="center"/>
    </xf>
    <xf numFmtId="0" fontId="0" fillId="13" borderId="0" xfId="0" applyFill="1" applyAlignment="1">
      <alignment horizontal="center" vertical="center"/>
    </xf>
    <xf numFmtId="0" fontId="0" fillId="13" borderId="0" xfId="0" applyFill="1" applyAlignment="1">
      <alignment horizontal="left" vertical="center"/>
    </xf>
    <xf numFmtId="164" fontId="0" fillId="14" borderId="0" xfId="0" applyNumberFormat="1" applyFill="1" applyAlignment="1">
      <alignment horizontal="center" vertical="center"/>
    </xf>
    <xf numFmtId="0" fontId="0" fillId="14" borderId="0" xfId="0" applyFill="1" applyAlignment="1">
      <alignment horizontal="center" vertical="center"/>
    </xf>
    <xf numFmtId="169" fontId="8" fillId="0" borderId="0" xfId="0" applyNumberFormat="1" applyFont="1" applyAlignment="1">
      <alignment horizontal="center" vertical="center"/>
    </xf>
    <xf numFmtId="166" fontId="0" fillId="0" borderId="0" xfId="0" applyNumberFormat="1" applyAlignment="1">
      <alignment horizontal="center"/>
    </xf>
    <xf numFmtId="0" fontId="0" fillId="0" borderId="73" xfId="0" applyBorder="1" applyAlignment="1">
      <alignment horizontal="center"/>
    </xf>
    <xf numFmtId="0" fontId="0" fillId="0" borderId="69" xfId="0" applyBorder="1" applyAlignment="1">
      <alignment horizontal="center"/>
    </xf>
    <xf numFmtId="0" fontId="0" fillId="0" borderId="74" xfId="0" applyBorder="1" applyAlignment="1">
      <alignment horizontal="center"/>
    </xf>
    <xf numFmtId="166" fontId="0" fillId="0" borderId="72" xfId="0" applyNumberFormat="1" applyBorder="1" applyAlignment="1">
      <alignment horizontal="center"/>
    </xf>
    <xf numFmtId="0" fontId="0" fillId="0" borderId="66" xfId="0" applyBorder="1" applyAlignment="1">
      <alignment horizontal="center"/>
    </xf>
    <xf numFmtId="166" fontId="0" fillId="0" borderId="5" xfId="0" applyNumberFormat="1" applyBorder="1" applyAlignment="1">
      <alignment horizontal="center"/>
    </xf>
    <xf numFmtId="166" fontId="0" fillId="0" borderId="27" xfId="0" applyNumberFormat="1" applyBorder="1" applyAlignment="1">
      <alignment horizontal="center"/>
    </xf>
    <xf numFmtId="166" fontId="0" fillId="0" borderId="7" xfId="0" applyNumberFormat="1" applyBorder="1" applyAlignment="1">
      <alignment horizontal="center"/>
    </xf>
    <xf numFmtId="166" fontId="0" fillId="0" borderId="25" xfId="0" applyNumberFormat="1" applyBorder="1" applyAlignment="1">
      <alignment horizontal="center"/>
    </xf>
    <xf numFmtId="166" fontId="0" fillId="16" borderId="0" xfId="0" applyNumberFormat="1" applyFill="1" applyAlignment="1">
      <alignment horizontal="center"/>
    </xf>
    <xf numFmtId="166" fontId="0" fillId="16" borderId="7" xfId="0" applyNumberFormat="1" applyFill="1" applyBorder="1" applyAlignment="1">
      <alignment horizontal="center"/>
    </xf>
    <xf numFmtId="166" fontId="0" fillId="16" borderId="72" xfId="0" applyNumberFormat="1" applyFill="1" applyBorder="1" applyAlignment="1">
      <alignment horizontal="center"/>
    </xf>
    <xf numFmtId="168" fontId="0" fillId="15" borderId="31" xfId="0" applyNumberFormat="1" applyFill="1" applyBorder="1" applyAlignment="1">
      <alignment horizontal="center" vertical="center"/>
    </xf>
    <xf numFmtId="168" fontId="0" fillId="15" borderId="0" xfId="0" applyNumberFormat="1" applyFill="1" applyAlignment="1">
      <alignment horizontal="center" vertical="center"/>
    </xf>
    <xf numFmtId="168" fontId="0" fillId="15" borderId="7" xfId="0" applyNumberFormat="1" applyFill="1" applyBorder="1" applyAlignment="1">
      <alignment horizontal="center" vertical="center"/>
    </xf>
    <xf numFmtId="168" fontId="0" fillId="9" borderId="4" xfId="0" applyNumberFormat="1" applyFill="1" applyBorder="1" applyAlignment="1">
      <alignment horizontal="center" vertical="center"/>
    </xf>
    <xf numFmtId="168" fontId="0" fillId="9" borderId="5" xfId="0" applyNumberFormat="1" applyFill="1" applyBorder="1" applyAlignment="1">
      <alignment horizontal="center" vertical="center"/>
    </xf>
    <xf numFmtId="168" fontId="0" fillId="9" borderId="27" xfId="0" applyNumberFormat="1" applyFill="1" applyBorder="1" applyAlignment="1">
      <alignment horizontal="center" vertical="center"/>
    </xf>
    <xf numFmtId="169" fontId="0" fillId="15" borderId="31" xfId="0" applyNumberFormat="1" applyFill="1" applyBorder="1" applyAlignment="1">
      <alignment horizontal="center" vertical="center"/>
    </xf>
    <xf numFmtId="169" fontId="0" fillId="15" borderId="0" xfId="0" applyNumberFormat="1" applyFill="1" applyAlignment="1">
      <alignment horizontal="center" vertical="center"/>
    </xf>
    <xf numFmtId="169" fontId="0" fillId="15" borderId="7" xfId="0" applyNumberFormat="1" applyFill="1" applyBorder="1" applyAlignment="1">
      <alignment horizontal="center" vertical="center"/>
    </xf>
    <xf numFmtId="169" fontId="0" fillId="15" borderId="32" xfId="0" applyNumberFormat="1" applyFill="1" applyBorder="1" applyAlignment="1">
      <alignment horizontal="center" vertical="center"/>
    </xf>
    <xf numFmtId="169" fontId="0" fillId="15" borderId="6" xfId="0" applyNumberFormat="1" applyFill="1" applyBorder="1" applyAlignment="1">
      <alignment horizontal="center" vertical="center"/>
    </xf>
    <xf numFmtId="169" fontId="0" fillId="15" borderId="8" xfId="0" applyNumberFormat="1" applyFill="1" applyBorder="1" applyAlignment="1">
      <alignment horizontal="center" vertical="center"/>
    </xf>
    <xf numFmtId="0" fontId="0" fillId="15" borderId="9" xfId="0" applyFill="1" applyBorder="1" applyAlignment="1">
      <alignment horizontal="center" vertical="center"/>
    </xf>
    <xf numFmtId="0" fontId="0" fillId="15" borderId="10" xfId="0" applyFill="1" applyBorder="1" applyAlignment="1">
      <alignment horizontal="center" vertical="center"/>
    </xf>
    <xf numFmtId="166" fontId="0" fillId="0" borderId="68" xfId="0" applyNumberFormat="1" applyBorder="1" applyAlignment="1">
      <alignment horizontal="center"/>
    </xf>
    <xf numFmtId="0" fontId="0" fillId="5" borderId="31" xfId="0" applyFill="1" applyBorder="1" applyAlignment="1">
      <alignment horizontal="center" vertical="center"/>
    </xf>
    <xf numFmtId="0" fontId="0" fillId="5" borderId="7" xfId="0" applyFill="1" applyBorder="1" applyAlignment="1">
      <alignment horizontal="center" vertical="center"/>
    </xf>
    <xf numFmtId="0" fontId="0" fillId="5" borderId="25" xfId="0" applyFill="1" applyBorder="1" applyAlignment="1">
      <alignment horizontal="center" vertical="center"/>
    </xf>
    <xf numFmtId="0" fontId="0" fillId="0" borderId="61" xfId="0" applyBorder="1" applyAlignment="1">
      <alignment horizontal="center" vertical="center"/>
    </xf>
    <xf numFmtId="0" fontId="0" fillId="0" borderId="60" xfId="0" applyBorder="1" applyAlignment="1">
      <alignment horizontal="center" vertical="center"/>
    </xf>
    <xf numFmtId="0" fontId="0" fillId="0" borderId="51" xfId="0" applyBorder="1" applyAlignment="1">
      <alignment horizontal="center" vertical="center"/>
    </xf>
    <xf numFmtId="0" fontId="0" fillId="0" borderId="80" xfId="0" applyBorder="1" applyAlignment="1">
      <alignment horizontal="center" vertical="center"/>
    </xf>
    <xf numFmtId="1" fontId="0" fillId="0" borderId="31" xfId="0" applyNumberFormat="1" applyBorder="1" applyAlignment="1">
      <alignment horizontal="center" vertical="center"/>
    </xf>
    <xf numFmtId="164" fontId="1" fillId="14" borderId="0" xfId="0" applyNumberFormat="1" applyFont="1" applyFill="1" applyAlignment="1">
      <alignment horizontal="left" vertical="center"/>
    </xf>
    <xf numFmtId="0" fontId="0" fillId="14" borderId="0" xfId="0" applyFill="1" applyAlignment="1">
      <alignment horizontal="left" vertical="center"/>
    </xf>
    <xf numFmtId="0" fontId="0" fillId="13" borderId="0" xfId="0" applyFill="1" applyAlignment="1">
      <alignment vertical="center"/>
    </xf>
    <xf numFmtId="0" fontId="5" fillId="13" borderId="12" xfId="0" applyFont="1" applyFill="1" applyBorder="1" applyAlignment="1">
      <alignment horizontal="center"/>
    </xf>
    <xf numFmtId="164" fontId="0" fillId="13" borderId="0" xfId="0" applyNumberFormat="1" applyFill="1" applyAlignment="1">
      <alignment horizontal="left" vertical="center"/>
    </xf>
    <xf numFmtId="169" fontId="0" fillId="5" borderId="30" xfId="0" applyNumberFormat="1" applyFill="1" applyBorder="1" applyAlignment="1">
      <alignment horizontal="center" vertical="center"/>
    </xf>
    <xf numFmtId="169" fontId="0" fillId="0" borderId="2" xfId="0" applyNumberFormat="1" applyBorder="1" applyAlignment="1">
      <alignment horizontal="center" vertical="center"/>
    </xf>
    <xf numFmtId="170" fontId="0" fillId="0" borderId="2" xfId="0" applyNumberFormat="1" applyBorder="1" applyAlignment="1">
      <alignment horizontal="center" vertical="center"/>
    </xf>
    <xf numFmtId="170" fontId="0" fillId="0" borderId="3" xfId="0" applyNumberFormat="1" applyBorder="1" applyAlignment="1">
      <alignment horizontal="center" vertical="center"/>
    </xf>
    <xf numFmtId="169" fontId="0" fillId="0" borderId="0" xfId="0" applyNumberFormat="1" applyAlignment="1">
      <alignment horizontal="center"/>
    </xf>
    <xf numFmtId="169" fontId="0" fillId="0" borderId="60" xfId="0" applyNumberFormat="1" applyBorder="1" applyAlignment="1">
      <alignment horizontal="center"/>
    </xf>
    <xf numFmtId="169" fontId="0" fillId="0" borderId="7" xfId="0" applyNumberFormat="1" applyBorder="1" applyAlignment="1">
      <alignment horizontal="center"/>
    </xf>
    <xf numFmtId="169" fontId="0" fillId="0" borderId="6" xfId="0" applyNumberFormat="1" applyBorder="1" applyAlignment="1">
      <alignment horizontal="center"/>
    </xf>
    <xf numFmtId="169" fontId="0" fillId="0" borderId="8" xfId="0" applyNumberFormat="1" applyBorder="1" applyAlignment="1">
      <alignment horizontal="center"/>
    </xf>
    <xf numFmtId="172" fontId="0" fillId="0" borderId="0" xfId="0" applyNumberFormat="1" applyAlignment="1">
      <alignment horizontal="center"/>
    </xf>
    <xf numFmtId="172" fontId="0" fillId="0" borderId="7" xfId="0" applyNumberFormat="1" applyBorder="1" applyAlignment="1">
      <alignment horizontal="center"/>
    </xf>
    <xf numFmtId="172" fontId="0" fillId="0" borderId="31" xfId="0" applyNumberForma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172" fontId="0" fillId="0" borderId="6" xfId="0" applyNumberFormat="1" applyBorder="1" applyAlignment="1">
      <alignment horizontal="center" vertical="center"/>
    </xf>
    <xf numFmtId="172" fontId="0" fillId="0" borderId="7" xfId="0" applyNumberFormat="1" applyBorder="1" applyAlignment="1">
      <alignment horizontal="center" vertical="center"/>
    </xf>
    <xf numFmtId="172" fontId="0" fillId="0" borderId="8" xfId="0" applyNumberFormat="1" applyBorder="1" applyAlignment="1">
      <alignment horizontal="center" vertical="center"/>
    </xf>
    <xf numFmtId="169" fontId="0" fillId="0" borderId="22" xfId="0" applyNumberFormat="1" applyBorder="1" applyAlignment="1">
      <alignment horizontal="center"/>
    </xf>
    <xf numFmtId="171" fontId="0" fillId="0" borderId="31" xfId="0" applyNumberFormat="1" applyBorder="1" applyAlignment="1">
      <alignment horizontal="center" vertical="center"/>
    </xf>
    <xf numFmtId="169" fontId="0" fillId="17" borderId="0" xfId="0" applyNumberFormat="1" applyFill="1" applyAlignment="1">
      <alignment horizontal="center"/>
    </xf>
    <xf numFmtId="169" fontId="0" fillId="17" borderId="7" xfId="0" applyNumberFormat="1" applyFill="1" applyBorder="1" applyAlignment="1">
      <alignment horizontal="center"/>
    </xf>
    <xf numFmtId="169" fontId="0" fillId="0" borderId="69" xfId="0" applyNumberFormat="1" applyBorder="1" applyAlignment="1">
      <alignment horizontal="center"/>
    </xf>
    <xf numFmtId="169" fontId="0" fillId="0" borderId="71" xfId="0" applyNumberFormat="1" applyBorder="1" applyAlignment="1">
      <alignment horizontal="center"/>
    </xf>
    <xf numFmtId="171" fontId="0" fillId="0" borderId="25" xfId="0" applyNumberFormat="1" applyBorder="1" applyAlignment="1">
      <alignment horizontal="center" vertical="center"/>
    </xf>
    <xf numFmtId="0" fontId="0" fillId="0" borderId="83" xfId="0" applyBorder="1" applyAlignment="1">
      <alignment horizontal="center" vertical="center"/>
    </xf>
    <xf numFmtId="169" fontId="0" fillId="0" borderId="84" xfId="0" applyNumberFormat="1" applyBorder="1" applyAlignment="1">
      <alignment horizontal="center" vertical="center"/>
    </xf>
    <xf numFmtId="169" fontId="0" fillId="0" borderId="72" xfId="0" applyNumberFormat="1" applyBorder="1" applyAlignment="1">
      <alignment horizontal="center" vertical="center"/>
    </xf>
    <xf numFmtId="0" fontId="0" fillId="0" borderId="85" xfId="0" applyBorder="1" applyAlignment="1">
      <alignment horizontal="center" vertical="center"/>
    </xf>
    <xf numFmtId="169" fontId="9" fillId="0" borderId="84" xfId="0" applyNumberFormat="1" applyFont="1" applyBorder="1" applyAlignment="1">
      <alignment horizontal="center" vertical="center"/>
    </xf>
    <xf numFmtId="0" fontId="0" fillId="0" borderId="72" xfId="0" applyBorder="1" applyAlignment="1">
      <alignment horizontal="center" vertical="center"/>
    </xf>
    <xf numFmtId="169" fontId="9" fillId="0" borderId="31" xfId="0" applyNumberFormat="1" applyFont="1" applyBorder="1" applyAlignment="1">
      <alignment horizontal="center" vertical="center"/>
    </xf>
    <xf numFmtId="169" fontId="9" fillId="0" borderId="7" xfId="0" applyNumberFormat="1" applyFont="1" applyBorder="1" applyAlignment="1">
      <alignment horizontal="center" vertical="center"/>
    </xf>
    <xf numFmtId="171" fontId="8" fillId="0" borderId="7" xfId="0" applyNumberFormat="1" applyFont="1" applyBorder="1" applyAlignment="1">
      <alignment horizontal="center" vertical="center"/>
    </xf>
    <xf numFmtId="171" fontId="10" fillId="0" borderId="7" xfId="0" applyNumberFormat="1" applyFont="1" applyBorder="1" applyAlignment="1">
      <alignment horizontal="center" vertical="center"/>
    </xf>
    <xf numFmtId="171" fontId="11" fillId="0" borderId="7" xfId="0" applyNumberFormat="1" applyFont="1" applyBorder="1" applyAlignment="1">
      <alignment horizontal="center" vertical="center"/>
    </xf>
    <xf numFmtId="171" fontId="12" fillId="0" borderId="7" xfId="0" applyNumberFormat="1" applyFont="1" applyBorder="1" applyAlignment="1">
      <alignment horizontal="center" vertical="center"/>
    </xf>
    <xf numFmtId="0" fontId="8" fillId="0" borderId="7" xfId="0" applyFont="1" applyBorder="1" applyAlignment="1">
      <alignment horizontal="center" vertical="center"/>
    </xf>
    <xf numFmtId="2" fontId="0" fillId="15" borderId="7" xfId="0" applyNumberFormat="1" applyFill="1" applyBorder="1" applyAlignment="1">
      <alignment horizontal="center" vertical="center"/>
    </xf>
    <xf numFmtId="169" fontId="5" fillId="0" borderId="7" xfId="0" applyNumberFormat="1" applyFont="1" applyBorder="1" applyAlignment="1">
      <alignment horizontal="center" vertical="center"/>
    </xf>
    <xf numFmtId="0" fontId="5" fillId="0" borderId="7" xfId="0" applyFont="1" applyBorder="1" applyAlignment="1">
      <alignment horizontal="center" vertical="center"/>
    </xf>
    <xf numFmtId="0" fontId="0" fillId="0" borderId="25" xfId="0" applyBorder="1" applyAlignment="1">
      <alignment horizontal="center" vertical="center"/>
    </xf>
    <xf numFmtId="0" fontId="0" fillId="0" borderId="32" xfId="0" applyBorder="1" applyAlignment="1">
      <alignment horizontal="center" vertical="center"/>
    </xf>
    <xf numFmtId="169" fontId="0" fillId="0" borderId="5" xfId="0" applyNumberFormat="1" applyBorder="1" applyAlignment="1">
      <alignment horizontal="center" vertical="center"/>
    </xf>
    <xf numFmtId="171" fontId="0" fillId="0" borderId="6" xfId="0" applyNumberFormat="1" applyBorder="1" applyAlignment="1">
      <alignment horizontal="center" vertical="center"/>
    </xf>
    <xf numFmtId="0" fontId="0" fillId="5" borderId="6" xfId="0" applyFill="1" applyBorder="1" applyAlignment="1">
      <alignment horizontal="center" vertical="center"/>
    </xf>
    <xf numFmtId="0" fontId="0" fillId="5" borderId="8" xfId="0" applyFill="1" applyBorder="1" applyAlignment="1">
      <alignment horizontal="center" vertical="center"/>
    </xf>
    <xf numFmtId="171" fontId="0" fillId="0" borderId="7" xfId="0" applyNumberFormat="1" applyBorder="1" applyAlignment="1">
      <alignment horizontal="center" vertical="center"/>
    </xf>
    <xf numFmtId="171" fontId="0" fillId="0" borderId="8" xfId="0" applyNumberFormat="1" applyBorder="1" applyAlignment="1">
      <alignment horizontal="center" vertical="center"/>
    </xf>
    <xf numFmtId="0" fontId="0" fillId="0" borderId="42" xfId="0" applyBorder="1" applyAlignment="1">
      <alignment horizontal="center" vertical="center"/>
    </xf>
    <xf numFmtId="0" fontId="0" fillId="9" borderId="7" xfId="0" applyFill="1" applyBorder="1" applyAlignment="1">
      <alignment horizontal="center" vertical="center"/>
    </xf>
    <xf numFmtId="169" fontId="0" fillId="0" borderId="27" xfId="0" applyNumberFormat="1" applyBorder="1" applyAlignment="1">
      <alignment horizontal="center" vertical="center"/>
    </xf>
    <xf numFmtId="0" fontId="0" fillId="0" borderId="5" xfId="0" applyBorder="1"/>
    <xf numFmtId="0" fontId="0" fillId="0" borderId="27" xfId="0" applyBorder="1"/>
    <xf numFmtId="0" fontId="0" fillId="15" borderId="32" xfId="0" applyFill="1" applyBorder="1" applyAlignment="1">
      <alignment horizontal="center" vertical="center"/>
    </xf>
    <xf numFmtId="169" fontId="0" fillId="0" borderId="32" xfId="0" applyNumberFormat="1" applyBorder="1" applyAlignment="1">
      <alignment vertical="center"/>
    </xf>
    <xf numFmtId="169" fontId="9" fillId="0" borderId="0" xfId="0" applyNumberFormat="1" applyFont="1" applyAlignment="1">
      <alignment horizontal="center" vertical="center"/>
    </xf>
    <xf numFmtId="169" fontId="0" fillId="0" borderId="6" xfId="0" applyNumberFormat="1" applyBorder="1" applyAlignment="1">
      <alignment vertical="center"/>
    </xf>
    <xf numFmtId="169" fontId="0" fillId="0" borderId="42" xfId="0" applyNumberFormat="1" applyBorder="1" applyAlignment="1">
      <alignment vertical="center"/>
    </xf>
    <xf numFmtId="169" fontId="5" fillId="0" borderId="0" xfId="0" applyNumberFormat="1" applyFont="1" applyAlignment="1">
      <alignment horizontal="center" vertical="center"/>
    </xf>
    <xf numFmtId="169" fontId="0" fillId="0" borderId="8" xfId="0" applyNumberFormat="1" applyBorder="1" applyAlignment="1">
      <alignment vertical="center"/>
    </xf>
    <xf numFmtId="171" fontId="0" fillId="0" borderId="0" xfId="0" applyNumberFormat="1" applyAlignment="1">
      <alignment horizontal="center" vertical="center"/>
    </xf>
    <xf numFmtId="0" fontId="0" fillId="0" borderId="70" xfId="0" applyBorder="1" applyAlignment="1">
      <alignment horizontal="center" vertical="center"/>
    </xf>
    <xf numFmtId="0" fontId="0" fillId="0" borderId="87" xfId="0" applyBorder="1" applyAlignment="1">
      <alignment horizontal="center" vertical="center"/>
    </xf>
    <xf numFmtId="0" fontId="0" fillId="0" borderId="88" xfId="0" applyBorder="1" applyAlignment="1">
      <alignment horizontal="center" vertical="center"/>
    </xf>
    <xf numFmtId="171" fontId="8" fillId="0" borderId="0" xfId="0" applyNumberFormat="1" applyFont="1" applyAlignment="1">
      <alignment horizontal="center" vertical="center"/>
    </xf>
    <xf numFmtId="171" fontId="10" fillId="0" borderId="0" xfId="0" applyNumberFormat="1" applyFont="1" applyAlignment="1">
      <alignment horizontal="center" vertical="center"/>
    </xf>
    <xf numFmtId="171" fontId="11" fillId="0" borderId="0" xfId="0" applyNumberFormat="1" applyFont="1" applyAlignment="1">
      <alignment horizontal="center" vertical="center"/>
    </xf>
    <xf numFmtId="1" fontId="12" fillId="0" borderId="0" xfId="0" applyNumberFormat="1" applyFont="1" applyAlignment="1">
      <alignment horizontal="center" vertical="center"/>
    </xf>
    <xf numFmtId="171" fontId="12" fillId="0" borderId="0" xfId="0" applyNumberFormat="1" applyFont="1" applyAlignment="1">
      <alignment horizontal="center" vertical="center"/>
    </xf>
    <xf numFmtId="0" fontId="0" fillId="0" borderId="80" xfId="0" applyBorder="1"/>
    <xf numFmtId="0" fontId="0" fillId="0" borderId="47" xfId="0" applyBorder="1"/>
    <xf numFmtId="0" fontId="0" fillId="0" borderId="46" xfId="0" applyBorder="1"/>
    <xf numFmtId="0" fontId="0" fillId="18" borderId="40" xfId="0" applyFill="1" applyBorder="1"/>
    <xf numFmtId="0" fontId="0" fillId="2" borderId="40" xfId="0" applyFill="1" applyBorder="1"/>
    <xf numFmtId="11" fontId="10" fillId="0" borderId="6" xfId="0" applyNumberFormat="1" applyFont="1" applyBorder="1"/>
    <xf numFmtId="11" fontId="10" fillId="0" borderId="46" xfId="0" applyNumberFormat="1" applyFont="1" applyBorder="1"/>
    <xf numFmtId="11" fontId="10" fillId="0" borderId="47" xfId="0" applyNumberFormat="1" applyFont="1" applyBorder="1"/>
    <xf numFmtId="11" fontId="10" fillId="0" borderId="8" xfId="0" applyNumberFormat="1" applyFont="1" applyBorder="1"/>
    <xf numFmtId="0" fontId="0" fillId="14" borderId="40" xfId="0" applyFill="1" applyBorder="1"/>
    <xf numFmtId="0" fontId="0" fillId="0" borderId="58" xfId="0" applyBorder="1"/>
    <xf numFmtId="0" fontId="0" fillId="0" borderId="20" xfId="0" applyBorder="1"/>
    <xf numFmtId="11" fontId="10" fillId="0" borderId="58" xfId="0" applyNumberFormat="1" applyFont="1" applyBorder="1"/>
    <xf numFmtId="11" fontId="10" fillId="0" borderId="22" xfId="0" applyNumberFormat="1" applyFont="1" applyBorder="1"/>
    <xf numFmtId="0" fontId="0" fillId="0" borderId="90" xfId="0" applyBorder="1" applyAlignment="1">
      <alignment horizontal="center" vertical="center"/>
    </xf>
    <xf numFmtId="0" fontId="0" fillId="0" borderId="92" xfId="0" applyBorder="1" applyAlignment="1">
      <alignment horizontal="center"/>
    </xf>
    <xf numFmtId="0" fontId="0" fillId="0" borderId="55" xfId="0" applyBorder="1" applyAlignment="1">
      <alignment horizontal="center"/>
    </xf>
    <xf numFmtId="0" fontId="0" fillId="0" borderId="45" xfId="0" applyBorder="1" applyAlignment="1">
      <alignment horizontal="center"/>
    </xf>
    <xf numFmtId="168" fontId="0" fillId="0" borderId="19" xfId="0" applyNumberFormat="1" applyBorder="1" applyAlignment="1">
      <alignment horizontal="center"/>
    </xf>
    <xf numFmtId="10" fontId="0" fillId="0" borderId="20" xfId="0" applyNumberFormat="1" applyBorder="1" applyAlignment="1">
      <alignment horizontal="center"/>
    </xf>
    <xf numFmtId="0" fontId="0" fillId="0" borderId="80"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14" borderId="0" xfId="0" applyFill="1" applyAlignment="1">
      <alignment horizontal="center"/>
    </xf>
    <xf numFmtId="0" fontId="0" fillId="13" borderId="0" xfId="0" applyFill="1" applyAlignment="1">
      <alignment horizontal="center"/>
    </xf>
    <xf numFmtId="164" fontId="0" fillId="13" borderId="0" xfId="0" quotePrefix="1" applyNumberFormat="1" applyFill="1" applyAlignment="1">
      <alignment horizontal="left"/>
    </xf>
    <xf numFmtId="0" fontId="3" fillId="0" borderId="0" xfId="3" quotePrefix="1"/>
    <xf numFmtId="0" fontId="8" fillId="0" borderId="4" xfId="0" applyFont="1" applyBorder="1" applyAlignment="1">
      <alignment horizontal="center"/>
    </xf>
    <xf numFmtId="171" fontId="0" fillId="0" borderId="27" xfId="0" applyNumberFormat="1" applyBorder="1" applyAlignment="1">
      <alignment horizontal="center" vertical="center"/>
    </xf>
    <xf numFmtId="0" fontId="2" fillId="3" borderId="15" xfId="0" applyFont="1" applyFill="1" applyBorder="1" applyAlignment="1">
      <alignment horizontal="center"/>
    </xf>
    <xf numFmtId="0" fontId="0" fillId="0" borderId="28" xfId="0" applyBorder="1"/>
    <xf numFmtId="0" fontId="0" fillId="0" borderId="29" xfId="0" applyBorder="1"/>
    <xf numFmtId="0" fontId="2" fillId="0" borderId="15" xfId="0" applyFont="1" applyBorder="1" applyAlignment="1">
      <alignment horizontal="center" vertical="center"/>
    </xf>
    <xf numFmtId="0" fontId="0" fillId="2" borderId="40"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0" fillId="7" borderId="4" xfId="0" applyFill="1" applyBorder="1" applyAlignment="1">
      <alignment horizontal="center" vertical="center"/>
    </xf>
    <xf numFmtId="0" fontId="0" fillId="7" borderId="31" xfId="0" applyFill="1" applyBorder="1" applyAlignment="1">
      <alignment horizontal="center"/>
    </xf>
    <xf numFmtId="0" fontId="0" fillId="7" borderId="32" xfId="0" applyFill="1" applyBorder="1" applyAlignment="1">
      <alignment horizontal="center"/>
    </xf>
    <xf numFmtId="0" fontId="0" fillId="0" borderId="38" xfId="0" applyBorder="1" applyAlignment="1">
      <alignment horizontal="center" vertical="center"/>
    </xf>
    <xf numFmtId="0" fontId="0" fillId="0" borderId="12" xfId="0" applyBorder="1" applyAlignment="1">
      <alignment horizontal="center"/>
    </xf>
    <xf numFmtId="0" fontId="0" fillId="0" borderId="12" xfId="0" applyBorder="1" applyAlignment="1">
      <alignment horizontal="center" vertical="center"/>
    </xf>
    <xf numFmtId="0" fontId="0" fillId="0" borderId="11" xfId="0" applyBorder="1" applyAlignment="1">
      <alignment horizontal="center" vertical="center" wrapText="1"/>
    </xf>
    <xf numFmtId="0" fontId="0" fillId="0" borderId="33" xfId="0" applyBorder="1" applyAlignment="1">
      <alignment horizontal="center"/>
    </xf>
    <xf numFmtId="0" fontId="0" fillId="0" borderId="35" xfId="0" applyBorder="1" applyAlignment="1">
      <alignment horizontal="center" vertical="center"/>
    </xf>
    <xf numFmtId="0" fontId="0" fillId="0" borderId="36" xfId="0" applyBorder="1" applyAlignment="1">
      <alignment horizontal="center"/>
    </xf>
    <xf numFmtId="0" fontId="0" fillId="0" borderId="11" xfId="0" applyBorder="1" applyAlignment="1">
      <alignment horizontal="center" vertical="center"/>
    </xf>
    <xf numFmtId="0" fontId="0" fillId="0" borderId="13" xfId="0" applyBorder="1" applyAlignment="1">
      <alignment horizontal="center"/>
    </xf>
    <xf numFmtId="0" fontId="0" fillId="7" borderId="12" xfId="0" applyFill="1" applyBorder="1" applyAlignment="1">
      <alignment horizontal="center" vertical="center"/>
    </xf>
    <xf numFmtId="0" fontId="0" fillId="7" borderId="12" xfId="0"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0" borderId="13" xfId="0" applyBorder="1" applyAlignment="1">
      <alignment horizontal="center" vertical="center"/>
    </xf>
    <xf numFmtId="0" fontId="0" fillId="0" borderId="34" xfId="0" applyBorder="1" applyAlignment="1">
      <alignment horizontal="center"/>
    </xf>
    <xf numFmtId="0" fontId="0" fillId="0" borderId="15" xfId="0" applyBorder="1" applyAlignment="1">
      <alignment horizontal="center" vertical="center"/>
    </xf>
    <xf numFmtId="0" fontId="0" fillId="0" borderId="26" xfId="0" applyBorder="1"/>
    <xf numFmtId="0" fontId="0" fillId="6" borderId="4" xfId="0" applyFill="1" applyBorder="1" applyAlignment="1">
      <alignment horizontal="center" vertical="center"/>
    </xf>
    <xf numFmtId="0" fontId="0" fillId="6" borderId="31" xfId="0" applyFill="1" applyBorder="1" applyAlignment="1">
      <alignment horizontal="center" vertical="center"/>
    </xf>
    <xf numFmtId="0" fontId="0" fillId="6" borderId="32" xfId="0" applyFill="1" applyBorder="1" applyAlignment="1">
      <alignment horizontal="center" vertical="center"/>
    </xf>
    <xf numFmtId="0" fontId="0" fillId="0" borderId="30" xfId="0" applyBorder="1" applyAlignment="1">
      <alignment horizontal="center" vertical="center" textRotation="90"/>
    </xf>
    <xf numFmtId="0" fontId="0" fillId="0" borderId="2" xfId="0" applyBorder="1" applyAlignment="1">
      <alignment horizontal="center" vertical="center" textRotation="90"/>
    </xf>
    <xf numFmtId="0" fontId="0" fillId="0" borderId="3" xfId="0" applyBorder="1" applyAlignment="1">
      <alignment horizontal="center" vertical="center" textRotation="90"/>
    </xf>
    <xf numFmtId="0" fontId="0" fillId="0" borderId="4" xfId="0" applyBorder="1" applyAlignment="1">
      <alignment horizontal="center" vertical="center" textRotation="90"/>
    </xf>
    <xf numFmtId="0" fontId="0" fillId="0" borderId="5" xfId="0" applyBorder="1" applyAlignment="1">
      <alignment horizontal="center" vertical="center" textRotation="90"/>
    </xf>
    <xf numFmtId="0" fontId="0" fillId="0" borderId="27" xfId="0" applyBorder="1" applyAlignment="1">
      <alignment horizontal="center" vertical="center" textRotation="90"/>
    </xf>
    <xf numFmtId="0" fontId="0" fillId="8" borderId="0" xfId="0" applyFill="1" applyAlignment="1">
      <alignment horizontal="center" vertical="center"/>
    </xf>
    <xf numFmtId="0" fontId="0" fillId="9" borderId="7" xfId="0" applyFill="1" applyBorder="1" applyAlignment="1">
      <alignment horizontal="center" vertical="center"/>
    </xf>
    <xf numFmtId="0" fontId="0" fillId="13" borderId="35" xfId="0" applyFill="1" applyBorder="1" applyAlignment="1">
      <alignment horizontal="center"/>
    </xf>
    <xf numFmtId="0" fontId="0" fillId="13" borderId="38" xfId="0" applyFill="1" applyBorder="1" applyAlignment="1">
      <alignment horizontal="center"/>
    </xf>
    <xf numFmtId="166" fontId="0" fillId="0" borderId="62" xfId="0" applyNumberFormat="1" applyBorder="1" applyAlignment="1">
      <alignment horizontal="center"/>
    </xf>
    <xf numFmtId="166" fontId="0" fillId="0" borderId="63" xfId="0" applyNumberFormat="1" applyBorder="1" applyAlignment="1">
      <alignment horizontal="center"/>
    </xf>
    <xf numFmtId="0" fontId="0" fillId="10" borderId="75" xfId="0" applyFill="1" applyBorder="1" applyAlignment="1">
      <alignment horizontal="center"/>
    </xf>
    <xf numFmtId="0" fontId="0" fillId="10" borderId="76" xfId="0" applyFill="1" applyBorder="1" applyAlignment="1">
      <alignment horizontal="center"/>
    </xf>
    <xf numFmtId="0" fontId="0" fillId="10" borderId="77" xfId="0" applyFill="1" applyBorder="1" applyAlignment="1">
      <alignment horizontal="center"/>
    </xf>
    <xf numFmtId="0" fontId="0" fillId="2" borderId="75" xfId="0" applyFill="1" applyBorder="1" applyAlignment="1">
      <alignment horizontal="center"/>
    </xf>
    <xf numFmtId="0" fontId="0" fillId="2" borderId="76" xfId="0" applyFill="1" applyBorder="1" applyAlignment="1">
      <alignment horizontal="center"/>
    </xf>
    <xf numFmtId="0" fontId="0" fillId="2" borderId="77" xfId="0" applyFill="1" applyBorder="1" applyAlignment="1">
      <alignment horizontal="center"/>
    </xf>
    <xf numFmtId="0" fontId="0" fillId="0" borderId="40" xfId="0" applyBorder="1" applyAlignment="1">
      <alignment horizontal="center" vertical="center"/>
    </xf>
    <xf numFmtId="0" fontId="0" fillId="0" borderId="10" xfId="0" applyBorder="1" applyAlignment="1">
      <alignment horizontal="center" vertical="center"/>
    </xf>
    <xf numFmtId="0" fontId="0" fillId="10" borderId="40" xfId="0" applyFill="1" applyBorder="1" applyAlignment="1">
      <alignment horizontal="center" vertical="center"/>
    </xf>
    <xf numFmtId="0" fontId="0" fillId="10" borderId="9" xfId="0" applyFill="1" applyBorder="1" applyAlignment="1">
      <alignment horizontal="center" vertical="center"/>
    </xf>
    <xf numFmtId="0" fontId="0" fillId="10" borderId="10" xfId="0" applyFill="1" applyBorder="1" applyAlignment="1">
      <alignment horizontal="center" vertical="center"/>
    </xf>
    <xf numFmtId="0" fontId="0" fillId="0" borderId="4" xfId="0" applyBorder="1" applyAlignment="1">
      <alignment horizontal="center" vertical="center"/>
    </xf>
    <xf numFmtId="0" fontId="0" fillId="0" borderId="32" xfId="0" applyBorder="1" applyAlignment="1">
      <alignment horizontal="center" vertical="center"/>
    </xf>
    <xf numFmtId="0" fontId="0" fillId="0" borderId="11" xfId="0" applyBorder="1" applyAlignment="1">
      <alignment horizontal="center" vertical="center" textRotation="90"/>
    </xf>
    <xf numFmtId="0" fontId="0" fillId="0" borderId="14" xfId="0" applyBorder="1" applyAlignment="1">
      <alignment horizontal="center" vertical="center" textRotation="90"/>
    </xf>
    <xf numFmtId="0" fontId="0" fillId="0" borderId="33" xfId="0" applyBorder="1" applyAlignment="1">
      <alignment horizontal="center" vertical="center" textRotation="90"/>
    </xf>
    <xf numFmtId="0" fontId="0" fillId="0" borderId="13" xfId="0" applyBorder="1" applyAlignment="1">
      <alignment horizontal="center" vertical="center" textRotation="90"/>
    </xf>
    <xf numFmtId="0" fontId="0" fillId="0" borderId="16" xfId="0" applyBorder="1" applyAlignment="1">
      <alignment horizontal="center" vertical="center" textRotation="90"/>
    </xf>
    <xf numFmtId="0" fontId="0" fillId="0" borderId="34" xfId="0" applyBorder="1" applyAlignment="1">
      <alignment horizontal="center" vertical="center" textRotation="90"/>
    </xf>
    <xf numFmtId="0" fontId="0" fillId="0" borderId="44" xfId="0" applyBorder="1" applyAlignment="1">
      <alignment horizontal="center" vertical="center"/>
    </xf>
    <xf numFmtId="0" fontId="0" fillId="0" borderId="56" xfId="0" applyBorder="1" applyAlignment="1">
      <alignment horizontal="center" vertical="center"/>
    </xf>
    <xf numFmtId="0" fontId="0" fillId="0" borderId="75" xfId="0" applyBorder="1" applyAlignment="1">
      <alignment horizontal="center" vertical="center"/>
    </xf>
    <xf numFmtId="0" fontId="0" fillId="0" borderId="76" xfId="0" applyBorder="1" applyAlignment="1">
      <alignment horizontal="center" vertical="center"/>
    </xf>
    <xf numFmtId="0" fontId="0" fillId="0" borderId="43" xfId="0" applyBorder="1" applyAlignment="1">
      <alignment horizontal="center" vertical="center"/>
    </xf>
    <xf numFmtId="0" fontId="0" fillId="10" borderId="4" xfId="0" applyFill="1" applyBorder="1" applyAlignment="1">
      <alignment horizontal="center" vertical="center"/>
    </xf>
    <xf numFmtId="0" fontId="0" fillId="10" borderId="31" xfId="0" applyFill="1" applyBorder="1" applyAlignment="1">
      <alignment horizontal="center" vertical="center"/>
    </xf>
    <xf numFmtId="0" fontId="0" fillId="10" borderId="32" xfId="0" applyFill="1" applyBorder="1" applyAlignment="1">
      <alignment horizontal="center" vertical="center"/>
    </xf>
    <xf numFmtId="0" fontId="0" fillId="0" borderId="0" xfId="0" applyAlignment="1">
      <alignment horizontal="center"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0" borderId="86" xfId="0" applyBorder="1" applyAlignment="1">
      <alignment horizontal="center" vertical="center"/>
    </xf>
    <xf numFmtId="0" fontId="0" fillId="0" borderId="84" xfId="0" applyBorder="1" applyAlignment="1">
      <alignment horizontal="center" vertical="center"/>
    </xf>
    <xf numFmtId="0" fontId="0" fillId="0" borderId="54" xfId="0" applyBorder="1" applyAlignment="1">
      <alignment horizontal="center" vertical="center" textRotation="90"/>
    </xf>
    <xf numFmtId="0" fontId="0" fillId="0" borderId="55" xfId="0" applyBorder="1" applyAlignment="1">
      <alignment horizontal="center" vertical="center" textRotation="90"/>
    </xf>
    <xf numFmtId="0" fontId="0" fillId="0" borderId="45" xfId="0" applyBorder="1" applyAlignment="1">
      <alignment horizontal="center" vertical="center" textRotation="90"/>
    </xf>
    <xf numFmtId="0" fontId="0" fillId="0" borderId="52" xfId="0" applyBorder="1" applyAlignment="1">
      <alignment horizontal="center" vertical="center" textRotation="90"/>
    </xf>
    <xf numFmtId="0" fontId="0" fillId="0" borderId="50" xfId="0" applyBorder="1" applyAlignment="1">
      <alignment horizontal="center" vertical="center" textRotation="90"/>
    </xf>
    <xf numFmtId="0" fontId="0" fillId="0" borderId="53" xfId="0" applyBorder="1" applyAlignment="1">
      <alignment horizontal="center" vertical="center" textRotation="90"/>
    </xf>
    <xf numFmtId="0" fontId="0" fillId="0" borderId="49" xfId="0" applyBorder="1" applyAlignment="1">
      <alignment horizontal="center" vertical="center" textRotation="90"/>
    </xf>
    <xf numFmtId="0" fontId="0" fillId="0" borderId="51" xfId="0" applyBorder="1" applyAlignment="1">
      <alignment horizontal="center" vertical="center" textRotation="90"/>
    </xf>
    <xf numFmtId="0" fontId="0" fillId="0" borderId="40" xfId="0" applyBorder="1" applyAlignment="1">
      <alignment horizontal="center"/>
    </xf>
    <xf numFmtId="0" fontId="0" fillId="0" borderId="89" xfId="0" applyBorder="1" applyAlignment="1">
      <alignment horizontal="center"/>
    </xf>
    <xf numFmtId="0" fontId="0" fillId="0" borderId="91"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13" fillId="0" borderId="15" xfId="0" applyFont="1" applyBorder="1" applyAlignment="1">
      <alignment horizontal="center" vertical="center" wrapText="1"/>
    </xf>
  </cellXfs>
  <cellStyles count="4">
    <cellStyle name="Normal" xfId="0" builtinId="0"/>
    <cellStyle name="Normal 2" xfId="3" xr:uid="{00000000-0005-0000-0000-000000000000}"/>
    <cellStyle name="Normal 3" xfId="1" xr:uid="{00000000-0005-0000-0000-00000100000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18</xdr:col>
      <xdr:colOff>11207</xdr:colOff>
      <xdr:row>0</xdr:row>
      <xdr:rowOff>0</xdr:rowOff>
    </xdr:from>
    <xdr:to>
      <xdr:col>29</xdr:col>
      <xdr:colOff>259976</xdr:colOff>
      <xdr:row>19</xdr:row>
      <xdr:rowOff>149134</xdr:rowOff>
    </xdr:to>
    <xdr:pic>
      <xdr:nvPicPr>
        <xdr:cNvPr id="2" name="Immagine 2">
          <a:extLst>
            <a:ext uri="{FF2B5EF4-FFF2-40B4-BE49-F238E27FC236}">
              <a16:creationId xmlns:a16="http://schemas.microsoft.com/office/drawing/2014/main" id="{0277B2D9-D8F0-4292-A9E3-2374626BBE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74307" y="0"/>
          <a:ext cx="5992344" cy="3235234"/>
        </a:xfrm>
        <a:prstGeom prst="rect">
          <a:avLst/>
        </a:prstGeom>
      </xdr:spPr>
    </xdr:pic>
    <xdr:clientData/>
  </xdr:twoCellAnchor>
  <xdr:twoCellAnchor editAs="oneCell">
    <xdr:from>
      <xdr:col>18</xdr:col>
      <xdr:colOff>11207</xdr:colOff>
      <xdr:row>22</xdr:row>
      <xdr:rowOff>11204</xdr:rowOff>
    </xdr:from>
    <xdr:to>
      <xdr:col>29</xdr:col>
      <xdr:colOff>277907</xdr:colOff>
      <xdr:row>41</xdr:row>
      <xdr:rowOff>2426</xdr:rowOff>
    </xdr:to>
    <xdr:pic>
      <xdr:nvPicPr>
        <xdr:cNvPr id="3" name="Immagine 4">
          <a:extLst>
            <a:ext uri="{FF2B5EF4-FFF2-40B4-BE49-F238E27FC236}">
              <a16:creationId xmlns:a16="http://schemas.microsoft.com/office/drawing/2014/main" id="{CE4C5A16-6EC0-47F7-80AD-D657A04B27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74307" y="3573554"/>
          <a:ext cx="6010275" cy="3058272"/>
        </a:xfrm>
        <a:prstGeom prst="rect">
          <a:avLst/>
        </a:prstGeom>
      </xdr:spPr>
    </xdr:pic>
    <xdr:clientData/>
  </xdr:twoCellAnchor>
  <xdr:twoCellAnchor editAs="oneCell">
    <xdr:from>
      <xdr:col>18</xdr:col>
      <xdr:colOff>0</xdr:colOff>
      <xdr:row>43</xdr:row>
      <xdr:rowOff>0</xdr:rowOff>
    </xdr:from>
    <xdr:to>
      <xdr:col>29</xdr:col>
      <xdr:colOff>224117</xdr:colOff>
      <xdr:row>62</xdr:row>
      <xdr:rowOff>5742</xdr:rowOff>
    </xdr:to>
    <xdr:pic>
      <xdr:nvPicPr>
        <xdr:cNvPr id="4" name="Immagine 5">
          <a:extLst>
            <a:ext uri="{FF2B5EF4-FFF2-40B4-BE49-F238E27FC236}">
              <a16:creationId xmlns:a16="http://schemas.microsoft.com/office/drawing/2014/main" id="{B55501DC-B0D1-49AA-ABB7-EDACF8F7AEA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3100" y="6962775"/>
          <a:ext cx="5967692" cy="308231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H4514"/>
  <sheetViews>
    <sheetView workbookViewId="0"/>
  </sheetViews>
  <sheetFormatPr defaultColWidth="9.140625" defaultRowHeight="15" x14ac:dyDescent="0.25"/>
  <cols>
    <col min="2" max="2" width="30.42578125" bestFit="1" customWidth="1"/>
    <col min="3" max="3" width="9.5703125" bestFit="1" customWidth="1"/>
    <col min="4" max="4" width="7.7109375" bestFit="1" customWidth="1"/>
    <col min="5" max="5" width="30.42578125" bestFit="1" customWidth="1"/>
    <col min="6" max="6" width="29.7109375" bestFit="1" customWidth="1"/>
    <col min="8" max="8" width="26" bestFit="1" customWidth="1"/>
  </cols>
  <sheetData>
    <row r="3" spans="2:8" ht="15.75" customHeight="1" thickBot="1" x14ac:dyDescent="0.3"/>
    <row r="4" spans="2:8" ht="15.75" customHeight="1" thickBot="1" x14ac:dyDescent="0.3">
      <c r="B4" s="6" t="s">
        <v>0</v>
      </c>
      <c r="C4" s="6" t="s">
        <v>1</v>
      </c>
      <c r="D4" s="6" t="s">
        <v>2</v>
      </c>
      <c r="E4" s="5" t="s">
        <v>3</v>
      </c>
      <c r="F4" s="6" t="s">
        <v>4</v>
      </c>
      <c r="H4" s="6" t="s">
        <v>5</v>
      </c>
    </row>
    <row r="5" spans="2:8" x14ac:dyDescent="0.25">
      <c r="B5" s="7">
        <f>F5</f>
        <v>43466</v>
      </c>
      <c r="C5" s="9" t="b">
        <f t="shared" ref="C5:C68" si="0">IF(WEEKDAY(B5,2)&gt;5,TRUE,FALSE)</f>
        <v>0</v>
      </c>
      <c r="D5" s="9" t="b">
        <f t="shared" ref="D5:D68" si="1">IF(TYPE(VLOOKUP(B5,Holiday_Dates,1,0))&lt;&gt;1,FALSE,TRUE)</f>
        <v>1</v>
      </c>
      <c r="E5" s="11" t="b">
        <f t="shared" ref="E5:E68" si="2">IF(OR(C5,D5),FALSE,B5)</f>
        <v>0</v>
      </c>
      <c r="F5" s="7">
        <f>DATE(2019,1,1)</f>
        <v>43466</v>
      </c>
      <c r="H5" s="1" t="s">
        <v>6</v>
      </c>
    </row>
    <row r="6" spans="2:8" x14ac:dyDescent="0.25">
      <c r="B6" s="7">
        <f t="shared" ref="B6:B69" si="3">B5+1</f>
        <v>43467</v>
      </c>
      <c r="C6" s="9" t="b">
        <f t="shared" si="0"/>
        <v>0</v>
      </c>
      <c r="D6" s="9" t="b">
        <f t="shared" si="1"/>
        <v>0</v>
      </c>
      <c r="E6" s="3">
        <f t="shared" si="2"/>
        <v>43467</v>
      </c>
      <c r="F6" s="7">
        <f t="array" ref="F6">EasterDateUSNO(YEAR(F5))-2</f>
        <v>43574</v>
      </c>
      <c r="H6" s="1" t="s">
        <v>7</v>
      </c>
    </row>
    <row r="7" spans="2:8" x14ac:dyDescent="0.25">
      <c r="B7" s="7">
        <f t="shared" si="3"/>
        <v>43468</v>
      </c>
      <c r="C7" s="9" t="b">
        <f t="shared" si="0"/>
        <v>0</v>
      </c>
      <c r="D7" s="9" t="b">
        <f t="shared" si="1"/>
        <v>0</v>
      </c>
      <c r="E7" s="3">
        <f t="shared" si="2"/>
        <v>43468</v>
      </c>
      <c r="F7" s="7">
        <f>F6+3</f>
        <v>43577</v>
      </c>
      <c r="H7" s="1" t="s">
        <v>8</v>
      </c>
    </row>
    <row r="8" spans="2:8" x14ac:dyDescent="0.25">
      <c r="B8" s="7">
        <f t="shared" si="3"/>
        <v>43469</v>
      </c>
      <c r="C8" s="9" t="b">
        <f t="shared" si="0"/>
        <v>0</v>
      </c>
      <c r="D8" s="9" t="b">
        <f t="shared" si="1"/>
        <v>0</v>
      </c>
      <c r="E8" s="3">
        <f t="shared" si="2"/>
        <v>43469</v>
      </c>
      <c r="F8" s="7">
        <f>DATE(2019,5,1)</f>
        <v>43586</v>
      </c>
      <c r="H8" s="1" t="s">
        <v>9</v>
      </c>
    </row>
    <row r="9" spans="2:8" x14ac:dyDescent="0.25">
      <c r="B9" s="7">
        <f t="shared" si="3"/>
        <v>43470</v>
      </c>
      <c r="C9" s="9" t="b">
        <f t="shared" si="0"/>
        <v>1</v>
      </c>
      <c r="D9" s="9" t="b">
        <f t="shared" si="1"/>
        <v>0</v>
      </c>
      <c r="E9" s="3" t="b">
        <f t="shared" si="2"/>
        <v>0</v>
      </c>
      <c r="F9" s="7">
        <f>DATE(2019,12,25)</f>
        <v>43824</v>
      </c>
      <c r="H9" s="1" t="s">
        <v>10</v>
      </c>
    </row>
    <row r="10" spans="2:8" ht="15.75" customHeight="1" thickBot="1" x14ac:dyDescent="0.3">
      <c r="B10" s="7">
        <f t="shared" si="3"/>
        <v>43471</v>
      </c>
      <c r="C10" s="9" t="b">
        <f t="shared" si="0"/>
        <v>1</v>
      </c>
      <c r="D10" s="9" t="b">
        <f t="shared" si="1"/>
        <v>0</v>
      </c>
      <c r="E10" s="3" t="b">
        <f t="shared" si="2"/>
        <v>0</v>
      </c>
      <c r="F10" s="7">
        <f>DATE(2019,12,26)</f>
        <v>43825</v>
      </c>
      <c r="H10" s="2" t="s">
        <v>11</v>
      </c>
    </row>
    <row r="11" spans="2:8" x14ac:dyDescent="0.25">
      <c r="B11" s="7">
        <f t="shared" si="3"/>
        <v>43472</v>
      </c>
      <c r="C11" s="9" t="b">
        <f t="shared" si="0"/>
        <v>0</v>
      </c>
      <c r="D11" s="9" t="b">
        <f t="shared" si="1"/>
        <v>0</v>
      </c>
      <c r="E11" s="3">
        <f t="shared" si="2"/>
        <v>43472</v>
      </c>
      <c r="F11" s="7">
        <f>EDATE(F5,12)</f>
        <v>43831</v>
      </c>
    </row>
    <row r="12" spans="2:8" x14ac:dyDescent="0.25">
      <c r="B12" s="7">
        <f t="shared" si="3"/>
        <v>43473</v>
      </c>
      <c r="C12" s="9" t="b">
        <f t="shared" si="0"/>
        <v>0</v>
      </c>
      <c r="D12" s="9" t="b">
        <f t="shared" si="1"/>
        <v>0</v>
      </c>
      <c r="E12" s="3">
        <f t="shared" si="2"/>
        <v>43473</v>
      </c>
      <c r="F12" s="7">
        <f t="array" ref="F12">EasterDateUSNO(YEAR(F11))-2</f>
        <v>43931</v>
      </c>
    </row>
    <row r="13" spans="2:8" x14ac:dyDescent="0.25">
      <c r="B13" s="7">
        <f t="shared" si="3"/>
        <v>43474</v>
      </c>
      <c r="C13" s="9" t="b">
        <f t="shared" si="0"/>
        <v>0</v>
      </c>
      <c r="D13" s="9" t="b">
        <f t="shared" si="1"/>
        <v>0</v>
      </c>
      <c r="E13" s="3">
        <f t="shared" si="2"/>
        <v>43474</v>
      </c>
      <c r="F13" s="7">
        <f>F12+3</f>
        <v>43934</v>
      </c>
    </row>
    <row r="14" spans="2:8" x14ac:dyDescent="0.25">
      <c r="B14" s="7">
        <f t="shared" si="3"/>
        <v>43475</v>
      </c>
      <c r="C14" s="9" t="b">
        <f t="shared" si="0"/>
        <v>0</v>
      </c>
      <c r="D14" s="9" t="b">
        <f t="shared" si="1"/>
        <v>0</v>
      </c>
      <c r="E14" s="3">
        <f t="shared" si="2"/>
        <v>43475</v>
      </c>
      <c r="F14" s="7">
        <f>EDATE(F8,12)</f>
        <v>43952</v>
      </c>
    </row>
    <row r="15" spans="2:8" x14ac:dyDescent="0.25">
      <c r="B15" s="7">
        <f t="shared" si="3"/>
        <v>43476</v>
      </c>
      <c r="C15" s="9" t="b">
        <f t="shared" si="0"/>
        <v>0</v>
      </c>
      <c r="D15" s="9" t="b">
        <f t="shared" si="1"/>
        <v>0</v>
      </c>
      <c r="E15" s="3">
        <f t="shared" si="2"/>
        <v>43476</v>
      </c>
      <c r="F15" s="7">
        <f>EDATE(F9,12)</f>
        <v>44190</v>
      </c>
    </row>
    <row r="16" spans="2:8" x14ac:dyDescent="0.25">
      <c r="B16" s="7">
        <f t="shared" si="3"/>
        <v>43477</v>
      </c>
      <c r="C16" s="9" t="b">
        <f t="shared" si="0"/>
        <v>1</v>
      </c>
      <c r="D16" s="9" t="b">
        <f t="shared" si="1"/>
        <v>0</v>
      </c>
      <c r="E16" s="3" t="b">
        <f t="shared" si="2"/>
        <v>0</v>
      </c>
      <c r="F16" s="7">
        <f>EDATE(F10,12)</f>
        <v>44191</v>
      </c>
    </row>
    <row r="17" spans="2:6" x14ac:dyDescent="0.25">
      <c r="B17" s="7">
        <f t="shared" si="3"/>
        <v>43478</v>
      </c>
      <c r="C17" s="9" t="b">
        <f t="shared" si="0"/>
        <v>1</v>
      </c>
      <c r="D17" s="9" t="b">
        <f t="shared" si="1"/>
        <v>0</v>
      </c>
      <c r="E17" s="3" t="b">
        <f t="shared" si="2"/>
        <v>0</v>
      </c>
      <c r="F17" s="7">
        <f>EDATE(F11,12)</f>
        <v>44197</v>
      </c>
    </row>
    <row r="18" spans="2:6" x14ac:dyDescent="0.25">
      <c r="B18" s="7">
        <f t="shared" si="3"/>
        <v>43479</v>
      </c>
      <c r="C18" s="9" t="b">
        <f t="shared" si="0"/>
        <v>0</v>
      </c>
      <c r="D18" s="9" t="b">
        <f t="shared" si="1"/>
        <v>0</v>
      </c>
      <c r="E18" s="3">
        <f t="shared" si="2"/>
        <v>43479</v>
      </c>
      <c r="F18" s="7">
        <f t="array" ref="F18">EasterDateUSNO(YEAR(F17))-2</f>
        <v>44288</v>
      </c>
    </row>
    <row r="19" spans="2:6" x14ac:dyDescent="0.25">
      <c r="B19" s="7">
        <f t="shared" si="3"/>
        <v>43480</v>
      </c>
      <c r="C19" s="9" t="b">
        <f t="shared" si="0"/>
        <v>0</v>
      </c>
      <c r="D19" s="9" t="b">
        <f t="shared" si="1"/>
        <v>0</v>
      </c>
      <c r="E19" s="3">
        <f t="shared" si="2"/>
        <v>43480</v>
      </c>
      <c r="F19" s="7">
        <f>F18+3</f>
        <v>44291</v>
      </c>
    </row>
    <row r="20" spans="2:6" x14ac:dyDescent="0.25">
      <c r="B20" s="7">
        <f t="shared" si="3"/>
        <v>43481</v>
      </c>
      <c r="C20" s="9" t="b">
        <f t="shared" si="0"/>
        <v>0</v>
      </c>
      <c r="D20" s="9" t="b">
        <f t="shared" si="1"/>
        <v>0</v>
      </c>
      <c r="E20" s="3">
        <f t="shared" si="2"/>
        <v>43481</v>
      </c>
      <c r="F20" s="7">
        <f>EDATE(F14,12)</f>
        <v>44317</v>
      </c>
    </row>
    <row r="21" spans="2:6" x14ac:dyDescent="0.25">
      <c r="B21" s="7">
        <f t="shared" si="3"/>
        <v>43482</v>
      </c>
      <c r="C21" s="9" t="b">
        <f t="shared" si="0"/>
        <v>0</v>
      </c>
      <c r="D21" s="9" t="b">
        <f t="shared" si="1"/>
        <v>0</v>
      </c>
      <c r="E21" s="3">
        <f t="shared" si="2"/>
        <v>43482</v>
      </c>
      <c r="F21" s="7">
        <f>EDATE(F15,12)</f>
        <v>44555</v>
      </c>
    </row>
    <row r="22" spans="2:6" x14ac:dyDescent="0.25">
      <c r="B22" s="7">
        <f t="shared" si="3"/>
        <v>43483</v>
      </c>
      <c r="C22" s="9" t="b">
        <f t="shared" si="0"/>
        <v>0</v>
      </c>
      <c r="D22" s="9" t="b">
        <f t="shared" si="1"/>
        <v>0</v>
      </c>
      <c r="E22" s="3">
        <f t="shared" si="2"/>
        <v>43483</v>
      </c>
      <c r="F22" s="7">
        <f>EDATE(F16,12)</f>
        <v>44556</v>
      </c>
    </row>
    <row r="23" spans="2:6" x14ac:dyDescent="0.25">
      <c r="B23" s="7">
        <f t="shared" si="3"/>
        <v>43484</v>
      </c>
      <c r="C23" s="9" t="b">
        <f t="shared" si="0"/>
        <v>1</v>
      </c>
      <c r="D23" s="9" t="b">
        <f t="shared" si="1"/>
        <v>0</v>
      </c>
      <c r="E23" s="3" t="b">
        <f t="shared" si="2"/>
        <v>0</v>
      </c>
      <c r="F23" s="7">
        <f>EDATE(F17,12)</f>
        <v>44562</v>
      </c>
    </row>
    <row r="24" spans="2:6" x14ac:dyDescent="0.25">
      <c r="B24" s="7">
        <f t="shared" si="3"/>
        <v>43485</v>
      </c>
      <c r="C24" s="9" t="b">
        <f t="shared" si="0"/>
        <v>1</v>
      </c>
      <c r="D24" s="9" t="b">
        <f t="shared" si="1"/>
        <v>0</v>
      </c>
      <c r="E24" s="3" t="b">
        <f t="shared" si="2"/>
        <v>0</v>
      </c>
      <c r="F24" s="7">
        <f t="array" ref="F24">EasterDateUSNO(YEAR(F23))-2</f>
        <v>44666</v>
      </c>
    </row>
    <row r="25" spans="2:6" x14ac:dyDescent="0.25">
      <c r="B25" s="7">
        <f t="shared" si="3"/>
        <v>43486</v>
      </c>
      <c r="C25" s="9" t="b">
        <f t="shared" si="0"/>
        <v>0</v>
      </c>
      <c r="D25" s="9" t="b">
        <f t="shared" si="1"/>
        <v>0</v>
      </c>
      <c r="E25" s="3">
        <f t="shared" si="2"/>
        <v>43486</v>
      </c>
      <c r="F25" s="7">
        <f>F24+3</f>
        <v>44669</v>
      </c>
    </row>
    <row r="26" spans="2:6" x14ac:dyDescent="0.25">
      <c r="B26" s="7">
        <f t="shared" si="3"/>
        <v>43487</v>
      </c>
      <c r="C26" s="9" t="b">
        <f t="shared" si="0"/>
        <v>0</v>
      </c>
      <c r="D26" s="9" t="b">
        <f t="shared" si="1"/>
        <v>0</v>
      </c>
      <c r="E26" s="3">
        <f t="shared" si="2"/>
        <v>43487</v>
      </c>
      <c r="F26" s="7">
        <f>EDATE(F20,12)</f>
        <v>44682</v>
      </c>
    </row>
    <row r="27" spans="2:6" x14ac:dyDescent="0.25">
      <c r="B27" s="7">
        <f t="shared" si="3"/>
        <v>43488</v>
      </c>
      <c r="C27" s="9" t="b">
        <f t="shared" si="0"/>
        <v>0</v>
      </c>
      <c r="D27" s="9" t="b">
        <f t="shared" si="1"/>
        <v>0</v>
      </c>
      <c r="E27" s="3">
        <f t="shared" si="2"/>
        <v>43488</v>
      </c>
      <c r="F27" s="7">
        <f>EDATE(F21,12)</f>
        <v>44920</v>
      </c>
    </row>
    <row r="28" spans="2:6" x14ac:dyDescent="0.25">
      <c r="B28" s="7">
        <f t="shared" si="3"/>
        <v>43489</v>
      </c>
      <c r="C28" s="9" t="b">
        <f t="shared" si="0"/>
        <v>0</v>
      </c>
      <c r="D28" s="9" t="b">
        <f t="shared" si="1"/>
        <v>0</v>
      </c>
      <c r="E28" s="3">
        <f t="shared" si="2"/>
        <v>43489</v>
      </c>
      <c r="F28" s="7">
        <f>EDATE(F22,12)</f>
        <v>44921</v>
      </c>
    </row>
    <row r="29" spans="2:6" x14ac:dyDescent="0.25">
      <c r="B29" s="7">
        <f t="shared" si="3"/>
        <v>43490</v>
      </c>
      <c r="C29" s="9" t="b">
        <f t="shared" si="0"/>
        <v>0</v>
      </c>
      <c r="D29" s="9" t="b">
        <f t="shared" si="1"/>
        <v>0</v>
      </c>
      <c r="E29" s="3">
        <f t="shared" si="2"/>
        <v>43490</v>
      </c>
      <c r="F29" s="7">
        <f>EDATE(F23,12)</f>
        <v>44927</v>
      </c>
    </row>
    <row r="30" spans="2:6" x14ac:dyDescent="0.25">
      <c r="B30" s="7">
        <f t="shared" si="3"/>
        <v>43491</v>
      </c>
      <c r="C30" s="9" t="b">
        <f t="shared" si="0"/>
        <v>1</v>
      </c>
      <c r="D30" s="9" t="b">
        <f t="shared" si="1"/>
        <v>0</v>
      </c>
      <c r="E30" s="3" t="b">
        <f t="shared" si="2"/>
        <v>0</v>
      </c>
      <c r="F30" s="7">
        <f t="array" ref="F30">EasterDateUSNO(YEAR(F29))-2</f>
        <v>45023</v>
      </c>
    </row>
    <row r="31" spans="2:6" x14ac:dyDescent="0.25">
      <c r="B31" s="7">
        <f t="shared" si="3"/>
        <v>43492</v>
      </c>
      <c r="C31" s="9" t="b">
        <f t="shared" si="0"/>
        <v>1</v>
      </c>
      <c r="D31" s="9" t="b">
        <f t="shared" si="1"/>
        <v>0</v>
      </c>
      <c r="E31" s="3" t="b">
        <f t="shared" si="2"/>
        <v>0</v>
      </c>
      <c r="F31" s="7">
        <f>F30+3</f>
        <v>45026</v>
      </c>
    </row>
    <row r="32" spans="2:6" x14ac:dyDescent="0.25">
      <c r="B32" s="7">
        <f t="shared" si="3"/>
        <v>43493</v>
      </c>
      <c r="C32" s="9" t="b">
        <f t="shared" si="0"/>
        <v>0</v>
      </c>
      <c r="D32" s="9" t="b">
        <f t="shared" si="1"/>
        <v>0</v>
      </c>
      <c r="E32" s="3">
        <f t="shared" si="2"/>
        <v>43493</v>
      </c>
      <c r="F32" s="7">
        <f>EDATE(F26,12)</f>
        <v>45047</v>
      </c>
    </row>
    <row r="33" spans="2:6" x14ac:dyDescent="0.25">
      <c r="B33" s="7">
        <f t="shared" si="3"/>
        <v>43494</v>
      </c>
      <c r="C33" s="9" t="b">
        <f t="shared" si="0"/>
        <v>0</v>
      </c>
      <c r="D33" s="9" t="b">
        <f t="shared" si="1"/>
        <v>0</v>
      </c>
      <c r="E33" s="3">
        <f t="shared" si="2"/>
        <v>43494</v>
      </c>
      <c r="F33" s="7">
        <f>EDATE(F27,12)</f>
        <v>45285</v>
      </c>
    </row>
    <row r="34" spans="2:6" x14ac:dyDescent="0.25">
      <c r="B34" s="7">
        <f t="shared" si="3"/>
        <v>43495</v>
      </c>
      <c r="C34" s="9" t="b">
        <f t="shared" si="0"/>
        <v>0</v>
      </c>
      <c r="D34" s="9" t="b">
        <f t="shared" si="1"/>
        <v>0</v>
      </c>
      <c r="E34" s="3">
        <f t="shared" si="2"/>
        <v>43495</v>
      </c>
      <c r="F34" s="7">
        <f>EDATE(F28,12)</f>
        <v>45286</v>
      </c>
    </row>
    <row r="35" spans="2:6" x14ac:dyDescent="0.25">
      <c r="B35" s="7">
        <f t="shared" si="3"/>
        <v>43496</v>
      </c>
      <c r="C35" s="9" t="b">
        <f t="shared" si="0"/>
        <v>0</v>
      </c>
      <c r="D35" s="9" t="b">
        <f t="shared" si="1"/>
        <v>0</v>
      </c>
      <c r="E35" s="3">
        <f t="shared" si="2"/>
        <v>43496</v>
      </c>
      <c r="F35" s="7">
        <f>EDATE(F29,12)</f>
        <v>45292</v>
      </c>
    </row>
    <row r="36" spans="2:6" x14ac:dyDescent="0.25">
      <c r="B36" s="7">
        <f t="shared" si="3"/>
        <v>43497</v>
      </c>
      <c r="C36" s="9" t="b">
        <f t="shared" si="0"/>
        <v>0</v>
      </c>
      <c r="D36" s="9" t="b">
        <f t="shared" si="1"/>
        <v>0</v>
      </c>
      <c r="E36" s="3">
        <f t="shared" si="2"/>
        <v>43497</v>
      </c>
      <c r="F36" s="7">
        <f t="array" ref="F36">EasterDateUSNO(YEAR(F35))-2</f>
        <v>45380</v>
      </c>
    </row>
    <row r="37" spans="2:6" x14ac:dyDescent="0.25">
      <c r="B37" s="7">
        <f t="shared" si="3"/>
        <v>43498</v>
      </c>
      <c r="C37" s="9" t="b">
        <f t="shared" si="0"/>
        <v>1</v>
      </c>
      <c r="D37" s="9" t="b">
        <f t="shared" si="1"/>
        <v>0</v>
      </c>
      <c r="E37" s="3" t="b">
        <f t="shared" si="2"/>
        <v>0</v>
      </c>
      <c r="F37" s="7">
        <f>F36+3</f>
        <v>45383</v>
      </c>
    </row>
    <row r="38" spans="2:6" x14ac:dyDescent="0.25">
      <c r="B38" s="7">
        <f t="shared" si="3"/>
        <v>43499</v>
      </c>
      <c r="C38" s="9" t="b">
        <f t="shared" si="0"/>
        <v>1</v>
      </c>
      <c r="D38" s="9" t="b">
        <f t="shared" si="1"/>
        <v>0</v>
      </c>
      <c r="E38" s="3" t="b">
        <f t="shared" si="2"/>
        <v>0</v>
      </c>
      <c r="F38" s="7">
        <f>EDATE(F32,12)</f>
        <v>45413</v>
      </c>
    </row>
    <row r="39" spans="2:6" x14ac:dyDescent="0.25">
      <c r="B39" s="7">
        <f t="shared" si="3"/>
        <v>43500</v>
      </c>
      <c r="C39" s="9" t="b">
        <f t="shared" si="0"/>
        <v>0</v>
      </c>
      <c r="D39" s="9" t="b">
        <f t="shared" si="1"/>
        <v>0</v>
      </c>
      <c r="E39" s="3">
        <f t="shared" si="2"/>
        <v>43500</v>
      </c>
      <c r="F39" s="7">
        <f>EDATE(F33,12)</f>
        <v>45651</v>
      </c>
    </row>
    <row r="40" spans="2:6" x14ac:dyDescent="0.25">
      <c r="B40" s="7">
        <f t="shared" si="3"/>
        <v>43501</v>
      </c>
      <c r="C40" s="9" t="b">
        <f t="shared" si="0"/>
        <v>0</v>
      </c>
      <c r="D40" s="9" t="b">
        <f t="shared" si="1"/>
        <v>0</v>
      </c>
      <c r="E40" s="3">
        <f t="shared" si="2"/>
        <v>43501</v>
      </c>
      <c r="F40" s="7">
        <f>EDATE(F34,12)</f>
        <v>45652</v>
      </c>
    </row>
    <row r="41" spans="2:6" x14ac:dyDescent="0.25">
      <c r="B41" s="7">
        <f t="shared" si="3"/>
        <v>43502</v>
      </c>
      <c r="C41" s="9" t="b">
        <f t="shared" si="0"/>
        <v>0</v>
      </c>
      <c r="D41" s="9" t="b">
        <f t="shared" si="1"/>
        <v>0</v>
      </c>
      <c r="E41" s="3">
        <f t="shared" si="2"/>
        <v>43502</v>
      </c>
      <c r="F41" s="7">
        <f>EDATE(F35,12)</f>
        <v>45658</v>
      </c>
    </row>
    <row r="42" spans="2:6" x14ac:dyDescent="0.25">
      <c r="B42" s="7">
        <f t="shared" si="3"/>
        <v>43503</v>
      </c>
      <c r="C42" s="9" t="b">
        <f t="shared" si="0"/>
        <v>0</v>
      </c>
      <c r="D42" s="9" t="b">
        <f t="shared" si="1"/>
        <v>0</v>
      </c>
      <c r="E42" s="3">
        <f t="shared" si="2"/>
        <v>43503</v>
      </c>
      <c r="F42" s="7">
        <f t="array" ref="F42">EasterDateUSNO(YEAR(F41))-2</f>
        <v>45765</v>
      </c>
    </row>
    <row r="43" spans="2:6" x14ac:dyDescent="0.25">
      <c r="B43" s="7">
        <f t="shared" si="3"/>
        <v>43504</v>
      </c>
      <c r="C43" s="9" t="b">
        <f t="shared" si="0"/>
        <v>0</v>
      </c>
      <c r="D43" s="9" t="b">
        <f t="shared" si="1"/>
        <v>0</v>
      </c>
      <c r="E43" s="3">
        <f t="shared" si="2"/>
        <v>43504</v>
      </c>
      <c r="F43" s="7">
        <f>F42+3</f>
        <v>45768</v>
      </c>
    </row>
    <row r="44" spans="2:6" x14ac:dyDescent="0.25">
      <c r="B44" s="7">
        <f t="shared" si="3"/>
        <v>43505</v>
      </c>
      <c r="C44" s="9" t="b">
        <f t="shared" si="0"/>
        <v>1</v>
      </c>
      <c r="D44" s="9" t="b">
        <f t="shared" si="1"/>
        <v>0</v>
      </c>
      <c r="E44" s="3" t="b">
        <f t="shared" si="2"/>
        <v>0</v>
      </c>
      <c r="F44" s="7">
        <f>EDATE(F38,12)</f>
        <v>45778</v>
      </c>
    </row>
    <row r="45" spans="2:6" x14ac:dyDescent="0.25">
      <c r="B45" s="7">
        <f t="shared" si="3"/>
        <v>43506</v>
      </c>
      <c r="C45" s="9" t="b">
        <f t="shared" si="0"/>
        <v>1</v>
      </c>
      <c r="D45" s="9" t="b">
        <f t="shared" si="1"/>
        <v>0</v>
      </c>
      <c r="E45" s="3" t="b">
        <f t="shared" si="2"/>
        <v>0</v>
      </c>
      <c r="F45" s="7">
        <f>EDATE(F39,12)</f>
        <v>46016</v>
      </c>
    </row>
    <row r="46" spans="2:6" x14ac:dyDescent="0.25">
      <c r="B46" s="7">
        <f t="shared" si="3"/>
        <v>43507</v>
      </c>
      <c r="C46" s="9" t="b">
        <f t="shared" si="0"/>
        <v>0</v>
      </c>
      <c r="D46" s="9" t="b">
        <f t="shared" si="1"/>
        <v>0</v>
      </c>
      <c r="E46" s="3">
        <f t="shared" si="2"/>
        <v>43507</v>
      </c>
      <c r="F46" s="7">
        <f>EDATE(F40,12)</f>
        <v>46017</v>
      </c>
    </row>
    <row r="47" spans="2:6" x14ac:dyDescent="0.25">
      <c r="B47" s="7">
        <f t="shared" si="3"/>
        <v>43508</v>
      </c>
      <c r="C47" s="9" t="b">
        <f t="shared" si="0"/>
        <v>0</v>
      </c>
      <c r="D47" s="9" t="b">
        <f t="shared" si="1"/>
        <v>0</v>
      </c>
      <c r="E47" s="3">
        <f t="shared" si="2"/>
        <v>43508</v>
      </c>
      <c r="F47" s="7">
        <f>EDATE(F41,12)</f>
        <v>46023</v>
      </c>
    </row>
    <row r="48" spans="2:6" x14ac:dyDescent="0.25">
      <c r="B48" s="7">
        <f t="shared" si="3"/>
        <v>43509</v>
      </c>
      <c r="C48" s="9" t="b">
        <f t="shared" si="0"/>
        <v>0</v>
      </c>
      <c r="D48" s="9" t="b">
        <f t="shared" si="1"/>
        <v>0</v>
      </c>
      <c r="E48" s="3">
        <f t="shared" si="2"/>
        <v>43509</v>
      </c>
      <c r="F48" s="7">
        <f t="array" ref="F48">EasterDateUSNO(YEAR(F47))-2</f>
        <v>46115</v>
      </c>
    </row>
    <row r="49" spans="2:6" x14ac:dyDescent="0.25">
      <c r="B49" s="7">
        <f t="shared" si="3"/>
        <v>43510</v>
      </c>
      <c r="C49" s="9" t="b">
        <f t="shared" si="0"/>
        <v>0</v>
      </c>
      <c r="D49" s="9" t="b">
        <f t="shared" si="1"/>
        <v>0</v>
      </c>
      <c r="E49" s="3">
        <f t="shared" si="2"/>
        <v>43510</v>
      </c>
      <c r="F49" s="7">
        <f>F48+3</f>
        <v>46118</v>
      </c>
    </row>
    <row r="50" spans="2:6" x14ac:dyDescent="0.25">
      <c r="B50" s="7">
        <f t="shared" si="3"/>
        <v>43511</v>
      </c>
      <c r="C50" s="9" t="b">
        <f t="shared" si="0"/>
        <v>0</v>
      </c>
      <c r="D50" s="9" t="b">
        <f t="shared" si="1"/>
        <v>0</v>
      </c>
      <c r="E50" s="3">
        <f t="shared" si="2"/>
        <v>43511</v>
      </c>
      <c r="F50" s="7">
        <f>EDATE(F44,12)</f>
        <v>46143</v>
      </c>
    </row>
    <row r="51" spans="2:6" x14ac:dyDescent="0.25">
      <c r="B51" s="7">
        <f t="shared" si="3"/>
        <v>43512</v>
      </c>
      <c r="C51" s="9" t="b">
        <f t="shared" si="0"/>
        <v>1</v>
      </c>
      <c r="D51" s="9" t="b">
        <f t="shared" si="1"/>
        <v>0</v>
      </c>
      <c r="E51" s="3" t="b">
        <f t="shared" si="2"/>
        <v>0</v>
      </c>
      <c r="F51" s="7">
        <f>EDATE(F45,12)</f>
        <v>46381</v>
      </c>
    </row>
    <row r="52" spans="2:6" x14ac:dyDescent="0.25">
      <c r="B52" s="7">
        <f t="shared" si="3"/>
        <v>43513</v>
      </c>
      <c r="C52" s="9" t="b">
        <f t="shared" si="0"/>
        <v>1</v>
      </c>
      <c r="D52" s="9" t="b">
        <f t="shared" si="1"/>
        <v>0</v>
      </c>
      <c r="E52" s="3" t="b">
        <f t="shared" si="2"/>
        <v>0</v>
      </c>
      <c r="F52" s="7">
        <f>EDATE(F46,12)</f>
        <v>46382</v>
      </c>
    </row>
    <row r="53" spans="2:6" x14ac:dyDescent="0.25">
      <c r="B53" s="7">
        <f t="shared" si="3"/>
        <v>43514</v>
      </c>
      <c r="C53" s="9" t="b">
        <f t="shared" si="0"/>
        <v>0</v>
      </c>
      <c r="D53" s="9" t="b">
        <f t="shared" si="1"/>
        <v>0</v>
      </c>
      <c r="E53" s="3">
        <f t="shared" si="2"/>
        <v>43514</v>
      </c>
      <c r="F53" s="7">
        <f>EDATE(F47,12)</f>
        <v>46388</v>
      </c>
    </row>
    <row r="54" spans="2:6" x14ac:dyDescent="0.25">
      <c r="B54" s="7">
        <f t="shared" si="3"/>
        <v>43515</v>
      </c>
      <c r="C54" s="9" t="b">
        <f t="shared" si="0"/>
        <v>0</v>
      </c>
      <c r="D54" s="9" t="b">
        <f t="shared" si="1"/>
        <v>0</v>
      </c>
      <c r="E54" s="3">
        <f t="shared" si="2"/>
        <v>43515</v>
      </c>
      <c r="F54" s="7">
        <f t="array" ref="F54">EasterDateUSNO(YEAR(F53))-2</f>
        <v>46472</v>
      </c>
    </row>
    <row r="55" spans="2:6" x14ac:dyDescent="0.25">
      <c r="B55" s="7">
        <f t="shared" si="3"/>
        <v>43516</v>
      </c>
      <c r="C55" s="9" t="b">
        <f t="shared" si="0"/>
        <v>0</v>
      </c>
      <c r="D55" s="9" t="b">
        <f t="shared" si="1"/>
        <v>0</v>
      </c>
      <c r="E55" s="3">
        <f t="shared" si="2"/>
        <v>43516</v>
      </c>
      <c r="F55" s="7">
        <f>F54+3</f>
        <v>46475</v>
      </c>
    </row>
    <row r="56" spans="2:6" x14ac:dyDescent="0.25">
      <c r="B56" s="7">
        <f t="shared" si="3"/>
        <v>43517</v>
      </c>
      <c r="C56" s="9" t="b">
        <f t="shared" si="0"/>
        <v>0</v>
      </c>
      <c r="D56" s="9" t="b">
        <f t="shared" si="1"/>
        <v>0</v>
      </c>
      <c r="E56" s="3">
        <f t="shared" si="2"/>
        <v>43517</v>
      </c>
      <c r="F56" s="7">
        <f>EDATE(F50,12)</f>
        <v>46508</v>
      </c>
    </row>
    <row r="57" spans="2:6" x14ac:dyDescent="0.25">
      <c r="B57" s="7">
        <f t="shared" si="3"/>
        <v>43518</v>
      </c>
      <c r="C57" s="9" t="b">
        <f t="shared" si="0"/>
        <v>0</v>
      </c>
      <c r="D57" s="9" t="b">
        <f t="shared" si="1"/>
        <v>0</v>
      </c>
      <c r="E57" s="3">
        <f t="shared" si="2"/>
        <v>43518</v>
      </c>
      <c r="F57" s="7">
        <f>EDATE(F51,12)</f>
        <v>46746</v>
      </c>
    </row>
    <row r="58" spans="2:6" x14ac:dyDescent="0.25">
      <c r="B58" s="7">
        <f t="shared" si="3"/>
        <v>43519</v>
      </c>
      <c r="C58" s="9" t="b">
        <f t="shared" si="0"/>
        <v>1</v>
      </c>
      <c r="D58" s="9" t="b">
        <f t="shared" si="1"/>
        <v>0</v>
      </c>
      <c r="E58" s="3" t="b">
        <f t="shared" si="2"/>
        <v>0</v>
      </c>
      <c r="F58" s="7">
        <f>EDATE(F52,12)</f>
        <v>46747</v>
      </c>
    </row>
    <row r="59" spans="2:6" x14ac:dyDescent="0.25">
      <c r="B59" s="7">
        <f t="shared" si="3"/>
        <v>43520</v>
      </c>
      <c r="C59" s="9" t="b">
        <f t="shared" si="0"/>
        <v>1</v>
      </c>
      <c r="D59" s="9" t="b">
        <f t="shared" si="1"/>
        <v>0</v>
      </c>
      <c r="E59" s="3" t="b">
        <f t="shared" si="2"/>
        <v>0</v>
      </c>
      <c r="F59" s="7">
        <f>EDATE(F53,12)</f>
        <v>46753</v>
      </c>
    </row>
    <row r="60" spans="2:6" x14ac:dyDescent="0.25">
      <c r="B60" s="7">
        <f t="shared" si="3"/>
        <v>43521</v>
      </c>
      <c r="C60" s="9" t="b">
        <f t="shared" si="0"/>
        <v>0</v>
      </c>
      <c r="D60" s="9" t="b">
        <f t="shared" si="1"/>
        <v>0</v>
      </c>
      <c r="E60" s="3">
        <f t="shared" si="2"/>
        <v>43521</v>
      </c>
      <c r="F60" s="7">
        <f t="array" ref="F60">EasterDateUSNO(YEAR(F59))-2</f>
        <v>46857</v>
      </c>
    </row>
    <row r="61" spans="2:6" x14ac:dyDescent="0.25">
      <c r="B61" s="7">
        <f t="shared" si="3"/>
        <v>43522</v>
      </c>
      <c r="C61" s="9" t="b">
        <f t="shared" si="0"/>
        <v>0</v>
      </c>
      <c r="D61" s="9" t="b">
        <f t="shared" si="1"/>
        <v>0</v>
      </c>
      <c r="E61" s="3">
        <f t="shared" si="2"/>
        <v>43522</v>
      </c>
      <c r="F61" s="7">
        <f>F60+3</f>
        <v>46860</v>
      </c>
    </row>
    <row r="62" spans="2:6" x14ac:dyDescent="0.25">
      <c r="B62" s="7">
        <f t="shared" si="3"/>
        <v>43523</v>
      </c>
      <c r="C62" s="9" t="b">
        <f t="shared" si="0"/>
        <v>0</v>
      </c>
      <c r="D62" s="9" t="b">
        <f t="shared" si="1"/>
        <v>0</v>
      </c>
      <c r="E62" s="3">
        <f t="shared" si="2"/>
        <v>43523</v>
      </c>
      <c r="F62" s="7">
        <f>EDATE(F56,12)</f>
        <v>46874</v>
      </c>
    </row>
    <row r="63" spans="2:6" x14ac:dyDescent="0.25">
      <c r="B63" s="7">
        <f t="shared" si="3"/>
        <v>43524</v>
      </c>
      <c r="C63" s="9" t="b">
        <f t="shared" si="0"/>
        <v>0</v>
      </c>
      <c r="D63" s="9" t="b">
        <f t="shared" si="1"/>
        <v>0</v>
      </c>
      <c r="E63" s="3">
        <f t="shared" si="2"/>
        <v>43524</v>
      </c>
      <c r="F63" s="7">
        <f>EDATE(F57,12)</f>
        <v>47112</v>
      </c>
    </row>
    <row r="64" spans="2:6" x14ac:dyDescent="0.25">
      <c r="B64" s="7">
        <f t="shared" si="3"/>
        <v>43525</v>
      </c>
      <c r="C64" s="9" t="b">
        <f t="shared" si="0"/>
        <v>0</v>
      </c>
      <c r="D64" s="9" t="b">
        <f t="shared" si="1"/>
        <v>0</v>
      </c>
      <c r="E64" s="3">
        <f t="shared" si="2"/>
        <v>43525</v>
      </c>
      <c r="F64" s="7">
        <f>EDATE(F58,12)</f>
        <v>47113</v>
      </c>
    </row>
    <row r="65" spans="2:6" x14ac:dyDescent="0.25">
      <c r="B65" s="7">
        <f t="shared" si="3"/>
        <v>43526</v>
      </c>
      <c r="C65" s="9" t="b">
        <f t="shared" si="0"/>
        <v>1</v>
      </c>
      <c r="D65" s="9" t="b">
        <f t="shared" si="1"/>
        <v>0</v>
      </c>
      <c r="E65" s="3" t="b">
        <f t="shared" si="2"/>
        <v>0</v>
      </c>
      <c r="F65" s="7">
        <f>EDATE(F59,12)</f>
        <v>47119</v>
      </c>
    </row>
    <row r="66" spans="2:6" x14ac:dyDescent="0.25">
      <c r="B66" s="7">
        <f t="shared" si="3"/>
        <v>43527</v>
      </c>
      <c r="C66" s="9" t="b">
        <f t="shared" si="0"/>
        <v>1</v>
      </c>
      <c r="D66" s="9" t="b">
        <f t="shared" si="1"/>
        <v>0</v>
      </c>
      <c r="E66" s="3" t="b">
        <f t="shared" si="2"/>
        <v>0</v>
      </c>
      <c r="F66" s="7">
        <f t="array" ref="F66">EasterDateUSNO(YEAR(F65))-2</f>
        <v>47207</v>
      </c>
    </row>
    <row r="67" spans="2:6" x14ac:dyDescent="0.25">
      <c r="B67" s="7">
        <f t="shared" si="3"/>
        <v>43528</v>
      </c>
      <c r="C67" s="9" t="b">
        <f t="shared" si="0"/>
        <v>0</v>
      </c>
      <c r="D67" s="9" t="b">
        <f t="shared" si="1"/>
        <v>0</v>
      </c>
      <c r="E67" s="3">
        <f t="shared" si="2"/>
        <v>43528</v>
      </c>
      <c r="F67" s="7">
        <f>F66+3</f>
        <v>47210</v>
      </c>
    </row>
    <row r="68" spans="2:6" x14ac:dyDescent="0.25">
      <c r="B68" s="7">
        <f t="shared" si="3"/>
        <v>43529</v>
      </c>
      <c r="C68" s="9" t="b">
        <f t="shared" si="0"/>
        <v>0</v>
      </c>
      <c r="D68" s="9" t="b">
        <f t="shared" si="1"/>
        <v>0</v>
      </c>
      <c r="E68" s="3">
        <f t="shared" si="2"/>
        <v>43529</v>
      </c>
      <c r="F68" s="7">
        <f>EDATE(F62,12)</f>
        <v>47239</v>
      </c>
    </row>
    <row r="69" spans="2:6" x14ac:dyDescent="0.25">
      <c r="B69" s="7">
        <f t="shared" si="3"/>
        <v>43530</v>
      </c>
      <c r="C69" s="9" t="b">
        <f t="shared" ref="C69:C132" si="4">IF(WEEKDAY(B69,2)&gt;5,TRUE,FALSE)</f>
        <v>0</v>
      </c>
      <c r="D69" s="9" t="b">
        <f t="shared" ref="D69:D132" si="5">IF(TYPE(VLOOKUP(B69,Holiday_Dates,1,0))&lt;&gt;1,FALSE,TRUE)</f>
        <v>0</v>
      </c>
      <c r="E69" s="3">
        <f t="shared" ref="E69:E132" si="6">IF(OR(C69,D69),FALSE,B69)</f>
        <v>43530</v>
      </c>
      <c r="F69" s="7">
        <f>EDATE(F63,12)</f>
        <v>47477</v>
      </c>
    </row>
    <row r="70" spans="2:6" x14ac:dyDescent="0.25">
      <c r="B70" s="7">
        <f t="shared" ref="B70:B133" si="7">B69+1</f>
        <v>43531</v>
      </c>
      <c r="C70" s="9" t="b">
        <f t="shared" si="4"/>
        <v>0</v>
      </c>
      <c r="D70" s="9" t="b">
        <f t="shared" si="5"/>
        <v>0</v>
      </c>
      <c r="E70" s="3">
        <f t="shared" si="6"/>
        <v>43531</v>
      </c>
      <c r="F70" s="7">
        <f>EDATE(F64,12)</f>
        <v>47478</v>
      </c>
    </row>
    <row r="71" spans="2:6" x14ac:dyDescent="0.25">
      <c r="B71" s="7">
        <f t="shared" si="7"/>
        <v>43532</v>
      </c>
      <c r="C71" s="9" t="b">
        <f t="shared" si="4"/>
        <v>0</v>
      </c>
      <c r="D71" s="9" t="b">
        <f t="shared" si="5"/>
        <v>0</v>
      </c>
      <c r="E71" s="3">
        <f t="shared" si="6"/>
        <v>43532</v>
      </c>
      <c r="F71" s="7">
        <f>EDATE(F65,12)</f>
        <v>47484</v>
      </c>
    </row>
    <row r="72" spans="2:6" x14ac:dyDescent="0.25">
      <c r="B72" s="7">
        <f t="shared" si="7"/>
        <v>43533</v>
      </c>
      <c r="C72" s="9" t="b">
        <f t="shared" si="4"/>
        <v>1</v>
      </c>
      <c r="D72" s="9" t="b">
        <f t="shared" si="5"/>
        <v>0</v>
      </c>
      <c r="E72" s="3" t="b">
        <f t="shared" si="6"/>
        <v>0</v>
      </c>
      <c r="F72" s="7">
        <f t="array" ref="F72">EasterDateUSNO(YEAR(F71))-2</f>
        <v>47592</v>
      </c>
    </row>
    <row r="73" spans="2:6" x14ac:dyDescent="0.25">
      <c r="B73" s="7">
        <f t="shared" si="7"/>
        <v>43534</v>
      </c>
      <c r="C73" s="9" t="b">
        <f t="shared" si="4"/>
        <v>1</v>
      </c>
      <c r="D73" s="9" t="b">
        <f t="shared" si="5"/>
        <v>0</v>
      </c>
      <c r="E73" s="3" t="b">
        <f t="shared" si="6"/>
        <v>0</v>
      </c>
      <c r="F73" s="7">
        <f>F72+3</f>
        <v>47595</v>
      </c>
    </row>
    <row r="74" spans="2:6" x14ac:dyDescent="0.25">
      <c r="B74" s="7">
        <f t="shared" si="7"/>
        <v>43535</v>
      </c>
      <c r="C74" s="9" t="b">
        <f t="shared" si="4"/>
        <v>0</v>
      </c>
      <c r="D74" s="9" t="b">
        <f t="shared" si="5"/>
        <v>0</v>
      </c>
      <c r="E74" s="3">
        <f t="shared" si="6"/>
        <v>43535</v>
      </c>
      <c r="F74" s="7">
        <f>EDATE(F68,12)</f>
        <v>47604</v>
      </c>
    </row>
    <row r="75" spans="2:6" x14ac:dyDescent="0.25">
      <c r="B75" s="7">
        <f t="shared" si="7"/>
        <v>43536</v>
      </c>
      <c r="C75" s="9" t="b">
        <f t="shared" si="4"/>
        <v>0</v>
      </c>
      <c r="D75" s="9" t="b">
        <f t="shared" si="5"/>
        <v>0</v>
      </c>
      <c r="E75" s="3">
        <f t="shared" si="6"/>
        <v>43536</v>
      </c>
      <c r="F75" s="7">
        <f>EDATE(F69,12)</f>
        <v>47842</v>
      </c>
    </row>
    <row r="76" spans="2:6" ht="15.75" customHeight="1" thickBot="1" x14ac:dyDescent="0.3">
      <c r="B76" s="7">
        <f t="shared" si="7"/>
        <v>43537</v>
      </c>
      <c r="C76" s="9" t="b">
        <f t="shared" si="4"/>
        <v>0</v>
      </c>
      <c r="D76" s="9" t="b">
        <f t="shared" si="5"/>
        <v>0</v>
      </c>
      <c r="E76" s="3">
        <f t="shared" si="6"/>
        <v>43537</v>
      </c>
      <c r="F76" s="8">
        <f>EDATE(F70,12)</f>
        <v>47843</v>
      </c>
    </row>
    <row r="77" spans="2:6" x14ac:dyDescent="0.25">
      <c r="B77" s="7">
        <f t="shared" si="7"/>
        <v>43538</v>
      </c>
      <c r="C77" s="9" t="b">
        <f t="shared" si="4"/>
        <v>0</v>
      </c>
      <c r="D77" s="9" t="b">
        <f t="shared" si="5"/>
        <v>0</v>
      </c>
      <c r="E77" s="7">
        <f t="shared" si="6"/>
        <v>43538</v>
      </c>
      <c r="F77" s="48"/>
    </row>
    <row r="78" spans="2:6" x14ac:dyDescent="0.25">
      <c r="B78" s="7">
        <f t="shared" si="7"/>
        <v>43539</v>
      </c>
      <c r="C78" s="9" t="b">
        <f t="shared" si="4"/>
        <v>0</v>
      </c>
      <c r="D78" s="9" t="b">
        <f t="shared" si="5"/>
        <v>0</v>
      </c>
      <c r="E78" s="7">
        <f t="shared" si="6"/>
        <v>43539</v>
      </c>
      <c r="F78" s="48"/>
    </row>
    <row r="79" spans="2:6" x14ac:dyDescent="0.25">
      <c r="B79" s="7">
        <f t="shared" si="7"/>
        <v>43540</v>
      </c>
      <c r="C79" s="9" t="b">
        <f t="shared" si="4"/>
        <v>1</v>
      </c>
      <c r="D79" s="9" t="b">
        <f t="shared" si="5"/>
        <v>0</v>
      </c>
      <c r="E79" s="7" t="b">
        <f t="shared" si="6"/>
        <v>0</v>
      </c>
      <c r="F79" s="48"/>
    </row>
    <row r="80" spans="2:6" x14ac:dyDescent="0.25">
      <c r="B80" s="7">
        <f t="shared" si="7"/>
        <v>43541</v>
      </c>
      <c r="C80" s="9" t="b">
        <f t="shared" si="4"/>
        <v>1</v>
      </c>
      <c r="D80" s="9" t="b">
        <f t="shared" si="5"/>
        <v>0</v>
      </c>
      <c r="E80" s="7" t="b">
        <f t="shared" si="6"/>
        <v>0</v>
      </c>
      <c r="F80" s="48"/>
    </row>
    <row r="81" spans="2:6" x14ac:dyDescent="0.25">
      <c r="B81" s="7">
        <f t="shared" si="7"/>
        <v>43542</v>
      </c>
      <c r="C81" s="9" t="b">
        <f t="shared" si="4"/>
        <v>0</v>
      </c>
      <c r="D81" s="9" t="b">
        <f t="shared" si="5"/>
        <v>0</v>
      </c>
      <c r="E81" s="7">
        <f t="shared" si="6"/>
        <v>43542</v>
      </c>
      <c r="F81" s="48"/>
    </row>
    <row r="82" spans="2:6" x14ac:dyDescent="0.25">
      <c r="B82" s="7">
        <f t="shared" si="7"/>
        <v>43543</v>
      </c>
      <c r="C82" s="9" t="b">
        <f t="shared" si="4"/>
        <v>0</v>
      </c>
      <c r="D82" s="9" t="b">
        <f t="shared" si="5"/>
        <v>0</v>
      </c>
      <c r="E82" s="7">
        <f t="shared" si="6"/>
        <v>43543</v>
      </c>
      <c r="F82" s="48"/>
    </row>
    <row r="83" spans="2:6" x14ac:dyDescent="0.25">
      <c r="B83" s="7">
        <f t="shared" si="7"/>
        <v>43544</v>
      </c>
      <c r="C83" s="9" t="b">
        <f t="shared" si="4"/>
        <v>0</v>
      </c>
      <c r="D83" s="9" t="b">
        <f t="shared" si="5"/>
        <v>0</v>
      </c>
      <c r="E83" s="7">
        <f t="shared" si="6"/>
        <v>43544</v>
      </c>
      <c r="F83" s="48"/>
    </row>
    <row r="84" spans="2:6" x14ac:dyDescent="0.25">
      <c r="B84" s="7">
        <f t="shared" si="7"/>
        <v>43545</v>
      </c>
      <c r="C84" s="9" t="b">
        <f t="shared" si="4"/>
        <v>0</v>
      </c>
      <c r="D84" s="9" t="b">
        <f t="shared" si="5"/>
        <v>0</v>
      </c>
      <c r="E84" s="7">
        <f t="shared" si="6"/>
        <v>43545</v>
      </c>
      <c r="F84" s="48"/>
    </row>
    <row r="85" spans="2:6" x14ac:dyDescent="0.25">
      <c r="B85" s="7">
        <f t="shared" si="7"/>
        <v>43546</v>
      </c>
      <c r="C85" s="9" t="b">
        <f t="shared" si="4"/>
        <v>0</v>
      </c>
      <c r="D85" s="9" t="b">
        <f t="shared" si="5"/>
        <v>0</v>
      </c>
      <c r="E85" s="7">
        <f t="shared" si="6"/>
        <v>43546</v>
      </c>
      <c r="F85" s="48"/>
    </row>
    <row r="86" spans="2:6" x14ac:dyDescent="0.25">
      <c r="B86" s="7">
        <f t="shared" si="7"/>
        <v>43547</v>
      </c>
      <c r="C86" s="9" t="b">
        <f t="shared" si="4"/>
        <v>1</v>
      </c>
      <c r="D86" s="9" t="b">
        <f t="shared" si="5"/>
        <v>0</v>
      </c>
      <c r="E86" s="7" t="b">
        <f t="shared" si="6"/>
        <v>0</v>
      </c>
      <c r="F86" s="48"/>
    </row>
    <row r="87" spans="2:6" x14ac:dyDescent="0.25">
      <c r="B87" s="7">
        <f t="shared" si="7"/>
        <v>43548</v>
      </c>
      <c r="C87" s="9" t="b">
        <f t="shared" si="4"/>
        <v>1</v>
      </c>
      <c r="D87" s="9" t="b">
        <f t="shared" si="5"/>
        <v>0</v>
      </c>
      <c r="E87" s="7" t="b">
        <f t="shared" si="6"/>
        <v>0</v>
      </c>
      <c r="F87" s="48"/>
    </row>
    <row r="88" spans="2:6" x14ac:dyDescent="0.25">
      <c r="B88" s="7">
        <f t="shared" si="7"/>
        <v>43549</v>
      </c>
      <c r="C88" s="9" t="b">
        <f t="shared" si="4"/>
        <v>0</v>
      </c>
      <c r="D88" s="9" t="b">
        <f t="shared" si="5"/>
        <v>0</v>
      </c>
      <c r="E88" s="7">
        <f t="shared" si="6"/>
        <v>43549</v>
      </c>
      <c r="F88" s="48"/>
    </row>
    <row r="89" spans="2:6" x14ac:dyDescent="0.25">
      <c r="B89" s="7">
        <f t="shared" si="7"/>
        <v>43550</v>
      </c>
      <c r="C89" s="9" t="b">
        <f t="shared" si="4"/>
        <v>0</v>
      </c>
      <c r="D89" s="9" t="b">
        <f t="shared" si="5"/>
        <v>0</v>
      </c>
      <c r="E89" s="7">
        <f t="shared" si="6"/>
        <v>43550</v>
      </c>
      <c r="F89" s="48"/>
    </row>
    <row r="90" spans="2:6" x14ac:dyDescent="0.25">
      <c r="B90" s="7">
        <f t="shared" si="7"/>
        <v>43551</v>
      </c>
      <c r="C90" s="9" t="b">
        <f t="shared" si="4"/>
        <v>0</v>
      </c>
      <c r="D90" s="9" t="b">
        <f t="shared" si="5"/>
        <v>0</v>
      </c>
      <c r="E90" s="7">
        <f t="shared" si="6"/>
        <v>43551</v>
      </c>
      <c r="F90" s="48"/>
    </row>
    <row r="91" spans="2:6" x14ac:dyDescent="0.25">
      <c r="B91" s="7">
        <f t="shared" si="7"/>
        <v>43552</v>
      </c>
      <c r="C91" s="9" t="b">
        <f t="shared" si="4"/>
        <v>0</v>
      </c>
      <c r="D91" s="9" t="b">
        <f t="shared" si="5"/>
        <v>0</v>
      </c>
      <c r="E91" s="7">
        <f t="shared" si="6"/>
        <v>43552</v>
      </c>
      <c r="F91" s="48"/>
    </row>
    <row r="92" spans="2:6" x14ac:dyDescent="0.25">
      <c r="B92" s="7">
        <f t="shared" si="7"/>
        <v>43553</v>
      </c>
      <c r="C92" s="9" t="b">
        <f t="shared" si="4"/>
        <v>0</v>
      </c>
      <c r="D92" s="9" t="b">
        <f t="shared" si="5"/>
        <v>0</v>
      </c>
      <c r="E92" s="7">
        <f t="shared" si="6"/>
        <v>43553</v>
      </c>
      <c r="F92" s="48"/>
    </row>
    <row r="93" spans="2:6" x14ac:dyDescent="0.25">
      <c r="B93" s="7">
        <f t="shared" si="7"/>
        <v>43554</v>
      </c>
      <c r="C93" s="9" t="b">
        <f t="shared" si="4"/>
        <v>1</v>
      </c>
      <c r="D93" s="9" t="b">
        <f t="shared" si="5"/>
        <v>0</v>
      </c>
      <c r="E93" s="7" t="b">
        <f t="shared" si="6"/>
        <v>0</v>
      </c>
      <c r="F93" s="48"/>
    </row>
    <row r="94" spans="2:6" x14ac:dyDescent="0.25">
      <c r="B94" s="7">
        <f t="shared" si="7"/>
        <v>43555</v>
      </c>
      <c r="C94" s="9" t="b">
        <f t="shared" si="4"/>
        <v>1</v>
      </c>
      <c r="D94" s="9" t="b">
        <f t="shared" si="5"/>
        <v>0</v>
      </c>
      <c r="E94" s="7" t="b">
        <f t="shared" si="6"/>
        <v>0</v>
      </c>
      <c r="F94" s="48"/>
    </row>
    <row r="95" spans="2:6" x14ac:dyDescent="0.25">
      <c r="B95" s="7">
        <f t="shared" si="7"/>
        <v>43556</v>
      </c>
      <c r="C95" s="9" t="b">
        <f t="shared" si="4"/>
        <v>0</v>
      </c>
      <c r="D95" s="9" t="b">
        <f t="shared" si="5"/>
        <v>0</v>
      </c>
      <c r="E95" s="7">
        <f t="shared" si="6"/>
        <v>43556</v>
      </c>
      <c r="F95" s="48"/>
    </row>
    <row r="96" spans="2:6" x14ac:dyDescent="0.25">
      <c r="B96" s="7">
        <f t="shared" si="7"/>
        <v>43557</v>
      </c>
      <c r="C96" s="9" t="b">
        <f t="shared" si="4"/>
        <v>0</v>
      </c>
      <c r="D96" s="9" t="b">
        <f t="shared" si="5"/>
        <v>0</v>
      </c>
      <c r="E96" s="7">
        <f t="shared" si="6"/>
        <v>43557</v>
      </c>
      <c r="F96" s="48"/>
    </row>
    <row r="97" spans="2:6" x14ac:dyDescent="0.25">
      <c r="B97" s="7">
        <f t="shared" si="7"/>
        <v>43558</v>
      </c>
      <c r="C97" s="9" t="b">
        <f t="shared" si="4"/>
        <v>0</v>
      </c>
      <c r="D97" s="9" t="b">
        <f t="shared" si="5"/>
        <v>0</v>
      </c>
      <c r="E97" s="7">
        <f t="shared" si="6"/>
        <v>43558</v>
      </c>
      <c r="F97" s="48"/>
    </row>
    <row r="98" spans="2:6" x14ac:dyDescent="0.25">
      <c r="B98" s="7">
        <f t="shared" si="7"/>
        <v>43559</v>
      </c>
      <c r="C98" s="9" t="b">
        <f t="shared" si="4"/>
        <v>0</v>
      </c>
      <c r="D98" s="9" t="b">
        <f t="shared" si="5"/>
        <v>0</v>
      </c>
      <c r="E98" s="7">
        <f t="shared" si="6"/>
        <v>43559</v>
      </c>
      <c r="F98" s="48"/>
    </row>
    <row r="99" spans="2:6" x14ac:dyDescent="0.25">
      <c r="B99" s="7">
        <f t="shared" si="7"/>
        <v>43560</v>
      </c>
      <c r="C99" s="9" t="b">
        <f t="shared" si="4"/>
        <v>0</v>
      </c>
      <c r="D99" s="9" t="b">
        <f t="shared" si="5"/>
        <v>0</v>
      </c>
      <c r="E99" s="7">
        <f t="shared" si="6"/>
        <v>43560</v>
      </c>
      <c r="F99" s="48"/>
    </row>
    <row r="100" spans="2:6" x14ac:dyDescent="0.25">
      <c r="B100" s="7">
        <f t="shared" si="7"/>
        <v>43561</v>
      </c>
      <c r="C100" s="9" t="b">
        <f t="shared" si="4"/>
        <v>1</v>
      </c>
      <c r="D100" s="9" t="b">
        <f t="shared" si="5"/>
        <v>0</v>
      </c>
      <c r="E100" s="7" t="b">
        <f t="shared" si="6"/>
        <v>0</v>
      </c>
      <c r="F100" s="48"/>
    </row>
    <row r="101" spans="2:6" x14ac:dyDescent="0.25">
      <c r="B101" s="7">
        <f t="shared" si="7"/>
        <v>43562</v>
      </c>
      <c r="C101" s="9" t="b">
        <f t="shared" si="4"/>
        <v>1</v>
      </c>
      <c r="D101" s="9" t="b">
        <f t="shared" si="5"/>
        <v>0</v>
      </c>
      <c r="E101" s="7" t="b">
        <f t="shared" si="6"/>
        <v>0</v>
      </c>
      <c r="F101" s="48"/>
    </row>
    <row r="102" spans="2:6" x14ac:dyDescent="0.25">
      <c r="B102" s="7">
        <f t="shared" si="7"/>
        <v>43563</v>
      </c>
      <c r="C102" s="9" t="b">
        <f t="shared" si="4"/>
        <v>0</v>
      </c>
      <c r="D102" s="9" t="b">
        <f t="shared" si="5"/>
        <v>0</v>
      </c>
      <c r="E102" s="7">
        <f t="shared" si="6"/>
        <v>43563</v>
      </c>
      <c r="F102" s="48"/>
    </row>
    <row r="103" spans="2:6" x14ac:dyDescent="0.25">
      <c r="B103" s="7">
        <f t="shared" si="7"/>
        <v>43564</v>
      </c>
      <c r="C103" s="9" t="b">
        <f t="shared" si="4"/>
        <v>0</v>
      </c>
      <c r="D103" s="9" t="b">
        <f t="shared" si="5"/>
        <v>0</v>
      </c>
      <c r="E103" s="7">
        <f t="shared" si="6"/>
        <v>43564</v>
      </c>
      <c r="F103" s="48"/>
    </row>
    <row r="104" spans="2:6" x14ac:dyDescent="0.25">
      <c r="B104" s="7">
        <f t="shared" si="7"/>
        <v>43565</v>
      </c>
      <c r="C104" s="9" t="b">
        <f t="shared" si="4"/>
        <v>0</v>
      </c>
      <c r="D104" s="9" t="b">
        <f t="shared" si="5"/>
        <v>0</v>
      </c>
      <c r="E104" s="7">
        <f t="shared" si="6"/>
        <v>43565</v>
      </c>
      <c r="F104" s="48"/>
    </row>
    <row r="105" spans="2:6" x14ac:dyDescent="0.25">
      <c r="B105" s="7">
        <f t="shared" si="7"/>
        <v>43566</v>
      </c>
      <c r="C105" s="9" t="b">
        <f t="shared" si="4"/>
        <v>0</v>
      </c>
      <c r="D105" s="9" t="b">
        <f t="shared" si="5"/>
        <v>0</v>
      </c>
      <c r="E105" s="7">
        <f t="shared" si="6"/>
        <v>43566</v>
      </c>
      <c r="F105" s="48"/>
    </row>
    <row r="106" spans="2:6" x14ac:dyDescent="0.25">
      <c r="B106" s="7">
        <f t="shared" si="7"/>
        <v>43567</v>
      </c>
      <c r="C106" s="9" t="b">
        <f t="shared" si="4"/>
        <v>0</v>
      </c>
      <c r="D106" s="9" t="b">
        <f t="shared" si="5"/>
        <v>0</v>
      </c>
      <c r="E106" s="7">
        <f t="shared" si="6"/>
        <v>43567</v>
      </c>
      <c r="F106" s="48"/>
    </row>
    <row r="107" spans="2:6" x14ac:dyDescent="0.25">
      <c r="B107" s="7">
        <f t="shared" si="7"/>
        <v>43568</v>
      </c>
      <c r="C107" s="9" t="b">
        <f t="shared" si="4"/>
        <v>1</v>
      </c>
      <c r="D107" s="9" t="b">
        <f t="shared" si="5"/>
        <v>0</v>
      </c>
      <c r="E107" s="7" t="b">
        <f t="shared" si="6"/>
        <v>0</v>
      </c>
      <c r="F107" s="48"/>
    </row>
    <row r="108" spans="2:6" x14ac:dyDescent="0.25">
      <c r="B108" s="7">
        <f t="shared" si="7"/>
        <v>43569</v>
      </c>
      <c r="C108" s="9" t="b">
        <f t="shared" si="4"/>
        <v>1</v>
      </c>
      <c r="D108" s="9" t="b">
        <f t="shared" si="5"/>
        <v>0</v>
      </c>
      <c r="E108" s="7" t="b">
        <f t="shared" si="6"/>
        <v>0</v>
      </c>
      <c r="F108" s="48"/>
    </row>
    <row r="109" spans="2:6" x14ac:dyDescent="0.25">
      <c r="B109" s="7">
        <f t="shared" si="7"/>
        <v>43570</v>
      </c>
      <c r="C109" s="9" t="b">
        <f t="shared" si="4"/>
        <v>0</v>
      </c>
      <c r="D109" s="9" t="b">
        <f t="shared" si="5"/>
        <v>0</v>
      </c>
      <c r="E109" s="7">
        <f t="shared" si="6"/>
        <v>43570</v>
      </c>
      <c r="F109" s="48"/>
    </row>
    <row r="110" spans="2:6" x14ac:dyDescent="0.25">
      <c r="B110" s="7">
        <f t="shared" si="7"/>
        <v>43571</v>
      </c>
      <c r="C110" s="9" t="b">
        <f t="shared" si="4"/>
        <v>0</v>
      </c>
      <c r="D110" s="9" t="b">
        <f t="shared" si="5"/>
        <v>0</v>
      </c>
      <c r="E110" s="7">
        <f t="shared" si="6"/>
        <v>43571</v>
      </c>
      <c r="F110" s="48"/>
    </row>
    <row r="111" spans="2:6" x14ac:dyDescent="0.25">
      <c r="B111" s="7">
        <f t="shared" si="7"/>
        <v>43572</v>
      </c>
      <c r="C111" s="9" t="b">
        <f t="shared" si="4"/>
        <v>0</v>
      </c>
      <c r="D111" s="9" t="b">
        <f t="shared" si="5"/>
        <v>0</v>
      </c>
      <c r="E111" s="7">
        <f t="shared" si="6"/>
        <v>43572</v>
      </c>
      <c r="F111" s="48"/>
    </row>
    <row r="112" spans="2:6" x14ac:dyDescent="0.25">
      <c r="B112" s="7">
        <f t="shared" si="7"/>
        <v>43573</v>
      </c>
      <c r="C112" s="9" t="b">
        <f t="shared" si="4"/>
        <v>0</v>
      </c>
      <c r="D112" s="9" t="b">
        <f t="shared" si="5"/>
        <v>0</v>
      </c>
      <c r="E112" s="7">
        <f t="shared" si="6"/>
        <v>43573</v>
      </c>
      <c r="F112" s="48"/>
    </row>
    <row r="113" spans="2:6" x14ac:dyDescent="0.25">
      <c r="B113" s="7">
        <f t="shared" si="7"/>
        <v>43574</v>
      </c>
      <c r="C113" s="9" t="b">
        <f t="shared" si="4"/>
        <v>0</v>
      </c>
      <c r="D113" s="9" t="b">
        <f t="shared" si="5"/>
        <v>1</v>
      </c>
      <c r="E113" s="7" t="b">
        <f t="shared" si="6"/>
        <v>0</v>
      </c>
      <c r="F113" s="48"/>
    </row>
    <row r="114" spans="2:6" x14ac:dyDescent="0.25">
      <c r="B114" s="7">
        <f t="shared" si="7"/>
        <v>43575</v>
      </c>
      <c r="C114" s="9" t="b">
        <f t="shared" si="4"/>
        <v>1</v>
      </c>
      <c r="D114" s="9" t="b">
        <f t="shared" si="5"/>
        <v>0</v>
      </c>
      <c r="E114" s="7" t="b">
        <f t="shared" si="6"/>
        <v>0</v>
      </c>
      <c r="F114" s="48"/>
    </row>
    <row r="115" spans="2:6" x14ac:dyDescent="0.25">
      <c r="B115" s="7">
        <f t="shared" si="7"/>
        <v>43576</v>
      </c>
      <c r="C115" s="9" t="b">
        <f t="shared" si="4"/>
        <v>1</v>
      </c>
      <c r="D115" s="9" t="b">
        <f t="shared" si="5"/>
        <v>0</v>
      </c>
      <c r="E115" s="7" t="b">
        <f t="shared" si="6"/>
        <v>0</v>
      </c>
      <c r="F115" s="48"/>
    </row>
    <row r="116" spans="2:6" x14ac:dyDescent="0.25">
      <c r="B116" s="7">
        <f t="shared" si="7"/>
        <v>43577</v>
      </c>
      <c r="C116" s="9" t="b">
        <f t="shared" si="4"/>
        <v>0</v>
      </c>
      <c r="D116" s="9" t="b">
        <f t="shared" si="5"/>
        <v>1</v>
      </c>
      <c r="E116" s="7" t="b">
        <f t="shared" si="6"/>
        <v>0</v>
      </c>
      <c r="F116" s="48"/>
    </row>
    <row r="117" spans="2:6" x14ac:dyDescent="0.25">
      <c r="B117" s="7">
        <f t="shared" si="7"/>
        <v>43578</v>
      </c>
      <c r="C117" s="9" t="b">
        <f t="shared" si="4"/>
        <v>0</v>
      </c>
      <c r="D117" s="9" t="b">
        <f t="shared" si="5"/>
        <v>0</v>
      </c>
      <c r="E117" s="7">
        <f t="shared" si="6"/>
        <v>43578</v>
      </c>
      <c r="F117" s="48"/>
    </row>
    <row r="118" spans="2:6" x14ac:dyDescent="0.25">
      <c r="B118" s="7">
        <f t="shared" si="7"/>
        <v>43579</v>
      </c>
      <c r="C118" s="9" t="b">
        <f t="shared" si="4"/>
        <v>0</v>
      </c>
      <c r="D118" s="9" t="b">
        <f t="shared" si="5"/>
        <v>0</v>
      </c>
      <c r="E118" s="7">
        <f t="shared" si="6"/>
        <v>43579</v>
      </c>
      <c r="F118" s="48"/>
    </row>
    <row r="119" spans="2:6" x14ac:dyDescent="0.25">
      <c r="B119" s="7">
        <f t="shared" si="7"/>
        <v>43580</v>
      </c>
      <c r="C119" s="9" t="b">
        <f t="shared" si="4"/>
        <v>0</v>
      </c>
      <c r="D119" s="9" t="b">
        <f t="shared" si="5"/>
        <v>0</v>
      </c>
      <c r="E119" s="7">
        <f t="shared" si="6"/>
        <v>43580</v>
      </c>
      <c r="F119" s="48"/>
    </row>
    <row r="120" spans="2:6" x14ac:dyDescent="0.25">
      <c r="B120" s="7">
        <f t="shared" si="7"/>
        <v>43581</v>
      </c>
      <c r="C120" s="9" t="b">
        <f t="shared" si="4"/>
        <v>0</v>
      </c>
      <c r="D120" s="9" t="b">
        <f t="shared" si="5"/>
        <v>0</v>
      </c>
      <c r="E120" s="7">
        <f t="shared" si="6"/>
        <v>43581</v>
      </c>
      <c r="F120" s="48"/>
    </row>
    <row r="121" spans="2:6" x14ac:dyDescent="0.25">
      <c r="B121" s="7">
        <f t="shared" si="7"/>
        <v>43582</v>
      </c>
      <c r="C121" s="9" t="b">
        <f t="shared" si="4"/>
        <v>1</v>
      </c>
      <c r="D121" s="9" t="b">
        <f t="shared" si="5"/>
        <v>0</v>
      </c>
      <c r="E121" s="7" t="b">
        <f t="shared" si="6"/>
        <v>0</v>
      </c>
      <c r="F121" s="48"/>
    </row>
    <row r="122" spans="2:6" x14ac:dyDescent="0.25">
      <c r="B122" s="7">
        <f t="shared" si="7"/>
        <v>43583</v>
      </c>
      <c r="C122" s="9" t="b">
        <f t="shared" si="4"/>
        <v>1</v>
      </c>
      <c r="D122" s="9" t="b">
        <f t="shared" si="5"/>
        <v>0</v>
      </c>
      <c r="E122" s="7" t="b">
        <f t="shared" si="6"/>
        <v>0</v>
      </c>
      <c r="F122" s="48"/>
    </row>
    <row r="123" spans="2:6" x14ac:dyDescent="0.25">
      <c r="B123" s="7">
        <f t="shared" si="7"/>
        <v>43584</v>
      </c>
      <c r="C123" s="9" t="b">
        <f t="shared" si="4"/>
        <v>0</v>
      </c>
      <c r="D123" s="9" t="b">
        <f t="shared" si="5"/>
        <v>0</v>
      </c>
      <c r="E123" s="7">
        <f t="shared" si="6"/>
        <v>43584</v>
      </c>
      <c r="F123" s="48"/>
    </row>
    <row r="124" spans="2:6" x14ac:dyDescent="0.25">
      <c r="B124" s="7">
        <f t="shared" si="7"/>
        <v>43585</v>
      </c>
      <c r="C124" s="9" t="b">
        <f t="shared" si="4"/>
        <v>0</v>
      </c>
      <c r="D124" s="9" t="b">
        <f t="shared" si="5"/>
        <v>0</v>
      </c>
      <c r="E124" s="7">
        <f t="shared" si="6"/>
        <v>43585</v>
      </c>
      <c r="F124" s="48"/>
    </row>
    <row r="125" spans="2:6" x14ac:dyDescent="0.25">
      <c r="B125" s="7">
        <f t="shared" si="7"/>
        <v>43586</v>
      </c>
      <c r="C125" s="9" t="b">
        <f t="shared" si="4"/>
        <v>0</v>
      </c>
      <c r="D125" s="9" t="b">
        <f t="shared" si="5"/>
        <v>1</v>
      </c>
      <c r="E125" s="7" t="b">
        <f t="shared" si="6"/>
        <v>0</v>
      </c>
      <c r="F125" s="48"/>
    </row>
    <row r="126" spans="2:6" x14ac:dyDescent="0.25">
      <c r="B126" s="7">
        <f t="shared" si="7"/>
        <v>43587</v>
      </c>
      <c r="C126" s="9" t="b">
        <f t="shared" si="4"/>
        <v>0</v>
      </c>
      <c r="D126" s="9" t="b">
        <f t="shared" si="5"/>
        <v>0</v>
      </c>
      <c r="E126" s="7">
        <f t="shared" si="6"/>
        <v>43587</v>
      </c>
      <c r="F126" s="48"/>
    </row>
    <row r="127" spans="2:6" x14ac:dyDescent="0.25">
      <c r="B127" s="7">
        <f t="shared" si="7"/>
        <v>43588</v>
      </c>
      <c r="C127" s="9" t="b">
        <f t="shared" si="4"/>
        <v>0</v>
      </c>
      <c r="D127" s="9" t="b">
        <f t="shared" si="5"/>
        <v>0</v>
      </c>
      <c r="E127" s="7">
        <f t="shared" si="6"/>
        <v>43588</v>
      </c>
      <c r="F127" s="48"/>
    </row>
    <row r="128" spans="2:6" x14ac:dyDescent="0.25">
      <c r="B128" s="7">
        <f t="shared" si="7"/>
        <v>43589</v>
      </c>
      <c r="C128" s="9" t="b">
        <f t="shared" si="4"/>
        <v>1</v>
      </c>
      <c r="D128" s="9" t="b">
        <f t="shared" si="5"/>
        <v>0</v>
      </c>
      <c r="E128" s="7" t="b">
        <f t="shared" si="6"/>
        <v>0</v>
      </c>
      <c r="F128" s="48"/>
    </row>
    <row r="129" spans="2:6" x14ac:dyDescent="0.25">
      <c r="B129" s="7">
        <f t="shared" si="7"/>
        <v>43590</v>
      </c>
      <c r="C129" s="9" t="b">
        <f t="shared" si="4"/>
        <v>1</v>
      </c>
      <c r="D129" s="9" t="b">
        <f t="shared" si="5"/>
        <v>0</v>
      </c>
      <c r="E129" s="7" t="b">
        <f t="shared" si="6"/>
        <v>0</v>
      </c>
      <c r="F129" s="48"/>
    </row>
    <row r="130" spans="2:6" x14ac:dyDescent="0.25">
      <c r="B130" s="7">
        <f t="shared" si="7"/>
        <v>43591</v>
      </c>
      <c r="C130" s="9" t="b">
        <f t="shared" si="4"/>
        <v>0</v>
      </c>
      <c r="D130" s="9" t="b">
        <f t="shared" si="5"/>
        <v>0</v>
      </c>
      <c r="E130" s="7">
        <f t="shared" si="6"/>
        <v>43591</v>
      </c>
      <c r="F130" s="48"/>
    </row>
    <row r="131" spans="2:6" x14ac:dyDescent="0.25">
      <c r="B131" s="7">
        <f t="shared" si="7"/>
        <v>43592</v>
      </c>
      <c r="C131" s="9" t="b">
        <f t="shared" si="4"/>
        <v>0</v>
      </c>
      <c r="D131" s="9" t="b">
        <f t="shared" si="5"/>
        <v>0</v>
      </c>
      <c r="E131" s="7">
        <f t="shared" si="6"/>
        <v>43592</v>
      </c>
      <c r="F131" s="48"/>
    </row>
    <row r="132" spans="2:6" x14ac:dyDescent="0.25">
      <c r="B132" s="7">
        <f t="shared" si="7"/>
        <v>43593</v>
      </c>
      <c r="C132" s="9" t="b">
        <f t="shared" si="4"/>
        <v>0</v>
      </c>
      <c r="D132" s="9" t="b">
        <f t="shared" si="5"/>
        <v>0</v>
      </c>
      <c r="E132" s="7">
        <f t="shared" si="6"/>
        <v>43593</v>
      </c>
      <c r="F132" s="48"/>
    </row>
    <row r="133" spans="2:6" x14ac:dyDescent="0.25">
      <c r="B133" s="7">
        <f t="shared" si="7"/>
        <v>43594</v>
      </c>
      <c r="C133" s="9" t="b">
        <f t="shared" ref="C133:C196" si="8">IF(WEEKDAY(B133,2)&gt;5,TRUE,FALSE)</f>
        <v>0</v>
      </c>
      <c r="D133" s="9" t="b">
        <f t="shared" ref="D133:D196" si="9">IF(TYPE(VLOOKUP(B133,Holiday_Dates,1,0))&lt;&gt;1,FALSE,TRUE)</f>
        <v>0</v>
      </c>
      <c r="E133" s="7">
        <f t="shared" ref="E133:E196" si="10">IF(OR(C133,D133),FALSE,B133)</f>
        <v>43594</v>
      </c>
      <c r="F133" s="48"/>
    </row>
    <row r="134" spans="2:6" x14ac:dyDescent="0.25">
      <c r="B134" s="7">
        <f t="shared" ref="B134:B197" si="11">B133+1</f>
        <v>43595</v>
      </c>
      <c r="C134" s="9" t="b">
        <f t="shared" si="8"/>
        <v>0</v>
      </c>
      <c r="D134" s="9" t="b">
        <f t="shared" si="9"/>
        <v>0</v>
      </c>
      <c r="E134" s="7">
        <f t="shared" si="10"/>
        <v>43595</v>
      </c>
      <c r="F134" s="48"/>
    </row>
    <row r="135" spans="2:6" x14ac:dyDescent="0.25">
      <c r="B135" s="7">
        <f t="shared" si="11"/>
        <v>43596</v>
      </c>
      <c r="C135" s="9" t="b">
        <f t="shared" si="8"/>
        <v>1</v>
      </c>
      <c r="D135" s="9" t="b">
        <f t="shared" si="9"/>
        <v>0</v>
      </c>
      <c r="E135" s="7" t="b">
        <f t="shared" si="10"/>
        <v>0</v>
      </c>
      <c r="F135" s="48"/>
    </row>
    <row r="136" spans="2:6" x14ac:dyDescent="0.25">
      <c r="B136" s="7">
        <f t="shared" si="11"/>
        <v>43597</v>
      </c>
      <c r="C136" s="9" t="b">
        <f t="shared" si="8"/>
        <v>1</v>
      </c>
      <c r="D136" s="9" t="b">
        <f t="shared" si="9"/>
        <v>0</v>
      </c>
      <c r="E136" s="7" t="b">
        <f t="shared" si="10"/>
        <v>0</v>
      </c>
      <c r="F136" s="48"/>
    </row>
    <row r="137" spans="2:6" x14ac:dyDescent="0.25">
      <c r="B137" s="7">
        <f t="shared" si="11"/>
        <v>43598</v>
      </c>
      <c r="C137" s="9" t="b">
        <f t="shared" si="8"/>
        <v>0</v>
      </c>
      <c r="D137" s="9" t="b">
        <f t="shared" si="9"/>
        <v>0</v>
      </c>
      <c r="E137" s="7">
        <f t="shared" si="10"/>
        <v>43598</v>
      </c>
      <c r="F137" s="48"/>
    </row>
    <row r="138" spans="2:6" x14ac:dyDescent="0.25">
      <c r="B138" s="7">
        <f t="shared" si="11"/>
        <v>43599</v>
      </c>
      <c r="C138" s="9" t="b">
        <f t="shared" si="8"/>
        <v>0</v>
      </c>
      <c r="D138" s="9" t="b">
        <f t="shared" si="9"/>
        <v>0</v>
      </c>
      <c r="E138" s="7">
        <f t="shared" si="10"/>
        <v>43599</v>
      </c>
      <c r="F138" s="48"/>
    </row>
    <row r="139" spans="2:6" x14ac:dyDescent="0.25">
      <c r="B139" s="7">
        <f t="shared" si="11"/>
        <v>43600</v>
      </c>
      <c r="C139" s="9" t="b">
        <f t="shared" si="8"/>
        <v>0</v>
      </c>
      <c r="D139" s="9" t="b">
        <f t="shared" si="9"/>
        <v>0</v>
      </c>
      <c r="E139" s="7">
        <f t="shared" si="10"/>
        <v>43600</v>
      </c>
      <c r="F139" s="48"/>
    </row>
    <row r="140" spans="2:6" x14ac:dyDescent="0.25">
      <c r="B140" s="7">
        <f t="shared" si="11"/>
        <v>43601</v>
      </c>
      <c r="C140" s="9" t="b">
        <f t="shared" si="8"/>
        <v>0</v>
      </c>
      <c r="D140" s="9" t="b">
        <f t="shared" si="9"/>
        <v>0</v>
      </c>
      <c r="E140" s="7">
        <f t="shared" si="10"/>
        <v>43601</v>
      </c>
      <c r="F140" s="48"/>
    </row>
    <row r="141" spans="2:6" x14ac:dyDescent="0.25">
      <c r="B141" s="7">
        <f t="shared" si="11"/>
        <v>43602</v>
      </c>
      <c r="C141" s="9" t="b">
        <f t="shared" si="8"/>
        <v>0</v>
      </c>
      <c r="D141" s="9" t="b">
        <f t="shared" si="9"/>
        <v>0</v>
      </c>
      <c r="E141" s="7">
        <f t="shared" si="10"/>
        <v>43602</v>
      </c>
      <c r="F141" s="48"/>
    </row>
    <row r="142" spans="2:6" x14ac:dyDescent="0.25">
      <c r="B142" s="7">
        <f t="shared" si="11"/>
        <v>43603</v>
      </c>
      <c r="C142" s="9" t="b">
        <f t="shared" si="8"/>
        <v>1</v>
      </c>
      <c r="D142" s="9" t="b">
        <f t="shared" si="9"/>
        <v>0</v>
      </c>
      <c r="E142" s="7" t="b">
        <f t="shared" si="10"/>
        <v>0</v>
      </c>
      <c r="F142" s="48"/>
    </row>
    <row r="143" spans="2:6" x14ac:dyDescent="0.25">
      <c r="B143" s="7">
        <f t="shared" si="11"/>
        <v>43604</v>
      </c>
      <c r="C143" s="9" t="b">
        <f t="shared" si="8"/>
        <v>1</v>
      </c>
      <c r="D143" s="9" t="b">
        <f t="shared" si="9"/>
        <v>0</v>
      </c>
      <c r="E143" s="7" t="b">
        <f t="shared" si="10"/>
        <v>0</v>
      </c>
      <c r="F143" s="48"/>
    </row>
    <row r="144" spans="2:6" x14ac:dyDescent="0.25">
      <c r="B144" s="7">
        <f t="shared" si="11"/>
        <v>43605</v>
      </c>
      <c r="C144" s="9" t="b">
        <f t="shared" si="8"/>
        <v>0</v>
      </c>
      <c r="D144" s="9" t="b">
        <f t="shared" si="9"/>
        <v>0</v>
      </c>
      <c r="E144" s="7">
        <f t="shared" si="10"/>
        <v>43605</v>
      </c>
      <c r="F144" s="48"/>
    </row>
    <row r="145" spans="2:6" x14ac:dyDescent="0.25">
      <c r="B145" s="7">
        <f t="shared" si="11"/>
        <v>43606</v>
      </c>
      <c r="C145" s="9" t="b">
        <f t="shared" si="8"/>
        <v>0</v>
      </c>
      <c r="D145" s="9" t="b">
        <f t="shared" si="9"/>
        <v>0</v>
      </c>
      <c r="E145" s="7">
        <f t="shared" si="10"/>
        <v>43606</v>
      </c>
      <c r="F145" s="48"/>
    </row>
    <row r="146" spans="2:6" x14ac:dyDescent="0.25">
      <c r="B146" s="7">
        <f t="shared" si="11"/>
        <v>43607</v>
      </c>
      <c r="C146" s="9" t="b">
        <f t="shared" si="8"/>
        <v>0</v>
      </c>
      <c r="D146" s="9" t="b">
        <f t="shared" si="9"/>
        <v>0</v>
      </c>
      <c r="E146" s="7">
        <f t="shared" si="10"/>
        <v>43607</v>
      </c>
      <c r="F146" s="48"/>
    </row>
    <row r="147" spans="2:6" x14ac:dyDescent="0.25">
      <c r="B147" s="7">
        <f t="shared" si="11"/>
        <v>43608</v>
      </c>
      <c r="C147" s="9" t="b">
        <f t="shared" si="8"/>
        <v>0</v>
      </c>
      <c r="D147" s="9" t="b">
        <f t="shared" si="9"/>
        <v>0</v>
      </c>
      <c r="E147" s="7">
        <f t="shared" si="10"/>
        <v>43608</v>
      </c>
      <c r="F147" s="48"/>
    </row>
    <row r="148" spans="2:6" x14ac:dyDescent="0.25">
      <c r="B148" s="7">
        <f t="shared" si="11"/>
        <v>43609</v>
      </c>
      <c r="C148" s="9" t="b">
        <f t="shared" si="8"/>
        <v>0</v>
      </c>
      <c r="D148" s="9" t="b">
        <f t="shared" si="9"/>
        <v>0</v>
      </c>
      <c r="E148" s="7">
        <f t="shared" si="10"/>
        <v>43609</v>
      </c>
      <c r="F148" s="48"/>
    </row>
    <row r="149" spans="2:6" x14ac:dyDescent="0.25">
      <c r="B149" s="7">
        <f t="shared" si="11"/>
        <v>43610</v>
      </c>
      <c r="C149" s="9" t="b">
        <f t="shared" si="8"/>
        <v>1</v>
      </c>
      <c r="D149" s="9" t="b">
        <f t="shared" si="9"/>
        <v>0</v>
      </c>
      <c r="E149" s="7" t="b">
        <f t="shared" si="10"/>
        <v>0</v>
      </c>
      <c r="F149" s="48"/>
    </row>
    <row r="150" spans="2:6" x14ac:dyDescent="0.25">
      <c r="B150" s="7">
        <f t="shared" si="11"/>
        <v>43611</v>
      </c>
      <c r="C150" s="9" t="b">
        <f t="shared" si="8"/>
        <v>1</v>
      </c>
      <c r="D150" s="9" t="b">
        <f t="shared" si="9"/>
        <v>0</v>
      </c>
      <c r="E150" s="7" t="b">
        <f t="shared" si="10"/>
        <v>0</v>
      </c>
      <c r="F150" s="48"/>
    </row>
    <row r="151" spans="2:6" x14ac:dyDescent="0.25">
      <c r="B151" s="7">
        <f t="shared" si="11"/>
        <v>43612</v>
      </c>
      <c r="C151" s="9" t="b">
        <f t="shared" si="8"/>
        <v>0</v>
      </c>
      <c r="D151" s="9" t="b">
        <f t="shared" si="9"/>
        <v>0</v>
      </c>
      <c r="E151" s="7">
        <f t="shared" si="10"/>
        <v>43612</v>
      </c>
      <c r="F151" s="48"/>
    </row>
    <row r="152" spans="2:6" x14ac:dyDescent="0.25">
      <c r="B152" s="7">
        <f t="shared" si="11"/>
        <v>43613</v>
      </c>
      <c r="C152" s="9" t="b">
        <f t="shared" si="8"/>
        <v>0</v>
      </c>
      <c r="D152" s="9" t="b">
        <f t="shared" si="9"/>
        <v>0</v>
      </c>
      <c r="E152" s="7">
        <f t="shared" si="10"/>
        <v>43613</v>
      </c>
      <c r="F152" s="48"/>
    </row>
    <row r="153" spans="2:6" x14ac:dyDescent="0.25">
      <c r="B153" s="7">
        <f t="shared" si="11"/>
        <v>43614</v>
      </c>
      <c r="C153" s="9" t="b">
        <f t="shared" si="8"/>
        <v>0</v>
      </c>
      <c r="D153" s="9" t="b">
        <f t="shared" si="9"/>
        <v>0</v>
      </c>
      <c r="E153" s="7">
        <f t="shared" si="10"/>
        <v>43614</v>
      </c>
      <c r="F153" s="48"/>
    </row>
    <row r="154" spans="2:6" x14ac:dyDescent="0.25">
      <c r="B154" s="7">
        <f t="shared" si="11"/>
        <v>43615</v>
      </c>
      <c r="C154" s="9" t="b">
        <f t="shared" si="8"/>
        <v>0</v>
      </c>
      <c r="D154" s="9" t="b">
        <f t="shared" si="9"/>
        <v>0</v>
      </c>
      <c r="E154" s="7">
        <f t="shared" si="10"/>
        <v>43615</v>
      </c>
      <c r="F154" s="48"/>
    </row>
    <row r="155" spans="2:6" x14ac:dyDescent="0.25">
      <c r="B155" s="7">
        <f t="shared" si="11"/>
        <v>43616</v>
      </c>
      <c r="C155" s="9" t="b">
        <f t="shared" si="8"/>
        <v>0</v>
      </c>
      <c r="D155" s="9" t="b">
        <f t="shared" si="9"/>
        <v>0</v>
      </c>
      <c r="E155" s="7">
        <f t="shared" si="10"/>
        <v>43616</v>
      </c>
      <c r="F155" s="48"/>
    </row>
    <row r="156" spans="2:6" x14ac:dyDescent="0.25">
      <c r="B156" s="7">
        <f t="shared" si="11"/>
        <v>43617</v>
      </c>
      <c r="C156" s="9" t="b">
        <f t="shared" si="8"/>
        <v>1</v>
      </c>
      <c r="D156" s="9" t="b">
        <f t="shared" si="9"/>
        <v>0</v>
      </c>
      <c r="E156" s="7" t="b">
        <f t="shared" si="10"/>
        <v>0</v>
      </c>
      <c r="F156" s="48"/>
    </row>
    <row r="157" spans="2:6" x14ac:dyDescent="0.25">
      <c r="B157" s="7">
        <f t="shared" si="11"/>
        <v>43618</v>
      </c>
      <c r="C157" s="9" t="b">
        <f t="shared" si="8"/>
        <v>1</v>
      </c>
      <c r="D157" s="9" t="b">
        <f t="shared" si="9"/>
        <v>0</v>
      </c>
      <c r="E157" s="7" t="b">
        <f t="shared" si="10"/>
        <v>0</v>
      </c>
      <c r="F157" s="48"/>
    </row>
    <row r="158" spans="2:6" x14ac:dyDescent="0.25">
      <c r="B158" s="7">
        <f t="shared" si="11"/>
        <v>43619</v>
      </c>
      <c r="C158" s="9" t="b">
        <f t="shared" si="8"/>
        <v>0</v>
      </c>
      <c r="D158" s="9" t="b">
        <f t="shared" si="9"/>
        <v>0</v>
      </c>
      <c r="E158" s="7">
        <f t="shared" si="10"/>
        <v>43619</v>
      </c>
      <c r="F158" s="48"/>
    </row>
    <row r="159" spans="2:6" x14ac:dyDescent="0.25">
      <c r="B159" s="7">
        <f t="shared" si="11"/>
        <v>43620</v>
      </c>
      <c r="C159" s="9" t="b">
        <f t="shared" si="8"/>
        <v>0</v>
      </c>
      <c r="D159" s="9" t="b">
        <f t="shared" si="9"/>
        <v>0</v>
      </c>
      <c r="E159" s="7">
        <f t="shared" si="10"/>
        <v>43620</v>
      </c>
      <c r="F159" s="48"/>
    </row>
    <row r="160" spans="2:6" x14ac:dyDescent="0.25">
      <c r="B160" s="7">
        <f t="shared" si="11"/>
        <v>43621</v>
      </c>
      <c r="C160" s="9" t="b">
        <f t="shared" si="8"/>
        <v>0</v>
      </c>
      <c r="D160" s="9" t="b">
        <f t="shared" si="9"/>
        <v>0</v>
      </c>
      <c r="E160" s="7">
        <f t="shared" si="10"/>
        <v>43621</v>
      </c>
      <c r="F160" s="48"/>
    </row>
    <row r="161" spans="2:6" x14ac:dyDescent="0.25">
      <c r="B161" s="7">
        <f t="shared" si="11"/>
        <v>43622</v>
      </c>
      <c r="C161" s="9" t="b">
        <f t="shared" si="8"/>
        <v>0</v>
      </c>
      <c r="D161" s="9" t="b">
        <f t="shared" si="9"/>
        <v>0</v>
      </c>
      <c r="E161" s="7">
        <f t="shared" si="10"/>
        <v>43622</v>
      </c>
      <c r="F161" s="48"/>
    </row>
    <row r="162" spans="2:6" x14ac:dyDescent="0.25">
      <c r="B162" s="7">
        <f t="shared" si="11"/>
        <v>43623</v>
      </c>
      <c r="C162" s="9" t="b">
        <f t="shared" si="8"/>
        <v>0</v>
      </c>
      <c r="D162" s="9" t="b">
        <f t="shared" si="9"/>
        <v>0</v>
      </c>
      <c r="E162" s="7">
        <f t="shared" si="10"/>
        <v>43623</v>
      </c>
      <c r="F162" s="48"/>
    </row>
    <row r="163" spans="2:6" x14ac:dyDescent="0.25">
      <c r="B163" s="7">
        <f t="shared" si="11"/>
        <v>43624</v>
      </c>
      <c r="C163" s="9" t="b">
        <f t="shared" si="8"/>
        <v>1</v>
      </c>
      <c r="D163" s="9" t="b">
        <f t="shared" si="9"/>
        <v>0</v>
      </c>
      <c r="E163" s="7" t="b">
        <f t="shared" si="10"/>
        <v>0</v>
      </c>
      <c r="F163" s="48"/>
    </row>
    <row r="164" spans="2:6" x14ac:dyDescent="0.25">
      <c r="B164" s="7">
        <f t="shared" si="11"/>
        <v>43625</v>
      </c>
      <c r="C164" s="9" t="b">
        <f t="shared" si="8"/>
        <v>1</v>
      </c>
      <c r="D164" s="9" t="b">
        <f t="shared" si="9"/>
        <v>0</v>
      </c>
      <c r="E164" s="7" t="b">
        <f t="shared" si="10"/>
        <v>0</v>
      </c>
      <c r="F164" s="48"/>
    </row>
    <row r="165" spans="2:6" x14ac:dyDescent="0.25">
      <c r="B165" s="7">
        <f t="shared" si="11"/>
        <v>43626</v>
      </c>
      <c r="C165" s="9" t="b">
        <f t="shared" si="8"/>
        <v>0</v>
      </c>
      <c r="D165" s="9" t="b">
        <f t="shared" si="9"/>
        <v>0</v>
      </c>
      <c r="E165" s="7">
        <f t="shared" si="10"/>
        <v>43626</v>
      </c>
      <c r="F165" s="48"/>
    </row>
    <row r="166" spans="2:6" x14ac:dyDescent="0.25">
      <c r="B166" s="7">
        <f t="shared" si="11"/>
        <v>43627</v>
      </c>
      <c r="C166" s="9" t="b">
        <f t="shared" si="8"/>
        <v>0</v>
      </c>
      <c r="D166" s="9" t="b">
        <f t="shared" si="9"/>
        <v>0</v>
      </c>
      <c r="E166" s="7">
        <f t="shared" si="10"/>
        <v>43627</v>
      </c>
      <c r="F166" s="48"/>
    </row>
    <row r="167" spans="2:6" x14ac:dyDescent="0.25">
      <c r="B167" s="7">
        <f t="shared" si="11"/>
        <v>43628</v>
      </c>
      <c r="C167" s="9" t="b">
        <f t="shared" si="8"/>
        <v>0</v>
      </c>
      <c r="D167" s="9" t="b">
        <f t="shared" si="9"/>
        <v>0</v>
      </c>
      <c r="E167" s="7">
        <f t="shared" si="10"/>
        <v>43628</v>
      </c>
      <c r="F167" s="48"/>
    </row>
    <row r="168" spans="2:6" x14ac:dyDescent="0.25">
      <c r="B168" s="7">
        <f t="shared" si="11"/>
        <v>43629</v>
      </c>
      <c r="C168" s="9" t="b">
        <f t="shared" si="8"/>
        <v>0</v>
      </c>
      <c r="D168" s="9" t="b">
        <f t="shared" si="9"/>
        <v>0</v>
      </c>
      <c r="E168" s="7">
        <f t="shared" si="10"/>
        <v>43629</v>
      </c>
      <c r="F168" s="48"/>
    </row>
    <row r="169" spans="2:6" x14ac:dyDescent="0.25">
      <c r="B169" s="7">
        <f t="shared" si="11"/>
        <v>43630</v>
      </c>
      <c r="C169" s="9" t="b">
        <f t="shared" si="8"/>
        <v>0</v>
      </c>
      <c r="D169" s="9" t="b">
        <f t="shared" si="9"/>
        <v>0</v>
      </c>
      <c r="E169" s="7">
        <f t="shared" si="10"/>
        <v>43630</v>
      </c>
      <c r="F169" s="48"/>
    </row>
    <row r="170" spans="2:6" x14ac:dyDescent="0.25">
      <c r="B170" s="7">
        <f t="shared" si="11"/>
        <v>43631</v>
      </c>
      <c r="C170" s="9" t="b">
        <f t="shared" si="8"/>
        <v>1</v>
      </c>
      <c r="D170" s="9" t="b">
        <f t="shared" si="9"/>
        <v>0</v>
      </c>
      <c r="E170" s="7" t="b">
        <f t="shared" si="10"/>
        <v>0</v>
      </c>
      <c r="F170" s="48"/>
    </row>
    <row r="171" spans="2:6" x14ac:dyDescent="0.25">
      <c r="B171" s="7">
        <f t="shared" si="11"/>
        <v>43632</v>
      </c>
      <c r="C171" s="9" t="b">
        <f t="shared" si="8"/>
        <v>1</v>
      </c>
      <c r="D171" s="9" t="b">
        <f t="shared" si="9"/>
        <v>0</v>
      </c>
      <c r="E171" s="7" t="b">
        <f t="shared" si="10"/>
        <v>0</v>
      </c>
      <c r="F171" s="48"/>
    </row>
    <row r="172" spans="2:6" x14ac:dyDescent="0.25">
      <c r="B172" s="7">
        <f t="shared" si="11"/>
        <v>43633</v>
      </c>
      <c r="C172" s="9" t="b">
        <f t="shared" si="8"/>
        <v>0</v>
      </c>
      <c r="D172" s="9" t="b">
        <f t="shared" si="9"/>
        <v>0</v>
      </c>
      <c r="E172" s="7">
        <f t="shared" si="10"/>
        <v>43633</v>
      </c>
      <c r="F172" s="48"/>
    </row>
    <row r="173" spans="2:6" x14ac:dyDescent="0.25">
      <c r="B173" s="7">
        <f t="shared" si="11"/>
        <v>43634</v>
      </c>
      <c r="C173" s="9" t="b">
        <f t="shared" si="8"/>
        <v>0</v>
      </c>
      <c r="D173" s="9" t="b">
        <f t="shared" si="9"/>
        <v>0</v>
      </c>
      <c r="E173" s="7">
        <f t="shared" si="10"/>
        <v>43634</v>
      </c>
      <c r="F173" s="48"/>
    </row>
    <row r="174" spans="2:6" x14ac:dyDescent="0.25">
      <c r="B174" s="7">
        <f t="shared" si="11"/>
        <v>43635</v>
      </c>
      <c r="C174" s="9" t="b">
        <f t="shared" si="8"/>
        <v>0</v>
      </c>
      <c r="D174" s="9" t="b">
        <f t="shared" si="9"/>
        <v>0</v>
      </c>
      <c r="E174" s="7">
        <f t="shared" si="10"/>
        <v>43635</v>
      </c>
      <c r="F174" s="48"/>
    </row>
    <row r="175" spans="2:6" x14ac:dyDescent="0.25">
      <c r="B175" s="7">
        <f t="shared" si="11"/>
        <v>43636</v>
      </c>
      <c r="C175" s="9" t="b">
        <f t="shared" si="8"/>
        <v>0</v>
      </c>
      <c r="D175" s="9" t="b">
        <f t="shared" si="9"/>
        <v>0</v>
      </c>
      <c r="E175" s="7">
        <f t="shared" si="10"/>
        <v>43636</v>
      </c>
      <c r="F175" s="48"/>
    </row>
    <row r="176" spans="2:6" x14ac:dyDescent="0.25">
      <c r="B176" s="7">
        <f t="shared" si="11"/>
        <v>43637</v>
      </c>
      <c r="C176" s="9" t="b">
        <f t="shared" si="8"/>
        <v>0</v>
      </c>
      <c r="D176" s="9" t="b">
        <f t="shared" si="9"/>
        <v>0</v>
      </c>
      <c r="E176" s="7">
        <f t="shared" si="10"/>
        <v>43637</v>
      </c>
      <c r="F176" s="48"/>
    </row>
    <row r="177" spans="2:6" x14ac:dyDescent="0.25">
      <c r="B177" s="7">
        <f t="shared" si="11"/>
        <v>43638</v>
      </c>
      <c r="C177" s="9" t="b">
        <f t="shared" si="8"/>
        <v>1</v>
      </c>
      <c r="D177" s="9" t="b">
        <f t="shared" si="9"/>
        <v>0</v>
      </c>
      <c r="E177" s="7" t="b">
        <f t="shared" si="10"/>
        <v>0</v>
      </c>
      <c r="F177" s="48"/>
    </row>
    <row r="178" spans="2:6" x14ac:dyDescent="0.25">
      <c r="B178" s="7">
        <f t="shared" si="11"/>
        <v>43639</v>
      </c>
      <c r="C178" s="9" t="b">
        <f t="shared" si="8"/>
        <v>1</v>
      </c>
      <c r="D178" s="9" t="b">
        <f t="shared" si="9"/>
        <v>0</v>
      </c>
      <c r="E178" s="7" t="b">
        <f t="shared" si="10"/>
        <v>0</v>
      </c>
      <c r="F178" s="48"/>
    </row>
    <row r="179" spans="2:6" x14ac:dyDescent="0.25">
      <c r="B179" s="7">
        <f t="shared" si="11"/>
        <v>43640</v>
      </c>
      <c r="C179" s="9" t="b">
        <f t="shared" si="8"/>
        <v>0</v>
      </c>
      <c r="D179" s="9" t="b">
        <f t="shared" si="9"/>
        <v>0</v>
      </c>
      <c r="E179" s="7">
        <f t="shared" si="10"/>
        <v>43640</v>
      </c>
      <c r="F179" s="48"/>
    </row>
    <row r="180" spans="2:6" x14ac:dyDescent="0.25">
      <c r="B180" s="7">
        <f t="shared" si="11"/>
        <v>43641</v>
      </c>
      <c r="C180" s="9" t="b">
        <f t="shared" si="8"/>
        <v>0</v>
      </c>
      <c r="D180" s="9" t="b">
        <f t="shared" si="9"/>
        <v>0</v>
      </c>
      <c r="E180" s="7">
        <f t="shared" si="10"/>
        <v>43641</v>
      </c>
      <c r="F180" s="48"/>
    </row>
    <row r="181" spans="2:6" x14ac:dyDescent="0.25">
      <c r="B181" s="7">
        <f t="shared" si="11"/>
        <v>43642</v>
      </c>
      <c r="C181" s="9" t="b">
        <f t="shared" si="8"/>
        <v>0</v>
      </c>
      <c r="D181" s="9" t="b">
        <f t="shared" si="9"/>
        <v>0</v>
      </c>
      <c r="E181" s="7">
        <f t="shared" si="10"/>
        <v>43642</v>
      </c>
      <c r="F181" s="48"/>
    </row>
    <row r="182" spans="2:6" x14ac:dyDescent="0.25">
      <c r="B182" s="7">
        <f t="shared" si="11"/>
        <v>43643</v>
      </c>
      <c r="C182" s="9" t="b">
        <f t="shared" si="8"/>
        <v>0</v>
      </c>
      <c r="D182" s="9" t="b">
        <f t="shared" si="9"/>
        <v>0</v>
      </c>
      <c r="E182" s="7">
        <f t="shared" si="10"/>
        <v>43643</v>
      </c>
      <c r="F182" s="48"/>
    </row>
    <row r="183" spans="2:6" x14ac:dyDescent="0.25">
      <c r="B183" s="7">
        <f t="shared" si="11"/>
        <v>43644</v>
      </c>
      <c r="C183" s="9" t="b">
        <f t="shared" si="8"/>
        <v>0</v>
      </c>
      <c r="D183" s="9" t="b">
        <f t="shared" si="9"/>
        <v>0</v>
      </c>
      <c r="E183" s="7">
        <f t="shared" si="10"/>
        <v>43644</v>
      </c>
      <c r="F183" s="48"/>
    </row>
    <row r="184" spans="2:6" x14ac:dyDescent="0.25">
      <c r="B184" s="7">
        <f t="shared" si="11"/>
        <v>43645</v>
      </c>
      <c r="C184" s="9" t="b">
        <f t="shared" si="8"/>
        <v>1</v>
      </c>
      <c r="D184" s="9" t="b">
        <f t="shared" si="9"/>
        <v>0</v>
      </c>
      <c r="E184" s="7" t="b">
        <f t="shared" si="10"/>
        <v>0</v>
      </c>
      <c r="F184" s="48"/>
    </row>
    <row r="185" spans="2:6" x14ac:dyDescent="0.25">
      <c r="B185" s="7">
        <f t="shared" si="11"/>
        <v>43646</v>
      </c>
      <c r="C185" s="9" t="b">
        <f t="shared" si="8"/>
        <v>1</v>
      </c>
      <c r="D185" s="9" t="b">
        <f t="shared" si="9"/>
        <v>0</v>
      </c>
      <c r="E185" s="7" t="b">
        <f t="shared" si="10"/>
        <v>0</v>
      </c>
      <c r="F185" s="48"/>
    </row>
    <row r="186" spans="2:6" x14ac:dyDescent="0.25">
      <c r="B186" s="7">
        <f t="shared" si="11"/>
        <v>43647</v>
      </c>
      <c r="C186" s="9" t="b">
        <f t="shared" si="8"/>
        <v>0</v>
      </c>
      <c r="D186" s="9" t="b">
        <f t="shared" si="9"/>
        <v>0</v>
      </c>
      <c r="E186" s="7">
        <f t="shared" si="10"/>
        <v>43647</v>
      </c>
      <c r="F186" s="48"/>
    </row>
    <row r="187" spans="2:6" x14ac:dyDescent="0.25">
      <c r="B187" s="7">
        <f t="shared" si="11"/>
        <v>43648</v>
      </c>
      <c r="C187" s="9" t="b">
        <f t="shared" si="8"/>
        <v>0</v>
      </c>
      <c r="D187" s="9" t="b">
        <f t="shared" si="9"/>
        <v>0</v>
      </c>
      <c r="E187" s="7">
        <f t="shared" si="10"/>
        <v>43648</v>
      </c>
      <c r="F187" s="48"/>
    </row>
    <row r="188" spans="2:6" x14ac:dyDescent="0.25">
      <c r="B188" s="7">
        <f t="shared" si="11"/>
        <v>43649</v>
      </c>
      <c r="C188" s="9" t="b">
        <f t="shared" si="8"/>
        <v>0</v>
      </c>
      <c r="D188" s="9" t="b">
        <f t="shared" si="9"/>
        <v>0</v>
      </c>
      <c r="E188" s="7">
        <f t="shared" si="10"/>
        <v>43649</v>
      </c>
      <c r="F188" s="48"/>
    </row>
    <row r="189" spans="2:6" x14ac:dyDescent="0.25">
      <c r="B189" s="7">
        <f t="shared" si="11"/>
        <v>43650</v>
      </c>
      <c r="C189" s="9" t="b">
        <f t="shared" si="8"/>
        <v>0</v>
      </c>
      <c r="D189" s="9" t="b">
        <f t="shared" si="9"/>
        <v>0</v>
      </c>
      <c r="E189" s="7">
        <f t="shared" si="10"/>
        <v>43650</v>
      </c>
      <c r="F189" s="48"/>
    </row>
    <row r="190" spans="2:6" x14ac:dyDescent="0.25">
      <c r="B190" s="7">
        <f t="shared" si="11"/>
        <v>43651</v>
      </c>
      <c r="C190" s="9" t="b">
        <f t="shared" si="8"/>
        <v>0</v>
      </c>
      <c r="D190" s="9" t="b">
        <f t="shared" si="9"/>
        <v>0</v>
      </c>
      <c r="E190" s="7">
        <f t="shared" si="10"/>
        <v>43651</v>
      </c>
      <c r="F190" s="48"/>
    </row>
    <row r="191" spans="2:6" x14ac:dyDescent="0.25">
      <c r="B191" s="7">
        <f t="shared" si="11"/>
        <v>43652</v>
      </c>
      <c r="C191" s="9" t="b">
        <f t="shared" si="8"/>
        <v>1</v>
      </c>
      <c r="D191" s="9" t="b">
        <f t="shared" si="9"/>
        <v>0</v>
      </c>
      <c r="E191" s="7" t="b">
        <f t="shared" si="10"/>
        <v>0</v>
      </c>
      <c r="F191" s="48"/>
    </row>
    <row r="192" spans="2:6" x14ac:dyDescent="0.25">
      <c r="B192" s="7">
        <f t="shared" si="11"/>
        <v>43653</v>
      </c>
      <c r="C192" s="9" t="b">
        <f t="shared" si="8"/>
        <v>1</v>
      </c>
      <c r="D192" s="9" t="b">
        <f t="shared" si="9"/>
        <v>0</v>
      </c>
      <c r="E192" s="7" t="b">
        <f t="shared" si="10"/>
        <v>0</v>
      </c>
      <c r="F192" s="48"/>
    </row>
    <row r="193" spans="2:6" x14ac:dyDescent="0.25">
      <c r="B193" s="7">
        <f t="shared" si="11"/>
        <v>43654</v>
      </c>
      <c r="C193" s="9" t="b">
        <f t="shared" si="8"/>
        <v>0</v>
      </c>
      <c r="D193" s="9" t="b">
        <f t="shared" si="9"/>
        <v>0</v>
      </c>
      <c r="E193" s="7">
        <f t="shared" si="10"/>
        <v>43654</v>
      </c>
      <c r="F193" s="48"/>
    </row>
    <row r="194" spans="2:6" x14ac:dyDescent="0.25">
      <c r="B194" s="7">
        <f t="shared" si="11"/>
        <v>43655</v>
      </c>
      <c r="C194" s="9" t="b">
        <f t="shared" si="8"/>
        <v>0</v>
      </c>
      <c r="D194" s="9" t="b">
        <f t="shared" si="9"/>
        <v>0</v>
      </c>
      <c r="E194" s="7">
        <f t="shared" si="10"/>
        <v>43655</v>
      </c>
      <c r="F194" s="48"/>
    </row>
    <row r="195" spans="2:6" x14ac:dyDescent="0.25">
      <c r="B195" s="7">
        <f t="shared" si="11"/>
        <v>43656</v>
      </c>
      <c r="C195" s="9" t="b">
        <f t="shared" si="8"/>
        <v>0</v>
      </c>
      <c r="D195" s="9" t="b">
        <f t="shared" si="9"/>
        <v>0</v>
      </c>
      <c r="E195" s="7">
        <f t="shared" si="10"/>
        <v>43656</v>
      </c>
      <c r="F195" s="48"/>
    </row>
    <row r="196" spans="2:6" x14ac:dyDescent="0.25">
      <c r="B196" s="7">
        <f t="shared" si="11"/>
        <v>43657</v>
      </c>
      <c r="C196" s="9" t="b">
        <f t="shared" si="8"/>
        <v>0</v>
      </c>
      <c r="D196" s="9" t="b">
        <f t="shared" si="9"/>
        <v>0</v>
      </c>
      <c r="E196" s="7">
        <f t="shared" si="10"/>
        <v>43657</v>
      </c>
      <c r="F196" s="48"/>
    </row>
    <row r="197" spans="2:6" x14ac:dyDescent="0.25">
      <c r="B197" s="7">
        <f t="shared" si="11"/>
        <v>43658</v>
      </c>
      <c r="C197" s="9" t="b">
        <f t="shared" ref="C197:C260" si="12">IF(WEEKDAY(B197,2)&gt;5,TRUE,FALSE)</f>
        <v>0</v>
      </c>
      <c r="D197" s="9" t="b">
        <f t="shared" ref="D197:D260" si="13">IF(TYPE(VLOOKUP(B197,Holiday_Dates,1,0))&lt;&gt;1,FALSE,TRUE)</f>
        <v>0</v>
      </c>
      <c r="E197" s="7">
        <f t="shared" ref="E197:E260" si="14">IF(OR(C197,D197),FALSE,B197)</f>
        <v>43658</v>
      </c>
      <c r="F197" s="48"/>
    </row>
    <row r="198" spans="2:6" x14ac:dyDescent="0.25">
      <c r="B198" s="7">
        <f t="shared" ref="B198:B261" si="15">B197+1</f>
        <v>43659</v>
      </c>
      <c r="C198" s="9" t="b">
        <f t="shared" si="12"/>
        <v>1</v>
      </c>
      <c r="D198" s="9" t="b">
        <f t="shared" si="13"/>
        <v>0</v>
      </c>
      <c r="E198" s="7" t="b">
        <f t="shared" si="14"/>
        <v>0</v>
      </c>
      <c r="F198" s="48"/>
    </row>
    <row r="199" spans="2:6" x14ac:dyDescent="0.25">
      <c r="B199" s="7">
        <f t="shared" si="15"/>
        <v>43660</v>
      </c>
      <c r="C199" s="9" t="b">
        <f t="shared" si="12"/>
        <v>1</v>
      </c>
      <c r="D199" s="9" t="b">
        <f t="shared" si="13"/>
        <v>0</v>
      </c>
      <c r="E199" s="7" t="b">
        <f t="shared" si="14"/>
        <v>0</v>
      </c>
      <c r="F199" s="48"/>
    </row>
    <row r="200" spans="2:6" x14ac:dyDescent="0.25">
      <c r="B200" s="7">
        <f t="shared" si="15"/>
        <v>43661</v>
      </c>
      <c r="C200" s="9" t="b">
        <f t="shared" si="12"/>
        <v>0</v>
      </c>
      <c r="D200" s="9" t="b">
        <f t="shared" si="13"/>
        <v>0</v>
      </c>
      <c r="E200" s="7">
        <f t="shared" si="14"/>
        <v>43661</v>
      </c>
      <c r="F200" s="48"/>
    </row>
    <row r="201" spans="2:6" x14ac:dyDescent="0.25">
      <c r="B201" s="7">
        <f t="shared" si="15"/>
        <v>43662</v>
      </c>
      <c r="C201" s="9" t="b">
        <f t="shared" si="12"/>
        <v>0</v>
      </c>
      <c r="D201" s="9" t="b">
        <f t="shared" si="13"/>
        <v>0</v>
      </c>
      <c r="E201" s="7">
        <f t="shared" si="14"/>
        <v>43662</v>
      </c>
      <c r="F201" s="48"/>
    </row>
    <row r="202" spans="2:6" x14ac:dyDescent="0.25">
      <c r="B202" s="7">
        <f t="shared" si="15"/>
        <v>43663</v>
      </c>
      <c r="C202" s="9" t="b">
        <f t="shared" si="12"/>
        <v>0</v>
      </c>
      <c r="D202" s="9" t="b">
        <f t="shared" si="13"/>
        <v>0</v>
      </c>
      <c r="E202" s="7">
        <f t="shared" si="14"/>
        <v>43663</v>
      </c>
      <c r="F202" s="48"/>
    </row>
    <row r="203" spans="2:6" x14ac:dyDescent="0.25">
      <c r="B203" s="7">
        <f t="shared" si="15"/>
        <v>43664</v>
      </c>
      <c r="C203" s="9" t="b">
        <f t="shared" si="12"/>
        <v>0</v>
      </c>
      <c r="D203" s="9" t="b">
        <f t="shared" si="13"/>
        <v>0</v>
      </c>
      <c r="E203" s="7">
        <f t="shared" si="14"/>
        <v>43664</v>
      </c>
      <c r="F203" s="48"/>
    </row>
    <row r="204" spans="2:6" x14ac:dyDescent="0.25">
      <c r="B204" s="7">
        <f t="shared" si="15"/>
        <v>43665</v>
      </c>
      <c r="C204" s="9" t="b">
        <f t="shared" si="12"/>
        <v>0</v>
      </c>
      <c r="D204" s="9" t="b">
        <f t="shared" si="13"/>
        <v>0</v>
      </c>
      <c r="E204" s="7">
        <f t="shared" si="14"/>
        <v>43665</v>
      </c>
      <c r="F204" s="48"/>
    </row>
    <row r="205" spans="2:6" x14ac:dyDescent="0.25">
      <c r="B205" s="7">
        <f t="shared" si="15"/>
        <v>43666</v>
      </c>
      <c r="C205" s="9" t="b">
        <f t="shared" si="12"/>
        <v>1</v>
      </c>
      <c r="D205" s="9" t="b">
        <f t="shared" si="13"/>
        <v>0</v>
      </c>
      <c r="E205" s="7" t="b">
        <f t="shared" si="14"/>
        <v>0</v>
      </c>
      <c r="F205" s="48"/>
    </row>
    <row r="206" spans="2:6" x14ac:dyDescent="0.25">
      <c r="B206" s="7">
        <f t="shared" si="15"/>
        <v>43667</v>
      </c>
      <c r="C206" s="9" t="b">
        <f t="shared" si="12"/>
        <v>1</v>
      </c>
      <c r="D206" s="9" t="b">
        <f t="shared" si="13"/>
        <v>0</v>
      </c>
      <c r="E206" s="7" t="b">
        <f t="shared" si="14"/>
        <v>0</v>
      </c>
      <c r="F206" s="48"/>
    </row>
    <row r="207" spans="2:6" x14ac:dyDescent="0.25">
      <c r="B207" s="7">
        <f t="shared" si="15"/>
        <v>43668</v>
      </c>
      <c r="C207" s="9" t="b">
        <f t="shared" si="12"/>
        <v>0</v>
      </c>
      <c r="D207" s="9" t="b">
        <f t="shared" si="13"/>
        <v>0</v>
      </c>
      <c r="E207" s="7">
        <f t="shared" si="14"/>
        <v>43668</v>
      </c>
      <c r="F207" s="48"/>
    </row>
    <row r="208" spans="2:6" x14ac:dyDescent="0.25">
      <c r="B208" s="7">
        <f t="shared" si="15"/>
        <v>43669</v>
      </c>
      <c r="C208" s="9" t="b">
        <f t="shared" si="12"/>
        <v>0</v>
      </c>
      <c r="D208" s="9" t="b">
        <f t="shared" si="13"/>
        <v>0</v>
      </c>
      <c r="E208" s="7">
        <f t="shared" si="14"/>
        <v>43669</v>
      </c>
      <c r="F208" s="48"/>
    </row>
    <row r="209" spans="2:6" x14ac:dyDescent="0.25">
      <c r="B209" s="7">
        <f t="shared" si="15"/>
        <v>43670</v>
      </c>
      <c r="C209" s="9" t="b">
        <f t="shared" si="12"/>
        <v>0</v>
      </c>
      <c r="D209" s="9" t="b">
        <f t="shared" si="13"/>
        <v>0</v>
      </c>
      <c r="E209" s="7">
        <f t="shared" si="14"/>
        <v>43670</v>
      </c>
      <c r="F209" s="48"/>
    </row>
    <row r="210" spans="2:6" x14ac:dyDescent="0.25">
      <c r="B210" s="7">
        <f t="shared" si="15"/>
        <v>43671</v>
      </c>
      <c r="C210" s="9" t="b">
        <f t="shared" si="12"/>
        <v>0</v>
      </c>
      <c r="D210" s="9" t="b">
        <f t="shared" si="13"/>
        <v>0</v>
      </c>
      <c r="E210" s="7">
        <f t="shared" si="14"/>
        <v>43671</v>
      </c>
      <c r="F210" s="48"/>
    </row>
    <row r="211" spans="2:6" x14ac:dyDescent="0.25">
      <c r="B211" s="7">
        <f t="shared" si="15"/>
        <v>43672</v>
      </c>
      <c r="C211" s="9" t="b">
        <f t="shared" si="12"/>
        <v>0</v>
      </c>
      <c r="D211" s="9" t="b">
        <f t="shared" si="13"/>
        <v>0</v>
      </c>
      <c r="E211" s="7">
        <f t="shared" si="14"/>
        <v>43672</v>
      </c>
      <c r="F211" s="48"/>
    </row>
    <row r="212" spans="2:6" x14ac:dyDescent="0.25">
      <c r="B212" s="7">
        <f t="shared" si="15"/>
        <v>43673</v>
      </c>
      <c r="C212" s="9" t="b">
        <f t="shared" si="12"/>
        <v>1</v>
      </c>
      <c r="D212" s="9" t="b">
        <f t="shared" si="13"/>
        <v>0</v>
      </c>
      <c r="E212" s="7" t="b">
        <f t="shared" si="14"/>
        <v>0</v>
      </c>
      <c r="F212" s="48"/>
    </row>
    <row r="213" spans="2:6" x14ac:dyDescent="0.25">
      <c r="B213" s="7">
        <f t="shared" si="15"/>
        <v>43674</v>
      </c>
      <c r="C213" s="9" t="b">
        <f t="shared" si="12"/>
        <v>1</v>
      </c>
      <c r="D213" s="9" t="b">
        <f t="shared" si="13"/>
        <v>0</v>
      </c>
      <c r="E213" s="7" t="b">
        <f t="shared" si="14"/>
        <v>0</v>
      </c>
      <c r="F213" s="48"/>
    </row>
    <row r="214" spans="2:6" x14ac:dyDescent="0.25">
      <c r="B214" s="7">
        <f t="shared" si="15"/>
        <v>43675</v>
      </c>
      <c r="C214" s="9" t="b">
        <f t="shared" si="12"/>
        <v>0</v>
      </c>
      <c r="D214" s="9" t="b">
        <f t="shared" si="13"/>
        <v>0</v>
      </c>
      <c r="E214" s="7">
        <f t="shared" si="14"/>
        <v>43675</v>
      </c>
      <c r="F214" s="48"/>
    </row>
    <row r="215" spans="2:6" x14ac:dyDescent="0.25">
      <c r="B215" s="7">
        <f t="shared" si="15"/>
        <v>43676</v>
      </c>
      <c r="C215" s="9" t="b">
        <f t="shared" si="12"/>
        <v>0</v>
      </c>
      <c r="D215" s="9" t="b">
        <f t="shared" si="13"/>
        <v>0</v>
      </c>
      <c r="E215" s="7">
        <f t="shared" si="14"/>
        <v>43676</v>
      </c>
      <c r="F215" s="48"/>
    </row>
    <row r="216" spans="2:6" x14ac:dyDescent="0.25">
      <c r="B216" s="7">
        <f t="shared" si="15"/>
        <v>43677</v>
      </c>
      <c r="C216" s="9" t="b">
        <f t="shared" si="12"/>
        <v>0</v>
      </c>
      <c r="D216" s="9" t="b">
        <f t="shared" si="13"/>
        <v>0</v>
      </c>
      <c r="E216" s="7">
        <f t="shared" si="14"/>
        <v>43677</v>
      </c>
      <c r="F216" s="48"/>
    </row>
    <row r="217" spans="2:6" x14ac:dyDescent="0.25">
      <c r="B217" s="7">
        <f t="shared" si="15"/>
        <v>43678</v>
      </c>
      <c r="C217" s="9" t="b">
        <f t="shared" si="12"/>
        <v>0</v>
      </c>
      <c r="D217" s="9" t="b">
        <f t="shared" si="13"/>
        <v>0</v>
      </c>
      <c r="E217" s="7">
        <f t="shared" si="14"/>
        <v>43678</v>
      </c>
      <c r="F217" s="48"/>
    </row>
    <row r="218" spans="2:6" x14ac:dyDescent="0.25">
      <c r="B218" s="7">
        <f t="shared" si="15"/>
        <v>43679</v>
      </c>
      <c r="C218" s="9" t="b">
        <f t="shared" si="12"/>
        <v>0</v>
      </c>
      <c r="D218" s="9" t="b">
        <f t="shared" si="13"/>
        <v>0</v>
      </c>
      <c r="E218" s="7">
        <f t="shared" si="14"/>
        <v>43679</v>
      </c>
      <c r="F218" s="48"/>
    </row>
    <row r="219" spans="2:6" x14ac:dyDescent="0.25">
      <c r="B219" s="7">
        <f t="shared" si="15"/>
        <v>43680</v>
      </c>
      <c r="C219" s="9" t="b">
        <f t="shared" si="12"/>
        <v>1</v>
      </c>
      <c r="D219" s="9" t="b">
        <f t="shared" si="13"/>
        <v>0</v>
      </c>
      <c r="E219" s="7" t="b">
        <f t="shared" si="14"/>
        <v>0</v>
      </c>
      <c r="F219" s="48"/>
    </row>
    <row r="220" spans="2:6" x14ac:dyDescent="0.25">
      <c r="B220" s="7">
        <f t="shared" si="15"/>
        <v>43681</v>
      </c>
      <c r="C220" s="9" t="b">
        <f t="shared" si="12"/>
        <v>1</v>
      </c>
      <c r="D220" s="9" t="b">
        <f t="shared" si="13"/>
        <v>0</v>
      </c>
      <c r="E220" s="7" t="b">
        <f t="shared" si="14"/>
        <v>0</v>
      </c>
      <c r="F220" s="48"/>
    </row>
    <row r="221" spans="2:6" x14ac:dyDescent="0.25">
      <c r="B221" s="7">
        <f t="shared" si="15"/>
        <v>43682</v>
      </c>
      <c r="C221" s="9" t="b">
        <f t="shared" si="12"/>
        <v>0</v>
      </c>
      <c r="D221" s="9" t="b">
        <f t="shared" si="13"/>
        <v>0</v>
      </c>
      <c r="E221" s="7">
        <f t="shared" si="14"/>
        <v>43682</v>
      </c>
      <c r="F221" s="48"/>
    </row>
    <row r="222" spans="2:6" x14ac:dyDescent="0.25">
      <c r="B222" s="7">
        <f t="shared" si="15"/>
        <v>43683</v>
      </c>
      <c r="C222" s="9" t="b">
        <f t="shared" si="12"/>
        <v>0</v>
      </c>
      <c r="D222" s="9" t="b">
        <f t="shared" si="13"/>
        <v>0</v>
      </c>
      <c r="E222" s="7">
        <f t="shared" si="14"/>
        <v>43683</v>
      </c>
      <c r="F222" s="48"/>
    </row>
    <row r="223" spans="2:6" x14ac:dyDescent="0.25">
      <c r="B223" s="7">
        <f t="shared" si="15"/>
        <v>43684</v>
      </c>
      <c r="C223" s="9" t="b">
        <f t="shared" si="12"/>
        <v>0</v>
      </c>
      <c r="D223" s="9" t="b">
        <f t="shared" si="13"/>
        <v>0</v>
      </c>
      <c r="E223" s="7">
        <f t="shared" si="14"/>
        <v>43684</v>
      </c>
      <c r="F223" s="48"/>
    </row>
    <row r="224" spans="2:6" x14ac:dyDescent="0.25">
      <c r="B224" s="7">
        <f t="shared" si="15"/>
        <v>43685</v>
      </c>
      <c r="C224" s="9" t="b">
        <f t="shared" si="12"/>
        <v>0</v>
      </c>
      <c r="D224" s="9" t="b">
        <f t="shared" si="13"/>
        <v>0</v>
      </c>
      <c r="E224" s="7">
        <f t="shared" si="14"/>
        <v>43685</v>
      </c>
      <c r="F224" s="48"/>
    </row>
    <row r="225" spans="2:6" x14ac:dyDescent="0.25">
      <c r="B225" s="7">
        <f t="shared" si="15"/>
        <v>43686</v>
      </c>
      <c r="C225" s="9" t="b">
        <f t="shared" si="12"/>
        <v>0</v>
      </c>
      <c r="D225" s="9" t="b">
        <f t="shared" si="13"/>
        <v>0</v>
      </c>
      <c r="E225" s="7">
        <f t="shared" si="14"/>
        <v>43686</v>
      </c>
      <c r="F225" s="48"/>
    </row>
    <row r="226" spans="2:6" x14ac:dyDescent="0.25">
      <c r="B226" s="7">
        <f t="shared" si="15"/>
        <v>43687</v>
      </c>
      <c r="C226" s="9" t="b">
        <f t="shared" si="12"/>
        <v>1</v>
      </c>
      <c r="D226" s="9" t="b">
        <f t="shared" si="13"/>
        <v>0</v>
      </c>
      <c r="E226" s="7" t="b">
        <f t="shared" si="14"/>
        <v>0</v>
      </c>
      <c r="F226" s="48"/>
    </row>
    <row r="227" spans="2:6" x14ac:dyDescent="0.25">
      <c r="B227" s="7">
        <f t="shared" si="15"/>
        <v>43688</v>
      </c>
      <c r="C227" s="9" t="b">
        <f t="shared" si="12"/>
        <v>1</v>
      </c>
      <c r="D227" s="9" t="b">
        <f t="shared" si="13"/>
        <v>0</v>
      </c>
      <c r="E227" s="7" t="b">
        <f t="shared" si="14"/>
        <v>0</v>
      </c>
      <c r="F227" s="48"/>
    </row>
    <row r="228" spans="2:6" x14ac:dyDescent="0.25">
      <c r="B228" s="7">
        <f t="shared" si="15"/>
        <v>43689</v>
      </c>
      <c r="C228" s="9" t="b">
        <f t="shared" si="12"/>
        <v>0</v>
      </c>
      <c r="D228" s="9" t="b">
        <f t="shared" si="13"/>
        <v>0</v>
      </c>
      <c r="E228" s="7">
        <f t="shared" si="14"/>
        <v>43689</v>
      </c>
      <c r="F228" s="48"/>
    </row>
    <row r="229" spans="2:6" x14ac:dyDescent="0.25">
      <c r="B229" s="7">
        <f t="shared" si="15"/>
        <v>43690</v>
      </c>
      <c r="C229" s="9" t="b">
        <f t="shared" si="12"/>
        <v>0</v>
      </c>
      <c r="D229" s="9" t="b">
        <f t="shared" si="13"/>
        <v>0</v>
      </c>
      <c r="E229" s="7">
        <f t="shared" si="14"/>
        <v>43690</v>
      </c>
      <c r="F229" s="48"/>
    </row>
    <row r="230" spans="2:6" x14ac:dyDescent="0.25">
      <c r="B230" s="7">
        <f t="shared" si="15"/>
        <v>43691</v>
      </c>
      <c r="C230" s="9" t="b">
        <f t="shared" si="12"/>
        <v>0</v>
      </c>
      <c r="D230" s="9" t="b">
        <f t="shared" si="13"/>
        <v>0</v>
      </c>
      <c r="E230" s="7">
        <f t="shared" si="14"/>
        <v>43691</v>
      </c>
      <c r="F230" s="48"/>
    </row>
    <row r="231" spans="2:6" x14ac:dyDescent="0.25">
      <c r="B231" s="7">
        <f t="shared" si="15"/>
        <v>43692</v>
      </c>
      <c r="C231" s="9" t="b">
        <f t="shared" si="12"/>
        <v>0</v>
      </c>
      <c r="D231" s="9" t="b">
        <f t="shared" si="13"/>
        <v>0</v>
      </c>
      <c r="E231" s="7">
        <f t="shared" si="14"/>
        <v>43692</v>
      </c>
      <c r="F231" s="48"/>
    </row>
    <row r="232" spans="2:6" x14ac:dyDescent="0.25">
      <c r="B232" s="7">
        <f t="shared" si="15"/>
        <v>43693</v>
      </c>
      <c r="C232" s="9" t="b">
        <f t="shared" si="12"/>
        <v>0</v>
      </c>
      <c r="D232" s="9" t="b">
        <f t="shared" si="13"/>
        <v>0</v>
      </c>
      <c r="E232" s="7">
        <f t="shared" si="14"/>
        <v>43693</v>
      </c>
      <c r="F232" s="48"/>
    </row>
    <row r="233" spans="2:6" x14ac:dyDescent="0.25">
      <c r="B233" s="7">
        <f t="shared" si="15"/>
        <v>43694</v>
      </c>
      <c r="C233" s="9" t="b">
        <f t="shared" si="12"/>
        <v>1</v>
      </c>
      <c r="D233" s="9" t="b">
        <f t="shared" si="13"/>
        <v>0</v>
      </c>
      <c r="E233" s="7" t="b">
        <f t="shared" si="14"/>
        <v>0</v>
      </c>
      <c r="F233" s="48"/>
    </row>
    <row r="234" spans="2:6" x14ac:dyDescent="0.25">
      <c r="B234" s="7">
        <f t="shared" si="15"/>
        <v>43695</v>
      </c>
      <c r="C234" s="9" t="b">
        <f t="shared" si="12"/>
        <v>1</v>
      </c>
      <c r="D234" s="9" t="b">
        <f t="shared" si="13"/>
        <v>0</v>
      </c>
      <c r="E234" s="7" t="b">
        <f t="shared" si="14"/>
        <v>0</v>
      </c>
      <c r="F234" s="48"/>
    </row>
    <row r="235" spans="2:6" x14ac:dyDescent="0.25">
      <c r="B235" s="7">
        <f t="shared" si="15"/>
        <v>43696</v>
      </c>
      <c r="C235" s="9" t="b">
        <f t="shared" si="12"/>
        <v>0</v>
      </c>
      <c r="D235" s="9" t="b">
        <f t="shared" si="13"/>
        <v>0</v>
      </c>
      <c r="E235" s="7">
        <f t="shared" si="14"/>
        <v>43696</v>
      </c>
      <c r="F235" s="48"/>
    </row>
    <row r="236" spans="2:6" x14ac:dyDescent="0.25">
      <c r="B236" s="7">
        <f t="shared" si="15"/>
        <v>43697</v>
      </c>
      <c r="C236" s="9" t="b">
        <f t="shared" si="12"/>
        <v>0</v>
      </c>
      <c r="D236" s="9" t="b">
        <f t="shared" si="13"/>
        <v>0</v>
      </c>
      <c r="E236" s="7">
        <f t="shared" si="14"/>
        <v>43697</v>
      </c>
      <c r="F236" s="48"/>
    </row>
    <row r="237" spans="2:6" x14ac:dyDescent="0.25">
      <c r="B237" s="7">
        <f t="shared" si="15"/>
        <v>43698</v>
      </c>
      <c r="C237" s="9" t="b">
        <f t="shared" si="12"/>
        <v>0</v>
      </c>
      <c r="D237" s="9" t="b">
        <f t="shared" si="13"/>
        <v>0</v>
      </c>
      <c r="E237" s="7">
        <f t="shared" si="14"/>
        <v>43698</v>
      </c>
      <c r="F237" s="48"/>
    </row>
    <row r="238" spans="2:6" x14ac:dyDescent="0.25">
      <c r="B238" s="7">
        <f t="shared" si="15"/>
        <v>43699</v>
      </c>
      <c r="C238" s="9" t="b">
        <f t="shared" si="12"/>
        <v>0</v>
      </c>
      <c r="D238" s="9" t="b">
        <f t="shared" si="13"/>
        <v>0</v>
      </c>
      <c r="E238" s="7">
        <f t="shared" si="14"/>
        <v>43699</v>
      </c>
      <c r="F238" s="48"/>
    </row>
    <row r="239" spans="2:6" x14ac:dyDescent="0.25">
      <c r="B239" s="7">
        <f t="shared" si="15"/>
        <v>43700</v>
      </c>
      <c r="C239" s="9" t="b">
        <f t="shared" si="12"/>
        <v>0</v>
      </c>
      <c r="D239" s="9" t="b">
        <f t="shared" si="13"/>
        <v>0</v>
      </c>
      <c r="E239" s="7">
        <f t="shared" si="14"/>
        <v>43700</v>
      </c>
      <c r="F239" s="48"/>
    </row>
    <row r="240" spans="2:6" x14ac:dyDescent="0.25">
      <c r="B240" s="7">
        <f t="shared" si="15"/>
        <v>43701</v>
      </c>
      <c r="C240" s="9" t="b">
        <f t="shared" si="12"/>
        <v>1</v>
      </c>
      <c r="D240" s="9" t="b">
        <f t="shared" si="13"/>
        <v>0</v>
      </c>
      <c r="E240" s="7" t="b">
        <f t="shared" si="14"/>
        <v>0</v>
      </c>
      <c r="F240" s="48"/>
    </row>
    <row r="241" spans="2:6" x14ac:dyDescent="0.25">
      <c r="B241" s="7">
        <f t="shared" si="15"/>
        <v>43702</v>
      </c>
      <c r="C241" s="9" t="b">
        <f t="shared" si="12"/>
        <v>1</v>
      </c>
      <c r="D241" s="9" t="b">
        <f t="shared" si="13"/>
        <v>0</v>
      </c>
      <c r="E241" s="7" t="b">
        <f t="shared" si="14"/>
        <v>0</v>
      </c>
      <c r="F241" s="48"/>
    </row>
    <row r="242" spans="2:6" x14ac:dyDescent="0.25">
      <c r="B242" s="7">
        <f t="shared" si="15"/>
        <v>43703</v>
      </c>
      <c r="C242" s="9" t="b">
        <f t="shared" si="12"/>
        <v>0</v>
      </c>
      <c r="D242" s="9" t="b">
        <f t="shared" si="13"/>
        <v>0</v>
      </c>
      <c r="E242" s="7">
        <f t="shared" si="14"/>
        <v>43703</v>
      </c>
      <c r="F242" s="48"/>
    </row>
    <row r="243" spans="2:6" x14ac:dyDescent="0.25">
      <c r="B243" s="7">
        <f t="shared" si="15"/>
        <v>43704</v>
      </c>
      <c r="C243" s="9" t="b">
        <f t="shared" si="12"/>
        <v>0</v>
      </c>
      <c r="D243" s="9" t="b">
        <f t="shared" si="13"/>
        <v>0</v>
      </c>
      <c r="E243" s="7">
        <f t="shared" si="14"/>
        <v>43704</v>
      </c>
      <c r="F243" s="48"/>
    </row>
    <row r="244" spans="2:6" x14ac:dyDescent="0.25">
      <c r="B244" s="7">
        <f t="shared" si="15"/>
        <v>43705</v>
      </c>
      <c r="C244" s="9" t="b">
        <f t="shared" si="12"/>
        <v>0</v>
      </c>
      <c r="D244" s="9" t="b">
        <f t="shared" si="13"/>
        <v>0</v>
      </c>
      <c r="E244" s="7">
        <f t="shared" si="14"/>
        <v>43705</v>
      </c>
      <c r="F244" s="48"/>
    </row>
    <row r="245" spans="2:6" x14ac:dyDescent="0.25">
      <c r="B245" s="7">
        <f t="shared" si="15"/>
        <v>43706</v>
      </c>
      <c r="C245" s="9" t="b">
        <f t="shared" si="12"/>
        <v>0</v>
      </c>
      <c r="D245" s="9" t="b">
        <f t="shared" si="13"/>
        <v>0</v>
      </c>
      <c r="E245" s="7">
        <f t="shared" si="14"/>
        <v>43706</v>
      </c>
      <c r="F245" s="48"/>
    </row>
    <row r="246" spans="2:6" x14ac:dyDescent="0.25">
      <c r="B246" s="7">
        <f t="shared" si="15"/>
        <v>43707</v>
      </c>
      <c r="C246" s="9" t="b">
        <f t="shared" si="12"/>
        <v>0</v>
      </c>
      <c r="D246" s="9" t="b">
        <f t="shared" si="13"/>
        <v>0</v>
      </c>
      <c r="E246" s="7">
        <f t="shared" si="14"/>
        <v>43707</v>
      </c>
      <c r="F246" s="48"/>
    </row>
    <row r="247" spans="2:6" x14ac:dyDescent="0.25">
      <c r="B247" s="7">
        <f t="shared" si="15"/>
        <v>43708</v>
      </c>
      <c r="C247" s="9" t="b">
        <f t="shared" si="12"/>
        <v>1</v>
      </c>
      <c r="D247" s="9" t="b">
        <f t="shared" si="13"/>
        <v>0</v>
      </c>
      <c r="E247" s="7" t="b">
        <f t="shared" si="14"/>
        <v>0</v>
      </c>
      <c r="F247" s="48"/>
    </row>
    <row r="248" spans="2:6" x14ac:dyDescent="0.25">
      <c r="B248" s="7">
        <f t="shared" si="15"/>
        <v>43709</v>
      </c>
      <c r="C248" s="9" t="b">
        <f t="shared" si="12"/>
        <v>1</v>
      </c>
      <c r="D248" s="9" t="b">
        <f t="shared" si="13"/>
        <v>0</v>
      </c>
      <c r="E248" s="7" t="b">
        <f t="shared" si="14"/>
        <v>0</v>
      </c>
      <c r="F248" s="48"/>
    </row>
    <row r="249" spans="2:6" x14ac:dyDescent="0.25">
      <c r="B249" s="7">
        <f t="shared" si="15"/>
        <v>43710</v>
      </c>
      <c r="C249" s="9" t="b">
        <f t="shared" si="12"/>
        <v>0</v>
      </c>
      <c r="D249" s="9" t="b">
        <f t="shared" si="13"/>
        <v>0</v>
      </c>
      <c r="E249" s="7">
        <f t="shared" si="14"/>
        <v>43710</v>
      </c>
      <c r="F249" s="48"/>
    </row>
    <row r="250" spans="2:6" x14ac:dyDescent="0.25">
      <c r="B250" s="7">
        <f t="shared" si="15"/>
        <v>43711</v>
      </c>
      <c r="C250" s="9" t="b">
        <f t="shared" si="12"/>
        <v>0</v>
      </c>
      <c r="D250" s="9" t="b">
        <f t="shared" si="13"/>
        <v>0</v>
      </c>
      <c r="E250" s="7">
        <f t="shared" si="14"/>
        <v>43711</v>
      </c>
      <c r="F250" s="48"/>
    </row>
    <row r="251" spans="2:6" x14ac:dyDescent="0.25">
      <c r="B251" s="7">
        <f t="shared" si="15"/>
        <v>43712</v>
      </c>
      <c r="C251" s="9" t="b">
        <f t="shared" si="12"/>
        <v>0</v>
      </c>
      <c r="D251" s="9" t="b">
        <f t="shared" si="13"/>
        <v>0</v>
      </c>
      <c r="E251" s="7">
        <f t="shared" si="14"/>
        <v>43712</v>
      </c>
      <c r="F251" s="48"/>
    </row>
    <row r="252" spans="2:6" x14ac:dyDescent="0.25">
      <c r="B252" s="7">
        <f t="shared" si="15"/>
        <v>43713</v>
      </c>
      <c r="C252" s="9" t="b">
        <f t="shared" si="12"/>
        <v>0</v>
      </c>
      <c r="D252" s="9" t="b">
        <f t="shared" si="13"/>
        <v>0</v>
      </c>
      <c r="E252" s="7">
        <f t="shared" si="14"/>
        <v>43713</v>
      </c>
      <c r="F252" s="48"/>
    </row>
    <row r="253" spans="2:6" x14ac:dyDescent="0.25">
      <c r="B253" s="7">
        <f t="shared" si="15"/>
        <v>43714</v>
      </c>
      <c r="C253" s="9" t="b">
        <f t="shared" si="12"/>
        <v>0</v>
      </c>
      <c r="D253" s="9" t="b">
        <f t="shared" si="13"/>
        <v>0</v>
      </c>
      <c r="E253" s="7">
        <f t="shared" si="14"/>
        <v>43714</v>
      </c>
      <c r="F253" s="48"/>
    </row>
    <row r="254" spans="2:6" x14ac:dyDescent="0.25">
      <c r="B254" s="7">
        <f t="shared" si="15"/>
        <v>43715</v>
      </c>
      <c r="C254" s="9" t="b">
        <f t="shared" si="12"/>
        <v>1</v>
      </c>
      <c r="D254" s="9" t="b">
        <f t="shared" si="13"/>
        <v>0</v>
      </c>
      <c r="E254" s="7" t="b">
        <f t="shared" si="14"/>
        <v>0</v>
      </c>
      <c r="F254" s="48"/>
    </row>
    <row r="255" spans="2:6" x14ac:dyDescent="0.25">
      <c r="B255" s="7">
        <f t="shared" si="15"/>
        <v>43716</v>
      </c>
      <c r="C255" s="9" t="b">
        <f t="shared" si="12"/>
        <v>1</v>
      </c>
      <c r="D255" s="9" t="b">
        <f t="shared" si="13"/>
        <v>0</v>
      </c>
      <c r="E255" s="7" t="b">
        <f t="shared" si="14"/>
        <v>0</v>
      </c>
      <c r="F255" s="48"/>
    </row>
    <row r="256" spans="2:6" x14ac:dyDescent="0.25">
      <c r="B256" s="7">
        <f t="shared" si="15"/>
        <v>43717</v>
      </c>
      <c r="C256" s="9" t="b">
        <f t="shared" si="12"/>
        <v>0</v>
      </c>
      <c r="D256" s="9" t="b">
        <f t="shared" si="13"/>
        <v>0</v>
      </c>
      <c r="E256" s="7">
        <f t="shared" si="14"/>
        <v>43717</v>
      </c>
      <c r="F256" s="48"/>
    </row>
    <row r="257" spans="2:6" x14ac:dyDescent="0.25">
      <c r="B257" s="7">
        <f t="shared" si="15"/>
        <v>43718</v>
      </c>
      <c r="C257" s="9" t="b">
        <f t="shared" si="12"/>
        <v>0</v>
      </c>
      <c r="D257" s="9" t="b">
        <f t="shared" si="13"/>
        <v>0</v>
      </c>
      <c r="E257" s="7">
        <f t="shared" si="14"/>
        <v>43718</v>
      </c>
      <c r="F257" s="48"/>
    </row>
    <row r="258" spans="2:6" x14ac:dyDescent="0.25">
      <c r="B258" s="7">
        <f t="shared" si="15"/>
        <v>43719</v>
      </c>
      <c r="C258" s="9" t="b">
        <f t="shared" si="12"/>
        <v>0</v>
      </c>
      <c r="D258" s="9" t="b">
        <f t="shared" si="13"/>
        <v>0</v>
      </c>
      <c r="E258" s="7">
        <f t="shared" si="14"/>
        <v>43719</v>
      </c>
      <c r="F258" s="48"/>
    </row>
    <row r="259" spans="2:6" x14ac:dyDescent="0.25">
      <c r="B259" s="7">
        <f t="shared" si="15"/>
        <v>43720</v>
      </c>
      <c r="C259" s="9" t="b">
        <f t="shared" si="12"/>
        <v>0</v>
      </c>
      <c r="D259" s="9" t="b">
        <f t="shared" si="13"/>
        <v>0</v>
      </c>
      <c r="E259" s="7">
        <f t="shared" si="14"/>
        <v>43720</v>
      </c>
      <c r="F259" s="48"/>
    </row>
    <row r="260" spans="2:6" x14ac:dyDescent="0.25">
      <c r="B260" s="7">
        <f t="shared" si="15"/>
        <v>43721</v>
      </c>
      <c r="C260" s="9" t="b">
        <f t="shared" si="12"/>
        <v>0</v>
      </c>
      <c r="D260" s="9" t="b">
        <f t="shared" si="13"/>
        <v>0</v>
      </c>
      <c r="E260" s="7">
        <f t="shared" si="14"/>
        <v>43721</v>
      </c>
      <c r="F260" s="48"/>
    </row>
    <row r="261" spans="2:6" x14ac:dyDescent="0.25">
      <c r="B261" s="7">
        <f t="shared" si="15"/>
        <v>43722</v>
      </c>
      <c r="C261" s="9" t="b">
        <f t="shared" ref="C261:C324" si="16">IF(WEEKDAY(B261,2)&gt;5,TRUE,FALSE)</f>
        <v>1</v>
      </c>
      <c r="D261" s="9" t="b">
        <f t="shared" ref="D261:D324" si="17">IF(TYPE(VLOOKUP(B261,Holiday_Dates,1,0))&lt;&gt;1,FALSE,TRUE)</f>
        <v>0</v>
      </c>
      <c r="E261" s="7" t="b">
        <f t="shared" ref="E261:E324" si="18">IF(OR(C261,D261),FALSE,B261)</f>
        <v>0</v>
      </c>
      <c r="F261" s="48"/>
    </row>
    <row r="262" spans="2:6" x14ac:dyDescent="0.25">
      <c r="B262" s="7">
        <f t="shared" ref="B262:B325" si="19">B261+1</f>
        <v>43723</v>
      </c>
      <c r="C262" s="9" t="b">
        <f t="shared" si="16"/>
        <v>1</v>
      </c>
      <c r="D262" s="9" t="b">
        <f t="shared" si="17"/>
        <v>0</v>
      </c>
      <c r="E262" s="7" t="b">
        <f t="shared" si="18"/>
        <v>0</v>
      </c>
      <c r="F262" s="48"/>
    </row>
    <row r="263" spans="2:6" x14ac:dyDescent="0.25">
      <c r="B263" s="7">
        <f t="shared" si="19"/>
        <v>43724</v>
      </c>
      <c r="C263" s="9" t="b">
        <f t="shared" si="16"/>
        <v>0</v>
      </c>
      <c r="D263" s="9" t="b">
        <f t="shared" si="17"/>
        <v>0</v>
      </c>
      <c r="E263" s="7">
        <f t="shared" si="18"/>
        <v>43724</v>
      </c>
      <c r="F263" s="48"/>
    </row>
    <row r="264" spans="2:6" x14ac:dyDescent="0.25">
      <c r="B264" s="7">
        <f t="shared" si="19"/>
        <v>43725</v>
      </c>
      <c r="C264" s="9" t="b">
        <f t="shared" si="16"/>
        <v>0</v>
      </c>
      <c r="D264" s="9" t="b">
        <f t="shared" si="17"/>
        <v>0</v>
      </c>
      <c r="E264" s="7">
        <f t="shared" si="18"/>
        <v>43725</v>
      </c>
      <c r="F264" s="48"/>
    </row>
    <row r="265" spans="2:6" x14ac:dyDescent="0.25">
      <c r="B265" s="7">
        <f t="shared" si="19"/>
        <v>43726</v>
      </c>
      <c r="C265" s="9" t="b">
        <f t="shared" si="16"/>
        <v>0</v>
      </c>
      <c r="D265" s="9" t="b">
        <f t="shared" si="17"/>
        <v>0</v>
      </c>
      <c r="E265" s="7">
        <f t="shared" si="18"/>
        <v>43726</v>
      </c>
      <c r="F265" s="48"/>
    </row>
    <row r="266" spans="2:6" x14ac:dyDescent="0.25">
      <c r="B266" s="7">
        <f t="shared" si="19"/>
        <v>43727</v>
      </c>
      <c r="C266" s="9" t="b">
        <f t="shared" si="16"/>
        <v>0</v>
      </c>
      <c r="D266" s="9" t="b">
        <f t="shared" si="17"/>
        <v>0</v>
      </c>
      <c r="E266" s="7">
        <f t="shared" si="18"/>
        <v>43727</v>
      </c>
      <c r="F266" s="48"/>
    </row>
    <row r="267" spans="2:6" x14ac:dyDescent="0.25">
      <c r="B267" s="7">
        <f t="shared" si="19"/>
        <v>43728</v>
      </c>
      <c r="C267" s="9" t="b">
        <f t="shared" si="16"/>
        <v>0</v>
      </c>
      <c r="D267" s="9" t="b">
        <f t="shared" si="17"/>
        <v>0</v>
      </c>
      <c r="E267" s="7">
        <f t="shared" si="18"/>
        <v>43728</v>
      </c>
      <c r="F267" s="48"/>
    </row>
    <row r="268" spans="2:6" x14ac:dyDescent="0.25">
      <c r="B268" s="7">
        <f t="shared" si="19"/>
        <v>43729</v>
      </c>
      <c r="C268" s="9" t="b">
        <f t="shared" si="16"/>
        <v>1</v>
      </c>
      <c r="D268" s="9" t="b">
        <f t="shared" si="17"/>
        <v>0</v>
      </c>
      <c r="E268" s="7" t="b">
        <f t="shared" si="18"/>
        <v>0</v>
      </c>
      <c r="F268" s="48"/>
    </row>
    <row r="269" spans="2:6" x14ac:dyDescent="0.25">
      <c r="B269" s="7">
        <f t="shared" si="19"/>
        <v>43730</v>
      </c>
      <c r="C269" s="9" t="b">
        <f t="shared" si="16"/>
        <v>1</v>
      </c>
      <c r="D269" s="9" t="b">
        <f t="shared" si="17"/>
        <v>0</v>
      </c>
      <c r="E269" s="7" t="b">
        <f t="shared" si="18"/>
        <v>0</v>
      </c>
      <c r="F269" s="48"/>
    </row>
    <row r="270" spans="2:6" x14ac:dyDescent="0.25">
      <c r="B270" s="7">
        <f t="shared" si="19"/>
        <v>43731</v>
      </c>
      <c r="C270" s="9" t="b">
        <f t="shared" si="16"/>
        <v>0</v>
      </c>
      <c r="D270" s="9" t="b">
        <f t="shared" si="17"/>
        <v>0</v>
      </c>
      <c r="E270" s="7">
        <f t="shared" si="18"/>
        <v>43731</v>
      </c>
      <c r="F270" s="48"/>
    </row>
    <row r="271" spans="2:6" x14ac:dyDescent="0.25">
      <c r="B271" s="7">
        <f t="shared" si="19"/>
        <v>43732</v>
      </c>
      <c r="C271" s="9" t="b">
        <f t="shared" si="16"/>
        <v>0</v>
      </c>
      <c r="D271" s="9" t="b">
        <f t="shared" si="17"/>
        <v>0</v>
      </c>
      <c r="E271" s="7">
        <f t="shared" si="18"/>
        <v>43732</v>
      </c>
      <c r="F271" s="48"/>
    </row>
    <row r="272" spans="2:6" x14ac:dyDescent="0.25">
      <c r="B272" s="7">
        <f t="shared" si="19"/>
        <v>43733</v>
      </c>
      <c r="C272" s="9" t="b">
        <f t="shared" si="16"/>
        <v>0</v>
      </c>
      <c r="D272" s="9" t="b">
        <f t="shared" si="17"/>
        <v>0</v>
      </c>
      <c r="E272" s="7">
        <f t="shared" si="18"/>
        <v>43733</v>
      </c>
      <c r="F272" s="48"/>
    </row>
    <row r="273" spans="2:6" x14ac:dyDescent="0.25">
      <c r="B273" s="7">
        <f t="shared" si="19"/>
        <v>43734</v>
      </c>
      <c r="C273" s="9" t="b">
        <f t="shared" si="16"/>
        <v>0</v>
      </c>
      <c r="D273" s="9" t="b">
        <f t="shared" si="17"/>
        <v>0</v>
      </c>
      <c r="E273" s="7">
        <f t="shared" si="18"/>
        <v>43734</v>
      </c>
      <c r="F273" s="48"/>
    </row>
    <row r="274" spans="2:6" x14ac:dyDescent="0.25">
      <c r="B274" s="7">
        <f t="shared" si="19"/>
        <v>43735</v>
      </c>
      <c r="C274" s="9" t="b">
        <f t="shared" si="16"/>
        <v>0</v>
      </c>
      <c r="D274" s="9" t="b">
        <f t="shared" si="17"/>
        <v>0</v>
      </c>
      <c r="E274" s="7">
        <f t="shared" si="18"/>
        <v>43735</v>
      </c>
      <c r="F274" s="48"/>
    </row>
    <row r="275" spans="2:6" x14ac:dyDescent="0.25">
      <c r="B275" s="7">
        <f t="shared" si="19"/>
        <v>43736</v>
      </c>
      <c r="C275" s="9" t="b">
        <f t="shared" si="16"/>
        <v>1</v>
      </c>
      <c r="D275" s="9" t="b">
        <f t="shared" si="17"/>
        <v>0</v>
      </c>
      <c r="E275" s="7" t="b">
        <f t="shared" si="18"/>
        <v>0</v>
      </c>
      <c r="F275" s="48"/>
    </row>
    <row r="276" spans="2:6" x14ac:dyDescent="0.25">
      <c r="B276" s="7">
        <f t="shared" si="19"/>
        <v>43737</v>
      </c>
      <c r="C276" s="9" t="b">
        <f t="shared" si="16"/>
        <v>1</v>
      </c>
      <c r="D276" s="9" t="b">
        <f t="shared" si="17"/>
        <v>0</v>
      </c>
      <c r="E276" s="7" t="b">
        <f t="shared" si="18"/>
        <v>0</v>
      </c>
      <c r="F276" s="48"/>
    </row>
    <row r="277" spans="2:6" x14ac:dyDescent="0.25">
      <c r="B277" s="7">
        <f t="shared" si="19"/>
        <v>43738</v>
      </c>
      <c r="C277" s="9" t="b">
        <f t="shared" si="16"/>
        <v>0</v>
      </c>
      <c r="D277" s="9" t="b">
        <f t="shared" si="17"/>
        <v>0</v>
      </c>
      <c r="E277" s="7">
        <f t="shared" si="18"/>
        <v>43738</v>
      </c>
      <c r="F277" s="48"/>
    </row>
    <row r="278" spans="2:6" x14ac:dyDescent="0.25">
      <c r="B278" s="7">
        <f t="shared" si="19"/>
        <v>43739</v>
      </c>
      <c r="C278" s="9" t="b">
        <f t="shared" si="16"/>
        <v>0</v>
      </c>
      <c r="D278" s="9" t="b">
        <f t="shared" si="17"/>
        <v>0</v>
      </c>
      <c r="E278" s="7">
        <f t="shared" si="18"/>
        <v>43739</v>
      </c>
      <c r="F278" s="48"/>
    </row>
    <row r="279" spans="2:6" x14ac:dyDescent="0.25">
      <c r="B279" s="7">
        <f t="shared" si="19"/>
        <v>43740</v>
      </c>
      <c r="C279" s="9" t="b">
        <f t="shared" si="16"/>
        <v>0</v>
      </c>
      <c r="D279" s="9" t="b">
        <f t="shared" si="17"/>
        <v>0</v>
      </c>
      <c r="E279" s="7">
        <f t="shared" si="18"/>
        <v>43740</v>
      </c>
      <c r="F279" s="48"/>
    </row>
    <row r="280" spans="2:6" x14ac:dyDescent="0.25">
      <c r="B280" s="7">
        <f t="shared" si="19"/>
        <v>43741</v>
      </c>
      <c r="C280" s="9" t="b">
        <f t="shared" si="16"/>
        <v>0</v>
      </c>
      <c r="D280" s="9" t="b">
        <f t="shared" si="17"/>
        <v>0</v>
      </c>
      <c r="E280" s="7">
        <f t="shared" si="18"/>
        <v>43741</v>
      </c>
      <c r="F280" s="48"/>
    </row>
    <row r="281" spans="2:6" x14ac:dyDescent="0.25">
      <c r="B281" s="7">
        <f t="shared" si="19"/>
        <v>43742</v>
      </c>
      <c r="C281" s="9" t="b">
        <f t="shared" si="16"/>
        <v>0</v>
      </c>
      <c r="D281" s="9" t="b">
        <f t="shared" si="17"/>
        <v>0</v>
      </c>
      <c r="E281" s="7">
        <f t="shared" si="18"/>
        <v>43742</v>
      </c>
      <c r="F281" s="48"/>
    </row>
    <row r="282" spans="2:6" x14ac:dyDescent="0.25">
      <c r="B282" s="7">
        <f t="shared" si="19"/>
        <v>43743</v>
      </c>
      <c r="C282" s="9" t="b">
        <f t="shared" si="16"/>
        <v>1</v>
      </c>
      <c r="D282" s="9" t="b">
        <f t="shared" si="17"/>
        <v>0</v>
      </c>
      <c r="E282" s="7" t="b">
        <f t="shared" si="18"/>
        <v>0</v>
      </c>
      <c r="F282" s="48"/>
    </row>
    <row r="283" spans="2:6" x14ac:dyDescent="0.25">
      <c r="B283" s="7">
        <f t="shared" si="19"/>
        <v>43744</v>
      </c>
      <c r="C283" s="9" t="b">
        <f t="shared" si="16"/>
        <v>1</v>
      </c>
      <c r="D283" s="9" t="b">
        <f t="shared" si="17"/>
        <v>0</v>
      </c>
      <c r="E283" s="7" t="b">
        <f t="shared" si="18"/>
        <v>0</v>
      </c>
      <c r="F283" s="48"/>
    </row>
    <row r="284" spans="2:6" x14ac:dyDescent="0.25">
      <c r="B284" s="7">
        <f t="shared" si="19"/>
        <v>43745</v>
      </c>
      <c r="C284" s="9" t="b">
        <f t="shared" si="16"/>
        <v>0</v>
      </c>
      <c r="D284" s="9" t="b">
        <f t="shared" si="17"/>
        <v>0</v>
      </c>
      <c r="E284" s="7">
        <f t="shared" si="18"/>
        <v>43745</v>
      </c>
      <c r="F284" s="48"/>
    </row>
    <row r="285" spans="2:6" x14ac:dyDescent="0.25">
      <c r="B285" s="7">
        <f t="shared" si="19"/>
        <v>43746</v>
      </c>
      <c r="C285" s="9" t="b">
        <f t="shared" si="16"/>
        <v>0</v>
      </c>
      <c r="D285" s="9" t="b">
        <f t="shared" si="17"/>
        <v>0</v>
      </c>
      <c r="E285" s="7">
        <f t="shared" si="18"/>
        <v>43746</v>
      </c>
      <c r="F285" s="48"/>
    </row>
    <row r="286" spans="2:6" x14ac:dyDescent="0.25">
      <c r="B286" s="7">
        <f t="shared" si="19"/>
        <v>43747</v>
      </c>
      <c r="C286" s="9" t="b">
        <f t="shared" si="16"/>
        <v>0</v>
      </c>
      <c r="D286" s="9" t="b">
        <f t="shared" si="17"/>
        <v>0</v>
      </c>
      <c r="E286" s="7">
        <f t="shared" si="18"/>
        <v>43747</v>
      </c>
      <c r="F286" s="48"/>
    </row>
    <row r="287" spans="2:6" x14ac:dyDescent="0.25">
      <c r="B287" s="7">
        <f t="shared" si="19"/>
        <v>43748</v>
      </c>
      <c r="C287" s="9" t="b">
        <f t="shared" si="16"/>
        <v>0</v>
      </c>
      <c r="D287" s="9" t="b">
        <f t="shared" si="17"/>
        <v>0</v>
      </c>
      <c r="E287" s="7">
        <f t="shared" si="18"/>
        <v>43748</v>
      </c>
      <c r="F287" s="48"/>
    </row>
    <row r="288" spans="2:6" x14ac:dyDescent="0.25">
      <c r="B288" s="7">
        <f t="shared" si="19"/>
        <v>43749</v>
      </c>
      <c r="C288" s="9" t="b">
        <f t="shared" si="16"/>
        <v>0</v>
      </c>
      <c r="D288" s="9" t="b">
        <f t="shared" si="17"/>
        <v>0</v>
      </c>
      <c r="E288" s="7">
        <f t="shared" si="18"/>
        <v>43749</v>
      </c>
      <c r="F288" s="48"/>
    </row>
    <row r="289" spans="2:6" x14ac:dyDescent="0.25">
      <c r="B289" s="7">
        <f t="shared" si="19"/>
        <v>43750</v>
      </c>
      <c r="C289" s="9" t="b">
        <f t="shared" si="16"/>
        <v>1</v>
      </c>
      <c r="D289" s="9" t="b">
        <f t="shared" si="17"/>
        <v>0</v>
      </c>
      <c r="E289" s="7" t="b">
        <f t="shared" si="18"/>
        <v>0</v>
      </c>
      <c r="F289" s="48"/>
    </row>
    <row r="290" spans="2:6" x14ac:dyDescent="0.25">
      <c r="B290" s="7">
        <f t="shared" si="19"/>
        <v>43751</v>
      </c>
      <c r="C290" s="9" t="b">
        <f t="shared" si="16"/>
        <v>1</v>
      </c>
      <c r="D290" s="9" t="b">
        <f t="shared" si="17"/>
        <v>0</v>
      </c>
      <c r="E290" s="7" t="b">
        <f t="shared" si="18"/>
        <v>0</v>
      </c>
      <c r="F290" s="48"/>
    </row>
    <row r="291" spans="2:6" x14ac:dyDescent="0.25">
      <c r="B291" s="7">
        <f t="shared" si="19"/>
        <v>43752</v>
      </c>
      <c r="C291" s="9" t="b">
        <f t="shared" si="16"/>
        <v>0</v>
      </c>
      <c r="D291" s="9" t="b">
        <f t="shared" si="17"/>
        <v>0</v>
      </c>
      <c r="E291" s="7">
        <f t="shared" si="18"/>
        <v>43752</v>
      </c>
      <c r="F291" s="48"/>
    </row>
    <row r="292" spans="2:6" x14ac:dyDescent="0.25">
      <c r="B292" s="7">
        <f t="shared" si="19"/>
        <v>43753</v>
      </c>
      <c r="C292" s="9" t="b">
        <f t="shared" si="16"/>
        <v>0</v>
      </c>
      <c r="D292" s="9" t="b">
        <f t="shared" si="17"/>
        <v>0</v>
      </c>
      <c r="E292" s="7">
        <f t="shared" si="18"/>
        <v>43753</v>
      </c>
      <c r="F292" s="48"/>
    </row>
    <row r="293" spans="2:6" x14ac:dyDescent="0.25">
      <c r="B293" s="7">
        <f t="shared" si="19"/>
        <v>43754</v>
      </c>
      <c r="C293" s="9" t="b">
        <f t="shared" si="16"/>
        <v>0</v>
      </c>
      <c r="D293" s="9" t="b">
        <f t="shared" si="17"/>
        <v>0</v>
      </c>
      <c r="E293" s="7">
        <f t="shared" si="18"/>
        <v>43754</v>
      </c>
      <c r="F293" s="48"/>
    </row>
    <row r="294" spans="2:6" x14ac:dyDescent="0.25">
      <c r="B294" s="7">
        <f t="shared" si="19"/>
        <v>43755</v>
      </c>
      <c r="C294" s="9" t="b">
        <f t="shared" si="16"/>
        <v>0</v>
      </c>
      <c r="D294" s="9" t="b">
        <f t="shared" si="17"/>
        <v>0</v>
      </c>
      <c r="E294" s="7">
        <f t="shared" si="18"/>
        <v>43755</v>
      </c>
      <c r="F294" s="48"/>
    </row>
    <row r="295" spans="2:6" x14ac:dyDescent="0.25">
      <c r="B295" s="7">
        <f t="shared" si="19"/>
        <v>43756</v>
      </c>
      <c r="C295" s="9" t="b">
        <f t="shared" si="16"/>
        <v>0</v>
      </c>
      <c r="D295" s="9" t="b">
        <f t="shared" si="17"/>
        <v>0</v>
      </c>
      <c r="E295" s="7">
        <f t="shared" si="18"/>
        <v>43756</v>
      </c>
      <c r="F295" s="48"/>
    </row>
    <row r="296" spans="2:6" x14ac:dyDescent="0.25">
      <c r="B296" s="7">
        <f t="shared" si="19"/>
        <v>43757</v>
      </c>
      <c r="C296" s="9" t="b">
        <f t="shared" si="16"/>
        <v>1</v>
      </c>
      <c r="D296" s="9" t="b">
        <f t="shared" si="17"/>
        <v>0</v>
      </c>
      <c r="E296" s="7" t="b">
        <f t="shared" si="18"/>
        <v>0</v>
      </c>
      <c r="F296" s="48"/>
    </row>
    <row r="297" spans="2:6" x14ac:dyDescent="0.25">
      <c r="B297" s="7">
        <f t="shared" si="19"/>
        <v>43758</v>
      </c>
      <c r="C297" s="9" t="b">
        <f t="shared" si="16"/>
        <v>1</v>
      </c>
      <c r="D297" s="9" t="b">
        <f t="shared" si="17"/>
        <v>0</v>
      </c>
      <c r="E297" s="7" t="b">
        <f t="shared" si="18"/>
        <v>0</v>
      </c>
      <c r="F297" s="48"/>
    </row>
    <row r="298" spans="2:6" x14ac:dyDescent="0.25">
      <c r="B298" s="7">
        <f t="shared" si="19"/>
        <v>43759</v>
      </c>
      <c r="C298" s="9" t="b">
        <f t="shared" si="16"/>
        <v>0</v>
      </c>
      <c r="D298" s="9" t="b">
        <f t="shared" si="17"/>
        <v>0</v>
      </c>
      <c r="E298" s="7">
        <f t="shared" si="18"/>
        <v>43759</v>
      </c>
      <c r="F298" s="48"/>
    </row>
    <row r="299" spans="2:6" x14ac:dyDescent="0.25">
      <c r="B299" s="7">
        <f t="shared" si="19"/>
        <v>43760</v>
      </c>
      <c r="C299" s="9" t="b">
        <f t="shared" si="16"/>
        <v>0</v>
      </c>
      <c r="D299" s="9" t="b">
        <f t="shared" si="17"/>
        <v>0</v>
      </c>
      <c r="E299" s="7">
        <f t="shared" si="18"/>
        <v>43760</v>
      </c>
      <c r="F299" s="48"/>
    </row>
    <row r="300" spans="2:6" x14ac:dyDescent="0.25">
      <c r="B300" s="7">
        <f t="shared" si="19"/>
        <v>43761</v>
      </c>
      <c r="C300" s="9" t="b">
        <f t="shared" si="16"/>
        <v>0</v>
      </c>
      <c r="D300" s="9" t="b">
        <f t="shared" si="17"/>
        <v>0</v>
      </c>
      <c r="E300" s="7">
        <f t="shared" si="18"/>
        <v>43761</v>
      </c>
      <c r="F300" s="48"/>
    </row>
    <row r="301" spans="2:6" x14ac:dyDescent="0.25">
      <c r="B301" s="7">
        <f t="shared" si="19"/>
        <v>43762</v>
      </c>
      <c r="C301" s="9" t="b">
        <f t="shared" si="16"/>
        <v>0</v>
      </c>
      <c r="D301" s="9" t="b">
        <f t="shared" si="17"/>
        <v>0</v>
      </c>
      <c r="E301" s="7">
        <f t="shared" si="18"/>
        <v>43762</v>
      </c>
      <c r="F301" s="48"/>
    </row>
    <row r="302" spans="2:6" x14ac:dyDescent="0.25">
      <c r="B302" s="7">
        <f t="shared" si="19"/>
        <v>43763</v>
      </c>
      <c r="C302" s="9" t="b">
        <f t="shared" si="16"/>
        <v>0</v>
      </c>
      <c r="D302" s="9" t="b">
        <f t="shared" si="17"/>
        <v>0</v>
      </c>
      <c r="E302" s="7">
        <f t="shared" si="18"/>
        <v>43763</v>
      </c>
      <c r="F302" s="48"/>
    </row>
    <row r="303" spans="2:6" x14ac:dyDescent="0.25">
      <c r="B303" s="7">
        <f t="shared" si="19"/>
        <v>43764</v>
      </c>
      <c r="C303" s="9" t="b">
        <f t="shared" si="16"/>
        <v>1</v>
      </c>
      <c r="D303" s="9" t="b">
        <f t="shared" si="17"/>
        <v>0</v>
      </c>
      <c r="E303" s="7" t="b">
        <f t="shared" si="18"/>
        <v>0</v>
      </c>
      <c r="F303" s="48"/>
    </row>
    <row r="304" spans="2:6" x14ac:dyDescent="0.25">
      <c r="B304" s="7">
        <f t="shared" si="19"/>
        <v>43765</v>
      </c>
      <c r="C304" s="9" t="b">
        <f t="shared" si="16"/>
        <v>1</v>
      </c>
      <c r="D304" s="9" t="b">
        <f t="shared" si="17"/>
        <v>0</v>
      </c>
      <c r="E304" s="7" t="b">
        <f t="shared" si="18"/>
        <v>0</v>
      </c>
      <c r="F304" s="48"/>
    </row>
    <row r="305" spans="2:6" x14ac:dyDescent="0.25">
      <c r="B305" s="7">
        <f t="shared" si="19"/>
        <v>43766</v>
      </c>
      <c r="C305" s="9" t="b">
        <f t="shared" si="16"/>
        <v>0</v>
      </c>
      <c r="D305" s="9" t="b">
        <f t="shared" si="17"/>
        <v>0</v>
      </c>
      <c r="E305" s="7">
        <f t="shared" si="18"/>
        <v>43766</v>
      </c>
      <c r="F305" s="48"/>
    </row>
    <row r="306" spans="2:6" x14ac:dyDescent="0.25">
      <c r="B306" s="7">
        <f t="shared" si="19"/>
        <v>43767</v>
      </c>
      <c r="C306" s="9" t="b">
        <f t="shared" si="16"/>
        <v>0</v>
      </c>
      <c r="D306" s="9" t="b">
        <f t="shared" si="17"/>
        <v>0</v>
      </c>
      <c r="E306" s="7">
        <f t="shared" si="18"/>
        <v>43767</v>
      </c>
      <c r="F306" s="48"/>
    </row>
    <row r="307" spans="2:6" x14ac:dyDescent="0.25">
      <c r="B307" s="7">
        <f t="shared" si="19"/>
        <v>43768</v>
      </c>
      <c r="C307" s="9" t="b">
        <f t="shared" si="16"/>
        <v>0</v>
      </c>
      <c r="D307" s="9" t="b">
        <f t="shared" si="17"/>
        <v>0</v>
      </c>
      <c r="E307" s="7">
        <f t="shared" si="18"/>
        <v>43768</v>
      </c>
      <c r="F307" s="48"/>
    </row>
    <row r="308" spans="2:6" x14ac:dyDescent="0.25">
      <c r="B308" s="7">
        <f t="shared" si="19"/>
        <v>43769</v>
      </c>
      <c r="C308" s="9" t="b">
        <f t="shared" si="16"/>
        <v>0</v>
      </c>
      <c r="D308" s="9" t="b">
        <f t="shared" si="17"/>
        <v>0</v>
      </c>
      <c r="E308" s="7">
        <f t="shared" si="18"/>
        <v>43769</v>
      </c>
      <c r="F308" s="48"/>
    </row>
    <row r="309" spans="2:6" x14ac:dyDescent="0.25">
      <c r="B309" s="7">
        <f t="shared" si="19"/>
        <v>43770</v>
      </c>
      <c r="C309" s="9" t="b">
        <f t="shared" si="16"/>
        <v>0</v>
      </c>
      <c r="D309" s="9" t="b">
        <f t="shared" si="17"/>
        <v>0</v>
      </c>
      <c r="E309" s="7">
        <f t="shared" si="18"/>
        <v>43770</v>
      </c>
      <c r="F309" s="48"/>
    </row>
    <row r="310" spans="2:6" x14ac:dyDescent="0.25">
      <c r="B310" s="7">
        <f t="shared" si="19"/>
        <v>43771</v>
      </c>
      <c r="C310" s="9" t="b">
        <f t="shared" si="16"/>
        <v>1</v>
      </c>
      <c r="D310" s="9" t="b">
        <f t="shared" si="17"/>
        <v>0</v>
      </c>
      <c r="E310" s="7" t="b">
        <f t="shared" si="18"/>
        <v>0</v>
      </c>
      <c r="F310" s="48"/>
    </row>
    <row r="311" spans="2:6" x14ac:dyDescent="0.25">
      <c r="B311" s="7">
        <f t="shared" si="19"/>
        <v>43772</v>
      </c>
      <c r="C311" s="9" t="b">
        <f t="shared" si="16"/>
        <v>1</v>
      </c>
      <c r="D311" s="9" t="b">
        <f t="shared" si="17"/>
        <v>0</v>
      </c>
      <c r="E311" s="7" t="b">
        <f t="shared" si="18"/>
        <v>0</v>
      </c>
      <c r="F311" s="48"/>
    </row>
    <row r="312" spans="2:6" x14ac:dyDescent="0.25">
      <c r="B312" s="7">
        <f t="shared" si="19"/>
        <v>43773</v>
      </c>
      <c r="C312" s="9" t="b">
        <f t="shared" si="16"/>
        <v>0</v>
      </c>
      <c r="D312" s="9" t="b">
        <f t="shared" si="17"/>
        <v>0</v>
      </c>
      <c r="E312" s="7">
        <f t="shared" si="18"/>
        <v>43773</v>
      </c>
      <c r="F312" s="48"/>
    </row>
    <row r="313" spans="2:6" x14ac:dyDescent="0.25">
      <c r="B313" s="7">
        <f t="shared" si="19"/>
        <v>43774</v>
      </c>
      <c r="C313" s="9" t="b">
        <f t="shared" si="16"/>
        <v>0</v>
      </c>
      <c r="D313" s="9" t="b">
        <f t="shared" si="17"/>
        <v>0</v>
      </c>
      <c r="E313" s="7">
        <f t="shared" si="18"/>
        <v>43774</v>
      </c>
      <c r="F313" s="48"/>
    </row>
    <row r="314" spans="2:6" x14ac:dyDescent="0.25">
      <c r="B314" s="7">
        <f t="shared" si="19"/>
        <v>43775</v>
      </c>
      <c r="C314" s="9" t="b">
        <f t="shared" si="16"/>
        <v>0</v>
      </c>
      <c r="D314" s="9" t="b">
        <f t="shared" si="17"/>
        <v>0</v>
      </c>
      <c r="E314" s="7">
        <f t="shared" si="18"/>
        <v>43775</v>
      </c>
      <c r="F314" s="48"/>
    </row>
    <row r="315" spans="2:6" x14ac:dyDescent="0.25">
      <c r="B315" s="7">
        <f t="shared" si="19"/>
        <v>43776</v>
      </c>
      <c r="C315" s="9" t="b">
        <f t="shared" si="16"/>
        <v>0</v>
      </c>
      <c r="D315" s="9" t="b">
        <f t="shared" si="17"/>
        <v>0</v>
      </c>
      <c r="E315" s="7">
        <f t="shared" si="18"/>
        <v>43776</v>
      </c>
      <c r="F315" s="48"/>
    </row>
    <row r="316" spans="2:6" x14ac:dyDescent="0.25">
      <c r="B316" s="7">
        <f t="shared" si="19"/>
        <v>43777</v>
      </c>
      <c r="C316" s="9" t="b">
        <f t="shared" si="16"/>
        <v>0</v>
      </c>
      <c r="D316" s="9" t="b">
        <f t="shared" si="17"/>
        <v>0</v>
      </c>
      <c r="E316" s="7">
        <f t="shared" si="18"/>
        <v>43777</v>
      </c>
      <c r="F316" s="48"/>
    </row>
    <row r="317" spans="2:6" x14ac:dyDescent="0.25">
      <c r="B317" s="7">
        <f t="shared" si="19"/>
        <v>43778</v>
      </c>
      <c r="C317" s="9" t="b">
        <f t="shared" si="16"/>
        <v>1</v>
      </c>
      <c r="D317" s="9" t="b">
        <f t="shared" si="17"/>
        <v>0</v>
      </c>
      <c r="E317" s="7" t="b">
        <f t="shared" si="18"/>
        <v>0</v>
      </c>
      <c r="F317" s="48"/>
    </row>
    <row r="318" spans="2:6" x14ac:dyDescent="0.25">
      <c r="B318" s="7">
        <f t="shared" si="19"/>
        <v>43779</v>
      </c>
      <c r="C318" s="9" t="b">
        <f t="shared" si="16"/>
        <v>1</v>
      </c>
      <c r="D318" s="9" t="b">
        <f t="shared" si="17"/>
        <v>0</v>
      </c>
      <c r="E318" s="7" t="b">
        <f t="shared" si="18"/>
        <v>0</v>
      </c>
      <c r="F318" s="48"/>
    </row>
    <row r="319" spans="2:6" x14ac:dyDescent="0.25">
      <c r="B319" s="7">
        <f t="shared" si="19"/>
        <v>43780</v>
      </c>
      <c r="C319" s="9" t="b">
        <f t="shared" si="16"/>
        <v>0</v>
      </c>
      <c r="D319" s="9" t="b">
        <f t="shared" si="17"/>
        <v>0</v>
      </c>
      <c r="E319" s="7">
        <f t="shared" si="18"/>
        <v>43780</v>
      </c>
      <c r="F319" s="48"/>
    </row>
    <row r="320" spans="2:6" x14ac:dyDescent="0.25">
      <c r="B320" s="7">
        <f t="shared" si="19"/>
        <v>43781</v>
      </c>
      <c r="C320" s="9" t="b">
        <f t="shared" si="16"/>
        <v>0</v>
      </c>
      <c r="D320" s="9" t="b">
        <f t="shared" si="17"/>
        <v>0</v>
      </c>
      <c r="E320" s="7">
        <f t="shared" si="18"/>
        <v>43781</v>
      </c>
      <c r="F320" s="48"/>
    </row>
    <row r="321" spans="2:6" x14ac:dyDescent="0.25">
      <c r="B321" s="7">
        <f t="shared" si="19"/>
        <v>43782</v>
      </c>
      <c r="C321" s="9" t="b">
        <f t="shared" si="16"/>
        <v>0</v>
      </c>
      <c r="D321" s="9" t="b">
        <f t="shared" si="17"/>
        <v>0</v>
      </c>
      <c r="E321" s="7">
        <f t="shared" si="18"/>
        <v>43782</v>
      </c>
      <c r="F321" s="48"/>
    </row>
    <row r="322" spans="2:6" x14ac:dyDescent="0.25">
      <c r="B322" s="7">
        <f t="shared" si="19"/>
        <v>43783</v>
      </c>
      <c r="C322" s="9" t="b">
        <f t="shared" si="16"/>
        <v>0</v>
      </c>
      <c r="D322" s="9" t="b">
        <f t="shared" si="17"/>
        <v>0</v>
      </c>
      <c r="E322" s="7">
        <f t="shared" si="18"/>
        <v>43783</v>
      </c>
      <c r="F322" s="48"/>
    </row>
    <row r="323" spans="2:6" x14ac:dyDescent="0.25">
      <c r="B323" s="7">
        <f t="shared" si="19"/>
        <v>43784</v>
      </c>
      <c r="C323" s="9" t="b">
        <f t="shared" si="16"/>
        <v>0</v>
      </c>
      <c r="D323" s="9" t="b">
        <f t="shared" si="17"/>
        <v>0</v>
      </c>
      <c r="E323" s="7">
        <f t="shared" si="18"/>
        <v>43784</v>
      </c>
      <c r="F323" s="48"/>
    </row>
    <row r="324" spans="2:6" x14ac:dyDescent="0.25">
      <c r="B324" s="7">
        <f t="shared" si="19"/>
        <v>43785</v>
      </c>
      <c r="C324" s="9" t="b">
        <f t="shared" si="16"/>
        <v>1</v>
      </c>
      <c r="D324" s="9" t="b">
        <f t="shared" si="17"/>
        <v>0</v>
      </c>
      <c r="E324" s="7" t="b">
        <f t="shared" si="18"/>
        <v>0</v>
      </c>
      <c r="F324" s="48"/>
    </row>
    <row r="325" spans="2:6" x14ac:dyDescent="0.25">
      <c r="B325" s="7">
        <f t="shared" si="19"/>
        <v>43786</v>
      </c>
      <c r="C325" s="9" t="b">
        <f t="shared" ref="C325:C388" si="20">IF(WEEKDAY(B325,2)&gt;5,TRUE,FALSE)</f>
        <v>1</v>
      </c>
      <c r="D325" s="9" t="b">
        <f t="shared" ref="D325:D388" si="21">IF(TYPE(VLOOKUP(B325,Holiday_Dates,1,0))&lt;&gt;1,FALSE,TRUE)</f>
        <v>0</v>
      </c>
      <c r="E325" s="7" t="b">
        <f t="shared" ref="E325:E388" si="22">IF(OR(C325,D325),FALSE,B325)</f>
        <v>0</v>
      </c>
      <c r="F325" s="48"/>
    </row>
    <row r="326" spans="2:6" x14ac:dyDescent="0.25">
      <c r="B326" s="7">
        <f t="shared" ref="B326:B389" si="23">B325+1</f>
        <v>43787</v>
      </c>
      <c r="C326" s="9" t="b">
        <f t="shared" si="20"/>
        <v>0</v>
      </c>
      <c r="D326" s="9" t="b">
        <f t="shared" si="21"/>
        <v>0</v>
      </c>
      <c r="E326" s="7">
        <f t="shared" si="22"/>
        <v>43787</v>
      </c>
      <c r="F326" s="48"/>
    </row>
    <row r="327" spans="2:6" x14ac:dyDescent="0.25">
      <c r="B327" s="7">
        <f t="shared" si="23"/>
        <v>43788</v>
      </c>
      <c r="C327" s="9" t="b">
        <f t="shared" si="20"/>
        <v>0</v>
      </c>
      <c r="D327" s="9" t="b">
        <f t="shared" si="21"/>
        <v>0</v>
      </c>
      <c r="E327" s="7">
        <f t="shared" si="22"/>
        <v>43788</v>
      </c>
      <c r="F327" s="48"/>
    </row>
    <row r="328" spans="2:6" x14ac:dyDescent="0.25">
      <c r="B328" s="7">
        <f t="shared" si="23"/>
        <v>43789</v>
      </c>
      <c r="C328" s="9" t="b">
        <f t="shared" si="20"/>
        <v>0</v>
      </c>
      <c r="D328" s="9" t="b">
        <f t="shared" si="21"/>
        <v>0</v>
      </c>
      <c r="E328" s="7">
        <f t="shared" si="22"/>
        <v>43789</v>
      </c>
      <c r="F328" s="48"/>
    </row>
    <row r="329" spans="2:6" x14ac:dyDescent="0.25">
      <c r="B329" s="7">
        <f t="shared" si="23"/>
        <v>43790</v>
      </c>
      <c r="C329" s="9" t="b">
        <f t="shared" si="20"/>
        <v>0</v>
      </c>
      <c r="D329" s="9" t="b">
        <f t="shared" si="21"/>
        <v>0</v>
      </c>
      <c r="E329" s="7">
        <f t="shared" si="22"/>
        <v>43790</v>
      </c>
      <c r="F329" s="48"/>
    </row>
    <row r="330" spans="2:6" x14ac:dyDescent="0.25">
      <c r="B330" s="7">
        <f t="shared" si="23"/>
        <v>43791</v>
      </c>
      <c r="C330" s="9" t="b">
        <f t="shared" si="20"/>
        <v>0</v>
      </c>
      <c r="D330" s="9" t="b">
        <f t="shared" si="21"/>
        <v>0</v>
      </c>
      <c r="E330" s="7">
        <f t="shared" si="22"/>
        <v>43791</v>
      </c>
      <c r="F330" s="48"/>
    </row>
    <row r="331" spans="2:6" x14ac:dyDescent="0.25">
      <c r="B331" s="7">
        <f t="shared" si="23"/>
        <v>43792</v>
      </c>
      <c r="C331" s="9" t="b">
        <f t="shared" si="20"/>
        <v>1</v>
      </c>
      <c r="D331" s="9" t="b">
        <f t="shared" si="21"/>
        <v>0</v>
      </c>
      <c r="E331" s="7" t="b">
        <f t="shared" si="22"/>
        <v>0</v>
      </c>
      <c r="F331" s="48"/>
    </row>
    <row r="332" spans="2:6" x14ac:dyDescent="0.25">
      <c r="B332" s="7">
        <f t="shared" si="23"/>
        <v>43793</v>
      </c>
      <c r="C332" s="9" t="b">
        <f t="shared" si="20"/>
        <v>1</v>
      </c>
      <c r="D332" s="9" t="b">
        <f t="shared" si="21"/>
        <v>0</v>
      </c>
      <c r="E332" s="7" t="b">
        <f t="shared" si="22"/>
        <v>0</v>
      </c>
      <c r="F332" s="48"/>
    </row>
    <row r="333" spans="2:6" x14ac:dyDescent="0.25">
      <c r="B333" s="7">
        <f t="shared" si="23"/>
        <v>43794</v>
      </c>
      <c r="C333" s="9" t="b">
        <f t="shared" si="20"/>
        <v>0</v>
      </c>
      <c r="D333" s="9" t="b">
        <f t="shared" si="21"/>
        <v>0</v>
      </c>
      <c r="E333" s="7">
        <f t="shared" si="22"/>
        <v>43794</v>
      </c>
      <c r="F333" s="48"/>
    </row>
    <row r="334" spans="2:6" x14ac:dyDescent="0.25">
      <c r="B334" s="7">
        <f t="shared" si="23"/>
        <v>43795</v>
      </c>
      <c r="C334" s="9" t="b">
        <f t="shared" si="20"/>
        <v>0</v>
      </c>
      <c r="D334" s="9" t="b">
        <f t="shared" si="21"/>
        <v>0</v>
      </c>
      <c r="E334" s="7">
        <f t="shared" si="22"/>
        <v>43795</v>
      </c>
      <c r="F334" s="48"/>
    </row>
    <row r="335" spans="2:6" x14ac:dyDescent="0.25">
      <c r="B335" s="7">
        <f t="shared" si="23"/>
        <v>43796</v>
      </c>
      <c r="C335" s="9" t="b">
        <f t="shared" si="20"/>
        <v>0</v>
      </c>
      <c r="D335" s="9" t="b">
        <f t="shared" si="21"/>
        <v>0</v>
      </c>
      <c r="E335" s="7">
        <f t="shared" si="22"/>
        <v>43796</v>
      </c>
      <c r="F335" s="48"/>
    </row>
    <row r="336" spans="2:6" x14ac:dyDescent="0.25">
      <c r="B336" s="7">
        <f t="shared" si="23"/>
        <v>43797</v>
      </c>
      <c r="C336" s="9" t="b">
        <f t="shared" si="20"/>
        <v>0</v>
      </c>
      <c r="D336" s="9" t="b">
        <f t="shared" si="21"/>
        <v>0</v>
      </c>
      <c r="E336" s="7">
        <f t="shared" si="22"/>
        <v>43797</v>
      </c>
      <c r="F336" s="48"/>
    </row>
    <row r="337" spans="2:6" x14ac:dyDescent="0.25">
      <c r="B337" s="7">
        <f t="shared" si="23"/>
        <v>43798</v>
      </c>
      <c r="C337" s="9" t="b">
        <f t="shared" si="20"/>
        <v>0</v>
      </c>
      <c r="D337" s="9" t="b">
        <f t="shared" si="21"/>
        <v>0</v>
      </c>
      <c r="E337" s="7">
        <f t="shared" si="22"/>
        <v>43798</v>
      </c>
      <c r="F337" s="48"/>
    </row>
    <row r="338" spans="2:6" x14ac:dyDescent="0.25">
      <c r="B338" s="7">
        <f t="shared" si="23"/>
        <v>43799</v>
      </c>
      <c r="C338" s="9" t="b">
        <f t="shared" si="20"/>
        <v>1</v>
      </c>
      <c r="D338" s="9" t="b">
        <f t="shared" si="21"/>
        <v>0</v>
      </c>
      <c r="E338" s="7" t="b">
        <f t="shared" si="22"/>
        <v>0</v>
      </c>
      <c r="F338" s="48"/>
    </row>
    <row r="339" spans="2:6" x14ac:dyDescent="0.25">
      <c r="B339" s="7">
        <f t="shared" si="23"/>
        <v>43800</v>
      </c>
      <c r="C339" s="9" t="b">
        <f t="shared" si="20"/>
        <v>1</v>
      </c>
      <c r="D339" s="9" t="b">
        <f t="shared" si="21"/>
        <v>0</v>
      </c>
      <c r="E339" s="7" t="b">
        <f t="shared" si="22"/>
        <v>0</v>
      </c>
      <c r="F339" s="48"/>
    </row>
    <row r="340" spans="2:6" x14ac:dyDescent="0.25">
      <c r="B340" s="7">
        <f t="shared" si="23"/>
        <v>43801</v>
      </c>
      <c r="C340" s="9" t="b">
        <f t="shared" si="20"/>
        <v>0</v>
      </c>
      <c r="D340" s="9" t="b">
        <f t="shared" si="21"/>
        <v>0</v>
      </c>
      <c r="E340" s="7">
        <f t="shared" si="22"/>
        <v>43801</v>
      </c>
      <c r="F340" s="48"/>
    </row>
    <row r="341" spans="2:6" x14ac:dyDescent="0.25">
      <c r="B341" s="7">
        <f t="shared" si="23"/>
        <v>43802</v>
      </c>
      <c r="C341" s="9" t="b">
        <f t="shared" si="20"/>
        <v>0</v>
      </c>
      <c r="D341" s="9" t="b">
        <f t="shared" si="21"/>
        <v>0</v>
      </c>
      <c r="E341" s="7">
        <f t="shared" si="22"/>
        <v>43802</v>
      </c>
      <c r="F341" s="48"/>
    </row>
    <row r="342" spans="2:6" x14ac:dyDescent="0.25">
      <c r="B342" s="7">
        <f t="shared" si="23"/>
        <v>43803</v>
      </c>
      <c r="C342" s="9" t="b">
        <f t="shared" si="20"/>
        <v>0</v>
      </c>
      <c r="D342" s="9" t="b">
        <f t="shared" si="21"/>
        <v>0</v>
      </c>
      <c r="E342" s="7">
        <f t="shared" si="22"/>
        <v>43803</v>
      </c>
      <c r="F342" s="48"/>
    </row>
    <row r="343" spans="2:6" x14ac:dyDescent="0.25">
      <c r="B343" s="7">
        <f t="shared" si="23"/>
        <v>43804</v>
      </c>
      <c r="C343" s="9" t="b">
        <f t="shared" si="20"/>
        <v>0</v>
      </c>
      <c r="D343" s="9" t="b">
        <f t="shared" si="21"/>
        <v>0</v>
      </c>
      <c r="E343" s="7">
        <f t="shared" si="22"/>
        <v>43804</v>
      </c>
      <c r="F343" s="48"/>
    </row>
    <row r="344" spans="2:6" x14ac:dyDescent="0.25">
      <c r="B344" s="7">
        <f t="shared" si="23"/>
        <v>43805</v>
      </c>
      <c r="C344" s="9" t="b">
        <f t="shared" si="20"/>
        <v>0</v>
      </c>
      <c r="D344" s="9" t="b">
        <f t="shared" si="21"/>
        <v>0</v>
      </c>
      <c r="E344" s="7">
        <f t="shared" si="22"/>
        <v>43805</v>
      </c>
      <c r="F344" s="48"/>
    </row>
    <row r="345" spans="2:6" x14ac:dyDescent="0.25">
      <c r="B345" s="7">
        <f t="shared" si="23"/>
        <v>43806</v>
      </c>
      <c r="C345" s="9" t="b">
        <f t="shared" si="20"/>
        <v>1</v>
      </c>
      <c r="D345" s="9" t="b">
        <f t="shared" si="21"/>
        <v>0</v>
      </c>
      <c r="E345" s="7" t="b">
        <f t="shared" si="22"/>
        <v>0</v>
      </c>
      <c r="F345" s="48"/>
    </row>
    <row r="346" spans="2:6" x14ac:dyDescent="0.25">
      <c r="B346" s="7">
        <f t="shared" si="23"/>
        <v>43807</v>
      </c>
      <c r="C346" s="9" t="b">
        <f t="shared" si="20"/>
        <v>1</v>
      </c>
      <c r="D346" s="9" t="b">
        <f t="shared" si="21"/>
        <v>0</v>
      </c>
      <c r="E346" s="7" t="b">
        <f t="shared" si="22"/>
        <v>0</v>
      </c>
      <c r="F346" s="48"/>
    </row>
    <row r="347" spans="2:6" x14ac:dyDescent="0.25">
      <c r="B347" s="7">
        <f t="shared" si="23"/>
        <v>43808</v>
      </c>
      <c r="C347" s="9" t="b">
        <f t="shared" si="20"/>
        <v>0</v>
      </c>
      <c r="D347" s="9" t="b">
        <f t="shared" si="21"/>
        <v>0</v>
      </c>
      <c r="E347" s="7">
        <f t="shared" si="22"/>
        <v>43808</v>
      </c>
      <c r="F347" s="48"/>
    </row>
    <row r="348" spans="2:6" x14ac:dyDescent="0.25">
      <c r="B348" s="7">
        <f t="shared" si="23"/>
        <v>43809</v>
      </c>
      <c r="C348" s="9" t="b">
        <f t="shared" si="20"/>
        <v>0</v>
      </c>
      <c r="D348" s="9" t="b">
        <f t="shared" si="21"/>
        <v>0</v>
      </c>
      <c r="E348" s="7">
        <f t="shared" si="22"/>
        <v>43809</v>
      </c>
      <c r="F348" s="48"/>
    </row>
    <row r="349" spans="2:6" x14ac:dyDescent="0.25">
      <c r="B349" s="7">
        <f t="shared" si="23"/>
        <v>43810</v>
      </c>
      <c r="C349" s="9" t="b">
        <f t="shared" si="20"/>
        <v>0</v>
      </c>
      <c r="D349" s="9" t="b">
        <f t="shared" si="21"/>
        <v>0</v>
      </c>
      <c r="E349" s="7">
        <f t="shared" si="22"/>
        <v>43810</v>
      </c>
      <c r="F349" s="48"/>
    </row>
    <row r="350" spans="2:6" x14ac:dyDescent="0.25">
      <c r="B350" s="7">
        <f t="shared" si="23"/>
        <v>43811</v>
      </c>
      <c r="C350" s="9" t="b">
        <f t="shared" si="20"/>
        <v>0</v>
      </c>
      <c r="D350" s="9" t="b">
        <f t="shared" si="21"/>
        <v>0</v>
      </c>
      <c r="E350" s="7">
        <f t="shared" si="22"/>
        <v>43811</v>
      </c>
      <c r="F350" s="48"/>
    </row>
    <row r="351" spans="2:6" x14ac:dyDescent="0.25">
      <c r="B351" s="7">
        <f t="shared" si="23"/>
        <v>43812</v>
      </c>
      <c r="C351" s="9" t="b">
        <f t="shared" si="20"/>
        <v>0</v>
      </c>
      <c r="D351" s="9" t="b">
        <f t="shared" si="21"/>
        <v>0</v>
      </c>
      <c r="E351" s="7">
        <f t="shared" si="22"/>
        <v>43812</v>
      </c>
      <c r="F351" s="48"/>
    </row>
    <row r="352" spans="2:6" x14ac:dyDescent="0.25">
      <c r="B352" s="7">
        <f t="shared" si="23"/>
        <v>43813</v>
      </c>
      <c r="C352" s="9" t="b">
        <f t="shared" si="20"/>
        <v>1</v>
      </c>
      <c r="D352" s="9" t="b">
        <f t="shared" si="21"/>
        <v>0</v>
      </c>
      <c r="E352" s="7" t="b">
        <f t="shared" si="22"/>
        <v>0</v>
      </c>
      <c r="F352" s="48"/>
    </row>
    <row r="353" spans="2:6" x14ac:dyDescent="0.25">
      <c r="B353" s="7">
        <f t="shared" si="23"/>
        <v>43814</v>
      </c>
      <c r="C353" s="9" t="b">
        <f t="shared" si="20"/>
        <v>1</v>
      </c>
      <c r="D353" s="9" t="b">
        <f t="shared" si="21"/>
        <v>0</v>
      </c>
      <c r="E353" s="7" t="b">
        <f t="shared" si="22"/>
        <v>0</v>
      </c>
      <c r="F353" s="48"/>
    </row>
    <row r="354" spans="2:6" x14ac:dyDescent="0.25">
      <c r="B354" s="7">
        <f t="shared" si="23"/>
        <v>43815</v>
      </c>
      <c r="C354" s="9" t="b">
        <f t="shared" si="20"/>
        <v>0</v>
      </c>
      <c r="D354" s="9" t="b">
        <f t="shared" si="21"/>
        <v>0</v>
      </c>
      <c r="E354" s="7">
        <f t="shared" si="22"/>
        <v>43815</v>
      </c>
      <c r="F354" s="48"/>
    </row>
    <row r="355" spans="2:6" x14ac:dyDescent="0.25">
      <c r="B355" s="7">
        <f t="shared" si="23"/>
        <v>43816</v>
      </c>
      <c r="C355" s="9" t="b">
        <f t="shared" si="20"/>
        <v>0</v>
      </c>
      <c r="D355" s="9" t="b">
        <f t="shared" si="21"/>
        <v>0</v>
      </c>
      <c r="E355" s="7">
        <f t="shared" si="22"/>
        <v>43816</v>
      </c>
      <c r="F355" s="48"/>
    </row>
    <row r="356" spans="2:6" x14ac:dyDescent="0.25">
      <c r="B356" s="7">
        <f t="shared" si="23"/>
        <v>43817</v>
      </c>
      <c r="C356" s="9" t="b">
        <f t="shared" si="20"/>
        <v>0</v>
      </c>
      <c r="D356" s="9" t="b">
        <f t="shared" si="21"/>
        <v>0</v>
      </c>
      <c r="E356" s="7">
        <f t="shared" si="22"/>
        <v>43817</v>
      </c>
      <c r="F356" s="48"/>
    </row>
    <row r="357" spans="2:6" x14ac:dyDescent="0.25">
      <c r="B357" s="7">
        <f t="shared" si="23"/>
        <v>43818</v>
      </c>
      <c r="C357" s="9" t="b">
        <f t="shared" si="20"/>
        <v>0</v>
      </c>
      <c r="D357" s="9" t="b">
        <f t="shared" si="21"/>
        <v>0</v>
      </c>
      <c r="E357" s="7">
        <f t="shared" si="22"/>
        <v>43818</v>
      </c>
      <c r="F357" s="48"/>
    </row>
    <row r="358" spans="2:6" x14ac:dyDescent="0.25">
      <c r="B358" s="7">
        <f t="shared" si="23"/>
        <v>43819</v>
      </c>
      <c r="C358" s="9" t="b">
        <f t="shared" si="20"/>
        <v>0</v>
      </c>
      <c r="D358" s="9" t="b">
        <f t="shared" si="21"/>
        <v>0</v>
      </c>
      <c r="E358" s="7">
        <f t="shared" si="22"/>
        <v>43819</v>
      </c>
      <c r="F358" s="48"/>
    </row>
    <row r="359" spans="2:6" x14ac:dyDescent="0.25">
      <c r="B359" s="7">
        <f t="shared" si="23"/>
        <v>43820</v>
      </c>
      <c r="C359" s="9" t="b">
        <f t="shared" si="20"/>
        <v>1</v>
      </c>
      <c r="D359" s="9" t="b">
        <f t="shared" si="21"/>
        <v>0</v>
      </c>
      <c r="E359" s="7" t="b">
        <f t="shared" si="22"/>
        <v>0</v>
      </c>
      <c r="F359" s="48"/>
    </row>
    <row r="360" spans="2:6" x14ac:dyDescent="0.25">
      <c r="B360" s="7">
        <f t="shared" si="23"/>
        <v>43821</v>
      </c>
      <c r="C360" s="9" t="b">
        <f t="shared" si="20"/>
        <v>1</v>
      </c>
      <c r="D360" s="9" t="b">
        <f t="shared" si="21"/>
        <v>0</v>
      </c>
      <c r="E360" s="7" t="b">
        <f t="shared" si="22"/>
        <v>0</v>
      </c>
      <c r="F360" s="48"/>
    </row>
    <row r="361" spans="2:6" x14ac:dyDescent="0.25">
      <c r="B361" s="7">
        <f t="shared" si="23"/>
        <v>43822</v>
      </c>
      <c r="C361" s="9" t="b">
        <f t="shared" si="20"/>
        <v>0</v>
      </c>
      <c r="D361" s="9" t="b">
        <f t="shared" si="21"/>
        <v>0</v>
      </c>
      <c r="E361" s="7">
        <f t="shared" si="22"/>
        <v>43822</v>
      </c>
      <c r="F361" s="48"/>
    </row>
    <row r="362" spans="2:6" x14ac:dyDescent="0.25">
      <c r="B362" s="7">
        <f t="shared" si="23"/>
        <v>43823</v>
      </c>
      <c r="C362" s="9" t="b">
        <f t="shared" si="20"/>
        <v>0</v>
      </c>
      <c r="D362" s="9" t="b">
        <f t="shared" si="21"/>
        <v>0</v>
      </c>
      <c r="E362" s="7">
        <f t="shared" si="22"/>
        <v>43823</v>
      </c>
      <c r="F362" s="48"/>
    </row>
    <row r="363" spans="2:6" x14ac:dyDescent="0.25">
      <c r="B363" s="7">
        <f t="shared" si="23"/>
        <v>43824</v>
      </c>
      <c r="C363" s="9" t="b">
        <f t="shared" si="20"/>
        <v>0</v>
      </c>
      <c r="D363" s="9" t="b">
        <f t="shared" si="21"/>
        <v>1</v>
      </c>
      <c r="E363" s="7" t="b">
        <f t="shared" si="22"/>
        <v>0</v>
      </c>
      <c r="F363" s="48"/>
    </row>
    <row r="364" spans="2:6" x14ac:dyDescent="0.25">
      <c r="B364" s="7">
        <f t="shared" si="23"/>
        <v>43825</v>
      </c>
      <c r="C364" s="9" t="b">
        <f t="shared" si="20"/>
        <v>0</v>
      </c>
      <c r="D364" s="9" t="b">
        <f t="shared" si="21"/>
        <v>1</v>
      </c>
      <c r="E364" s="7" t="b">
        <f t="shared" si="22"/>
        <v>0</v>
      </c>
      <c r="F364" s="48"/>
    </row>
    <row r="365" spans="2:6" x14ac:dyDescent="0.25">
      <c r="B365" s="7">
        <f t="shared" si="23"/>
        <v>43826</v>
      </c>
      <c r="C365" s="9" t="b">
        <f t="shared" si="20"/>
        <v>0</v>
      </c>
      <c r="D365" s="9" t="b">
        <f t="shared" si="21"/>
        <v>0</v>
      </c>
      <c r="E365" s="7">
        <f t="shared" si="22"/>
        <v>43826</v>
      </c>
      <c r="F365" s="48"/>
    </row>
    <row r="366" spans="2:6" x14ac:dyDescent="0.25">
      <c r="B366" s="7">
        <f t="shared" si="23"/>
        <v>43827</v>
      </c>
      <c r="C366" s="9" t="b">
        <f t="shared" si="20"/>
        <v>1</v>
      </c>
      <c r="D366" s="9" t="b">
        <f t="shared" si="21"/>
        <v>0</v>
      </c>
      <c r="E366" s="7" t="b">
        <f t="shared" si="22"/>
        <v>0</v>
      </c>
      <c r="F366" s="48"/>
    </row>
    <row r="367" spans="2:6" x14ac:dyDescent="0.25">
      <c r="B367" s="7">
        <f t="shared" si="23"/>
        <v>43828</v>
      </c>
      <c r="C367" s="9" t="b">
        <f t="shared" si="20"/>
        <v>1</v>
      </c>
      <c r="D367" s="9" t="b">
        <f t="shared" si="21"/>
        <v>0</v>
      </c>
      <c r="E367" s="7" t="b">
        <f t="shared" si="22"/>
        <v>0</v>
      </c>
      <c r="F367" s="48"/>
    </row>
    <row r="368" spans="2:6" x14ac:dyDescent="0.25">
      <c r="B368" s="7">
        <f t="shared" si="23"/>
        <v>43829</v>
      </c>
      <c r="C368" s="9" t="b">
        <f t="shared" si="20"/>
        <v>0</v>
      </c>
      <c r="D368" s="9" t="b">
        <f t="shared" si="21"/>
        <v>0</v>
      </c>
      <c r="E368" s="7">
        <f t="shared" si="22"/>
        <v>43829</v>
      </c>
      <c r="F368" s="48"/>
    </row>
    <row r="369" spans="2:6" x14ac:dyDescent="0.25">
      <c r="B369" s="7">
        <f t="shared" si="23"/>
        <v>43830</v>
      </c>
      <c r="C369" s="9" t="b">
        <f t="shared" si="20"/>
        <v>0</v>
      </c>
      <c r="D369" s="9" t="b">
        <f t="shared" si="21"/>
        <v>0</v>
      </c>
      <c r="E369" s="7">
        <f t="shared" si="22"/>
        <v>43830</v>
      </c>
      <c r="F369" s="48"/>
    </row>
    <row r="370" spans="2:6" x14ac:dyDescent="0.25">
      <c r="B370" s="7">
        <f t="shared" si="23"/>
        <v>43831</v>
      </c>
      <c r="C370" s="9" t="b">
        <f t="shared" si="20"/>
        <v>0</v>
      </c>
      <c r="D370" s="9" t="b">
        <f t="shared" si="21"/>
        <v>1</v>
      </c>
      <c r="E370" s="7" t="b">
        <f t="shared" si="22"/>
        <v>0</v>
      </c>
      <c r="F370" s="48"/>
    </row>
    <row r="371" spans="2:6" x14ac:dyDescent="0.25">
      <c r="B371" s="7">
        <f t="shared" si="23"/>
        <v>43832</v>
      </c>
      <c r="C371" s="9" t="b">
        <f t="shared" si="20"/>
        <v>0</v>
      </c>
      <c r="D371" s="9" t="b">
        <f t="shared" si="21"/>
        <v>0</v>
      </c>
      <c r="E371" s="7">
        <f t="shared" si="22"/>
        <v>43832</v>
      </c>
      <c r="F371" s="48"/>
    </row>
    <row r="372" spans="2:6" x14ac:dyDescent="0.25">
      <c r="B372" s="7">
        <f t="shared" si="23"/>
        <v>43833</v>
      </c>
      <c r="C372" s="9" t="b">
        <f t="shared" si="20"/>
        <v>0</v>
      </c>
      <c r="D372" s="9" t="b">
        <f t="shared" si="21"/>
        <v>0</v>
      </c>
      <c r="E372" s="7">
        <f t="shared" si="22"/>
        <v>43833</v>
      </c>
      <c r="F372" s="48"/>
    </row>
    <row r="373" spans="2:6" x14ac:dyDescent="0.25">
      <c r="B373" s="7">
        <f t="shared" si="23"/>
        <v>43834</v>
      </c>
      <c r="C373" s="9" t="b">
        <f t="shared" si="20"/>
        <v>1</v>
      </c>
      <c r="D373" s="9" t="b">
        <f t="shared" si="21"/>
        <v>0</v>
      </c>
      <c r="E373" s="7" t="b">
        <f t="shared" si="22"/>
        <v>0</v>
      </c>
      <c r="F373" s="48"/>
    </row>
    <row r="374" spans="2:6" x14ac:dyDescent="0.25">
      <c r="B374" s="7">
        <f t="shared" si="23"/>
        <v>43835</v>
      </c>
      <c r="C374" s="9" t="b">
        <f t="shared" si="20"/>
        <v>1</v>
      </c>
      <c r="D374" s="9" t="b">
        <f t="shared" si="21"/>
        <v>0</v>
      </c>
      <c r="E374" s="7" t="b">
        <f t="shared" si="22"/>
        <v>0</v>
      </c>
      <c r="F374" s="48"/>
    </row>
    <row r="375" spans="2:6" x14ac:dyDescent="0.25">
      <c r="B375" s="7">
        <f t="shared" si="23"/>
        <v>43836</v>
      </c>
      <c r="C375" s="9" t="b">
        <f t="shared" si="20"/>
        <v>0</v>
      </c>
      <c r="D375" s="9" t="b">
        <f t="shared" si="21"/>
        <v>0</v>
      </c>
      <c r="E375" s="7">
        <f t="shared" si="22"/>
        <v>43836</v>
      </c>
      <c r="F375" s="48"/>
    </row>
    <row r="376" spans="2:6" x14ac:dyDescent="0.25">
      <c r="B376" s="7">
        <f t="shared" si="23"/>
        <v>43837</v>
      </c>
      <c r="C376" s="9" t="b">
        <f t="shared" si="20"/>
        <v>0</v>
      </c>
      <c r="D376" s="9" t="b">
        <f t="shared" si="21"/>
        <v>0</v>
      </c>
      <c r="E376" s="7">
        <f t="shared" si="22"/>
        <v>43837</v>
      </c>
      <c r="F376" s="48"/>
    </row>
    <row r="377" spans="2:6" x14ac:dyDescent="0.25">
      <c r="B377" s="7">
        <f t="shared" si="23"/>
        <v>43838</v>
      </c>
      <c r="C377" s="9" t="b">
        <f t="shared" si="20"/>
        <v>0</v>
      </c>
      <c r="D377" s="9" t="b">
        <f t="shared" si="21"/>
        <v>0</v>
      </c>
      <c r="E377" s="7">
        <f t="shared" si="22"/>
        <v>43838</v>
      </c>
      <c r="F377" s="48"/>
    </row>
    <row r="378" spans="2:6" x14ac:dyDescent="0.25">
      <c r="B378" s="7">
        <f t="shared" si="23"/>
        <v>43839</v>
      </c>
      <c r="C378" s="9" t="b">
        <f t="shared" si="20"/>
        <v>0</v>
      </c>
      <c r="D378" s="9" t="b">
        <f t="shared" si="21"/>
        <v>0</v>
      </c>
      <c r="E378" s="7">
        <f t="shared" si="22"/>
        <v>43839</v>
      </c>
      <c r="F378" s="48"/>
    </row>
    <row r="379" spans="2:6" x14ac:dyDescent="0.25">
      <c r="B379" s="7">
        <f t="shared" si="23"/>
        <v>43840</v>
      </c>
      <c r="C379" s="9" t="b">
        <f t="shared" si="20"/>
        <v>0</v>
      </c>
      <c r="D379" s="9" t="b">
        <f t="shared" si="21"/>
        <v>0</v>
      </c>
      <c r="E379" s="7">
        <f t="shared" si="22"/>
        <v>43840</v>
      </c>
      <c r="F379" s="48"/>
    </row>
    <row r="380" spans="2:6" x14ac:dyDescent="0.25">
      <c r="B380" s="7">
        <f t="shared" si="23"/>
        <v>43841</v>
      </c>
      <c r="C380" s="9" t="b">
        <f t="shared" si="20"/>
        <v>1</v>
      </c>
      <c r="D380" s="9" t="b">
        <f t="shared" si="21"/>
        <v>0</v>
      </c>
      <c r="E380" s="7" t="b">
        <f t="shared" si="22"/>
        <v>0</v>
      </c>
      <c r="F380" s="48"/>
    </row>
    <row r="381" spans="2:6" x14ac:dyDescent="0.25">
      <c r="B381" s="7">
        <f t="shared" si="23"/>
        <v>43842</v>
      </c>
      <c r="C381" s="9" t="b">
        <f t="shared" si="20"/>
        <v>1</v>
      </c>
      <c r="D381" s="9" t="b">
        <f t="shared" si="21"/>
        <v>0</v>
      </c>
      <c r="E381" s="7" t="b">
        <f t="shared" si="22"/>
        <v>0</v>
      </c>
      <c r="F381" s="48"/>
    </row>
    <row r="382" spans="2:6" x14ac:dyDescent="0.25">
      <c r="B382" s="7">
        <f t="shared" si="23"/>
        <v>43843</v>
      </c>
      <c r="C382" s="9" t="b">
        <f t="shared" si="20"/>
        <v>0</v>
      </c>
      <c r="D382" s="9" t="b">
        <f t="shared" si="21"/>
        <v>0</v>
      </c>
      <c r="E382" s="7">
        <f t="shared" si="22"/>
        <v>43843</v>
      </c>
      <c r="F382" s="48"/>
    </row>
    <row r="383" spans="2:6" x14ac:dyDescent="0.25">
      <c r="B383" s="7">
        <f t="shared" si="23"/>
        <v>43844</v>
      </c>
      <c r="C383" s="9" t="b">
        <f t="shared" si="20"/>
        <v>0</v>
      </c>
      <c r="D383" s="9" t="b">
        <f t="shared" si="21"/>
        <v>0</v>
      </c>
      <c r="E383" s="7">
        <f t="shared" si="22"/>
        <v>43844</v>
      </c>
      <c r="F383" s="48"/>
    </row>
    <row r="384" spans="2:6" x14ac:dyDescent="0.25">
      <c r="B384" s="7">
        <f t="shared" si="23"/>
        <v>43845</v>
      </c>
      <c r="C384" s="9" t="b">
        <f t="shared" si="20"/>
        <v>0</v>
      </c>
      <c r="D384" s="9" t="b">
        <f t="shared" si="21"/>
        <v>0</v>
      </c>
      <c r="E384" s="7">
        <f t="shared" si="22"/>
        <v>43845</v>
      </c>
      <c r="F384" s="48"/>
    </row>
    <row r="385" spans="2:6" x14ac:dyDescent="0.25">
      <c r="B385" s="7">
        <f t="shared" si="23"/>
        <v>43846</v>
      </c>
      <c r="C385" s="9" t="b">
        <f t="shared" si="20"/>
        <v>0</v>
      </c>
      <c r="D385" s="9" t="b">
        <f t="shared" si="21"/>
        <v>0</v>
      </c>
      <c r="E385" s="7">
        <f t="shared" si="22"/>
        <v>43846</v>
      </c>
      <c r="F385" s="48"/>
    </row>
    <row r="386" spans="2:6" x14ac:dyDescent="0.25">
      <c r="B386" s="7">
        <f t="shared" si="23"/>
        <v>43847</v>
      </c>
      <c r="C386" s="9" t="b">
        <f t="shared" si="20"/>
        <v>0</v>
      </c>
      <c r="D386" s="9" t="b">
        <f t="shared" si="21"/>
        <v>0</v>
      </c>
      <c r="E386" s="7">
        <f t="shared" si="22"/>
        <v>43847</v>
      </c>
      <c r="F386" s="48"/>
    </row>
    <row r="387" spans="2:6" x14ac:dyDescent="0.25">
      <c r="B387" s="7">
        <f t="shared" si="23"/>
        <v>43848</v>
      </c>
      <c r="C387" s="9" t="b">
        <f t="shared" si="20"/>
        <v>1</v>
      </c>
      <c r="D387" s="9" t="b">
        <f t="shared" si="21"/>
        <v>0</v>
      </c>
      <c r="E387" s="7" t="b">
        <f t="shared" si="22"/>
        <v>0</v>
      </c>
      <c r="F387" s="48"/>
    </row>
    <row r="388" spans="2:6" x14ac:dyDescent="0.25">
      <c r="B388" s="7">
        <f t="shared" si="23"/>
        <v>43849</v>
      </c>
      <c r="C388" s="9" t="b">
        <f t="shared" si="20"/>
        <v>1</v>
      </c>
      <c r="D388" s="9" t="b">
        <f t="shared" si="21"/>
        <v>0</v>
      </c>
      <c r="E388" s="7" t="b">
        <f t="shared" si="22"/>
        <v>0</v>
      </c>
      <c r="F388" s="48"/>
    </row>
    <row r="389" spans="2:6" x14ac:dyDescent="0.25">
      <c r="B389" s="7">
        <f t="shared" si="23"/>
        <v>43850</v>
      </c>
      <c r="C389" s="9" t="b">
        <f t="shared" ref="C389:C452" si="24">IF(WEEKDAY(B389,2)&gt;5,TRUE,FALSE)</f>
        <v>0</v>
      </c>
      <c r="D389" s="9" t="b">
        <f t="shared" ref="D389:D452" si="25">IF(TYPE(VLOOKUP(B389,Holiday_Dates,1,0))&lt;&gt;1,FALSE,TRUE)</f>
        <v>0</v>
      </c>
      <c r="E389" s="7">
        <f t="shared" ref="E389:E452" si="26">IF(OR(C389,D389),FALSE,B389)</f>
        <v>43850</v>
      </c>
      <c r="F389" s="48"/>
    </row>
    <row r="390" spans="2:6" x14ac:dyDescent="0.25">
      <c r="B390" s="7">
        <f t="shared" ref="B390:B453" si="27">B389+1</f>
        <v>43851</v>
      </c>
      <c r="C390" s="9" t="b">
        <f t="shared" si="24"/>
        <v>0</v>
      </c>
      <c r="D390" s="9" t="b">
        <f t="shared" si="25"/>
        <v>0</v>
      </c>
      <c r="E390" s="7">
        <f t="shared" si="26"/>
        <v>43851</v>
      </c>
      <c r="F390" s="48"/>
    </row>
    <row r="391" spans="2:6" x14ac:dyDescent="0.25">
      <c r="B391" s="7">
        <f t="shared" si="27"/>
        <v>43852</v>
      </c>
      <c r="C391" s="9" t="b">
        <f t="shared" si="24"/>
        <v>0</v>
      </c>
      <c r="D391" s="9" t="b">
        <f t="shared" si="25"/>
        <v>0</v>
      </c>
      <c r="E391" s="7">
        <f t="shared" si="26"/>
        <v>43852</v>
      </c>
      <c r="F391" s="48"/>
    </row>
    <row r="392" spans="2:6" x14ac:dyDescent="0.25">
      <c r="B392" s="7">
        <f t="shared" si="27"/>
        <v>43853</v>
      </c>
      <c r="C392" s="9" t="b">
        <f t="shared" si="24"/>
        <v>0</v>
      </c>
      <c r="D392" s="9" t="b">
        <f t="shared" si="25"/>
        <v>0</v>
      </c>
      <c r="E392" s="7">
        <f t="shared" si="26"/>
        <v>43853</v>
      </c>
      <c r="F392" s="48"/>
    </row>
    <row r="393" spans="2:6" x14ac:dyDescent="0.25">
      <c r="B393" s="7">
        <f t="shared" si="27"/>
        <v>43854</v>
      </c>
      <c r="C393" s="9" t="b">
        <f t="shared" si="24"/>
        <v>0</v>
      </c>
      <c r="D393" s="9" t="b">
        <f t="shared" si="25"/>
        <v>0</v>
      </c>
      <c r="E393" s="7">
        <f t="shared" si="26"/>
        <v>43854</v>
      </c>
      <c r="F393" s="48"/>
    </row>
    <row r="394" spans="2:6" x14ac:dyDescent="0.25">
      <c r="B394" s="7">
        <f t="shared" si="27"/>
        <v>43855</v>
      </c>
      <c r="C394" s="9" t="b">
        <f t="shared" si="24"/>
        <v>1</v>
      </c>
      <c r="D394" s="9" t="b">
        <f t="shared" si="25"/>
        <v>0</v>
      </c>
      <c r="E394" s="7" t="b">
        <f t="shared" si="26"/>
        <v>0</v>
      </c>
      <c r="F394" s="48"/>
    </row>
    <row r="395" spans="2:6" x14ac:dyDescent="0.25">
      <c r="B395" s="7">
        <f t="shared" si="27"/>
        <v>43856</v>
      </c>
      <c r="C395" s="9" t="b">
        <f t="shared" si="24"/>
        <v>1</v>
      </c>
      <c r="D395" s="9" t="b">
        <f t="shared" si="25"/>
        <v>0</v>
      </c>
      <c r="E395" s="7" t="b">
        <f t="shared" si="26"/>
        <v>0</v>
      </c>
      <c r="F395" s="48"/>
    </row>
    <row r="396" spans="2:6" x14ac:dyDescent="0.25">
      <c r="B396" s="7">
        <f t="shared" si="27"/>
        <v>43857</v>
      </c>
      <c r="C396" s="9" t="b">
        <f t="shared" si="24"/>
        <v>0</v>
      </c>
      <c r="D396" s="9" t="b">
        <f t="shared" si="25"/>
        <v>0</v>
      </c>
      <c r="E396" s="7">
        <f t="shared" si="26"/>
        <v>43857</v>
      </c>
      <c r="F396" s="48"/>
    </row>
    <row r="397" spans="2:6" x14ac:dyDescent="0.25">
      <c r="B397" s="7">
        <f t="shared" si="27"/>
        <v>43858</v>
      </c>
      <c r="C397" s="9" t="b">
        <f t="shared" si="24"/>
        <v>0</v>
      </c>
      <c r="D397" s="9" t="b">
        <f t="shared" si="25"/>
        <v>0</v>
      </c>
      <c r="E397" s="7">
        <f t="shared" si="26"/>
        <v>43858</v>
      </c>
      <c r="F397" s="48"/>
    </row>
    <row r="398" spans="2:6" x14ac:dyDescent="0.25">
      <c r="B398" s="7">
        <f t="shared" si="27"/>
        <v>43859</v>
      </c>
      <c r="C398" s="9" t="b">
        <f t="shared" si="24"/>
        <v>0</v>
      </c>
      <c r="D398" s="9" t="b">
        <f t="shared" si="25"/>
        <v>0</v>
      </c>
      <c r="E398" s="7">
        <f t="shared" si="26"/>
        <v>43859</v>
      </c>
      <c r="F398" s="48"/>
    </row>
    <row r="399" spans="2:6" x14ac:dyDescent="0.25">
      <c r="B399" s="7">
        <f t="shared" si="27"/>
        <v>43860</v>
      </c>
      <c r="C399" s="9" t="b">
        <f t="shared" si="24"/>
        <v>0</v>
      </c>
      <c r="D399" s="9" t="b">
        <f t="shared" si="25"/>
        <v>0</v>
      </c>
      <c r="E399" s="7">
        <f t="shared" si="26"/>
        <v>43860</v>
      </c>
      <c r="F399" s="48"/>
    </row>
    <row r="400" spans="2:6" x14ac:dyDescent="0.25">
      <c r="B400" s="7">
        <f t="shared" si="27"/>
        <v>43861</v>
      </c>
      <c r="C400" s="9" t="b">
        <f t="shared" si="24"/>
        <v>0</v>
      </c>
      <c r="D400" s="9" t="b">
        <f t="shared" si="25"/>
        <v>0</v>
      </c>
      <c r="E400" s="7">
        <f t="shared" si="26"/>
        <v>43861</v>
      </c>
      <c r="F400" s="48"/>
    </row>
    <row r="401" spans="2:6" x14ac:dyDescent="0.25">
      <c r="B401" s="7">
        <f t="shared" si="27"/>
        <v>43862</v>
      </c>
      <c r="C401" s="9" t="b">
        <f t="shared" si="24"/>
        <v>1</v>
      </c>
      <c r="D401" s="9" t="b">
        <f t="shared" si="25"/>
        <v>0</v>
      </c>
      <c r="E401" s="7" t="b">
        <f t="shared" si="26"/>
        <v>0</v>
      </c>
      <c r="F401" s="48"/>
    </row>
    <row r="402" spans="2:6" x14ac:dyDescent="0.25">
      <c r="B402" s="7">
        <f t="shared" si="27"/>
        <v>43863</v>
      </c>
      <c r="C402" s="9" t="b">
        <f t="shared" si="24"/>
        <v>1</v>
      </c>
      <c r="D402" s="9" t="b">
        <f t="shared" si="25"/>
        <v>0</v>
      </c>
      <c r="E402" s="7" t="b">
        <f t="shared" si="26"/>
        <v>0</v>
      </c>
      <c r="F402" s="48"/>
    </row>
    <row r="403" spans="2:6" x14ac:dyDescent="0.25">
      <c r="B403" s="7">
        <f t="shared" si="27"/>
        <v>43864</v>
      </c>
      <c r="C403" s="9" t="b">
        <f t="shared" si="24"/>
        <v>0</v>
      </c>
      <c r="D403" s="9" t="b">
        <f t="shared" si="25"/>
        <v>0</v>
      </c>
      <c r="E403" s="7">
        <f t="shared" si="26"/>
        <v>43864</v>
      </c>
      <c r="F403" s="48"/>
    </row>
    <row r="404" spans="2:6" x14ac:dyDescent="0.25">
      <c r="B404" s="7">
        <f t="shared" si="27"/>
        <v>43865</v>
      </c>
      <c r="C404" s="9" t="b">
        <f t="shared" si="24"/>
        <v>0</v>
      </c>
      <c r="D404" s="9" t="b">
        <f t="shared" si="25"/>
        <v>0</v>
      </c>
      <c r="E404" s="7">
        <f t="shared" si="26"/>
        <v>43865</v>
      </c>
      <c r="F404" s="48"/>
    </row>
    <row r="405" spans="2:6" x14ac:dyDescent="0.25">
      <c r="B405" s="7">
        <f t="shared" si="27"/>
        <v>43866</v>
      </c>
      <c r="C405" s="9" t="b">
        <f t="shared" si="24"/>
        <v>0</v>
      </c>
      <c r="D405" s="9" t="b">
        <f t="shared" si="25"/>
        <v>0</v>
      </c>
      <c r="E405" s="7">
        <f t="shared" si="26"/>
        <v>43866</v>
      </c>
      <c r="F405" s="48"/>
    </row>
    <row r="406" spans="2:6" x14ac:dyDescent="0.25">
      <c r="B406" s="7">
        <f t="shared" si="27"/>
        <v>43867</v>
      </c>
      <c r="C406" s="9" t="b">
        <f t="shared" si="24"/>
        <v>0</v>
      </c>
      <c r="D406" s="9" t="b">
        <f t="shared" si="25"/>
        <v>0</v>
      </c>
      <c r="E406" s="7">
        <f t="shared" si="26"/>
        <v>43867</v>
      </c>
      <c r="F406" s="48"/>
    </row>
    <row r="407" spans="2:6" x14ac:dyDescent="0.25">
      <c r="B407" s="7">
        <f t="shared" si="27"/>
        <v>43868</v>
      </c>
      <c r="C407" s="9" t="b">
        <f t="shared" si="24"/>
        <v>0</v>
      </c>
      <c r="D407" s="9" t="b">
        <f t="shared" si="25"/>
        <v>0</v>
      </c>
      <c r="E407" s="7">
        <f t="shared" si="26"/>
        <v>43868</v>
      </c>
      <c r="F407" s="48"/>
    </row>
    <row r="408" spans="2:6" x14ac:dyDescent="0.25">
      <c r="B408" s="7">
        <f t="shared" si="27"/>
        <v>43869</v>
      </c>
      <c r="C408" s="9" t="b">
        <f t="shared" si="24"/>
        <v>1</v>
      </c>
      <c r="D408" s="9" t="b">
        <f t="shared" si="25"/>
        <v>0</v>
      </c>
      <c r="E408" s="7" t="b">
        <f t="shared" si="26"/>
        <v>0</v>
      </c>
      <c r="F408" s="48"/>
    </row>
    <row r="409" spans="2:6" x14ac:dyDescent="0.25">
      <c r="B409" s="7">
        <f t="shared" si="27"/>
        <v>43870</v>
      </c>
      <c r="C409" s="9" t="b">
        <f t="shared" si="24"/>
        <v>1</v>
      </c>
      <c r="D409" s="9" t="b">
        <f t="shared" si="25"/>
        <v>0</v>
      </c>
      <c r="E409" s="7" t="b">
        <f t="shared" si="26"/>
        <v>0</v>
      </c>
      <c r="F409" s="48"/>
    </row>
    <row r="410" spans="2:6" x14ac:dyDescent="0.25">
      <c r="B410" s="7">
        <f t="shared" si="27"/>
        <v>43871</v>
      </c>
      <c r="C410" s="9" t="b">
        <f t="shared" si="24"/>
        <v>0</v>
      </c>
      <c r="D410" s="9" t="b">
        <f t="shared" si="25"/>
        <v>0</v>
      </c>
      <c r="E410" s="7">
        <f t="shared" si="26"/>
        <v>43871</v>
      </c>
      <c r="F410" s="48"/>
    </row>
    <row r="411" spans="2:6" x14ac:dyDescent="0.25">
      <c r="B411" s="7">
        <f t="shared" si="27"/>
        <v>43872</v>
      </c>
      <c r="C411" s="9" t="b">
        <f t="shared" si="24"/>
        <v>0</v>
      </c>
      <c r="D411" s="9" t="b">
        <f t="shared" si="25"/>
        <v>0</v>
      </c>
      <c r="E411" s="7">
        <f t="shared" si="26"/>
        <v>43872</v>
      </c>
      <c r="F411" s="48"/>
    </row>
    <row r="412" spans="2:6" x14ac:dyDescent="0.25">
      <c r="B412" s="7">
        <f t="shared" si="27"/>
        <v>43873</v>
      </c>
      <c r="C412" s="9" t="b">
        <f t="shared" si="24"/>
        <v>0</v>
      </c>
      <c r="D412" s="9" t="b">
        <f t="shared" si="25"/>
        <v>0</v>
      </c>
      <c r="E412" s="7">
        <f t="shared" si="26"/>
        <v>43873</v>
      </c>
      <c r="F412" s="48"/>
    </row>
    <row r="413" spans="2:6" x14ac:dyDescent="0.25">
      <c r="B413" s="7">
        <f t="shared" si="27"/>
        <v>43874</v>
      </c>
      <c r="C413" s="9" t="b">
        <f t="shared" si="24"/>
        <v>0</v>
      </c>
      <c r="D413" s="9" t="b">
        <f t="shared" si="25"/>
        <v>0</v>
      </c>
      <c r="E413" s="7">
        <f t="shared" si="26"/>
        <v>43874</v>
      </c>
      <c r="F413" s="48"/>
    </row>
    <row r="414" spans="2:6" x14ac:dyDescent="0.25">
      <c r="B414" s="7">
        <f t="shared" si="27"/>
        <v>43875</v>
      </c>
      <c r="C414" s="9" t="b">
        <f t="shared" si="24"/>
        <v>0</v>
      </c>
      <c r="D414" s="9" t="b">
        <f t="shared" si="25"/>
        <v>0</v>
      </c>
      <c r="E414" s="7">
        <f t="shared" si="26"/>
        <v>43875</v>
      </c>
      <c r="F414" s="48"/>
    </row>
    <row r="415" spans="2:6" x14ac:dyDescent="0.25">
      <c r="B415" s="7">
        <f t="shared" si="27"/>
        <v>43876</v>
      </c>
      <c r="C415" s="9" t="b">
        <f t="shared" si="24"/>
        <v>1</v>
      </c>
      <c r="D415" s="9" t="b">
        <f t="shared" si="25"/>
        <v>0</v>
      </c>
      <c r="E415" s="7" t="b">
        <f t="shared" si="26"/>
        <v>0</v>
      </c>
      <c r="F415" s="48"/>
    </row>
    <row r="416" spans="2:6" x14ac:dyDescent="0.25">
      <c r="B416" s="7">
        <f t="shared" si="27"/>
        <v>43877</v>
      </c>
      <c r="C416" s="9" t="b">
        <f t="shared" si="24"/>
        <v>1</v>
      </c>
      <c r="D416" s="9" t="b">
        <f t="shared" si="25"/>
        <v>0</v>
      </c>
      <c r="E416" s="7" t="b">
        <f t="shared" si="26"/>
        <v>0</v>
      </c>
      <c r="F416" s="48"/>
    </row>
    <row r="417" spans="2:6" x14ac:dyDescent="0.25">
      <c r="B417" s="7">
        <f t="shared" si="27"/>
        <v>43878</v>
      </c>
      <c r="C417" s="9" t="b">
        <f t="shared" si="24"/>
        <v>0</v>
      </c>
      <c r="D417" s="9" t="b">
        <f t="shared" si="25"/>
        <v>0</v>
      </c>
      <c r="E417" s="7">
        <f t="shared" si="26"/>
        <v>43878</v>
      </c>
      <c r="F417" s="48"/>
    </row>
    <row r="418" spans="2:6" x14ac:dyDescent="0.25">
      <c r="B418" s="7">
        <f t="shared" si="27"/>
        <v>43879</v>
      </c>
      <c r="C418" s="9" t="b">
        <f t="shared" si="24"/>
        <v>0</v>
      </c>
      <c r="D418" s="9" t="b">
        <f t="shared" si="25"/>
        <v>0</v>
      </c>
      <c r="E418" s="7">
        <f t="shared" si="26"/>
        <v>43879</v>
      </c>
      <c r="F418" s="48"/>
    </row>
    <row r="419" spans="2:6" x14ac:dyDescent="0.25">
      <c r="B419" s="7">
        <f t="shared" si="27"/>
        <v>43880</v>
      </c>
      <c r="C419" s="9" t="b">
        <f t="shared" si="24"/>
        <v>0</v>
      </c>
      <c r="D419" s="9" t="b">
        <f t="shared" si="25"/>
        <v>0</v>
      </c>
      <c r="E419" s="7">
        <f t="shared" si="26"/>
        <v>43880</v>
      </c>
      <c r="F419" s="48"/>
    </row>
    <row r="420" spans="2:6" x14ac:dyDescent="0.25">
      <c r="B420" s="7">
        <f t="shared" si="27"/>
        <v>43881</v>
      </c>
      <c r="C420" s="9" t="b">
        <f t="shared" si="24"/>
        <v>0</v>
      </c>
      <c r="D420" s="9" t="b">
        <f t="shared" si="25"/>
        <v>0</v>
      </c>
      <c r="E420" s="7">
        <f t="shared" si="26"/>
        <v>43881</v>
      </c>
      <c r="F420" s="48"/>
    </row>
    <row r="421" spans="2:6" x14ac:dyDescent="0.25">
      <c r="B421" s="7">
        <f t="shared" si="27"/>
        <v>43882</v>
      </c>
      <c r="C421" s="9" t="b">
        <f t="shared" si="24"/>
        <v>0</v>
      </c>
      <c r="D421" s="9" t="b">
        <f t="shared" si="25"/>
        <v>0</v>
      </c>
      <c r="E421" s="7">
        <f t="shared" si="26"/>
        <v>43882</v>
      </c>
      <c r="F421" s="48"/>
    </row>
    <row r="422" spans="2:6" x14ac:dyDescent="0.25">
      <c r="B422" s="7">
        <f t="shared" si="27"/>
        <v>43883</v>
      </c>
      <c r="C422" s="9" t="b">
        <f t="shared" si="24"/>
        <v>1</v>
      </c>
      <c r="D422" s="9" t="b">
        <f t="shared" si="25"/>
        <v>0</v>
      </c>
      <c r="E422" s="7" t="b">
        <f t="shared" si="26"/>
        <v>0</v>
      </c>
      <c r="F422" s="48"/>
    </row>
    <row r="423" spans="2:6" x14ac:dyDescent="0.25">
      <c r="B423" s="7">
        <f t="shared" si="27"/>
        <v>43884</v>
      </c>
      <c r="C423" s="9" t="b">
        <f t="shared" si="24"/>
        <v>1</v>
      </c>
      <c r="D423" s="9" t="b">
        <f t="shared" si="25"/>
        <v>0</v>
      </c>
      <c r="E423" s="7" t="b">
        <f t="shared" si="26"/>
        <v>0</v>
      </c>
      <c r="F423" s="48"/>
    </row>
    <row r="424" spans="2:6" x14ac:dyDescent="0.25">
      <c r="B424" s="7">
        <f t="shared" si="27"/>
        <v>43885</v>
      </c>
      <c r="C424" s="9" t="b">
        <f t="shared" si="24"/>
        <v>0</v>
      </c>
      <c r="D424" s="9" t="b">
        <f t="shared" si="25"/>
        <v>0</v>
      </c>
      <c r="E424" s="7">
        <f t="shared" si="26"/>
        <v>43885</v>
      </c>
      <c r="F424" s="48"/>
    </row>
    <row r="425" spans="2:6" x14ac:dyDescent="0.25">
      <c r="B425" s="7">
        <f t="shared" si="27"/>
        <v>43886</v>
      </c>
      <c r="C425" s="9" t="b">
        <f t="shared" si="24"/>
        <v>0</v>
      </c>
      <c r="D425" s="9" t="b">
        <f t="shared" si="25"/>
        <v>0</v>
      </c>
      <c r="E425" s="7">
        <f t="shared" si="26"/>
        <v>43886</v>
      </c>
      <c r="F425" s="48"/>
    </row>
    <row r="426" spans="2:6" x14ac:dyDescent="0.25">
      <c r="B426" s="7">
        <f t="shared" si="27"/>
        <v>43887</v>
      </c>
      <c r="C426" s="9" t="b">
        <f t="shared" si="24"/>
        <v>0</v>
      </c>
      <c r="D426" s="9" t="b">
        <f t="shared" si="25"/>
        <v>0</v>
      </c>
      <c r="E426" s="7">
        <f t="shared" si="26"/>
        <v>43887</v>
      </c>
      <c r="F426" s="48"/>
    </row>
    <row r="427" spans="2:6" x14ac:dyDescent="0.25">
      <c r="B427" s="7">
        <f t="shared" si="27"/>
        <v>43888</v>
      </c>
      <c r="C427" s="9" t="b">
        <f t="shared" si="24"/>
        <v>0</v>
      </c>
      <c r="D427" s="9" t="b">
        <f t="shared" si="25"/>
        <v>0</v>
      </c>
      <c r="E427" s="7">
        <f t="shared" si="26"/>
        <v>43888</v>
      </c>
      <c r="F427" s="48"/>
    </row>
    <row r="428" spans="2:6" x14ac:dyDescent="0.25">
      <c r="B428" s="7">
        <f t="shared" si="27"/>
        <v>43889</v>
      </c>
      <c r="C428" s="9" t="b">
        <f t="shared" si="24"/>
        <v>0</v>
      </c>
      <c r="D428" s="9" t="b">
        <f t="shared" si="25"/>
        <v>0</v>
      </c>
      <c r="E428" s="7">
        <f t="shared" si="26"/>
        <v>43889</v>
      </c>
      <c r="F428" s="48"/>
    </row>
    <row r="429" spans="2:6" x14ac:dyDescent="0.25">
      <c r="B429" s="7">
        <f t="shared" si="27"/>
        <v>43890</v>
      </c>
      <c r="C429" s="9" t="b">
        <f t="shared" si="24"/>
        <v>1</v>
      </c>
      <c r="D429" s="9" t="b">
        <f t="shared" si="25"/>
        <v>0</v>
      </c>
      <c r="E429" s="7" t="b">
        <f t="shared" si="26"/>
        <v>0</v>
      </c>
      <c r="F429" s="48"/>
    </row>
    <row r="430" spans="2:6" x14ac:dyDescent="0.25">
      <c r="B430" s="7">
        <f t="shared" si="27"/>
        <v>43891</v>
      </c>
      <c r="C430" s="9" t="b">
        <f t="shared" si="24"/>
        <v>1</v>
      </c>
      <c r="D430" s="9" t="b">
        <f t="shared" si="25"/>
        <v>0</v>
      </c>
      <c r="E430" s="7" t="b">
        <f t="shared" si="26"/>
        <v>0</v>
      </c>
      <c r="F430" s="48"/>
    </row>
    <row r="431" spans="2:6" x14ac:dyDescent="0.25">
      <c r="B431" s="7">
        <f t="shared" si="27"/>
        <v>43892</v>
      </c>
      <c r="C431" s="9" t="b">
        <f t="shared" si="24"/>
        <v>0</v>
      </c>
      <c r="D431" s="9" t="b">
        <f t="shared" si="25"/>
        <v>0</v>
      </c>
      <c r="E431" s="7">
        <f t="shared" si="26"/>
        <v>43892</v>
      </c>
      <c r="F431" s="48"/>
    </row>
    <row r="432" spans="2:6" x14ac:dyDescent="0.25">
      <c r="B432" s="7">
        <f t="shared" si="27"/>
        <v>43893</v>
      </c>
      <c r="C432" s="9" t="b">
        <f t="shared" si="24"/>
        <v>0</v>
      </c>
      <c r="D432" s="9" t="b">
        <f t="shared" si="25"/>
        <v>0</v>
      </c>
      <c r="E432" s="7">
        <f t="shared" si="26"/>
        <v>43893</v>
      </c>
      <c r="F432" s="48"/>
    </row>
    <row r="433" spans="2:6" x14ac:dyDescent="0.25">
      <c r="B433" s="7">
        <f t="shared" si="27"/>
        <v>43894</v>
      </c>
      <c r="C433" s="9" t="b">
        <f t="shared" si="24"/>
        <v>0</v>
      </c>
      <c r="D433" s="9" t="b">
        <f t="shared" si="25"/>
        <v>0</v>
      </c>
      <c r="E433" s="7">
        <f t="shared" si="26"/>
        <v>43894</v>
      </c>
      <c r="F433" s="48"/>
    </row>
    <row r="434" spans="2:6" x14ac:dyDescent="0.25">
      <c r="B434" s="7">
        <f t="shared" si="27"/>
        <v>43895</v>
      </c>
      <c r="C434" s="9" t="b">
        <f t="shared" si="24"/>
        <v>0</v>
      </c>
      <c r="D434" s="9" t="b">
        <f t="shared" si="25"/>
        <v>0</v>
      </c>
      <c r="E434" s="7">
        <f t="shared" si="26"/>
        <v>43895</v>
      </c>
      <c r="F434" s="48"/>
    </row>
    <row r="435" spans="2:6" x14ac:dyDescent="0.25">
      <c r="B435" s="7">
        <f t="shared" si="27"/>
        <v>43896</v>
      </c>
      <c r="C435" s="9" t="b">
        <f t="shared" si="24"/>
        <v>0</v>
      </c>
      <c r="D435" s="9" t="b">
        <f t="shared" si="25"/>
        <v>0</v>
      </c>
      <c r="E435" s="7">
        <f t="shared" si="26"/>
        <v>43896</v>
      </c>
      <c r="F435" s="48"/>
    </row>
    <row r="436" spans="2:6" x14ac:dyDescent="0.25">
      <c r="B436" s="7">
        <f t="shared" si="27"/>
        <v>43897</v>
      </c>
      <c r="C436" s="9" t="b">
        <f t="shared" si="24"/>
        <v>1</v>
      </c>
      <c r="D436" s="9" t="b">
        <f t="shared" si="25"/>
        <v>0</v>
      </c>
      <c r="E436" s="7" t="b">
        <f t="shared" si="26"/>
        <v>0</v>
      </c>
      <c r="F436" s="48"/>
    </row>
    <row r="437" spans="2:6" x14ac:dyDescent="0.25">
      <c r="B437" s="7">
        <f t="shared" si="27"/>
        <v>43898</v>
      </c>
      <c r="C437" s="9" t="b">
        <f t="shared" si="24"/>
        <v>1</v>
      </c>
      <c r="D437" s="9" t="b">
        <f t="shared" si="25"/>
        <v>0</v>
      </c>
      <c r="E437" s="7" t="b">
        <f t="shared" si="26"/>
        <v>0</v>
      </c>
      <c r="F437" s="48"/>
    </row>
    <row r="438" spans="2:6" x14ac:dyDescent="0.25">
      <c r="B438" s="7">
        <f t="shared" si="27"/>
        <v>43899</v>
      </c>
      <c r="C438" s="9" t="b">
        <f t="shared" si="24"/>
        <v>0</v>
      </c>
      <c r="D438" s="9" t="b">
        <f t="shared" si="25"/>
        <v>0</v>
      </c>
      <c r="E438" s="7">
        <f t="shared" si="26"/>
        <v>43899</v>
      </c>
      <c r="F438" s="48"/>
    </row>
    <row r="439" spans="2:6" x14ac:dyDescent="0.25">
      <c r="B439" s="7">
        <f t="shared" si="27"/>
        <v>43900</v>
      </c>
      <c r="C439" s="9" t="b">
        <f t="shared" si="24"/>
        <v>0</v>
      </c>
      <c r="D439" s="9" t="b">
        <f t="shared" si="25"/>
        <v>0</v>
      </c>
      <c r="E439" s="7">
        <f t="shared" si="26"/>
        <v>43900</v>
      </c>
      <c r="F439" s="48"/>
    </row>
    <row r="440" spans="2:6" x14ac:dyDescent="0.25">
      <c r="B440" s="7">
        <f t="shared" si="27"/>
        <v>43901</v>
      </c>
      <c r="C440" s="9" t="b">
        <f t="shared" si="24"/>
        <v>0</v>
      </c>
      <c r="D440" s="9" t="b">
        <f t="shared" si="25"/>
        <v>0</v>
      </c>
      <c r="E440" s="7">
        <f t="shared" si="26"/>
        <v>43901</v>
      </c>
      <c r="F440" s="48"/>
    </row>
    <row r="441" spans="2:6" x14ac:dyDescent="0.25">
      <c r="B441" s="7">
        <f t="shared" si="27"/>
        <v>43902</v>
      </c>
      <c r="C441" s="9" t="b">
        <f t="shared" si="24"/>
        <v>0</v>
      </c>
      <c r="D441" s="9" t="b">
        <f t="shared" si="25"/>
        <v>0</v>
      </c>
      <c r="E441" s="7">
        <f t="shared" si="26"/>
        <v>43902</v>
      </c>
      <c r="F441" s="48"/>
    </row>
    <row r="442" spans="2:6" x14ac:dyDescent="0.25">
      <c r="B442" s="7">
        <f t="shared" si="27"/>
        <v>43903</v>
      </c>
      <c r="C442" s="9" t="b">
        <f t="shared" si="24"/>
        <v>0</v>
      </c>
      <c r="D442" s="9" t="b">
        <f t="shared" si="25"/>
        <v>0</v>
      </c>
      <c r="E442" s="7">
        <f t="shared" si="26"/>
        <v>43903</v>
      </c>
      <c r="F442" s="48"/>
    </row>
    <row r="443" spans="2:6" x14ac:dyDescent="0.25">
      <c r="B443" s="7">
        <f t="shared" si="27"/>
        <v>43904</v>
      </c>
      <c r="C443" s="9" t="b">
        <f t="shared" si="24"/>
        <v>1</v>
      </c>
      <c r="D443" s="9" t="b">
        <f t="shared" si="25"/>
        <v>0</v>
      </c>
      <c r="E443" s="7" t="b">
        <f t="shared" si="26"/>
        <v>0</v>
      </c>
      <c r="F443" s="48"/>
    </row>
    <row r="444" spans="2:6" x14ac:dyDescent="0.25">
      <c r="B444" s="7">
        <f t="shared" si="27"/>
        <v>43905</v>
      </c>
      <c r="C444" s="9" t="b">
        <f t="shared" si="24"/>
        <v>1</v>
      </c>
      <c r="D444" s="9" t="b">
        <f t="shared" si="25"/>
        <v>0</v>
      </c>
      <c r="E444" s="7" t="b">
        <f t="shared" si="26"/>
        <v>0</v>
      </c>
      <c r="F444" s="48"/>
    </row>
    <row r="445" spans="2:6" x14ac:dyDescent="0.25">
      <c r="B445" s="7">
        <f t="shared" si="27"/>
        <v>43906</v>
      </c>
      <c r="C445" s="9" t="b">
        <f t="shared" si="24"/>
        <v>0</v>
      </c>
      <c r="D445" s="9" t="b">
        <f t="shared" si="25"/>
        <v>0</v>
      </c>
      <c r="E445" s="7">
        <f t="shared" si="26"/>
        <v>43906</v>
      </c>
      <c r="F445" s="48"/>
    </row>
    <row r="446" spans="2:6" x14ac:dyDescent="0.25">
      <c r="B446" s="7">
        <f t="shared" si="27"/>
        <v>43907</v>
      </c>
      <c r="C446" s="9" t="b">
        <f t="shared" si="24"/>
        <v>0</v>
      </c>
      <c r="D446" s="9" t="b">
        <f t="shared" si="25"/>
        <v>0</v>
      </c>
      <c r="E446" s="7">
        <f t="shared" si="26"/>
        <v>43907</v>
      </c>
      <c r="F446" s="48"/>
    </row>
    <row r="447" spans="2:6" x14ac:dyDescent="0.25">
      <c r="B447" s="7">
        <f t="shared" si="27"/>
        <v>43908</v>
      </c>
      <c r="C447" s="9" t="b">
        <f t="shared" si="24"/>
        <v>0</v>
      </c>
      <c r="D447" s="9" t="b">
        <f t="shared" si="25"/>
        <v>0</v>
      </c>
      <c r="E447" s="7">
        <f t="shared" si="26"/>
        <v>43908</v>
      </c>
      <c r="F447" s="48"/>
    </row>
    <row r="448" spans="2:6" x14ac:dyDescent="0.25">
      <c r="B448" s="7">
        <f t="shared" si="27"/>
        <v>43909</v>
      </c>
      <c r="C448" s="9" t="b">
        <f t="shared" si="24"/>
        <v>0</v>
      </c>
      <c r="D448" s="9" t="b">
        <f t="shared" si="25"/>
        <v>0</v>
      </c>
      <c r="E448" s="7">
        <f t="shared" si="26"/>
        <v>43909</v>
      </c>
      <c r="F448" s="48"/>
    </row>
    <row r="449" spans="2:6" x14ac:dyDescent="0.25">
      <c r="B449" s="7">
        <f t="shared" si="27"/>
        <v>43910</v>
      </c>
      <c r="C449" s="9" t="b">
        <f t="shared" si="24"/>
        <v>0</v>
      </c>
      <c r="D449" s="9" t="b">
        <f t="shared" si="25"/>
        <v>0</v>
      </c>
      <c r="E449" s="7">
        <f t="shared" si="26"/>
        <v>43910</v>
      </c>
      <c r="F449" s="48"/>
    </row>
    <row r="450" spans="2:6" x14ac:dyDescent="0.25">
      <c r="B450" s="7">
        <f t="shared" si="27"/>
        <v>43911</v>
      </c>
      <c r="C450" s="9" t="b">
        <f t="shared" si="24"/>
        <v>1</v>
      </c>
      <c r="D450" s="9" t="b">
        <f t="shared" si="25"/>
        <v>0</v>
      </c>
      <c r="E450" s="7" t="b">
        <f t="shared" si="26"/>
        <v>0</v>
      </c>
      <c r="F450" s="48"/>
    </row>
    <row r="451" spans="2:6" x14ac:dyDescent="0.25">
      <c r="B451" s="7">
        <f t="shared" si="27"/>
        <v>43912</v>
      </c>
      <c r="C451" s="9" t="b">
        <f t="shared" si="24"/>
        <v>1</v>
      </c>
      <c r="D451" s="9" t="b">
        <f t="shared" si="25"/>
        <v>0</v>
      </c>
      <c r="E451" s="7" t="b">
        <f t="shared" si="26"/>
        <v>0</v>
      </c>
      <c r="F451" s="48"/>
    </row>
    <row r="452" spans="2:6" x14ac:dyDescent="0.25">
      <c r="B452" s="7">
        <f t="shared" si="27"/>
        <v>43913</v>
      </c>
      <c r="C452" s="9" t="b">
        <f t="shared" si="24"/>
        <v>0</v>
      </c>
      <c r="D452" s="9" t="b">
        <f t="shared" si="25"/>
        <v>0</v>
      </c>
      <c r="E452" s="7">
        <f t="shared" si="26"/>
        <v>43913</v>
      </c>
      <c r="F452" s="48"/>
    </row>
    <row r="453" spans="2:6" x14ac:dyDescent="0.25">
      <c r="B453" s="7">
        <f t="shared" si="27"/>
        <v>43914</v>
      </c>
      <c r="C453" s="9" t="b">
        <f t="shared" ref="C453:C516" si="28">IF(WEEKDAY(B453,2)&gt;5,TRUE,FALSE)</f>
        <v>0</v>
      </c>
      <c r="D453" s="9" t="b">
        <f t="shared" ref="D453:D516" si="29">IF(TYPE(VLOOKUP(B453,Holiday_Dates,1,0))&lt;&gt;1,FALSE,TRUE)</f>
        <v>0</v>
      </c>
      <c r="E453" s="7">
        <f t="shared" ref="E453:E516" si="30">IF(OR(C453,D453),FALSE,B453)</f>
        <v>43914</v>
      </c>
      <c r="F453" s="48"/>
    </row>
    <row r="454" spans="2:6" x14ac:dyDescent="0.25">
      <c r="B454" s="7">
        <f t="shared" ref="B454:B517" si="31">B453+1</f>
        <v>43915</v>
      </c>
      <c r="C454" s="9" t="b">
        <f t="shared" si="28"/>
        <v>0</v>
      </c>
      <c r="D454" s="9" t="b">
        <f t="shared" si="29"/>
        <v>0</v>
      </c>
      <c r="E454" s="7">
        <f t="shared" si="30"/>
        <v>43915</v>
      </c>
      <c r="F454" s="48"/>
    </row>
    <row r="455" spans="2:6" x14ac:dyDescent="0.25">
      <c r="B455" s="7">
        <f t="shared" si="31"/>
        <v>43916</v>
      </c>
      <c r="C455" s="9" t="b">
        <f t="shared" si="28"/>
        <v>0</v>
      </c>
      <c r="D455" s="9" t="b">
        <f t="shared" si="29"/>
        <v>0</v>
      </c>
      <c r="E455" s="7">
        <f t="shared" si="30"/>
        <v>43916</v>
      </c>
      <c r="F455" s="48"/>
    </row>
    <row r="456" spans="2:6" x14ac:dyDescent="0.25">
      <c r="B456" s="7">
        <f t="shared" si="31"/>
        <v>43917</v>
      </c>
      <c r="C456" s="9" t="b">
        <f t="shared" si="28"/>
        <v>0</v>
      </c>
      <c r="D456" s="9" t="b">
        <f t="shared" si="29"/>
        <v>0</v>
      </c>
      <c r="E456" s="7">
        <f t="shared" si="30"/>
        <v>43917</v>
      </c>
      <c r="F456" s="48"/>
    </row>
    <row r="457" spans="2:6" x14ac:dyDescent="0.25">
      <c r="B457" s="7">
        <f t="shared" si="31"/>
        <v>43918</v>
      </c>
      <c r="C457" s="9" t="b">
        <f t="shared" si="28"/>
        <v>1</v>
      </c>
      <c r="D457" s="9" t="b">
        <f t="shared" si="29"/>
        <v>0</v>
      </c>
      <c r="E457" s="7" t="b">
        <f t="shared" si="30"/>
        <v>0</v>
      </c>
      <c r="F457" s="48"/>
    </row>
    <row r="458" spans="2:6" x14ac:dyDescent="0.25">
      <c r="B458" s="7">
        <f t="shared" si="31"/>
        <v>43919</v>
      </c>
      <c r="C458" s="9" t="b">
        <f t="shared" si="28"/>
        <v>1</v>
      </c>
      <c r="D458" s="9" t="b">
        <f t="shared" si="29"/>
        <v>0</v>
      </c>
      <c r="E458" s="7" t="b">
        <f t="shared" si="30"/>
        <v>0</v>
      </c>
      <c r="F458" s="48"/>
    </row>
    <row r="459" spans="2:6" x14ac:dyDescent="0.25">
      <c r="B459" s="7">
        <f t="shared" si="31"/>
        <v>43920</v>
      </c>
      <c r="C459" s="9" t="b">
        <f t="shared" si="28"/>
        <v>0</v>
      </c>
      <c r="D459" s="9" t="b">
        <f t="shared" si="29"/>
        <v>0</v>
      </c>
      <c r="E459" s="7">
        <f t="shared" si="30"/>
        <v>43920</v>
      </c>
      <c r="F459" s="48"/>
    </row>
    <row r="460" spans="2:6" x14ac:dyDescent="0.25">
      <c r="B460" s="7">
        <f t="shared" si="31"/>
        <v>43921</v>
      </c>
      <c r="C460" s="9" t="b">
        <f t="shared" si="28"/>
        <v>0</v>
      </c>
      <c r="D460" s="9" t="b">
        <f t="shared" si="29"/>
        <v>0</v>
      </c>
      <c r="E460" s="7">
        <f t="shared" si="30"/>
        <v>43921</v>
      </c>
      <c r="F460" s="48"/>
    </row>
    <row r="461" spans="2:6" x14ac:dyDescent="0.25">
      <c r="B461" s="7">
        <f t="shared" si="31"/>
        <v>43922</v>
      </c>
      <c r="C461" s="9" t="b">
        <f t="shared" si="28"/>
        <v>0</v>
      </c>
      <c r="D461" s="9" t="b">
        <f t="shared" si="29"/>
        <v>0</v>
      </c>
      <c r="E461" s="7">
        <f t="shared" si="30"/>
        <v>43922</v>
      </c>
      <c r="F461" s="48"/>
    </row>
    <row r="462" spans="2:6" x14ac:dyDescent="0.25">
      <c r="B462" s="7">
        <f t="shared" si="31"/>
        <v>43923</v>
      </c>
      <c r="C462" s="9" t="b">
        <f t="shared" si="28"/>
        <v>0</v>
      </c>
      <c r="D462" s="9" t="b">
        <f t="shared" si="29"/>
        <v>0</v>
      </c>
      <c r="E462" s="7">
        <f t="shared" si="30"/>
        <v>43923</v>
      </c>
      <c r="F462" s="48"/>
    </row>
    <row r="463" spans="2:6" x14ac:dyDescent="0.25">
      <c r="B463" s="7">
        <f t="shared" si="31"/>
        <v>43924</v>
      </c>
      <c r="C463" s="9" t="b">
        <f t="shared" si="28"/>
        <v>0</v>
      </c>
      <c r="D463" s="9" t="b">
        <f t="shared" si="29"/>
        <v>0</v>
      </c>
      <c r="E463" s="7">
        <f t="shared" si="30"/>
        <v>43924</v>
      </c>
      <c r="F463" s="48"/>
    </row>
    <row r="464" spans="2:6" x14ac:dyDescent="0.25">
      <c r="B464" s="7">
        <f t="shared" si="31"/>
        <v>43925</v>
      </c>
      <c r="C464" s="9" t="b">
        <f t="shared" si="28"/>
        <v>1</v>
      </c>
      <c r="D464" s="9" t="b">
        <f t="shared" si="29"/>
        <v>0</v>
      </c>
      <c r="E464" s="7" t="b">
        <f t="shared" si="30"/>
        <v>0</v>
      </c>
      <c r="F464" s="48"/>
    </row>
    <row r="465" spans="2:6" x14ac:dyDescent="0.25">
      <c r="B465" s="7">
        <f t="shared" si="31"/>
        <v>43926</v>
      </c>
      <c r="C465" s="9" t="b">
        <f t="shared" si="28"/>
        <v>1</v>
      </c>
      <c r="D465" s="9" t="b">
        <f t="shared" si="29"/>
        <v>0</v>
      </c>
      <c r="E465" s="7" t="b">
        <f t="shared" si="30"/>
        <v>0</v>
      </c>
      <c r="F465" s="48"/>
    </row>
    <row r="466" spans="2:6" x14ac:dyDescent="0.25">
      <c r="B466" s="7">
        <f t="shared" si="31"/>
        <v>43927</v>
      </c>
      <c r="C466" s="9" t="b">
        <f t="shared" si="28"/>
        <v>0</v>
      </c>
      <c r="D466" s="9" t="b">
        <f t="shared" si="29"/>
        <v>0</v>
      </c>
      <c r="E466" s="7">
        <f t="shared" si="30"/>
        <v>43927</v>
      </c>
      <c r="F466" s="48"/>
    </row>
    <row r="467" spans="2:6" x14ac:dyDescent="0.25">
      <c r="B467" s="7">
        <f t="shared" si="31"/>
        <v>43928</v>
      </c>
      <c r="C467" s="9" t="b">
        <f t="shared" si="28"/>
        <v>0</v>
      </c>
      <c r="D467" s="9" t="b">
        <f t="shared" si="29"/>
        <v>0</v>
      </c>
      <c r="E467" s="7">
        <f t="shared" si="30"/>
        <v>43928</v>
      </c>
      <c r="F467" s="48"/>
    </row>
    <row r="468" spans="2:6" x14ac:dyDescent="0.25">
      <c r="B468" s="7">
        <f t="shared" si="31"/>
        <v>43929</v>
      </c>
      <c r="C468" s="9" t="b">
        <f t="shared" si="28"/>
        <v>0</v>
      </c>
      <c r="D468" s="9" t="b">
        <f t="shared" si="29"/>
        <v>0</v>
      </c>
      <c r="E468" s="7">
        <f t="shared" si="30"/>
        <v>43929</v>
      </c>
      <c r="F468" s="48"/>
    </row>
    <row r="469" spans="2:6" x14ac:dyDescent="0.25">
      <c r="B469" s="7">
        <f t="shared" si="31"/>
        <v>43930</v>
      </c>
      <c r="C469" s="9" t="b">
        <f t="shared" si="28"/>
        <v>0</v>
      </c>
      <c r="D469" s="9" t="b">
        <f t="shared" si="29"/>
        <v>0</v>
      </c>
      <c r="E469" s="7">
        <f t="shared" si="30"/>
        <v>43930</v>
      </c>
      <c r="F469" s="48"/>
    </row>
    <row r="470" spans="2:6" x14ac:dyDescent="0.25">
      <c r="B470" s="7">
        <f t="shared" si="31"/>
        <v>43931</v>
      </c>
      <c r="C470" s="9" t="b">
        <f t="shared" si="28"/>
        <v>0</v>
      </c>
      <c r="D470" s="9" t="b">
        <f t="shared" si="29"/>
        <v>1</v>
      </c>
      <c r="E470" s="7" t="b">
        <f t="shared" si="30"/>
        <v>0</v>
      </c>
      <c r="F470" s="48"/>
    </row>
    <row r="471" spans="2:6" x14ac:dyDescent="0.25">
      <c r="B471" s="7">
        <f t="shared" si="31"/>
        <v>43932</v>
      </c>
      <c r="C471" s="9" t="b">
        <f t="shared" si="28"/>
        <v>1</v>
      </c>
      <c r="D471" s="9" t="b">
        <f t="shared" si="29"/>
        <v>0</v>
      </c>
      <c r="E471" s="7" t="b">
        <f t="shared" si="30"/>
        <v>0</v>
      </c>
      <c r="F471" s="48"/>
    </row>
    <row r="472" spans="2:6" x14ac:dyDescent="0.25">
      <c r="B472" s="7">
        <f t="shared" si="31"/>
        <v>43933</v>
      </c>
      <c r="C472" s="9" t="b">
        <f t="shared" si="28"/>
        <v>1</v>
      </c>
      <c r="D472" s="9" t="b">
        <f t="shared" si="29"/>
        <v>0</v>
      </c>
      <c r="E472" s="7" t="b">
        <f t="shared" si="30"/>
        <v>0</v>
      </c>
      <c r="F472" s="48"/>
    </row>
    <row r="473" spans="2:6" x14ac:dyDescent="0.25">
      <c r="B473" s="7">
        <f t="shared" si="31"/>
        <v>43934</v>
      </c>
      <c r="C473" s="9" t="b">
        <f t="shared" si="28"/>
        <v>0</v>
      </c>
      <c r="D473" s="9" t="b">
        <f t="shared" si="29"/>
        <v>1</v>
      </c>
      <c r="E473" s="7" t="b">
        <f t="shared" si="30"/>
        <v>0</v>
      </c>
      <c r="F473" s="48"/>
    </row>
    <row r="474" spans="2:6" x14ac:dyDescent="0.25">
      <c r="B474" s="7">
        <f t="shared" si="31"/>
        <v>43935</v>
      </c>
      <c r="C474" s="9" t="b">
        <f t="shared" si="28"/>
        <v>0</v>
      </c>
      <c r="D474" s="9" t="b">
        <f t="shared" si="29"/>
        <v>0</v>
      </c>
      <c r="E474" s="7">
        <f t="shared" si="30"/>
        <v>43935</v>
      </c>
      <c r="F474" s="48"/>
    </row>
    <row r="475" spans="2:6" x14ac:dyDescent="0.25">
      <c r="B475" s="7">
        <f t="shared" si="31"/>
        <v>43936</v>
      </c>
      <c r="C475" s="9" t="b">
        <f t="shared" si="28"/>
        <v>0</v>
      </c>
      <c r="D475" s="9" t="b">
        <f t="shared" si="29"/>
        <v>0</v>
      </c>
      <c r="E475" s="7">
        <f t="shared" si="30"/>
        <v>43936</v>
      </c>
      <c r="F475" s="48"/>
    </row>
    <row r="476" spans="2:6" x14ac:dyDescent="0.25">
      <c r="B476" s="7">
        <f t="shared" si="31"/>
        <v>43937</v>
      </c>
      <c r="C476" s="9" t="b">
        <f t="shared" si="28"/>
        <v>0</v>
      </c>
      <c r="D476" s="9" t="b">
        <f t="shared" si="29"/>
        <v>0</v>
      </c>
      <c r="E476" s="7">
        <f t="shared" si="30"/>
        <v>43937</v>
      </c>
      <c r="F476" s="48"/>
    </row>
    <row r="477" spans="2:6" x14ac:dyDescent="0.25">
      <c r="B477" s="7">
        <f t="shared" si="31"/>
        <v>43938</v>
      </c>
      <c r="C477" s="9" t="b">
        <f t="shared" si="28"/>
        <v>0</v>
      </c>
      <c r="D477" s="9" t="b">
        <f t="shared" si="29"/>
        <v>0</v>
      </c>
      <c r="E477" s="7">
        <f t="shared" si="30"/>
        <v>43938</v>
      </c>
      <c r="F477" s="48"/>
    </row>
    <row r="478" spans="2:6" x14ac:dyDescent="0.25">
      <c r="B478" s="7">
        <f t="shared" si="31"/>
        <v>43939</v>
      </c>
      <c r="C478" s="9" t="b">
        <f t="shared" si="28"/>
        <v>1</v>
      </c>
      <c r="D478" s="9" t="b">
        <f t="shared" si="29"/>
        <v>0</v>
      </c>
      <c r="E478" s="7" t="b">
        <f t="shared" si="30"/>
        <v>0</v>
      </c>
      <c r="F478" s="48"/>
    </row>
    <row r="479" spans="2:6" x14ac:dyDescent="0.25">
      <c r="B479" s="7">
        <f t="shared" si="31"/>
        <v>43940</v>
      </c>
      <c r="C479" s="9" t="b">
        <f t="shared" si="28"/>
        <v>1</v>
      </c>
      <c r="D479" s="9" t="b">
        <f t="shared" si="29"/>
        <v>0</v>
      </c>
      <c r="E479" s="7" t="b">
        <f t="shared" si="30"/>
        <v>0</v>
      </c>
      <c r="F479" s="48"/>
    </row>
    <row r="480" spans="2:6" x14ac:dyDescent="0.25">
      <c r="B480" s="7">
        <f t="shared" si="31"/>
        <v>43941</v>
      </c>
      <c r="C480" s="9" t="b">
        <f t="shared" si="28"/>
        <v>0</v>
      </c>
      <c r="D480" s="9" t="b">
        <f t="shared" si="29"/>
        <v>0</v>
      </c>
      <c r="E480" s="7">
        <f t="shared" si="30"/>
        <v>43941</v>
      </c>
      <c r="F480" s="48"/>
    </row>
    <row r="481" spans="2:6" x14ac:dyDescent="0.25">
      <c r="B481" s="7">
        <f t="shared" si="31"/>
        <v>43942</v>
      </c>
      <c r="C481" s="9" t="b">
        <f t="shared" si="28"/>
        <v>0</v>
      </c>
      <c r="D481" s="9" t="b">
        <f t="shared" si="29"/>
        <v>0</v>
      </c>
      <c r="E481" s="7">
        <f t="shared" si="30"/>
        <v>43942</v>
      </c>
      <c r="F481" s="48"/>
    </row>
    <row r="482" spans="2:6" x14ac:dyDescent="0.25">
      <c r="B482" s="7">
        <f t="shared" si="31"/>
        <v>43943</v>
      </c>
      <c r="C482" s="9" t="b">
        <f t="shared" si="28"/>
        <v>0</v>
      </c>
      <c r="D482" s="9" t="b">
        <f t="shared" si="29"/>
        <v>0</v>
      </c>
      <c r="E482" s="7">
        <f t="shared" si="30"/>
        <v>43943</v>
      </c>
      <c r="F482" s="48"/>
    </row>
    <row r="483" spans="2:6" x14ac:dyDescent="0.25">
      <c r="B483" s="7">
        <f t="shared" si="31"/>
        <v>43944</v>
      </c>
      <c r="C483" s="9" t="b">
        <f t="shared" si="28"/>
        <v>0</v>
      </c>
      <c r="D483" s="9" t="b">
        <f t="shared" si="29"/>
        <v>0</v>
      </c>
      <c r="E483" s="7">
        <f t="shared" si="30"/>
        <v>43944</v>
      </c>
      <c r="F483" s="48"/>
    </row>
    <row r="484" spans="2:6" x14ac:dyDescent="0.25">
      <c r="B484" s="7">
        <f t="shared" si="31"/>
        <v>43945</v>
      </c>
      <c r="C484" s="9" t="b">
        <f t="shared" si="28"/>
        <v>0</v>
      </c>
      <c r="D484" s="9" t="b">
        <f t="shared" si="29"/>
        <v>0</v>
      </c>
      <c r="E484" s="7">
        <f t="shared" si="30"/>
        <v>43945</v>
      </c>
      <c r="F484" s="48"/>
    </row>
    <row r="485" spans="2:6" x14ac:dyDescent="0.25">
      <c r="B485" s="7">
        <f t="shared" si="31"/>
        <v>43946</v>
      </c>
      <c r="C485" s="9" t="b">
        <f t="shared" si="28"/>
        <v>1</v>
      </c>
      <c r="D485" s="9" t="b">
        <f t="shared" si="29"/>
        <v>0</v>
      </c>
      <c r="E485" s="7" t="b">
        <f t="shared" si="30"/>
        <v>0</v>
      </c>
      <c r="F485" s="48"/>
    </row>
    <row r="486" spans="2:6" x14ac:dyDescent="0.25">
      <c r="B486" s="7">
        <f t="shared" si="31"/>
        <v>43947</v>
      </c>
      <c r="C486" s="9" t="b">
        <f t="shared" si="28"/>
        <v>1</v>
      </c>
      <c r="D486" s="9" t="b">
        <f t="shared" si="29"/>
        <v>0</v>
      </c>
      <c r="E486" s="7" t="b">
        <f t="shared" si="30"/>
        <v>0</v>
      </c>
      <c r="F486" s="48"/>
    </row>
    <row r="487" spans="2:6" x14ac:dyDescent="0.25">
      <c r="B487" s="7">
        <f t="shared" si="31"/>
        <v>43948</v>
      </c>
      <c r="C487" s="9" t="b">
        <f t="shared" si="28"/>
        <v>0</v>
      </c>
      <c r="D487" s="9" t="b">
        <f t="shared" si="29"/>
        <v>0</v>
      </c>
      <c r="E487" s="7">
        <f t="shared" si="30"/>
        <v>43948</v>
      </c>
      <c r="F487" s="48"/>
    </row>
    <row r="488" spans="2:6" x14ac:dyDescent="0.25">
      <c r="B488" s="7">
        <f t="shared" si="31"/>
        <v>43949</v>
      </c>
      <c r="C488" s="9" t="b">
        <f t="shared" si="28"/>
        <v>0</v>
      </c>
      <c r="D488" s="9" t="b">
        <f t="shared" si="29"/>
        <v>0</v>
      </c>
      <c r="E488" s="7">
        <f t="shared" si="30"/>
        <v>43949</v>
      </c>
      <c r="F488" s="48"/>
    </row>
    <row r="489" spans="2:6" x14ac:dyDescent="0.25">
      <c r="B489" s="7">
        <f t="shared" si="31"/>
        <v>43950</v>
      </c>
      <c r="C489" s="9" t="b">
        <f t="shared" si="28"/>
        <v>0</v>
      </c>
      <c r="D489" s="9" t="b">
        <f t="shared" si="29"/>
        <v>0</v>
      </c>
      <c r="E489" s="7">
        <f t="shared" si="30"/>
        <v>43950</v>
      </c>
      <c r="F489" s="48"/>
    </row>
    <row r="490" spans="2:6" x14ac:dyDescent="0.25">
      <c r="B490" s="7">
        <f t="shared" si="31"/>
        <v>43951</v>
      </c>
      <c r="C490" s="9" t="b">
        <f t="shared" si="28"/>
        <v>0</v>
      </c>
      <c r="D490" s="9" t="b">
        <f t="shared" si="29"/>
        <v>0</v>
      </c>
      <c r="E490" s="7">
        <f t="shared" si="30"/>
        <v>43951</v>
      </c>
      <c r="F490" s="48"/>
    </row>
    <row r="491" spans="2:6" x14ac:dyDescent="0.25">
      <c r="B491" s="7">
        <f t="shared" si="31"/>
        <v>43952</v>
      </c>
      <c r="C491" s="9" t="b">
        <f t="shared" si="28"/>
        <v>0</v>
      </c>
      <c r="D491" s="9" t="b">
        <f t="shared" si="29"/>
        <v>1</v>
      </c>
      <c r="E491" s="7" t="b">
        <f t="shared" si="30"/>
        <v>0</v>
      </c>
      <c r="F491" s="48"/>
    </row>
    <row r="492" spans="2:6" x14ac:dyDescent="0.25">
      <c r="B492" s="7">
        <f t="shared" si="31"/>
        <v>43953</v>
      </c>
      <c r="C492" s="9" t="b">
        <f t="shared" si="28"/>
        <v>1</v>
      </c>
      <c r="D492" s="9" t="b">
        <f t="shared" si="29"/>
        <v>0</v>
      </c>
      <c r="E492" s="7" t="b">
        <f t="shared" si="30"/>
        <v>0</v>
      </c>
      <c r="F492" s="48"/>
    </row>
    <row r="493" spans="2:6" x14ac:dyDescent="0.25">
      <c r="B493" s="7">
        <f t="shared" si="31"/>
        <v>43954</v>
      </c>
      <c r="C493" s="9" t="b">
        <f t="shared" si="28"/>
        <v>1</v>
      </c>
      <c r="D493" s="9" t="b">
        <f t="shared" si="29"/>
        <v>0</v>
      </c>
      <c r="E493" s="7" t="b">
        <f t="shared" si="30"/>
        <v>0</v>
      </c>
      <c r="F493" s="48"/>
    </row>
    <row r="494" spans="2:6" x14ac:dyDescent="0.25">
      <c r="B494" s="7">
        <f t="shared" si="31"/>
        <v>43955</v>
      </c>
      <c r="C494" s="9" t="b">
        <f t="shared" si="28"/>
        <v>0</v>
      </c>
      <c r="D494" s="9" t="b">
        <f t="shared" si="29"/>
        <v>0</v>
      </c>
      <c r="E494" s="7">
        <f t="shared" si="30"/>
        <v>43955</v>
      </c>
      <c r="F494" s="48"/>
    </row>
    <row r="495" spans="2:6" x14ac:dyDescent="0.25">
      <c r="B495" s="7">
        <f t="shared" si="31"/>
        <v>43956</v>
      </c>
      <c r="C495" s="9" t="b">
        <f t="shared" si="28"/>
        <v>0</v>
      </c>
      <c r="D495" s="9" t="b">
        <f t="shared" si="29"/>
        <v>0</v>
      </c>
      <c r="E495" s="7">
        <f t="shared" si="30"/>
        <v>43956</v>
      </c>
      <c r="F495" s="48"/>
    </row>
    <row r="496" spans="2:6" x14ac:dyDescent="0.25">
      <c r="B496" s="7">
        <f t="shared" si="31"/>
        <v>43957</v>
      </c>
      <c r="C496" s="9" t="b">
        <f t="shared" si="28"/>
        <v>0</v>
      </c>
      <c r="D496" s="9" t="b">
        <f t="shared" si="29"/>
        <v>0</v>
      </c>
      <c r="E496" s="7">
        <f t="shared" si="30"/>
        <v>43957</v>
      </c>
      <c r="F496" s="48"/>
    </row>
    <row r="497" spans="2:6" x14ac:dyDescent="0.25">
      <c r="B497" s="7">
        <f t="shared" si="31"/>
        <v>43958</v>
      </c>
      <c r="C497" s="9" t="b">
        <f t="shared" si="28"/>
        <v>0</v>
      </c>
      <c r="D497" s="9" t="b">
        <f t="shared" si="29"/>
        <v>0</v>
      </c>
      <c r="E497" s="7">
        <f t="shared" si="30"/>
        <v>43958</v>
      </c>
      <c r="F497" s="48"/>
    </row>
    <row r="498" spans="2:6" x14ac:dyDescent="0.25">
      <c r="B498" s="7">
        <f t="shared" si="31"/>
        <v>43959</v>
      </c>
      <c r="C498" s="9" t="b">
        <f t="shared" si="28"/>
        <v>0</v>
      </c>
      <c r="D498" s="9" t="b">
        <f t="shared" si="29"/>
        <v>0</v>
      </c>
      <c r="E498" s="7">
        <f t="shared" si="30"/>
        <v>43959</v>
      </c>
      <c r="F498" s="48"/>
    </row>
    <row r="499" spans="2:6" x14ac:dyDescent="0.25">
      <c r="B499" s="7">
        <f t="shared" si="31"/>
        <v>43960</v>
      </c>
      <c r="C499" s="9" t="b">
        <f t="shared" si="28"/>
        <v>1</v>
      </c>
      <c r="D499" s="9" t="b">
        <f t="shared" si="29"/>
        <v>0</v>
      </c>
      <c r="E499" s="7" t="b">
        <f t="shared" si="30"/>
        <v>0</v>
      </c>
      <c r="F499" s="48"/>
    </row>
    <row r="500" spans="2:6" x14ac:dyDescent="0.25">
      <c r="B500" s="7">
        <f t="shared" si="31"/>
        <v>43961</v>
      </c>
      <c r="C500" s="9" t="b">
        <f t="shared" si="28"/>
        <v>1</v>
      </c>
      <c r="D500" s="9" t="b">
        <f t="shared" si="29"/>
        <v>0</v>
      </c>
      <c r="E500" s="7" t="b">
        <f t="shared" si="30"/>
        <v>0</v>
      </c>
      <c r="F500" s="48"/>
    </row>
    <row r="501" spans="2:6" x14ac:dyDescent="0.25">
      <c r="B501" s="7">
        <f t="shared" si="31"/>
        <v>43962</v>
      </c>
      <c r="C501" s="9" t="b">
        <f t="shared" si="28"/>
        <v>0</v>
      </c>
      <c r="D501" s="9" t="b">
        <f t="shared" si="29"/>
        <v>0</v>
      </c>
      <c r="E501" s="7">
        <f t="shared" si="30"/>
        <v>43962</v>
      </c>
      <c r="F501" s="48"/>
    </row>
    <row r="502" spans="2:6" x14ac:dyDescent="0.25">
      <c r="B502" s="7">
        <f t="shared" si="31"/>
        <v>43963</v>
      </c>
      <c r="C502" s="9" t="b">
        <f t="shared" si="28"/>
        <v>0</v>
      </c>
      <c r="D502" s="9" t="b">
        <f t="shared" si="29"/>
        <v>0</v>
      </c>
      <c r="E502" s="7">
        <f t="shared" si="30"/>
        <v>43963</v>
      </c>
      <c r="F502" s="48"/>
    </row>
    <row r="503" spans="2:6" x14ac:dyDescent="0.25">
      <c r="B503" s="7">
        <f t="shared" si="31"/>
        <v>43964</v>
      </c>
      <c r="C503" s="9" t="b">
        <f t="shared" si="28"/>
        <v>0</v>
      </c>
      <c r="D503" s="9" t="b">
        <f t="shared" si="29"/>
        <v>0</v>
      </c>
      <c r="E503" s="7">
        <f t="shared" si="30"/>
        <v>43964</v>
      </c>
      <c r="F503" s="48"/>
    </row>
    <row r="504" spans="2:6" x14ac:dyDescent="0.25">
      <c r="B504" s="7">
        <f t="shared" si="31"/>
        <v>43965</v>
      </c>
      <c r="C504" s="9" t="b">
        <f t="shared" si="28"/>
        <v>0</v>
      </c>
      <c r="D504" s="9" t="b">
        <f t="shared" si="29"/>
        <v>0</v>
      </c>
      <c r="E504" s="7">
        <f t="shared" si="30"/>
        <v>43965</v>
      </c>
      <c r="F504" s="48"/>
    </row>
    <row r="505" spans="2:6" x14ac:dyDescent="0.25">
      <c r="B505" s="7">
        <f t="shared" si="31"/>
        <v>43966</v>
      </c>
      <c r="C505" s="9" t="b">
        <f t="shared" si="28"/>
        <v>0</v>
      </c>
      <c r="D505" s="9" t="b">
        <f t="shared" si="29"/>
        <v>0</v>
      </c>
      <c r="E505" s="7">
        <f t="shared" si="30"/>
        <v>43966</v>
      </c>
      <c r="F505" s="48"/>
    </row>
    <row r="506" spans="2:6" x14ac:dyDescent="0.25">
      <c r="B506" s="7">
        <f t="shared" si="31"/>
        <v>43967</v>
      </c>
      <c r="C506" s="9" t="b">
        <f t="shared" si="28"/>
        <v>1</v>
      </c>
      <c r="D506" s="9" t="b">
        <f t="shared" si="29"/>
        <v>0</v>
      </c>
      <c r="E506" s="7" t="b">
        <f t="shared" si="30"/>
        <v>0</v>
      </c>
      <c r="F506" s="48"/>
    </row>
    <row r="507" spans="2:6" x14ac:dyDescent="0.25">
      <c r="B507" s="7">
        <f t="shared" si="31"/>
        <v>43968</v>
      </c>
      <c r="C507" s="9" t="b">
        <f t="shared" si="28"/>
        <v>1</v>
      </c>
      <c r="D507" s="9" t="b">
        <f t="shared" si="29"/>
        <v>0</v>
      </c>
      <c r="E507" s="7" t="b">
        <f t="shared" si="30"/>
        <v>0</v>
      </c>
      <c r="F507" s="48"/>
    </row>
    <row r="508" spans="2:6" x14ac:dyDescent="0.25">
      <c r="B508" s="7">
        <f t="shared" si="31"/>
        <v>43969</v>
      </c>
      <c r="C508" s="9" t="b">
        <f t="shared" si="28"/>
        <v>0</v>
      </c>
      <c r="D508" s="9" t="b">
        <f t="shared" si="29"/>
        <v>0</v>
      </c>
      <c r="E508" s="7">
        <f t="shared" si="30"/>
        <v>43969</v>
      </c>
      <c r="F508" s="48"/>
    </row>
    <row r="509" spans="2:6" x14ac:dyDescent="0.25">
      <c r="B509" s="7">
        <f t="shared" si="31"/>
        <v>43970</v>
      </c>
      <c r="C509" s="9" t="b">
        <f t="shared" si="28"/>
        <v>0</v>
      </c>
      <c r="D509" s="9" t="b">
        <f t="shared" si="29"/>
        <v>0</v>
      </c>
      <c r="E509" s="7">
        <f t="shared" si="30"/>
        <v>43970</v>
      </c>
      <c r="F509" s="48"/>
    </row>
    <row r="510" spans="2:6" x14ac:dyDescent="0.25">
      <c r="B510" s="7">
        <f t="shared" si="31"/>
        <v>43971</v>
      </c>
      <c r="C510" s="9" t="b">
        <f t="shared" si="28"/>
        <v>0</v>
      </c>
      <c r="D510" s="9" t="b">
        <f t="shared" si="29"/>
        <v>0</v>
      </c>
      <c r="E510" s="7">
        <f t="shared" si="30"/>
        <v>43971</v>
      </c>
      <c r="F510" s="48"/>
    </row>
    <row r="511" spans="2:6" x14ac:dyDescent="0.25">
      <c r="B511" s="7">
        <f t="shared" si="31"/>
        <v>43972</v>
      </c>
      <c r="C511" s="9" t="b">
        <f t="shared" si="28"/>
        <v>0</v>
      </c>
      <c r="D511" s="9" t="b">
        <f t="shared" si="29"/>
        <v>0</v>
      </c>
      <c r="E511" s="7">
        <f t="shared" si="30"/>
        <v>43972</v>
      </c>
      <c r="F511" s="48"/>
    </row>
    <row r="512" spans="2:6" x14ac:dyDescent="0.25">
      <c r="B512" s="7">
        <f t="shared" si="31"/>
        <v>43973</v>
      </c>
      <c r="C512" s="9" t="b">
        <f t="shared" si="28"/>
        <v>0</v>
      </c>
      <c r="D512" s="9" t="b">
        <f t="shared" si="29"/>
        <v>0</v>
      </c>
      <c r="E512" s="7">
        <f t="shared" si="30"/>
        <v>43973</v>
      </c>
      <c r="F512" s="48"/>
    </row>
    <row r="513" spans="2:6" x14ac:dyDescent="0.25">
      <c r="B513" s="7">
        <f t="shared" si="31"/>
        <v>43974</v>
      </c>
      <c r="C513" s="9" t="b">
        <f t="shared" si="28"/>
        <v>1</v>
      </c>
      <c r="D513" s="9" t="b">
        <f t="shared" si="29"/>
        <v>0</v>
      </c>
      <c r="E513" s="7" t="b">
        <f t="shared" si="30"/>
        <v>0</v>
      </c>
      <c r="F513" s="48"/>
    </row>
    <row r="514" spans="2:6" x14ac:dyDescent="0.25">
      <c r="B514" s="7">
        <f t="shared" si="31"/>
        <v>43975</v>
      </c>
      <c r="C514" s="9" t="b">
        <f t="shared" si="28"/>
        <v>1</v>
      </c>
      <c r="D514" s="9" t="b">
        <f t="shared" si="29"/>
        <v>0</v>
      </c>
      <c r="E514" s="7" t="b">
        <f t="shared" si="30"/>
        <v>0</v>
      </c>
      <c r="F514" s="48"/>
    </row>
    <row r="515" spans="2:6" x14ac:dyDescent="0.25">
      <c r="B515" s="7">
        <f t="shared" si="31"/>
        <v>43976</v>
      </c>
      <c r="C515" s="9" t="b">
        <f t="shared" si="28"/>
        <v>0</v>
      </c>
      <c r="D515" s="9" t="b">
        <f t="shared" si="29"/>
        <v>0</v>
      </c>
      <c r="E515" s="7">
        <f t="shared" si="30"/>
        <v>43976</v>
      </c>
      <c r="F515" s="48"/>
    </row>
    <row r="516" spans="2:6" x14ac:dyDescent="0.25">
      <c r="B516" s="7">
        <f t="shared" si="31"/>
        <v>43977</v>
      </c>
      <c r="C516" s="9" t="b">
        <f t="shared" si="28"/>
        <v>0</v>
      </c>
      <c r="D516" s="9" t="b">
        <f t="shared" si="29"/>
        <v>0</v>
      </c>
      <c r="E516" s="7">
        <f t="shared" si="30"/>
        <v>43977</v>
      </c>
      <c r="F516" s="48"/>
    </row>
    <row r="517" spans="2:6" x14ac:dyDescent="0.25">
      <c r="B517" s="7">
        <f t="shared" si="31"/>
        <v>43978</v>
      </c>
      <c r="C517" s="9" t="b">
        <f t="shared" ref="C517:C580" si="32">IF(WEEKDAY(B517,2)&gt;5,TRUE,FALSE)</f>
        <v>0</v>
      </c>
      <c r="D517" s="9" t="b">
        <f t="shared" ref="D517:D580" si="33">IF(TYPE(VLOOKUP(B517,Holiday_Dates,1,0))&lt;&gt;1,FALSE,TRUE)</f>
        <v>0</v>
      </c>
      <c r="E517" s="7">
        <f t="shared" ref="E517:E580" si="34">IF(OR(C517,D517),FALSE,B517)</f>
        <v>43978</v>
      </c>
      <c r="F517" s="48"/>
    </row>
    <row r="518" spans="2:6" x14ac:dyDescent="0.25">
      <c r="B518" s="7">
        <f t="shared" ref="B518:B581" si="35">B517+1</f>
        <v>43979</v>
      </c>
      <c r="C518" s="9" t="b">
        <f t="shared" si="32"/>
        <v>0</v>
      </c>
      <c r="D518" s="9" t="b">
        <f t="shared" si="33"/>
        <v>0</v>
      </c>
      <c r="E518" s="7">
        <f t="shared" si="34"/>
        <v>43979</v>
      </c>
      <c r="F518" s="48"/>
    </row>
    <row r="519" spans="2:6" x14ac:dyDescent="0.25">
      <c r="B519" s="7">
        <f t="shared" si="35"/>
        <v>43980</v>
      </c>
      <c r="C519" s="9" t="b">
        <f t="shared" si="32"/>
        <v>0</v>
      </c>
      <c r="D519" s="9" t="b">
        <f t="shared" si="33"/>
        <v>0</v>
      </c>
      <c r="E519" s="7">
        <f t="shared" si="34"/>
        <v>43980</v>
      </c>
      <c r="F519" s="48"/>
    </row>
    <row r="520" spans="2:6" x14ac:dyDescent="0.25">
      <c r="B520" s="7">
        <f t="shared" si="35"/>
        <v>43981</v>
      </c>
      <c r="C520" s="9" t="b">
        <f t="shared" si="32"/>
        <v>1</v>
      </c>
      <c r="D520" s="9" t="b">
        <f t="shared" si="33"/>
        <v>0</v>
      </c>
      <c r="E520" s="7" t="b">
        <f t="shared" si="34"/>
        <v>0</v>
      </c>
      <c r="F520" s="48"/>
    </row>
    <row r="521" spans="2:6" x14ac:dyDescent="0.25">
      <c r="B521" s="7">
        <f t="shared" si="35"/>
        <v>43982</v>
      </c>
      <c r="C521" s="9" t="b">
        <f t="shared" si="32"/>
        <v>1</v>
      </c>
      <c r="D521" s="9" t="b">
        <f t="shared" si="33"/>
        <v>0</v>
      </c>
      <c r="E521" s="7" t="b">
        <f t="shared" si="34"/>
        <v>0</v>
      </c>
      <c r="F521" s="48"/>
    </row>
    <row r="522" spans="2:6" x14ac:dyDescent="0.25">
      <c r="B522" s="7">
        <f t="shared" si="35"/>
        <v>43983</v>
      </c>
      <c r="C522" s="9" t="b">
        <f t="shared" si="32"/>
        <v>0</v>
      </c>
      <c r="D522" s="9" t="b">
        <f t="shared" si="33"/>
        <v>0</v>
      </c>
      <c r="E522" s="7">
        <f t="shared" si="34"/>
        <v>43983</v>
      </c>
      <c r="F522" s="48"/>
    </row>
    <row r="523" spans="2:6" x14ac:dyDescent="0.25">
      <c r="B523" s="7">
        <f t="shared" si="35"/>
        <v>43984</v>
      </c>
      <c r="C523" s="9" t="b">
        <f t="shared" si="32"/>
        <v>0</v>
      </c>
      <c r="D523" s="9" t="b">
        <f t="shared" si="33"/>
        <v>0</v>
      </c>
      <c r="E523" s="7">
        <f t="shared" si="34"/>
        <v>43984</v>
      </c>
      <c r="F523" s="48"/>
    </row>
    <row r="524" spans="2:6" x14ac:dyDescent="0.25">
      <c r="B524" s="7">
        <f t="shared" si="35"/>
        <v>43985</v>
      </c>
      <c r="C524" s="9" t="b">
        <f t="shared" si="32"/>
        <v>0</v>
      </c>
      <c r="D524" s="9" t="b">
        <f t="shared" si="33"/>
        <v>0</v>
      </c>
      <c r="E524" s="7">
        <f t="shared" si="34"/>
        <v>43985</v>
      </c>
      <c r="F524" s="48"/>
    </row>
    <row r="525" spans="2:6" x14ac:dyDescent="0.25">
      <c r="B525" s="7">
        <f t="shared" si="35"/>
        <v>43986</v>
      </c>
      <c r="C525" s="9" t="b">
        <f t="shared" si="32"/>
        <v>0</v>
      </c>
      <c r="D525" s="9" t="b">
        <f t="shared" si="33"/>
        <v>0</v>
      </c>
      <c r="E525" s="7">
        <f t="shared" si="34"/>
        <v>43986</v>
      </c>
      <c r="F525" s="48"/>
    </row>
    <row r="526" spans="2:6" x14ac:dyDescent="0.25">
      <c r="B526" s="7">
        <f t="shared" si="35"/>
        <v>43987</v>
      </c>
      <c r="C526" s="9" t="b">
        <f t="shared" si="32"/>
        <v>0</v>
      </c>
      <c r="D526" s="9" t="b">
        <f t="shared" si="33"/>
        <v>0</v>
      </c>
      <c r="E526" s="7">
        <f t="shared" si="34"/>
        <v>43987</v>
      </c>
      <c r="F526" s="48"/>
    </row>
    <row r="527" spans="2:6" x14ac:dyDescent="0.25">
      <c r="B527" s="7">
        <f t="shared" si="35"/>
        <v>43988</v>
      </c>
      <c r="C527" s="9" t="b">
        <f t="shared" si="32"/>
        <v>1</v>
      </c>
      <c r="D527" s="9" t="b">
        <f t="shared" si="33"/>
        <v>0</v>
      </c>
      <c r="E527" s="7" t="b">
        <f t="shared" si="34"/>
        <v>0</v>
      </c>
      <c r="F527" s="48"/>
    </row>
    <row r="528" spans="2:6" x14ac:dyDescent="0.25">
      <c r="B528" s="7">
        <f t="shared" si="35"/>
        <v>43989</v>
      </c>
      <c r="C528" s="9" t="b">
        <f t="shared" si="32"/>
        <v>1</v>
      </c>
      <c r="D528" s="9" t="b">
        <f t="shared" si="33"/>
        <v>0</v>
      </c>
      <c r="E528" s="7" t="b">
        <f t="shared" si="34"/>
        <v>0</v>
      </c>
      <c r="F528" s="48"/>
    </row>
    <row r="529" spans="2:6" x14ac:dyDescent="0.25">
      <c r="B529" s="7">
        <f t="shared" si="35"/>
        <v>43990</v>
      </c>
      <c r="C529" s="9" t="b">
        <f t="shared" si="32"/>
        <v>0</v>
      </c>
      <c r="D529" s="9" t="b">
        <f t="shared" si="33"/>
        <v>0</v>
      </c>
      <c r="E529" s="7">
        <f t="shared" si="34"/>
        <v>43990</v>
      </c>
      <c r="F529" s="48"/>
    </row>
    <row r="530" spans="2:6" x14ac:dyDescent="0.25">
      <c r="B530" s="7">
        <f t="shared" si="35"/>
        <v>43991</v>
      </c>
      <c r="C530" s="9" t="b">
        <f t="shared" si="32"/>
        <v>0</v>
      </c>
      <c r="D530" s="9" t="b">
        <f t="shared" si="33"/>
        <v>0</v>
      </c>
      <c r="E530" s="7">
        <f t="shared" si="34"/>
        <v>43991</v>
      </c>
      <c r="F530" s="48"/>
    </row>
    <row r="531" spans="2:6" x14ac:dyDescent="0.25">
      <c r="B531" s="7">
        <f t="shared" si="35"/>
        <v>43992</v>
      </c>
      <c r="C531" s="9" t="b">
        <f t="shared" si="32"/>
        <v>0</v>
      </c>
      <c r="D531" s="9" t="b">
        <f t="shared" si="33"/>
        <v>0</v>
      </c>
      <c r="E531" s="7">
        <f t="shared" si="34"/>
        <v>43992</v>
      </c>
      <c r="F531" s="48"/>
    </row>
    <row r="532" spans="2:6" x14ac:dyDescent="0.25">
      <c r="B532" s="7">
        <f t="shared" si="35"/>
        <v>43993</v>
      </c>
      <c r="C532" s="9" t="b">
        <f t="shared" si="32"/>
        <v>0</v>
      </c>
      <c r="D532" s="9" t="b">
        <f t="shared" si="33"/>
        <v>0</v>
      </c>
      <c r="E532" s="7">
        <f t="shared" si="34"/>
        <v>43993</v>
      </c>
      <c r="F532" s="48"/>
    </row>
    <row r="533" spans="2:6" x14ac:dyDescent="0.25">
      <c r="B533" s="7">
        <f t="shared" si="35"/>
        <v>43994</v>
      </c>
      <c r="C533" s="9" t="b">
        <f t="shared" si="32"/>
        <v>0</v>
      </c>
      <c r="D533" s="9" t="b">
        <f t="shared" si="33"/>
        <v>0</v>
      </c>
      <c r="E533" s="7">
        <f t="shared" si="34"/>
        <v>43994</v>
      </c>
      <c r="F533" s="48"/>
    </row>
    <row r="534" spans="2:6" x14ac:dyDescent="0.25">
      <c r="B534" s="7">
        <f t="shared" si="35"/>
        <v>43995</v>
      </c>
      <c r="C534" s="9" t="b">
        <f t="shared" si="32"/>
        <v>1</v>
      </c>
      <c r="D534" s="9" t="b">
        <f t="shared" si="33"/>
        <v>0</v>
      </c>
      <c r="E534" s="7" t="b">
        <f t="shared" si="34"/>
        <v>0</v>
      </c>
      <c r="F534" s="48"/>
    </row>
    <row r="535" spans="2:6" x14ac:dyDescent="0.25">
      <c r="B535" s="7">
        <f t="shared" si="35"/>
        <v>43996</v>
      </c>
      <c r="C535" s="9" t="b">
        <f t="shared" si="32"/>
        <v>1</v>
      </c>
      <c r="D535" s="9" t="b">
        <f t="shared" si="33"/>
        <v>0</v>
      </c>
      <c r="E535" s="7" t="b">
        <f t="shared" si="34"/>
        <v>0</v>
      </c>
      <c r="F535" s="48"/>
    </row>
    <row r="536" spans="2:6" x14ac:dyDescent="0.25">
      <c r="B536" s="7">
        <f t="shared" si="35"/>
        <v>43997</v>
      </c>
      <c r="C536" s="9" t="b">
        <f t="shared" si="32"/>
        <v>0</v>
      </c>
      <c r="D536" s="9" t="b">
        <f t="shared" si="33"/>
        <v>0</v>
      </c>
      <c r="E536" s="7">
        <f t="shared" si="34"/>
        <v>43997</v>
      </c>
      <c r="F536" s="48"/>
    </row>
    <row r="537" spans="2:6" x14ac:dyDescent="0.25">
      <c r="B537" s="7">
        <f t="shared" si="35"/>
        <v>43998</v>
      </c>
      <c r="C537" s="9" t="b">
        <f t="shared" si="32"/>
        <v>0</v>
      </c>
      <c r="D537" s="9" t="b">
        <f t="shared" si="33"/>
        <v>0</v>
      </c>
      <c r="E537" s="7">
        <f t="shared" si="34"/>
        <v>43998</v>
      </c>
      <c r="F537" s="48"/>
    </row>
    <row r="538" spans="2:6" x14ac:dyDescent="0.25">
      <c r="B538" s="7">
        <f t="shared" si="35"/>
        <v>43999</v>
      </c>
      <c r="C538" s="9" t="b">
        <f t="shared" si="32"/>
        <v>0</v>
      </c>
      <c r="D538" s="9" t="b">
        <f t="shared" si="33"/>
        <v>0</v>
      </c>
      <c r="E538" s="7">
        <f t="shared" si="34"/>
        <v>43999</v>
      </c>
      <c r="F538" s="48"/>
    </row>
    <row r="539" spans="2:6" x14ac:dyDescent="0.25">
      <c r="B539" s="7">
        <f t="shared" si="35"/>
        <v>44000</v>
      </c>
      <c r="C539" s="9" t="b">
        <f t="shared" si="32"/>
        <v>0</v>
      </c>
      <c r="D539" s="9" t="b">
        <f t="shared" si="33"/>
        <v>0</v>
      </c>
      <c r="E539" s="7">
        <f t="shared" si="34"/>
        <v>44000</v>
      </c>
      <c r="F539" s="48"/>
    </row>
    <row r="540" spans="2:6" x14ac:dyDescent="0.25">
      <c r="B540" s="7">
        <f t="shared" si="35"/>
        <v>44001</v>
      </c>
      <c r="C540" s="9" t="b">
        <f t="shared" si="32"/>
        <v>0</v>
      </c>
      <c r="D540" s="9" t="b">
        <f t="shared" si="33"/>
        <v>0</v>
      </c>
      <c r="E540" s="7">
        <f t="shared" si="34"/>
        <v>44001</v>
      </c>
      <c r="F540" s="48"/>
    </row>
    <row r="541" spans="2:6" x14ac:dyDescent="0.25">
      <c r="B541" s="7">
        <f t="shared" si="35"/>
        <v>44002</v>
      </c>
      <c r="C541" s="9" t="b">
        <f t="shared" si="32"/>
        <v>1</v>
      </c>
      <c r="D541" s="9" t="b">
        <f t="shared" si="33"/>
        <v>0</v>
      </c>
      <c r="E541" s="7" t="b">
        <f t="shared" si="34"/>
        <v>0</v>
      </c>
      <c r="F541" s="48"/>
    </row>
    <row r="542" spans="2:6" x14ac:dyDescent="0.25">
      <c r="B542" s="7">
        <f t="shared" si="35"/>
        <v>44003</v>
      </c>
      <c r="C542" s="9" t="b">
        <f t="shared" si="32"/>
        <v>1</v>
      </c>
      <c r="D542" s="9" t="b">
        <f t="shared" si="33"/>
        <v>0</v>
      </c>
      <c r="E542" s="7" t="b">
        <f t="shared" si="34"/>
        <v>0</v>
      </c>
      <c r="F542" s="48"/>
    </row>
    <row r="543" spans="2:6" x14ac:dyDescent="0.25">
      <c r="B543" s="7">
        <f t="shared" si="35"/>
        <v>44004</v>
      </c>
      <c r="C543" s="9" t="b">
        <f t="shared" si="32"/>
        <v>0</v>
      </c>
      <c r="D543" s="9" t="b">
        <f t="shared" si="33"/>
        <v>0</v>
      </c>
      <c r="E543" s="7">
        <f t="shared" si="34"/>
        <v>44004</v>
      </c>
      <c r="F543" s="48"/>
    </row>
    <row r="544" spans="2:6" x14ac:dyDescent="0.25">
      <c r="B544" s="7">
        <f t="shared" si="35"/>
        <v>44005</v>
      </c>
      <c r="C544" s="9" t="b">
        <f t="shared" si="32"/>
        <v>0</v>
      </c>
      <c r="D544" s="9" t="b">
        <f t="shared" si="33"/>
        <v>0</v>
      </c>
      <c r="E544" s="7">
        <f t="shared" si="34"/>
        <v>44005</v>
      </c>
      <c r="F544" s="48"/>
    </row>
    <row r="545" spans="2:6" x14ac:dyDescent="0.25">
      <c r="B545" s="7">
        <f t="shared" si="35"/>
        <v>44006</v>
      </c>
      <c r="C545" s="9" t="b">
        <f t="shared" si="32"/>
        <v>0</v>
      </c>
      <c r="D545" s="9" t="b">
        <f t="shared" si="33"/>
        <v>0</v>
      </c>
      <c r="E545" s="7">
        <f t="shared" si="34"/>
        <v>44006</v>
      </c>
      <c r="F545" s="48"/>
    </row>
    <row r="546" spans="2:6" x14ac:dyDescent="0.25">
      <c r="B546" s="7">
        <f t="shared" si="35"/>
        <v>44007</v>
      </c>
      <c r="C546" s="9" t="b">
        <f t="shared" si="32"/>
        <v>0</v>
      </c>
      <c r="D546" s="9" t="b">
        <f t="shared" si="33"/>
        <v>0</v>
      </c>
      <c r="E546" s="7">
        <f t="shared" si="34"/>
        <v>44007</v>
      </c>
      <c r="F546" s="48"/>
    </row>
    <row r="547" spans="2:6" x14ac:dyDescent="0.25">
      <c r="B547" s="7">
        <f t="shared" si="35"/>
        <v>44008</v>
      </c>
      <c r="C547" s="9" t="b">
        <f t="shared" si="32"/>
        <v>0</v>
      </c>
      <c r="D547" s="9" t="b">
        <f t="shared" si="33"/>
        <v>0</v>
      </c>
      <c r="E547" s="7">
        <f t="shared" si="34"/>
        <v>44008</v>
      </c>
      <c r="F547" s="48"/>
    </row>
    <row r="548" spans="2:6" x14ac:dyDescent="0.25">
      <c r="B548" s="7">
        <f t="shared" si="35"/>
        <v>44009</v>
      </c>
      <c r="C548" s="9" t="b">
        <f t="shared" si="32"/>
        <v>1</v>
      </c>
      <c r="D548" s="9" t="b">
        <f t="shared" si="33"/>
        <v>0</v>
      </c>
      <c r="E548" s="7" t="b">
        <f t="shared" si="34"/>
        <v>0</v>
      </c>
      <c r="F548" s="48"/>
    </row>
    <row r="549" spans="2:6" x14ac:dyDescent="0.25">
      <c r="B549" s="7">
        <f t="shared" si="35"/>
        <v>44010</v>
      </c>
      <c r="C549" s="9" t="b">
        <f t="shared" si="32"/>
        <v>1</v>
      </c>
      <c r="D549" s="9" t="b">
        <f t="shared" si="33"/>
        <v>0</v>
      </c>
      <c r="E549" s="7" t="b">
        <f t="shared" si="34"/>
        <v>0</v>
      </c>
      <c r="F549" s="48"/>
    </row>
    <row r="550" spans="2:6" x14ac:dyDescent="0.25">
      <c r="B550" s="7">
        <f t="shared" si="35"/>
        <v>44011</v>
      </c>
      <c r="C550" s="9" t="b">
        <f t="shared" si="32"/>
        <v>0</v>
      </c>
      <c r="D550" s="9" t="b">
        <f t="shared" si="33"/>
        <v>0</v>
      </c>
      <c r="E550" s="7">
        <f t="shared" si="34"/>
        <v>44011</v>
      </c>
      <c r="F550" s="48"/>
    </row>
    <row r="551" spans="2:6" x14ac:dyDescent="0.25">
      <c r="B551" s="7">
        <f t="shared" si="35"/>
        <v>44012</v>
      </c>
      <c r="C551" s="9" t="b">
        <f t="shared" si="32"/>
        <v>0</v>
      </c>
      <c r="D551" s="9" t="b">
        <f t="shared" si="33"/>
        <v>0</v>
      </c>
      <c r="E551" s="7">
        <f t="shared" si="34"/>
        <v>44012</v>
      </c>
      <c r="F551" s="48"/>
    </row>
    <row r="552" spans="2:6" x14ac:dyDescent="0.25">
      <c r="B552" s="7">
        <f t="shared" si="35"/>
        <v>44013</v>
      </c>
      <c r="C552" s="9" t="b">
        <f t="shared" si="32"/>
        <v>0</v>
      </c>
      <c r="D552" s="9" t="b">
        <f t="shared" si="33"/>
        <v>0</v>
      </c>
      <c r="E552" s="7">
        <f t="shared" si="34"/>
        <v>44013</v>
      </c>
      <c r="F552" s="48"/>
    </row>
    <row r="553" spans="2:6" x14ac:dyDescent="0.25">
      <c r="B553" s="7">
        <f t="shared" si="35"/>
        <v>44014</v>
      </c>
      <c r="C553" s="9" t="b">
        <f t="shared" si="32"/>
        <v>0</v>
      </c>
      <c r="D553" s="9" t="b">
        <f t="shared" si="33"/>
        <v>0</v>
      </c>
      <c r="E553" s="7">
        <f t="shared" si="34"/>
        <v>44014</v>
      </c>
      <c r="F553" s="48"/>
    </row>
    <row r="554" spans="2:6" x14ac:dyDescent="0.25">
      <c r="B554" s="7">
        <f t="shared" si="35"/>
        <v>44015</v>
      </c>
      <c r="C554" s="9" t="b">
        <f t="shared" si="32"/>
        <v>0</v>
      </c>
      <c r="D554" s="9" t="b">
        <f t="shared" si="33"/>
        <v>0</v>
      </c>
      <c r="E554" s="7">
        <f t="shared" si="34"/>
        <v>44015</v>
      </c>
      <c r="F554" s="48"/>
    </row>
    <row r="555" spans="2:6" x14ac:dyDescent="0.25">
      <c r="B555" s="7">
        <f t="shared" si="35"/>
        <v>44016</v>
      </c>
      <c r="C555" s="9" t="b">
        <f t="shared" si="32"/>
        <v>1</v>
      </c>
      <c r="D555" s="9" t="b">
        <f t="shared" si="33"/>
        <v>0</v>
      </c>
      <c r="E555" s="7" t="b">
        <f t="shared" si="34"/>
        <v>0</v>
      </c>
      <c r="F555" s="48"/>
    </row>
    <row r="556" spans="2:6" x14ac:dyDescent="0.25">
      <c r="B556" s="7">
        <f t="shared" si="35"/>
        <v>44017</v>
      </c>
      <c r="C556" s="9" t="b">
        <f t="shared" si="32"/>
        <v>1</v>
      </c>
      <c r="D556" s="9" t="b">
        <f t="shared" si="33"/>
        <v>0</v>
      </c>
      <c r="E556" s="7" t="b">
        <f t="shared" si="34"/>
        <v>0</v>
      </c>
      <c r="F556" s="48"/>
    </row>
    <row r="557" spans="2:6" x14ac:dyDescent="0.25">
      <c r="B557" s="7">
        <f t="shared" si="35"/>
        <v>44018</v>
      </c>
      <c r="C557" s="9" t="b">
        <f t="shared" si="32"/>
        <v>0</v>
      </c>
      <c r="D557" s="9" t="b">
        <f t="shared" si="33"/>
        <v>0</v>
      </c>
      <c r="E557" s="7">
        <f t="shared" si="34"/>
        <v>44018</v>
      </c>
      <c r="F557" s="48"/>
    </row>
    <row r="558" spans="2:6" x14ac:dyDescent="0.25">
      <c r="B558" s="7">
        <f t="shared" si="35"/>
        <v>44019</v>
      </c>
      <c r="C558" s="9" t="b">
        <f t="shared" si="32"/>
        <v>0</v>
      </c>
      <c r="D558" s="9" t="b">
        <f t="shared" si="33"/>
        <v>0</v>
      </c>
      <c r="E558" s="7">
        <f t="shared" si="34"/>
        <v>44019</v>
      </c>
      <c r="F558" s="48"/>
    </row>
    <row r="559" spans="2:6" x14ac:dyDescent="0.25">
      <c r="B559" s="7">
        <f t="shared" si="35"/>
        <v>44020</v>
      </c>
      <c r="C559" s="9" t="b">
        <f t="shared" si="32"/>
        <v>0</v>
      </c>
      <c r="D559" s="9" t="b">
        <f t="shared" si="33"/>
        <v>0</v>
      </c>
      <c r="E559" s="7">
        <f t="shared" si="34"/>
        <v>44020</v>
      </c>
      <c r="F559" s="48"/>
    </row>
    <row r="560" spans="2:6" x14ac:dyDescent="0.25">
      <c r="B560" s="7">
        <f t="shared" si="35"/>
        <v>44021</v>
      </c>
      <c r="C560" s="9" t="b">
        <f t="shared" si="32"/>
        <v>0</v>
      </c>
      <c r="D560" s="9" t="b">
        <f t="shared" si="33"/>
        <v>0</v>
      </c>
      <c r="E560" s="7">
        <f t="shared" si="34"/>
        <v>44021</v>
      </c>
      <c r="F560" s="48"/>
    </row>
    <row r="561" spans="2:6" x14ac:dyDescent="0.25">
      <c r="B561" s="7">
        <f t="shared" si="35"/>
        <v>44022</v>
      </c>
      <c r="C561" s="9" t="b">
        <f t="shared" si="32"/>
        <v>0</v>
      </c>
      <c r="D561" s="9" t="b">
        <f t="shared" si="33"/>
        <v>0</v>
      </c>
      <c r="E561" s="7">
        <f t="shared" si="34"/>
        <v>44022</v>
      </c>
      <c r="F561" s="48"/>
    </row>
    <row r="562" spans="2:6" x14ac:dyDescent="0.25">
      <c r="B562" s="7">
        <f t="shared" si="35"/>
        <v>44023</v>
      </c>
      <c r="C562" s="9" t="b">
        <f t="shared" si="32"/>
        <v>1</v>
      </c>
      <c r="D562" s="9" t="b">
        <f t="shared" si="33"/>
        <v>0</v>
      </c>
      <c r="E562" s="7" t="b">
        <f t="shared" si="34"/>
        <v>0</v>
      </c>
      <c r="F562" s="48"/>
    </row>
    <row r="563" spans="2:6" x14ac:dyDescent="0.25">
      <c r="B563" s="7">
        <f t="shared" si="35"/>
        <v>44024</v>
      </c>
      <c r="C563" s="9" t="b">
        <f t="shared" si="32"/>
        <v>1</v>
      </c>
      <c r="D563" s="9" t="b">
        <f t="shared" si="33"/>
        <v>0</v>
      </c>
      <c r="E563" s="7" t="b">
        <f t="shared" si="34"/>
        <v>0</v>
      </c>
      <c r="F563" s="48"/>
    </row>
    <row r="564" spans="2:6" x14ac:dyDescent="0.25">
      <c r="B564" s="7">
        <f t="shared" si="35"/>
        <v>44025</v>
      </c>
      <c r="C564" s="9" t="b">
        <f t="shared" si="32"/>
        <v>0</v>
      </c>
      <c r="D564" s="9" t="b">
        <f t="shared" si="33"/>
        <v>0</v>
      </c>
      <c r="E564" s="7">
        <f t="shared" si="34"/>
        <v>44025</v>
      </c>
      <c r="F564" s="48"/>
    </row>
    <row r="565" spans="2:6" x14ac:dyDescent="0.25">
      <c r="B565" s="7">
        <f t="shared" si="35"/>
        <v>44026</v>
      </c>
      <c r="C565" s="9" t="b">
        <f t="shared" si="32"/>
        <v>0</v>
      </c>
      <c r="D565" s="9" t="b">
        <f t="shared" si="33"/>
        <v>0</v>
      </c>
      <c r="E565" s="7">
        <f t="shared" si="34"/>
        <v>44026</v>
      </c>
      <c r="F565" s="48"/>
    </row>
    <row r="566" spans="2:6" x14ac:dyDescent="0.25">
      <c r="B566" s="7">
        <f t="shared" si="35"/>
        <v>44027</v>
      </c>
      <c r="C566" s="9" t="b">
        <f t="shared" si="32"/>
        <v>0</v>
      </c>
      <c r="D566" s="9" t="b">
        <f t="shared" si="33"/>
        <v>0</v>
      </c>
      <c r="E566" s="7">
        <f t="shared" si="34"/>
        <v>44027</v>
      </c>
      <c r="F566" s="48"/>
    </row>
    <row r="567" spans="2:6" x14ac:dyDescent="0.25">
      <c r="B567" s="7">
        <f t="shared" si="35"/>
        <v>44028</v>
      </c>
      <c r="C567" s="9" t="b">
        <f t="shared" si="32"/>
        <v>0</v>
      </c>
      <c r="D567" s="9" t="b">
        <f t="shared" si="33"/>
        <v>0</v>
      </c>
      <c r="E567" s="7">
        <f t="shared" si="34"/>
        <v>44028</v>
      </c>
      <c r="F567" s="48"/>
    </row>
    <row r="568" spans="2:6" x14ac:dyDescent="0.25">
      <c r="B568" s="7">
        <f t="shared" si="35"/>
        <v>44029</v>
      </c>
      <c r="C568" s="9" t="b">
        <f t="shared" si="32"/>
        <v>0</v>
      </c>
      <c r="D568" s="9" t="b">
        <f t="shared" si="33"/>
        <v>0</v>
      </c>
      <c r="E568" s="7">
        <f t="shared" si="34"/>
        <v>44029</v>
      </c>
      <c r="F568" s="48"/>
    </row>
    <row r="569" spans="2:6" x14ac:dyDescent="0.25">
      <c r="B569" s="7">
        <f t="shared" si="35"/>
        <v>44030</v>
      </c>
      <c r="C569" s="9" t="b">
        <f t="shared" si="32"/>
        <v>1</v>
      </c>
      <c r="D569" s="9" t="b">
        <f t="shared" si="33"/>
        <v>0</v>
      </c>
      <c r="E569" s="7" t="b">
        <f t="shared" si="34"/>
        <v>0</v>
      </c>
      <c r="F569" s="48"/>
    </row>
    <row r="570" spans="2:6" x14ac:dyDescent="0.25">
      <c r="B570" s="7">
        <f t="shared" si="35"/>
        <v>44031</v>
      </c>
      <c r="C570" s="9" t="b">
        <f t="shared" si="32"/>
        <v>1</v>
      </c>
      <c r="D570" s="9" t="b">
        <f t="shared" si="33"/>
        <v>0</v>
      </c>
      <c r="E570" s="7" t="b">
        <f t="shared" si="34"/>
        <v>0</v>
      </c>
      <c r="F570" s="48"/>
    </row>
    <row r="571" spans="2:6" x14ac:dyDescent="0.25">
      <c r="B571" s="7">
        <f t="shared" si="35"/>
        <v>44032</v>
      </c>
      <c r="C571" s="9" t="b">
        <f t="shared" si="32"/>
        <v>0</v>
      </c>
      <c r="D571" s="9" t="b">
        <f t="shared" si="33"/>
        <v>0</v>
      </c>
      <c r="E571" s="7">
        <f t="shared" si="34"/>
        <v>44032</v>
      </c>
      <c r="F571" s="48"/>
    </row>
    <row r="572" spans="2:6" x14ac:dyDescent="0.25">
      <c r="B572" s="7">
        <f t="shared" si="35"/>
        <v>44033</v>
      </c>
      <c r="C572" s="9" t="b">
        <f t="shared" si="32"/>
        <v>0</v>
      </c>
      <c r="D572" s="9" t="b">
        <f t="shared" si="33"/>
        <v>0</v>
      </c>
      <c r="E572" s="7">
        <f t="shared" si="34"/>
        <v>44033</v>
      </c>
      <c r="F572" s="48"/>
    </row>
    <row r="573" spans="2:6" x14ac:dyDescent="0.25">
      <c r="B573" s="7">
        <f t="shared" si="35"/>
        <v>44034</v>
      </c>
      <c r="C573" s="9" t="b">
        <f t="shared" si="32"/>
        <v>0</v>
      </c>
      <c r="D573" s="9" t="b">
        <f t="shared" si="33"/>
        <v>0</v>
      </c>
      <c r="E573" s="7">
        <f t="shared" si="34"/>
        <v>44034</v>
      </c>
      <c r="F573" s="48"/>
    </row>
    <row r="574" spans="2:6" x14ac:dyDescent="0.25">
      <c r="B574" s="7">
        <f t="shared" si="35"/>
        <v>44035</v>
      </c>
      <c r="C574" s="9" t="b">
        <f t="shared" si="32"/>
        <v>0</v>
      </c>
      <c r="D574" s="9" t="b">
        <f t="shared" si="33"/>
        <v>0</v>
      </c>
      <c r="E574" s="7">
        <f t="shared" si="34"/>
        <v>44035</v>
      </c>
      <c r="F574" s="48"/>
    </row>
    <row r="575" spans="2:6" x14ac:dyDescent="0.25">
      <c r="B575" s="7">
        <f t="shared" si="35"/>
        <v>44036</v>
      </c>
      <c r="C575" s="9" t="b">
        <f t="shared" si="32"/>
        <v>0</v>
      </c>
      <c r="D575" s="9" t="b">
        <f t="shared" si="33"/>
        <v>0</v>
      </c>
      <c r="E575" s="7">
        <f t="shared" si="34"/>
        <v>44036</v>
      </c>
      <c r="F575" s="48"/>
    </row>
    <row r="576" spans="2:6" x14ac:dyDescent="0.25">
      <c r="B576" s="7">
        <f t="shared" si="35"/>
        <v>44037</v>
      </c>
      <c r="C576" s="9" t="b">
        <f t="shared" si="32"/>
        <v>1</v>
      </c>
      <c r="D576" s="9" t="b">
        <f t="shared" si="33"/>
        <v>0</v>
      </c>
      <c r="E576" s="7" t="b">
        <f t="shared" si="34"/>
        <v>0</v>
      </c>
      <c r="F576" s="48"/>
    </row>
    <row r="577" spans="2:6" x14ac:dyDescent="0.25">
      <c r="B577" s="7">
        <f t="shared" si="35"/>
        <v>44038</v>
      </c>
      <c r="C577" s="9" t="b">
        <f t="shared" si="32"/>
        <v>1</v>
      </c>
      <c r="D577" s="9" t="b">
        <f t="shared" si="33"/>
        <v>0</v>
      </c>
      <c r="E577" s="7" t="b">
        <f t="shared" si="34"/>
        <v>0</v>
      </c>
      <c r="F577" s="48"/>
    </row>
    <row r="578" spans="2:6" x14ac:dyDescent="0.25">
      <c r="B578" s="7">
        <f t="shared" si="35"/>
        <v>44039</v>
      </c>
      <c r="C578" s="9" t="b">
        <f t="shared" si="32"/>
        <v>0</v>
      </c>
      <c r="D578" s="9" t="b">
        <f t="shared" si="33"/>
        <v>0</v>
      </c>
      <c r="E578" s="7">
        <f t="shared" si="34"/>
        <v>44039</v>
      </c>
      <c r="F578" s="48"/>
    </row>
    <row r="579" spans="2:6" x14ac:dyDescent="0.25">
      <c r="B579" s="7">
        <f t="shared" si="35"/>
        <v>44040</v>
      </c>
      <c r="C579" s="9" t="b">
        <f t="shared" si="32"/>
        <v>0</v>
      </c>
      <c r="D579" s="9" t="b">
        <f t="shared" si="33"/>
        <v>0</v>
      </c>
      <c r="E579" s="7">
        <f t="shared" si="34"/>
        <v>44040</v>
      </c>
      <c r="F579" s="48"/>
    </row>
    <row r="580" spans="2:6" x14ac:dyDescent="0.25">
      <c r="B580" s="7">
        <f t="shared" si="35"/>
        <v>44041</v>
      </c>
      <c r="C580" s="9" t="b">
        <f t="shared" si="32"/>
        <v>0</v>
      </c>
      <c r="D580" s="9" t="b">
        <f t="shared" si="33"/>
        <v>0</v>
      </c>
      <c r="E580" s="7">
        <f t="shared" si="34"/>
        <v>44041</v>
      </c>
      <c r="F580" s="48"/>
    </row>
    <row r="581" spans="2:6" x14ac:dyDescent="0.25">
      <c r="B581" s="7">
        <f t="shared" si="35"/>
        <v>44042</v>
      </c>
      <c r="C581" s="9" t="b">
        <f t="shared" ref="C581:C644" si="36">IF(WEEKDAY(B581,2)&gt;5,TRUE,FALSE)</f>
        <v>0</v>
      </c>
      <c r="D581" s="9" t="b">
        <f t="shared" ref="D581:D644" si="37">IF(TYPE(VLOOKUP(B581,Holiday_Dates,1,0))&lt;&gt;1,FALSE,TRUE)</f>
        <v>0</v>
      </c>
      <c r="E581" s="7">
        <f t="shared" ref="E581:E644" si="38">IF(OR(C581,D581),FALSE,B581)</f>
        <v>44042</v>
      </c>
      <c r="F581" s="48"/>
    </row>
    <row r="582" spans="2:6" x14ac:dyDescent="0.25">
      <c r="B582" s="7">
        <f t="shared" ref="B582:B645" si="39">B581+1</f>
        <v>44043</v>
      </c>
      <c r="C582" s="9" t="b">
        <f t="shared" si="36"/>
        <v>0</v>
      </c>
      <c r="D582" s="9" t="b">
        <f t="shared" si="37"/>
        <v>0</v>
      </c>
      <c r="E582" s="7">
        <f t="shared" si="38"/>
        <v>44043</v>
      </c>
      <c r="F582" s="48"/>
    </row>
    <row r="583" spans="2:6" x14ac:dyDescent="0.25">
      <c r="B583" s="7">
        <f t="shared" si="39"/>
        <v>44044</v>
      </c>
      <c r="C583" s="9" t="b">
        <f t="shared" si="36"/>
        <v>1</v>
      </c>
      <c r="D583" s="9" t="b">
        <f t="shared" si="37"/>
        <v>0</v>
      </c>
      <c r="E583" s="7" t="b">
        <f t="shared" si="38"/>
        <v>0</v>
      </c>
      <c r="F583" s="48"/>
    </row>
    <row r="584" spans="2:6" x14ac:dyDescent="0.25">
      <c r="B584" s="7">
        <f t="shared" si="39"/>
        <v>44045</v>
      </c>
      <c r="C584" s="9" t="b">
        <f t="shared" si="36"/>
        <v>1</v>
      </c>
      <c r="D584" s="9" t="b">
        <f t="shared" si="37"/>
        <v>0</v>
      </c>
      <c r="E584" s="7" t="b">
        <f t="shared" si="38"/>
        <v>0</v>
      </c>
      <c r="F584" s="48"/>
    </row>
    <row r="585" spans="2:6" x14ac:dyDescent="0.25">
      <c r="B585" s="7">
        <f t="shared" si="39"/>
        <v>44046</v>
      </c>
      <c r="C585" s="9" t="b">
        <f t="shared" si="36"/>
        <v>0</v>
      </c>
      <c r="D585" s="9" t="b">
        <f t="shared" si="37"/>
        <v>0</v>
      </c>
      <c r="E585" s="7">
        <f t="shared" si="38"/>
        <v>44046</v>
      </c>
      <c r="F585" s="48"/>
    </row>
    <row r="586" spans="2:6" x14ac:dyDescent="0.25">
      <c r="B586" s="7">
        <f t="shared" si="39"/>
        <v>44047</v>
      </c>
      <c r="C586" s="9" t="b">
        <f t="shared" si="36"/>
        <v>0</v>
      </c>
      <c r="D586" s="9" t="b">
        <f t="shared" si="37"/>
        <v>0</v>
      </c>
      <c r="E586" s="7">
        <f t="shared" si="38"/>
        <v>44047</v>
      </c>
      <c r="F586" s="48"/>
    </row>
    <row r="587" spans="2:6" x14ac:dyDescent="0.25">
      <c r="B587" s="7">
        <f t="shared" si="39"/>
        <v>44048</v>
      </c>
      <c r="C587" s="9" t="b">
        <f t="shared" si="36"/>
        <v>0</v>
      </c>
      <c r="D587" s="9" t="b">
        <f t="shared" si="37"/>
        <v>0</v>
      </c>
      <c r="E587" s="7">
        <f t="shared" si="38"/>
        <v>44048</v>
      </c>
      <c r="F587" s="48"/>
    </row>
    <row r="588" spans="2:6" x14ac:dyDescent="0.25">
      <c r="B588" s="7">
        <f t="shared" si="39"/>
        <v>44049</v>
      </c>
      <c r="C588" s="9" t="b">
        <f t="shared" si="36"/>
        <v>0</v>
      </c>
      <c r="D588" s="9" t="b">
        <f t="shared" si="37"/>
        <v>0</v>
      </c>
      <c r="E588" s="7">
        <f t="shared" si="38"/>
        <v>44049</v>
      </c>
      <c r="F588" s="48"/>
    </row>
    <row r="589" spans="2:6" x14ac:dyDescent="0.25">
      <c r="B589" s="7">
        <f t="shared" si="39"/>
        <v>44050</v>
      </c>
      <c r="C589" s="9" t="b">
        <f t="shared" si="36"/>
        <v>0</v>
      </c>
      <c r="D589" s="9" t="b">
        <f t="shared" si="37"/>
        <v>0</v>
      </c>
      <c r="E589" s="7">
        <f t="shared" si="38"/>
        <v>44050</v>
      </c>
      <c r="F589" s="48"/>
    </row>
    <row r="590" spans="2:6" x14ac:dyDescent="0.25">
      <c r="B590" s="7">
        <f t="shared" si="39"/>
        <v>44051</v>
      </c>
      <c r="C590" s="9" t="b">
        <f t="shared" si="36"/>
        <v>1</v>
      </c>
      <c r="D590" s="9" t="b">
        <f t="shared" si="37"/>
        <v>0</v>
      </c>
      <c r="E590" s="7" t="b">
        <f t="shared" si="38"/>
        <v>0</v>
      </c>
      <c r="F590" s="48"/>
    </row>
    <row r="591" spans="2:6" x14ac:dyDescent="0.25">
      <c r="B591" s="7">
        <f t="shared" si="39"/>
        <v>44052</v>
      </c>
      <c r="C591" s="9" t="b">
        <f t="shared" si="36"/>
        <v>1</v>
      </c>
      <c r="D591" s="9" t="b">
        <f t="shared" si="37"/>
        <v>0</v>
      </c>
      <c r="E591" s="7" t="b">
        <f t="shared" si="38"/>
        <v>0</v>
      </c>
      <c r="F591" s="48"/>
    </row>
    <row r="592" spans="2:6" x14ac:dyDescent="0.25">
      <c r="B592" s="7">
        <f t="shared" si="39"/>
        <v>44053</v>
      </c>
      <c r="C592" s="9" t="b">
        <f t="shared" si="36"/>
        <v>0</v>
      </c>
      <c r="D592" s="9" t="b">
        <f t="shared" si="37"/>
        <v>0</v>
      </c>
      <c r="E592" s="7">
        <f t="shared" si="38"/>
        <v>44053</v>
      </c>
      <c r="F592" s="48"/>
    </row>
    <row r="593" spans="2:6" x14ac:dyDescent="0.25">
      <c r="B593" s="7">
        <f t="shared" si="39"/>
        <v>44054</v>
      </c>
      <c r="C593" s="9" t="b">
        <f t="shared" si="36"/>
        <v>0</v>
      </c>
      <c r="D593" s="9" t="b">
        <f t="shared" si="37"/>
        <v>0</v>
      </c>
      <c r="E593" s="7">
        <f t="shared" si="38"/>
        <v>44054</v>
      </c>
      <c r="F593" s="48"/>
    </row>
    <row r="594" spans="2:6" x14ac:dyDescent="0.25">
      <c r="B594" s="7">
        <f t="shared" si="39"/>
        <v>44055</v>
      </c>
      <c r="C594" s="9" t="b">
        <f t="shared" si="36"/>
        <v>0</v>
      </c>
      <c r="D594" s="9" t="b">
        <f t="shared" si="37"/>
        <v>0</v>
      </c>
      <c r="E594" s="7">
        <f t="shared" si="38"/>
        <v>44055</v>
      </c>
      <c r="F594" s="48"/>
    </row>
    <row r="595" spans="2:6" x14ac:dyDescent="0.25">
      <c r="B595" s="7">
        <f t="shared" si="39"/>
        <v>44056</v>
      </c>
      <c r="C595" s="9" t="b">
        <f t="shared" si="36"/>
        <v>0</v>
      </c>
      <c r="D595" s="9" t="b">
        <f t="shared" si="37"/>
        <v>0</v>
      </c>
      <c r="E595" s="7">
        <f t="shared" si="38"/>
        <v>44056</v>
      </c>
      <c r="F595" s="48"/>
    </row>
    <row r="596" spans="2:6" x14ac:dyDescent="0.25">
      <c r="B596" s="7">
        <f t="shared" si="39"/>
        <v>44057</v>
      </c>
      <c r="C596" s="9" t="b">
        <f t="shared" si="36"/>
        <v>0</v>
      </c>
      <c r="D596" s="9" t="b">
        <f t="shared" si="37"/>
        <v>0</v>
      </c>
      <c r="E596" s="7">
        <f t="shared" si="38"/>
        <v>44057</v>
      </c>
      <c r="F596" s="48"/>
    </row>
    <row r="597" spans="2:6" x14ac:dyDescent="0.25">
      <c r="B597" s="7">
        <f t="shared" si="39"/>
        <v>44058</v>
      </c>
      <c r="C597" s="9" t="b">
        <f t="shared" si="36"/>
        <v>1</v>
      </c>
      <c r="D597" s="9" t="b">
        <f t="shared" si="37"/>
        <v>0</v>
      </c>
      <c r="E597" s="7" t="b">
        <f t="shared" si="38"/>
        <v>0</v>
      </c>
      <c r="F597" s="48"/>
    </row>
    <row r="598" spans="2:6" x14ac:dyDescent="0.25">
      <c r="B598" s="7">
        <f t="shared" si="39"/>
        <v>44059</v>
      </c>
      <c r="C598" s="9" t="b">
        <f t="shared" si="36"/>
        <v>1</v>
      </c>
      <c r="D598" s="9" t="b">
        <f t="shared" si="37"/>
        <v>0</v>
      </c>
      <c r="E598" s="7" t="b">
        <f t="shared" si="38"/>
        <v>0</v>
      </c>
      <c r="F598" s="48"/>
    </row>
    <row r="599" spans="2:6" x14ac:dyDescent="0.25">
      <c r="B599" s="7">
        <f t="shared" si="39"/>
        <v>44060</v>
      </c>
      <c r="C599" s="9" t="b">
        <f t="shared" si="36"/>
        <v>0</v>
      </c>
      <c r="D599" s="9" t="b">
        <f t="shared" si="37"/>
        <v>0</v>
      </c>
      <c r="E599" s="7">
        <f t="shared" si="38"/>
        <v>44060</v>
      </c>
      <c r="F599" s="48"/>
    </row>
    <row r="600" spans="2:6" x14ac:dyDescent="0.25">
      <c r="B600" s="7">
        <f t="shared" si="39"/>
        <v>44061</v>
      </c>
      <c r="C600" s="9" t="b">
        <f t="shared" si="36"/>
        <v>0</v>
      </c>
      <c r="D600" s="9" t="b">
        <f t="shared" si="37"/>
        <v>0</v>
      </c>
      <c r="E600" s="7">
        <f t="shared" si="38"/>
        <v>44061</v>
      </c>
      <c r="F600" s="48"/>
    </row>
    <row r="601" spans="2:6" x14ac:dyDescent="0.25">
      <c r="B601" s="7">
        <f t="shared" si="39"/>
        <v>44062</v>
      </c>
      <c r="C601" s="9" t="b">
        <f t="shared" si="36"/>
        <v>0</v>
      </c>
      <c r="D601" s="9" t="b">
        <f t="shared" si="37"/>
        <v>0</v>
      </c>
      <c r="E601" s="7">
        <f t="shared" si="38"/>
        <v>44062</v>
      </c>
      <c r="F601" s="48"/>
    </row>
    <row r="602" spans="2:6" x14ac:dyDescent="0.25">
      <c r="B602" s="7">
        <f t="shared" si="39"/>
        <v>44063</v>
      </c>
      <c r="C602" s="9" t="b">
        <f t="shared" si="36"/>
        <v>0</v>
      </c>
      <c r="D602" s="9" t="b">
        <f t="shared" si="37"/>
        <v>0</v>
      </c>
      <c r="E602" s="7">
        <f t="shared" si="38"/>
        <v>44063</v>
      </c>
      <c r="F602" s="48"/>
    </row>
    <row r="603" spans="2:6" x14ac:dyDescent="0.25">
      <c r="B603" s="7">
        <f t="shared" si="39"/>
        <v>44064</v>
      </c>
      <c r="C603" s="9" t="b">
        <f t="shared" si="36"/>
        <v>0</v>
      </c>
      <c r="D603" s="9" t="b">
        <f t="shared" si="37"/>
        <v>0</v>
      </c>
      <c r="E603" s="7">
        <f t="shared" si="38"/>
        <v>44064</v>
      </c>
      <c r="F603" s="48"/>
    </row>
    <row r="604" spans="2:6" x14ac:dyDescent="0.25">
      <c r="B604" s="7">
        <f t="shared" si="39"/>
        <v>44065</v>
      </c>
      <c r="C604" s="9" t="b">
        <f t="shared" si="36"/>
        <v>1</v>
      </c>
      <c r="D604" s="9" t="b">
        <f t="shared" si="37"/>
        <v>0</v>
      </c>
      <c r="E604" s="7" t="b">
        <f t="shared" si="38"/>
        <v>0</v>
      </c>
      <c r="F604" s="48"/>
    </row>
    <row r="605" spans="2:6" x14ac:dyDescent="0.25">
      <c r="B605" s="7">
        <f t="shared" si="39"/>
        <v>44066</v>
      </c>
      <c r="C605" s="9" t="b">
        <f t="shared" si="36"/>
        <v>1</v>
      </c>
      <c r="D605" s="9" t="b">
        <f t="shared" si="37"/>
        <v>0</v>
      </c>
      <c r="E605" s="7" t="b">
        <f t="shared" si="38"/>
        <v>0</v>
      </c>
      <c r="F605" s="48"/>
    </row>
    <row r="606" spans="2:6" x14ac:dyDescent="0.25">
      <c r="B606" s="7">
        <f t="shared" si="39"/>
        <v>44067</v>
      </c>
      <c r="C606" s="9" t="b">
        <f t="shared" si="36"/>
        <v>0</v>
      </c>
      <c r="D606" s="9" t="b">
        <f t="shared" si="37"/>
        <v>0</v>
      </c>
      <c r="E606" s="7">
        <f t="shared" si="38"/>
        <v>44067</v>
      </c>
      <c r="F606" s="48"/>
    </row>
    <row r="607" spans="2:6" x14ac:dyDescent="0.25">
      <c r="B607" s="7">
        <f t="shared" si="39"/>
        <v>44068</v>
      </c>
      <c r="C607" s="9" t="b">
        <f t="shared" si="36"/>
        <v>0</v>
      </c>
      <c r="D607" s="9" t="b">
        <f t="shared" si="37"/>
        <v>0</v>
      </c>
      <c r="E607" s="7">
        <f t="shared" si="38"/>
        <v>44068</v>
      </c>
      <c r="F607" s="48"/>
    </row>
    <row r="608" spans="2:6" x14ac:dyDescent="0.25">
      <c r="B608" s="7">
        <f t="shared" si="39"/>
        <v>44069</v>
      </c>
      <c r="C608" s="9" t="b">
        <f t="shared" si="36"/>
        <v>0</v>
      </c>
      <c r="D608" s="9" t="b">
        <f t="shared" si="37"/>
        <v>0</v>
      </c>
      <c r="E608" s="7">
        <f t="shared" si="38"/>
        <v>44069</v>
      </c>
      <c r="F608" s="48"/>
    </row>
    <row r="609" spans="2:6" x14ac:dyDescent="0.25">
      <c r="B609" s="7">
        <f t="shared" si="39"/>
        <v>44070</v>
      </c>
      <c r="C609" s="9" t="b">
        <f t="shared" si="36"/>
        <v>0</v>
      </c>
      <c r="D609" s="9" t="b">
        <f t="shared" si="37"/>
        <v>0</v>
      </c>
      <c r="E609" s="7">
        <f t="shared" si="38"/>
        <v>44070</v>
      </c>
      <c r="F609" s="48"/>
    </row>
    <row r="610" spans="2:6" x14ac:dyDescent="0.25">
      <c r="B610" s="7">
        <f t="shared" si="39"/>
        <v>44071</v>
      </c>
      <c r="C610" s="9" t="b">
        <f t="shared" si="36"/>
        <v>0</v>
      </c>
      <c r="D610" s="9" t="b">
        <f t="shared" si="37"/>
        <v>0</v>
      </c>
      <c r="E610" s="7">
        <f t="shared" si="38"/>
        <v>44071</v>
      </c>
      <c r="F610" s="48"/>
    </row>
    <row r="611" spans="2:6" x14ac:dyDescent="0.25">
      <c r="B611" s="7">
        <f t="shared" si="39"/>
        <v>44072</v>
      </c>
      <c r="C611" s="9" t="b">
        <f t="shared" si="36"/>
        <v>1</v>
      </c>
      <c r="D611" s="9" t="b">
        <f t="shared" si="37"/>
        <v>0</v>
      </c>
      <c r="E611" s="7" t="b">
        <f t="shared" si="38"/>
        <v>0</v>
      </c>
      <c r="F611" s="48"/>
    </row>
    <row r="612" spans="2:6" x14ac:dyDescent="0.25">
      <c r="B612" s="7">
        <f t="shared" si="39"/>
        <v>44073</v>
      </c>
      <c r="C612" s="9" t="b">
        <f t="shared" si="36"/>
        <v>1</v>
      </c>
      <c r="D612" s="9" t="b">
        <f t="shared" si="37"/>
        <v>0</v>
      </c>
      <c r="E612" s="7" t="b">
        <f t="shared" si="38"/>
        <v>0</v>
      </c>
      <c r="F612" s="48"/>
    </row>
    <row r="613" spans="2:6" x14ac:dyDescent="0.25">
      <c r="B613" s="7">
        <f t="shared" si="39"/>
        <v>44074</v>
      </c>
      <c r="C613" s="9" t="b">
        <f t="shared" si="36"/>
        <v>0</v>
      </c>
      <c r="D613" s="9" t="b">
        <f t="shared" si="37"/>
        <v>0</v>
      </c>
      <c r="E613" s="7">
        <f t="shared" si="38"/>
        <v>44074</v>
      </c>
      <c r="F613" s="48"/>
    </row>
    <row r="614" spans="2:6" x14ac:dyDescent="0.25">
      <c r="B614" s="7">
        <f t="shared" si="39"/>
        <v>44075</v>
      </c>
      <c r="C614" s="9" t="b">
        <f t="shared" si="36"/>
        <v>0</v>
      </c>
      <c r="D614" s="9" t="b">
        <f t="shared" si="37"/>
        <v>0</v>
      </c>
      <c r="E614" s="7">
        <f t="shared" si="38"/>
        <v>44075</v>
      </c>
      <c r="F614" s="48"/>
    </row>
    <row r="615" spans="2:6" x14ac:dyDescent="0.25">
      <c r="B615" s="7">
        <f t="shared" si="39"/>
        <v>44076</v>
      </c>
      <c r="C615" s="9" t="b">
        <f t="shared" si="36"/>
        <v>0</v>
      </c>
      <c r="D615" s="9" t="b">
        <f t="shared" si="37"/>
        <v>0</v>
      </c>
      <c r="E615" s="7">
        <f t="shared" si="38"/>
        <v>44076</v>
      </c>
      <c r="F615" s="48"/>
    </row>
    <row r="616" spans="2:6" x14ac:dyDescent="0.25">
      <c r="B616" s="7">
        <f t="shared" si="39"/>
        <v>44077</v>
      </c>
      <c r="C616" s="9" t="b">
        <f t="shared" si="36"/>
        <v>0</v>
      </c>
      <c r="D616" s="9" t="b">
        <f t="shared" si="37"/>
        <v>0</v>
      </c>
      <c r="E616" s="7">
        <f t="shared" si="38"/>
        <v>44077</v>
      </c>
      <c r="F616" s="48"/>
    </row>
    <row r="617" spans="2:6" x14ac:dyDescent="0.25">
      <c r="B617" s="7">
        <f t="shared" si="39"/>
        <v>44078</v>
      </c>
      <c r="C617" s="9" t="b">
        <f t="shared" si="36"/>
        <v>0</v>
      </c>
      <c r="D617" s="9" t="b">
        <f t="shared" si="37"/>
        <v>0</v>
      </c>
      <c r="E617" s="7">
        <f t="shared" si="38"/>
        <v>44078</v>
      </c>
      <c r="F617" s="48"/>
    </row>
    <row r="618" spans="2:6" x14ac:dyDescent="0.25">
      <c r="B618" s="7">
        <f t="shared" si="39"/>
        <v>44079</v>
      </c>
      <c r="C618" s="9" t="b">
        <f t="shared" si="36"/>
        <v>1</v>
      </c>
      <c r="D618" s="9" t="b">
        <f t="shared" si="37"/>
        <v>0</v>
      </c>
      <c r="E618" s="7" t="b">
        <f t="shared" si="38"/>
        <v>0</v>
      </c>
      <c r="F618" s="48"/>
    </row>
    <row r="619" spans="2:6" x14ac:dyDescent="0.25">
      <c r="B619" s="7">
        <f t="shared" si="39"/>
        <v>44080</v>
      </c>
      <c r="C619" s="9" t="b">
        <f t="shared" si="36"/>
        <v>1</v>
      </c>
      <c r="D619" s="9" t="b">
        <f t="shared" si="37"/>
        <v>0</v>
      </c>
      <c r="E619" s="7" t="b">
        <f t="shared" si="38"/>
        <v>0</v>
      </c>
      <c r="F619" s="48"/>
    </row>
    <row r="620" spans="2:6" x14ac:dyDescent="0.25">
      <c r="B620" s="7">
        <f t="shared" si="39"/>
        <v>44081</v>
      </c>
      <c r="C620" s="9" t="b">
        <f t="shared" si="36"/>
        <v>0</v>
      </c>
      <c r="D620" s="9" t="b">
        <f t="shared" si="37"/>
        <v>0</v>
      </c>
      <c r="E620" s="7">
        <f t="shared" si="38"/>
        <v>44081</v>
      </c>
      <c r="F620" s="48"/>
    </row>
    <row r="621" spans="2:6" x14ac:dyDescent="0.25">
      <c r="B621" s="7">
        <f t="shared" si="39"/>
        <v>44082</v>
      </c>
      <c r="C621" s="9" t="b">
        <f t="shared" si="36"/>
        <v>0</v>
      </c>
      <c r="D621" s="9" t="b">
        <f t="shared" si="37"/>
        <v>0</v>
      </c>
      <c r="E621" s="7">
        <f t="shared" si="38"/>
        <v>44082</v>
      </c>
      <c r="F621" s="48"/>
    </row>
    <row r="622" spans="2:6" x14ac:dyDescent="0.25">
      <c r="B622" s="7">
        <f t="shared" si="39"/>
        <v>44083</v>
      </c>
      <c r="C622" s="9" t="b">
        <f t="shared" si="36"/>
        <v>0</v>
      </c>
      <c r="D622" s="9" t="b">
        <f t="shared" si="37"/>
        <v>0</v>
      </c>
      <c r="E622" s="7">
        <f t="shared" si="38"/>
        <v>44083</v>
      </c>
      <c r="F622" s="48"/>
    </row>
    <row r="623" spans="2:6" x14ac:dyDescent="0.25">
      <c r="B623" s="7">
        <f t="shared" si="39"/>
        <v>44084</v>
      </c>
      <c r="C623" s="9" t="b">
        <f t="shared" si="36"/>
        <v>0</v>
      </c>
      <c r="D623" s="9" t="b">
        <f t="shared" si="37"/>
        <v>0</v>
      </c>
      <c r="E623" s="7">
        <f t="shared" si="38"/>
        <v>44084</v>
      </c>
      <c r="F623" s="48"/>
    </row>
    <row r="624" spans="2:6" x14ac:dyDescent="0.25">
      <c r="B624" s="7">
        <f t="shared" si="39"/>
        <v>44085</v>
      </c>
      <c r="C624" s="9" t="b">
        <f t="shared" si="36"/>
        <v>0</v>
      </c>
      <c r="D624" s="9" t="b">
        <f t="shared" si="37"/>
        <v>0</v>
      </c>
      <c r="E624" s="7">
        <f t="shared" si="38"/>
        <v>44085</v>
      </c>
      <c r="F624" s="48"/>
    </row>
    <row r="625" spans="2:6" x14ac:dyDescent="0.25">
      <c r="B625" s="7">
        <f t="shared" si="39"/>
        <v>44086</v>
      </c>
      <c r="C625" s="9" t="b">
        <f t="shared" si="36"/>
        <v>1</v>
      </c>
      <c r="D625" s="9" t="b">
        <f t="shared" si="37"/>
        <v>0</v>
      </c>
      <c r="E625" s="7" t="b">
        <f t="shared" si="38"/>
        <v>0</v>
      </c>
      <c r="F625" s="48"/>
    </row>
    <row r="626" spans="2:6" x14ac:dyDescent="0.25">
      <c r="B626" s="7">
        <f t="shared" si="39"/>
        <v>44087</v>
      </c>
      <c r="C626" s="9" t="b">
        <f t="shared" si="36"/>
        <v>1</v>
      </c>
      <c r="D626" s="9" t="b">
        <f t="shared" si="37"/>
        <v>0</v>
      </c>
      <c r="E626" s="7" t="b">
        <f t="shared" si="38"/>
        <v>0</v>
      </c>
      <c r="F626" s="48"/>
    </row>
    <row r="627" spans="2:6" x14ac:dyDescent="0.25">
      <c r="B627" s="7">
        <f t="shared" si="39"/>
        <v>44088</v>
      </c>
      <c r="C627" s="9" t="b">
        <f t="shared" si="36"/>
        <v>0</v>
      </c>
      <c r="D627" s="9" t="b">
        <f t="shared" si="37"/>
        <v>0</v>
      </c>
      <c r="E627" s="7">
        <f t="shared" si="38"/>
        <v>44088</v>
      </c>
      <c r="F627" s="48"/>
    </row>
    <row r="628" spans="2:6" x14ac:dyDescent="0.25">
      <c r="B628" s="7">
        <f t="shared" si="39"/>
        <v>44089</v>
      </c>
      <c r="C628" s="9" t="b">
        <f t="shared" si="36"/>
        <v>0</v>
      </c>
      <c r="D628" s="9" t="b">
        <f t="shared" si="37"/>
        <v>0</v>
      </c>
      <c r="E628" s="7">
        <f t="shared" si="38"/>
        <v>44089</v>
      </c>
      <c r="F628" s="48"/>
    </row>
    <row r="629" spans="2:6" x14ac:dyDescent="0.25">
      <c r="B629" s="7">
        <f t="shared" si="39"/>
        <v>44090</v>
      </c>
      <c r="C629" s="9" t="b">
        <f t="shared" si="36"/>
        <v>0</v>
      </c>
      <c r="D629" s="9" t="b">
        <f t="shared" si="37"/>
        <v>0</v>
      </c>
      <c r="E629" s="7">
        <f t="shared" si="38"/>
        <v>44090</v>
      </c>
      <c r="F629" s="48"/>
    </row>
    <row r="630" spans="2:6" x14ac:dyDescent="0.25">
      <c r="B630" s="7">
        <f t="shared" si="39"/>
        <v>44091</v>
      </c>
      <c r="C630" s="9" t="b">
        <f t="shared" si="36"/>
        <v>0</v>
      </c>
      <c r="D630" s="9" t="b">
        <f t="shared" si="37"/>
        <v>0</v>
      </c>
      <c r="E630" s="7">
        <f t="shared" si="38"/>
        <v>44091</v>
      </c>
      <c r="F630" s="48"/>
    </row>
    <row r="631" spans="2:6" x14ac:dyDescent="0.25">
      <c r="B631" s="7">
        <f t="shared" si="39"/>
        <v>44092</v>
      </c>
      <c r="C631" s="9" t="b">
        <f t="shared" si="36"/>
        <v>0</v>
      </c>
      <c r="D631" s="9" t="b">
        <f t="shared" si="37"/>
        <v>0</v>
      </c>
      <c r="E631" s="7">
        <f t="shared" si="38"/>
        <v>44092</v>
      </c>
      <c r="F631" s="48"/>
    </row>
    <row r="632" spans="2:6" x14ac:dyDescent="0.25">
      <c r="B632" s="7">
        <f t="shared" si="39"/>
        <v>44093</v>
      </c>
      <c r="C632" s="9" t="b">
        <f t="shared" si="36"/>
        <v>1</v>
      </c>
      <c r="D632" s="9" t="b">
        <f t="shared" si="37"/>
        <v>0</v>
      </c>
      <c r="E632" s="7" t="b">
        <f t="shared" si="38"/>
        <v>0</v>
      </c>
      <c r="F632" s="48"/>
    </row>
    <row r="633" spans="2:6" x14ac:dyDescent="0.25">
      <c r="B633" s="7">
        <f t="shared" si="39"/>
        <v>44094</v>
      </c>
      <c r="C633" s="9" t="b">
        <f t="shared" si="36"/>
        <v>1</v>
      </c>
      <c r="D633" s="9" t="b">
        <f t="shared" si="37"/>
        <v>0</v>
      </c>
      <c r="E633" s="7" t="b">
        <f t="shared" si="38"/>
        <v>0</v>
      </c>
      <c r="F633" s="48"/>
    </row>
    <row r="634" spans="2:6" x14ac:dyDescent="0.25">
      <c r="B634" s="7">
        <f t="shared" si="39"/>
        <v>44095</v>
      </c>
      <c r="C634" s="9" t="b">
        <f t="shared" si="36"/>
        <v>0</v>
      </c>
      <c r="D634" s="9" t="b">
        <f t="shared" si="37"/>
        <v>0</v>
      </c>
      <c r="E634" s="7">
        <f t="shared" si="38"/>
        <v>44095</v>
      </c>
      <c r="F634" s="48"/>
    </row>
    <row r="635" spans="2:6" x14ac:dyDescent="0.25">
      <c r="B635" s="7">
        <f t="shared" si="39"/>
        <v>44096</v>
      </c>
      <c r="C635" s="9" t="b">
        <f t="shared" si="36"/>
        <v>0</v>
      </c>
      <c r="D635" s="9" t="b">
        <f t="shared" si="37"/>
        <v>0</v>
      </c>
      <c r="E635" s="7">
        <f t="shared" si="38"/>
        <v>44096</v>
      </c>
      <c r="F635" s="48"/>
    </row>
    <row r="636" spans="2:6" x14ac:dyDescent="0.25">
      <c r="B636" s="7">
        <f t="shared" si="39"/>
        <v>44097</v>
      </c>
      <c r="C636" s="9" t="b">
        <f t="shared" si="36"/>
        <v>0</v>
      </c>
      <c r="D636" s="9" t="b">
        <f t="shared" si="37"/>
        <v>0</v>
      </c>
      <c r="E636" s="7">
        <f t="shared" si="38"/>
        <v>44097</v>
      </c>
      <c r="F636" s="48"/>
    </row>
    <row r="637" spans="2:6" x14ac:dyDescent="0.25">
      <c r="B637" s="7">
        <f t="shared" si="39"/>
        <v>44098</v>
      </c>
      <c r="C637" s="9" t="b">
        <f t="shared" si="36"/>
        <v>0</v>
      </c>
      <c r="D637" s="9" t="b">
        <f t="shared" si="37"/>
        <v>0</v>
      </c>
      <c r="E637" s="7">
        <f t="shared" si="38"/>
        <v>44098</v>
      </c>
      <c r="F637" s="48"/>
    </row>
    <row r="638" spans="2:6" x14ac:dyDescent="0.25">
      <c r="B638" s="7">
        <f t="shared" si="39"/>
        <v>44099</v>
      </c>
      <c r="C638" s="9" t="b">
        <f t="shared" si="36"/>
        <v>0</v>
      </c>
      <c r="D638" s="9" t="b">
        <f t="shared" si="37"/>
        <v>0</v>
      </c>
      <c r="E638" s="7">
        <f t="shared" si="38"/>
        <v>44099</v>
      </c>
      <c r="F638" s="48"/>
    </row>
    <row r="639" spans="2:6" x14ac:dyDescent="0.25">
      <c r="B639" s="7">
        <f t="shared" si="39"/>
        <v>44100</v>
      </c>
      <c r="C639" s="9" t="b">
        <f t="shared" si="36"/>
        <v>1</v>
      </c>
      <c r="D639" s="9" t="b">
        <f t="shared" si="37"/>
        <v>0</v>
      </c>
      <c r="E639" s="7" t="b">
        <f t="shared" si="38"/>
        <v>0</v>
      </c>
      <c r="F639" s="48"/>
    </row>
    <row r="640" spans="2:6" x14ac:dyDescent="0.25">
      <c r="B640" s="7">
        <f t="shared" si="39"/>
        <v>44101</v>
      </c>
      <c r="C640" s="9" t="b">
        <f t="shared" si="36"/>
        <v>1</v>
      </c>
      <c r="D640" s="9" t="b">
        <f t="shared" si="37"/>
        <v>0</v>
      </c>
      <c r="E640" s="7" t="b">
        <f t="shared" si="38"/>
        <v>0</v>
      </c>
      <c r="F640" s="48"/>
    </row>
    <row r="641" spans="2:6" x14ac:dyDescent="0.25">
      <c r="B641" s="7">
        <f t="shared" si="39"/>
        <v>44102</v>
      </c>
      <c r="C641" s="9" t="b">
        <f t="shared" si="36"/>
        <v>0</v>
      </c>
      <c r="D641" s="9" t="b">
        <f t="shared" si="37"/>
        <v>0</v>
      </c>
      <c r="E641" s="7">
        <f t="shared" si="38"/>
        <v>44102</v>
      </c>
      <c r="F641" s="48"/>
    </row>
    <row r="642" spans="2:6" x14ac:dyDescent="0.25">
      <c r="B642" s="7">
        <f t="shared" si="39"/>
        <v>44103</v>
      </c>
      <c r="C642" s="9" t="b">
        <f t="shared" si="36"/>
        <v>0</v>
      </c>
      <c r="D642" s="9" t="b">
        <f t="shared" si="37"/>
        <v>0</v>
      </c>
      <c r="E642" s="7">
        <f t="shared" si="38"/>
        <v>44103</v>
      </c>
      <c r="F642" s="48"/>
    </row>
    <row r="643" spans="2:6" x14ac:dyDescent="0.25">
      <c r="B643" s="7">
        <f t="shared" si="39"/>
        <v>44104</v>
      </c>
      <c r="C643" s="9" t="b">
        <f t="shared" si="36"/>
        <v>0</v>
      </c>
      <c r="D643" s="9" t="b">
        <f t="shared" si="37"/>
        <v>0</v>
      </c>
      <c r="E643" s="7">
        <f t="shared" si="38"/>
        <v>44104</v>
      </c>
      <c r="F643" s="48"/>
    </row>
    <row r="644" spans="2:6" x14ac:dyDescent="0.25">
      <c r="B644" s="7">
        <f t="shared" si="39"/>
        <v>44105</v>
      </c>
      <c r="C644" s="9" t="b">
        <f t="shared" si="36"/>
        <v>0</v>
      </c>
      <c r="D644" s="9" t="b">
        <f t="shared" si="37"/>
        <v>0</v>
      </c>
      <c r="E644" s="7">
        <f t="shared" si="38"/>
        <v>44105</v>
      </c>
      <c r="F644" s="48"/>
    </row>
    <row r="645" spans="2:6" x14ac:dyDescent="0.25">
      <c r="B645" s="7">
        <f t="shared" si="39"/>
        <v>44106</v>
      </c>
      <c r="C645" s="9" t="b">
        <f t="shared" ref="C645:C708" si="40">IF(WEEKDAY(B645,2)&gt;5,TRUE,FALSE)</f>
        <v>0</v>
      </c>
      <c r="D645" s="9" t="b">
        <f t="shared" ref="D645:D708" si="41">IF(TYPE(VLOOKUP(B645,Holiday_Dates,1,0))&lt;&gt;1,FALSE,TRUE)</f>
        <v>0</v>
      </c>
      <c r="E645" s="7">
        <f t="shared" ref="E645:E708" si="42">IF(OR(C645,D645),FALSE,B645)</f>
        <v>44106</v>
      </c>
      <c r="F645" s="48"/>
    </row>
    <row r="646" spans="2:6" x14ac:dyDescent="0.25">
      <c r="B646" s="7">
        <f t="shared" ref="B646:B709" si="43">B645+1</f>
        <v>44107</v>
      </c>
      <c r="C646" s="9" t="b">
        <f t="shared" si="40"/>
        <v>1</v>
      </c>
      <c r="D646" s="9" t="b">
        <f t="shared" si="41"/>
        <v>0</v>
      </c>
      <c r="E646" s="7" t="b">
        <f t="shared" si="42"/>
        <v>0</v>
      </c>
      <c r="F646" s="48"/>
    </row>
    <row r="647" spans="2:6" x14ac:dyDescent="0.25">
      <c r="B647" s="7">
        <f t="shared" si="43"/>
        <v>44108</v>
      </c>
      <c r="C647" s="9" t="b">
        <f t="shared" si="40"/>
        <v>1</v>
      </c>
      <c r="D647" s="9" t="b">
        <f t="shared" si="41"/>
        <v>0</v>
      </c>
      <c r="E647" s="7" t="b">
        <f t="shared" si="42"/>
        <v>0</v>
      </c>
      <c r="F647" s="48"/>
    </row>
    <row r="648" spans="2:6" x14ac:dyDescent="0.25">
      <c r="B648" s="7">
        <f t="shared" si="43"/>
        <v>44109</v>
      </c>
      <c r="C648" s="9" t="b">
        <f t="shared" si="40"/>
        <v>0</v>
      </c>
      <c r="D648" s="9" t="b">
        <f t="shared" si="41"/>
        <v>0</v>
      </c>
      <c r="E648" s="7">
        <f t="shared" si="42"/>
        <v>44109</v>
      </c>
      <c r="F648" s="48"/>
    </row>
    <row r="649" spans="2:6" x14ac:dyDescent="0.25">
      <c r="B649" s="7">
        <f t="shared" si="43"/>
        <v>44110</v>
      </c>
      <c r="C649" s="9" t="b">
        <f t="shared" si="40"/>
        <v>0</v>
      </c>
      <c r="D649" s="9" t="b">
        <f t="shared" si="41"/>
        <v>0</v>
      </c>
      <c r="E649" s="7">
        <f t="shared" si="42"/>
        <v>44110</v>
      </c>
      <c r="F649" s="48"/>
    </row>
    <row r="650" spans="2:6" x14ac:dyDescent="0.25">
      <c r="B650" s="7">
        <f t="shared" si="43"/>
        <v>44111</v>
      </c>
      <c r="C650" s="9" t="b">
        <f t="shared" si="40"/>
        <v>0</v>
      </c>
      <c r="D650" s="9" t="b">
        <f t="shared" si="41"/>
        <v>0</v>
      </c>
      <c r="E650" s="7">
        <f t="shared" si="42"/>
        <v>44111</v>
      </c>
      <c r="F650" s="48"/>
    </row>
    <row r="651" spans="2:6" x14ac:dyDescent="0.25">
      <c r="B651" s="7">
        <f t="shared" si="43"/>
        <v>44112</v>
      </c>
      <c r="C651" s="9" t="b">
        <f t="shared" si="40"/>
        <v>0</v>
      </c>
      <c r="D651" s="9" t="b">
        <f t="shared" si="41"/>
        <v>0</v>
      </c>
      <c r="E651" s="7">
        <f t="shared" si="42"/>
        <v>44112</v>
      </c>
      <c r="F651" s="48"/>
    </row>
    <row r="652" spans="2:6" x14ac:dyDescent="0.25">
      <c r="B652" s="7">
        <f t="shared" si="43"/>
        <v>44113</v>
      </c>
      <c r="C652" s="9" t="b">
        <f t="shared" si="40"/>
        <v>0</v>
      </c>
      <c r="D652" s="9" t="b">
        <f t="shared" si="41"/>
        <v>0</v>
      </c>
      <c r="E652" s="7">
        <f t="shared" si="42"/>
        <v>44113</v>
      </c>
      <c r="F652" s="48"/>
    </row>
    <row r="653" spans="2:6" x14ac:dyDescent="0.25">
      <c r="B653" s="7">
        <f t="shared" si="43"/>
        <v>44114</v>
      </c>
      <c r="C653" s="9" t="b">
        <f t="shared" si="40"/>
        <v>1</v>
      </c>
      <c r="D653" s="9" t="b">
        <f t="shared" si="41"/>
        <v>0</v>
      </c>
      <c r="E653" s="7" t="b">
        <f t="shared" si="42"/>
        <v>0</v>
      </c>
      <c r="F653" s="48"/>
    </row>
    <row r="654" spans="2:6" x14ac:dyDescent="0.25">
      <c r="B654" s="7">
        <f t="shared" si="43"/>
        <v>44115</v>
      </c>
      <c r="C654" s="9" t="b">
        <f t="shared" si="40"/>
        <v>1</v>
      </c>
      <c r="D654" s="9" t="b">
        <f t="shared" si="41"/>
        <v>0</v>
      </c>
      <c r="E654" s="7" t="b">
        <f t="shared" si="42"/>
        <v>0</v>
      </c>
      <c r="F654" s="48"/>
    </row>
    <row r="655" spans="2:6" x14ac:dyDescent="0.25">
      <c r="B655" s="7">
        <f t="shared" si="43"/>
        <v>44116</v>
      </c>
      <c r="C655" s="9" t="b">
        <f t="shared" si="40"/>
        <v>0</v>
      </c>
      <c r="D655" s="9" t="b">
        <f t="shared" si="41"/>
        <v>0</v>
      </c>
      <c r="E655" s="7">
        <f t="shared" si="42"/>
        <v>44116</v>
      </c>
      <c r="F655" s="48"/>
    </row>
    <row r="656" spans="2:6" x14ac:dyDescent="0.25">
      <c r="B656" s="7">
        <f t="shared" si="43"/>
        <v>44117</v>
      </c>
      <c r="C656" s="9" t="b">
        <f t="shared" si="40"/>
        <v>0</v>
      </c>
      <c r="D656" s="9" t="b">
        <f t="shared" si="41"/>
        <v>0</v>
      </c>
      <c r="E656" s="7">
        <f t="shared" si="42"/>
        <v>44117</v>
      </c>
      <c r="F656" s="48"/>
    </row>
    <row r="657" spans="2:6" x14ac:dyDescent="0.25">
      <c r="B657" s="7">
        <f t="shared" si="43"/>
        <v>44118</v>
      </c>
      <c r="C657" s="9" t="b">
        <f t="shared" si="40"/>
        <v>0</v>
      </c>
      <c r="D657" s="9" t="b">
        <f t="shared" si="41"/>
        <v>0</v>
      </c>
      <c r="E657" s="7">
        <f t="shared" si="42"/>
        <v>44118</v>
      </c>
      <c r="F657" s="48"/>
    </row>
    <row r="658" spans="2:6" x14ac:dyDescent="0.25">
      <c r="B658" s="7">
        <f t="shared" si="43"/>
        <v>44119</v>
      </c>
      <c r="C658" s="9" t="b">
        <f t="shared" si="40"/>
        <v>0</v>
      </c>
      <c r="D658" s="9" t="b">
        <f t="shared" si="41"/>
        <v>0</v>
      </c>
      <c r="E658" s="7">
        <f t="shared" si="42"/>
        <v>44119</v>
      </c>
      <c r="F658" s="48"/>
    </row>
    <row r="659" spans="2:6" x14ac:dyDescent="0.25">
      <c r="B659" s="7">
        <f t="shared" si="43"/>
        <v>44120</v>
      </c>
      <c r="C659" s="9" t="b">
        <f t="shared" si="40"/>
        <v>0</v>
      </c>
      <c r="D659" s="9" t="b">
        <f t="shared" si="41"/>
        <v>0</v>
      </c>
      <c r="E659" s="7">
        <f t="shared" si="42"/>
        <v>44120</v>
      </c>
      <c r="F659" s="48"/>
    </row>
    <row r="660" spans="2:6" x14ac:dyDescent="0.25">
      <c r="B660" s="7">
        <f t="shared" si="43"/>
        <v>44121</v>
      </c>
      <c r="C660" s="9" t="b">
        <f t="shared" si="40"/>
        <v>1</v>
      </c>
      <c r="D660" s="9" t="b">
        <f t="shared" si="41"/>
        <v>0</v>
      </c>
      <c r="E660" s="7" t="b">
        <f t="shared" si="42"/>
        <v>0</v>
      </c>
      <c r="F660" s="48"/>
    </row>
    <row r="661" spans="2:6" x14ac:dyDescent="0.25">
      <c r="B661" s="7">
        <f t="shared" si="43"/>
        <v>44122</v>
      </c>
      <c r="C661" s="9" t="b">
        <f t="shared" si="40"/>
        <v>1</v>
      </c>
      <c r="D661" s="9" t="b">
        <f t="shared" si="41"/>
        <v>0</v>
      </c>
      <c r="E661" s="7" t="b">
        <f t="shared" si="42"/>
        <v>0</v>
      </c>
      <c r="F661" s="48"/>
    </row>
    <row r="662" spans="2:6" x14ac:dyDescent="0.25">
      <c r="B662" s="7">
        <f t="shared" si="43"/>
        <v>44123</v>
      </c>
      <c r="C662" s="9" t="b">
        <f t="shared" si="40"/>
        <v>0</v>
      </c>
      <c r="D662" s="9" t="b">
        <f t="shared" si="41"/>
        <v>0</v>
      </c>
      <c r="E662" s="7">
        <f t="shared" si="42"/>
        <v>44123</v>
      </c>
      <c r="F662" s="48"/>
    </row>
    <row r="663" spans="2:6" x14ac:dyDescent="0.25">
      <c r="B663" s="7">
        <f t="shared" si="43"/>
        <v>44124</v>
      </c>
      <c r="C663" s="9" t="b">
        <f t="shared" si="40"/>
        <v>0</v>
      </c>
      <c r="D663" s="9" t="b">
        <f t="shared" si="41"/>
        <v>0</v>
      </c>
      <c r="E663" s="7">
        <f t="shared" si="42"/>
        <v>44124</v>
      </c>
      <c r="F663" s="48"/>
    </row>
    <row r="664" spans="2:6" x14ac:dyDescent="0.25">
      <c r="B664" s="7">
        <f t="shared" si="43"/>
        <v>44125</v>
      </c>
      <c r="C664" s="9" t="b">
        <f t="shared" si="40"/>
        <v>0</v>
      </c>
      <c r="D664" s="9" t="b">
        <f t="shared" si="41"/>
        <v>0</v>
      </c>
      <c r="E664" s="7">
        <f t="shared" si="42"/>
        <v>44125</v>
      </c>
      <c r="F664" s="48"/>
    </row>
    <row r="665" spans="2:6" x14ac:dyDescent="0.25">
      <c r="B665" s="7">
        <f t="shared" si="43"/>
        <v>44126</v>
      </c>
      <c r="C665" s="9" t="b">
        <f t="shared" si="40"/>
        <v>0</v>
      </c>
      <c r="D665" s="9" t="b">
        <f t="shared" si="41"/>
        <v>0</v>
      </c>
      <c r="E665" s="7">
        <f t="shared" si="42"/>
        <v>44126</v>
      </c>
      <c r="F665" s="48"/>
    </row>
    <row r="666" spans="2:6" x14ac:dyDescent="0.25">
      <c r="B666" s="7">
        <f t="shared" si="43"/>
        <v>44127</v>
      </c>
      <c r="C666" s="9" t="b">
        <f t="shared" si="40"/>
        <v>0</v>
      </c>
      <c r="D666" s="9" t="b">
        <f t="shared" si="41"/>
        <v>0</v>
      </c>
      <c r="E666" s="7">
        <f t="shared" si="42"/>
        <v>44127</v>
      </c>
      <c r="F666" s="48"/>
    </row>
    <row r="667" spans="2:6" x14ac:dyDescent="0.25">
      <c r="B667" s="7">
        <f t="shared" si="43"/>
        <v>44128</v>
      </c>
      <c r="C667" s="9" t="b">
        <f t="shared" si="40"/>
        <v>1</v>
      </c>
      <c r="D667" s="9" t="b">
        <f t="shared" si="41"/>
        <v>0</v>
      </c>
      <c r="E667" s="7" t="b">
        <f t="shared" si="42"/>
        <v>0</v>
      </c>
      <c r="F667" s="48"/>
    </row>
    <row r="668" spans="2:6" x14ac:dyDescent="0.25">
      <c r="B668" s="7">
        <f t="shared" si="43"/>
        <v>44129</v>
      </c>
      <c r="C668" s="9" t="b">
        <f t="shared" si="40"/>
        <v>1</v>
      </c>
      <c r="D668" s="9" t="b">
        <f t="shared" si="41"/>
        <v>0</v>
      </c>
      <c r="E668" s="7" t="b">
        <f t="shared" si="42"/>
        <v>0</v>
      </c>
      <c r="F668" s="48"/>
    </row>
    <row r="669" spans="2:6" x14ac:dyDescent="0.25">
      <c r="B669" s="7">
        <f t="shared" si="43"/>
        <v>44130</v>
      </c>
      <c r="C669" s="9" t="b">
        <f t="shared" si="40"/>
        <v>0</v>
      </c>
      <c r="D669" s="9" t="b">
        <f t="shared" si="41"/>
        <v>0</v>
      </c>
      <c r="E669" s="7">
        <f t="shared" si="42"/>
        <v>44130</v>
      </c>
      <c r="F669" s="48"/>
    </row>
    <row r="670" spans="2:6" x14ac:dyDescent="0.25">
      <c r="B670" s="7">
        <f t="shared" si="43"/>
        <v>44131</v>
      </c>
      <c r="C670" s="9" t="b">
        <f t="shared" si="40"/>
        <v>0</v>
      </c>
      <c r="D670" s="9" t="b">
        <f t="shared" si="41"/>
        <v>0</v>
      </c>
      <c r="E670" s="7">
        <f t="shared" si="42"/>
        <v>44131</v>
      </c>
      <c r="F670" s="48"/>
    </row>
    <row r="671" spans="2:6" x14ac:dyDescent="0.25">
      <c r="B671" s="7">
        <f t="shared" si="43"/>
        <v>44132</v>
      </c>
      <c r="C671" s="9" t="b">
        <f t="shared" si="40"/>
        <v>0</v>
      </c>
      <c r="D671" s="9" t="b">
        <f t="shared" si="41"/>
        <v>0</v>
      </c>
      <c r="E671" s="7">
        <f t="shared" si="42"/>
        <v>44132</v>
      </c>
      <c r="F671" s="48"/>
    </row>
    <row r="672" spans="2:6" x14ac:dyDescent="0.25">
      <c r="B672" s="7">
        <f t="shared" si="43"/>
        <v>44133</v>
      </c>
      <c r="C672" s="9" t="b">
        <f t="shared" si="40"/>
        <v>0</v>
      </c>
      <c r="D672" s="9" t="b">
        <f t="shared" si="41"/>
        <v>0</v>
      </c>
      <c r="E672" s="7">
        <f t="shared" si="42"/>
        <v>44133</v>
      </c>
      <c r="F672" s="48"/>
    </row>
    <row r="673" spans="2:6" x14ac:dyDescent="0.25">
      <c r="B673" s="7">
        <f t="shared" si="43"/>
        <v>44134</v>
      </c>
      <c r="C673" s="9" t="b">
        <f t="shared" si="40"/>
        <v>0</v>
      </c>
      <c r="D673" s="9" t="b">
        <f t="shared" si="41"/>
        <v>0</v>
      </c>
      <c r="E673" s="7">
        <f t="shared" si="42"/>
        <v>44134</v>
      </c>
      <c r="F673" s="48"/>
    </row>
    <row r="674" spans="2:6" x14ac:dyDescent="0.25">
      <c r="B674" s="7">
        <f t="shared" si="43"/>
        <v>44135</v>
      </c>
      <c r="C674" s="9" t="b">
        <f t="shared" si="40"/>
        <v>1</v>
      </c>
      <c r="D674" s="9" t="b">
        <f t="shared" si="41"/>
        <v>0</v>
      </c>
      <c r="E674" s="7" t="b">
        <f t="shared" si="42"/>
        <v>0</v>
      </c>
      <c r="F674" s="48"/>
    </row>
    <row r="675" spans="2:6" x14ac:dyDescent="0.25">
      <c r="B675" s="7">
        <f t="shared" si="43"/>
        <v>44136</v>
      </c>
      <c r="C675" s="9" t="b">
        <f t="shared" si="40"/>
        <v>1</v>
      </c>
      <c r="D675" s="9" t="b">
        <f t="shared" si="41"/>
        <v>0</v>
      </c>
      <c r="E675" s="7" t="b">
        <f t="shared" si="42"/>
        <v>0</v>
      </c>
      <c r="F675" s="48"/>
    </row>
    <row r="676" spans="2:6" x14ac:dyDescent="0.25">
      <c r="B676" s="7">
        <f t="shared" si="43"/>
        <v>44137</v>
      </c>
      <c r="C676" s="9" t="b">
        <f t="shared" si="40"/>
        <v>0</v>
      </c>
      <c r="D676" s="9" t="b">
        <f t="shared" si="41"/>
        <v>0</v>
      </c>
      <c r="E676" s="7">
        <f t="shared" si="42"/>
        <v>44137</v>
      </c>
      <c r="F676" s="48"/>
    </row>
    <row r="677" spans="2:6" x14ac:dyDescent="0.25">
      <c r="B677" s="7">
        <f t="shared" si="43"/>
        <v>44138</v>
      </c>
      <c r="C677" s="9" t="b">
        <f t="shared" si="40"/>
        <v>0</v>
      </c>
      <c r="D677" s="9" t="b">
        <f t="shared" si="41"/>
        <v>0</v>
      </c>
      <c r="E677" s="7">
        <f t="shared" si="42"/>
        <v>44138</v>
      </c>
      <c r="F677" s="48"/>
    </row>
    <row r="678" spans="2:6" x14ac:dyDescent="0.25">
      <c r="B678" s="7">
        <f t="shared" si="43"/>
        <v>44139</v>
      </c>
      <c r="C678" s="9" t="b">
        <f t="shared" si="40"/>
        <v>0</v>
      </c>
      <c r="D678" s="9" t="b">
        <f t="shared" si="41"/>
        <v>0</v>
      </c>
      <c r="E678" s="7">
        <f t="shared" si="42"/>
        <v>44139</v>
      </c>
      <c r="F678" s="48"/>
    </row>
    <row r="679" spans="2:6" x14ac:dyDescent="0.25">
      <c r="B679" s="7">
        <f t="shared" si="43"/>
        <v>44140</v>
      </c>
      <c r="C679" s="9" t="b">
        <f t="shared" si="40"/>
        <v>0</v>
      </c>
      <c r="D679" s="9" t="b">
        <f t="shared" si="41"/>
        <v>0</v>
      </c>
      <c r="E679" s="7">
        <f t="shared" si="42"/>
        <v>44140</v>
      </c>
      <c r="F679" s="48"/>
    </row>
    <row r="680" spans="2:6" x14ac:dyDescent="0.25">
      <c r="B680" s="7">
        <f t="shared" si="43"/>
        <v>44141</v>
      </c>
      <c r="C680" s="9" t="b">
        <f t="shared" si="40"/>
        <v>0</v>
      </c>
      <c r="D680" s="9" t="b">
        <f t="shared" si="41"/>
        <v>0</v>
      </c>
      <c r="E680" s="7">
        <f t="shared" si="42"/>
        <v>44141</v>
      </c>
      <c r="F680" s="48"/>
    </row>
    <row r="681" spans="2:6" x14ac:dyDescent="0.25">
      <c r="B681" s="7">
        <f t="shared" si="43"/>
        <v>44142</v>
      </c>
      <c r="C681" s="9" t="b">
        <f t="shared" si="40"/>
        <v>1</v>
      </c>
      <c r="D681" s="9" t="b">
        <f t="shared" si="41"/>
        <v>0</v>
      </c>
      <c r="E681" s="7" t="b">
        <f t="shared" si="42"/>
        <v>0</v>
      </c>
      <c r="F681" s="48"/>
    </row>
    <row r="682" spans="2:6" x14ac:dyDescent="0.25">
      <c r="B682" s="7">
        <f t="shared" si="43"/>
        <v>44143</v>
      </c>
      <c r="C682" s="9" t="b">
        <f t="shared" si="40"/>
        <v>1</v>
      </c>
      <c r="D682" s="9" t="b">
        <f t="shared" si="41"/>
        <v>0</v>
      </c>
      <c r="E682" s="7" t="b">
        <f t="shared" si="42"/>
        <v>0</v>
      </c>
      <c r="F682" s="48"/>
    </row>
    <row r="683" spans="2:6" x14ac:dyDescent="0.25">
      <c r="B683" s="7">
        <f t="shared" si="43"/>
        <v>44144</v>
      </c>
      <c r="C683" s="9" t="b">
        <f t="shared" si="40"/>
        <v>0</v>
      </c>
      <c r="D683" s="9" t="b">
        <f t="shared" si="41"/>
        <v>0</v>
      </c>
      <c r="E683" s="7">
        <f t="shared" si="42"/>
        <v>44144</v>
      </c>
      <c r="F683" s="48"/>
    </row>
    <row r="684" spans="2:6" x14ac:dyDescent="0.25">
      <c r="B684" s="7">
        <f t="shared" si="43"/>
        <v>44145</v>
      </c>
      <c r="C684" s="9" t="b">
        <f t="shared" si="40"/>
        <v>0</v>
      </c>
      <c r="D684" s="9" t="b">
        <f t="shared" si="41"/>
        <v>0</v>
      </c>
      <c r="E684" s="7">
        <f t="shared" si="42"/>
        <v>44145</v>
      </c>
      <c r="F684" s="48"/>
    </row>
    <row r="685" spans="2:6" x14ac:dyDescent="0.25">
      <c r="B685" s="7">
        <f t="shared" si="43"/>
        <v>44146</v>
      </c>
      <c r="C685" s="9" t="b">
        <f t="shared" si="40"/>
        <v>0</v>
      </c>
      <c r="D685" s="9" t="b">
        <f t="shared" si="41"/>
        <v>0</v>
      </c>
      <c r="E685" s="7">
        <f t="shared" si="42"/>
        <v>44146</v>
      </c>
      <c r="F685" s="48"/>
    </row>
    <row r="686" spans="2:6" x14ac:dyDescent="0.25">
      <c r="B686" s="7">
        <f t="shared" si="43"/>
        <v>44147</v>
      </c>
      <c r="C686" s="9" t="b">
        <f t="shared" si="40"/>
        <v>0</v>
      </c>
      <c r="D686" s="9" t="b">
        <f t="shared" si="41"/>
        <v>0</v>
      </c>
      <c r="E686" s="7">
        <f t="shared" si="42"/>
        <v>44147</v>
      </c>
      <c r="F686" s="48"/>
    </row>
    <row r="687" spans="2:6" x14ac:dyDescent="0.25">
      <c r="B687" s="7">
        <f t="shared" si="43"/>
        <v>44148</v>
      </c>
      <c r="C687" s="9" t="b">
        <f t="shared" si="40"/>
        <v>0</v>
      </c>
      <c r="D687" s="9" t="b">
        <f t="shared" si="41"/>
        <v>0</v>
      </c>
      <c r="E687" s="7">
        <f t="shared" si="42"/>
        <v>44148</v>
      </c>
      <c r="F687" s="48"/>
    </row>
    <row r="688" spans="2:6" x14ac:dyDescent="0.25">
      <c r="B688" s="7">
        <f t="shared" si="43"/>
        <v>44149</v>
      </c>
      <c r="C688" s="9" t="b">
        <f t="shared" si="40"/>
        <v>1</v>
      </c>
      <c r="D688" s="9" t="b">
        <f t="shared" si="41"/>
        <v>0</v>
      </c>
      <c r="E688" s="7" t="b">
        <f t="shared" si="42"/>
        <v>0</v>
      </c>
      <c r="F688" s="48"/>
    </row>
    <row r="689" spans="2:6" x14ac:dyDescent="0.25">
      <c r="B689" s="7">
        <f t="shared" si="43"/>
        <v>44150</v>
      </c>
      <c r="C689" s="9" t="b">
        <f t="shared" si="40"/>
        <v>1</v>
      </c>
      <c r="D689" s="9" t="b">
        <f t="shared" si="41"/>
        <v>0</v>
      </c>
      <c r="E689" s="7" t="b">
        <f t="shared" si="42"/>
        <v>0</v>
      </c>
      <c r="F689" s="48"/>
    </row>
    <row r="690" spans="2:6" x14ac:dyDescent="0.25">
      <c r="B690" s="7">
        <f t="shared" si="43"/>
        <v>44151</v>
      </c>
      <c r="C690" s="9" t="b">
        <f t="shared" si="40"/>
        <v>0</v>
      </c>
      <c r="D690" s="9" t="b">
        <f t="shared" si="41"/>
        <v>0</v>
      </c>
      <c r="E690" s="7">
        <f t="shared" si="42"/>
        <v>44151</v>
      </c>
      <c r="F690" s="48"/>
    </row>
    <row r="691" spans="2:6" x14ac:dyDescent="0.25">
      <c r="B691" s="7">
        <f t="shared" si="43"/>
        <v>44152</v>
      </c>
      <c r="C691" s="9" t="b">
        <f t="shared" si="40"/>
        <v>0</v>
      </c>
      <c r="D691" s="9" t="b">
        <f t="shared" si="41"/>
        <v>0</v>
      </c>
      <c r="E691" s="7">
        <f t="shared" si="42"/>
        <v>44152</v>
      </c>
      <c r="F691" s="48"/>
    </row>
    <row r="692" spans="2:6" x14ac:dyDescent="0.25">
      <c r="B692" s="7">
        <f t="shared" si="43"/>
        <v>44153</v>
      </c>
      <c r="C692" s="9" t="b">
        <f t="shared" si="40"/>
        <v>0</v>
      </c>
      <c r="D692" s="9" t="b">
        <f t="shared" si="41"/>
        <v>0</v>
      </c>
      <c r="E692" s="7">
        <f t="shared" si="42"/>
        <v>44153</v>
      </c>
      <c r="F692" s="48"/>
    </row>
    <row r="693" spans="2:6" x14ac:dyDescent="0.25">
      <c r="B693" s="7">
        <f t="shared" si="43"/>
        <v>44154</v>
      </c>
      <c r="C693" s="9" t="b">
        <f t="shared" si="40"/>
        <v>0</v>
      </c>
      <c r="D693" s="9" t="b">
        <f t="shared" si="41"/>
        <v>0</v>
      </c>
      <c r="E693" s="7">
        <f t="shared" si="42"/>
        <v>44154</v>
      </c>
      <c r="F693" s="48"/>
    </row>
    <row r="694" spans="2:6" x14ac:dyDescent="0.25">
      <c r="B694" s="7">
        <f t="shared" si="43"/>
        <v>44155</v>
      </c>
      <c r="C694" s="9" t="b">
        <f t="shared" si="40"/>
        <v>0</v>
      </c>
      <c r="D694" s="9" t="b">
        <f t="shared" si="41"/>
        <v>0</v>
      </c>
      <c r="E694" s="7">
        <f t="shared" si="42"/>
        <v>44155</v>
      </c>
      <c r="F694" s="48"/>
    </row>
    <row r="695" spans="2:6" x14ac:dyDescent="0.25">
      <c r="B695" s="7">
        <f t="shared" si="43"/>
        <v>44156</v>
      </c>
      <c r="C695" s="9" t="b">
        <f t="shared" si="40"/>
        <v>1</v>
      </c>
      <c r="D695" s="9" t="b">
        <f t="shared" si="41"/>
        <v>0</v>
      </c>
      <c r="E695" s="7" t="b">
        <f t="shared" si="42"/>
        <v>0</v>
      </c>
      <c r="F695" s="48"/>
    </row>
    <row r="696" spans="2:6" x14ac:dyDescent="0.25">
      <c r="B696" s="7">
        <f t="shared" si="43"/>
        <v>44157</v>
      </c>
      <c r="C696" s="9" t="b">
        <f t="shared" si="40"/>
        <v>1</v>
      </c>
      <c r="D696" s="9" t="b">
        <f t="shared" si="41"/>
        <v>0</v>
      </c>
      <c r="E696" s="7" t="b">
        <f t="shared" si="42"/>
        <v>0</v>
      </c>
      <c r="F696" s="48"/>
    </row>
    <row r="697" spans="2:6" x14ac:dyDescent="0.25">
      <c r="B697" s="7">
        <f t="shared" si="43"/>
        <v>44158</v>
      </c>
      <c r="C697" s="9" t="b">
        <f t="shared" si="40"/>
        <v>0</v>
      </c>
      <c r="D697" s="9" t="b">
        <f t="shared" si="41"/>
        <v>0</v>
      </c>
      <c r="E697" s="7">
        <f t="shared" si="42"/>
        <v>44158</v>
      </c>
      <c r="F697" s="48"/>
    </row>
    <row r="698" spans="2:6" x14ac:dyDescent="0.25">
      <c r="B698" s="7">
        <f t="shared" si="43"/>
        <v>44159</v>
      </c>
      <c r="C698" s="9" t="b">
        <f t="shared" si="40"/>
        <v>0</v>
      </c>
      <c r="D698" s="9" t="b">
        <f t="shared" si="41"/>
        <v>0</v>
      </c>
      <c r="E698" s="7">
        <f t="shared" si="42"/>
        <v>44159</v>
      </c>
      <c r="F698" s="48"/>
    </row>
    <row r="699" spans="2:6" x14ac:dyDescent="0.25">
      <c r="B699" s="7">
        <f t="shared" si="43"/>
        <v>44160</v>
      </c>
      <c r="C699" s="9" t="b">
        <f t="shared" si="40"/>
        <v>0</v>
      </c>
      <c r="D699" s="9" t="b">
        <f t="shared" si="41"/>
        <v>0</v>
      </c>
      <c r="E699" s="7">
        <f t="shared" si="42"/>
        <v>44160</v>
      </c>
      <c r="F699" s="48"/>
    </row>
    <row r="700" spans="2:6" x14ac:dyDescent="0.25">
      <c r="B700" s="7">
        <f t="shared" si="43"/>
        <v>44161</v>
      </c>
      <c r="C700" s="9" t="b">
        <f t="shared" si="40"/>
        <v>0</v>
      </c>
      <c r="D700" s="9" t="b">
        <f t="shared" si="41"/>
        <v>0</v>
      </c>
      <c r="E700" s="7">
        <f t="shared" si="42"/>
        <v>44161</v>
      </c>
      <c r="F700" s="48"/>
    </row>
    <row r="701" spans="2:6" x14ac:dyDescent="0.25">
      <c r="B701" s="7">
        <f t="shared" si="43"/>
        <v>44162</v>
      </c>
      <c r="C701" s="9" t="b">
        <f t="shared" si="40"/>
        <v>0</v>
      </c>
      <c r="D701" s="9" t="b">
        <f t="shared" si="41"/>
        <v>0</v>
      </c>
      <c r="E701" s="7">
        <f t="shared" si="42"/>
        <v>44162</v>
      </c>
      <c r="F701" s="48"/>
    </row>
    <row r="702" spans="2:6" x14ac:dyDescent="0.25">
      <c r="B702" s="7">
        <f t="shared" si="43"/>
        <v>44163</v>
      </c>
      <c r="C702" s="9" t="b">
        <f t="shared" si="40"/>
        <v>1</v>
      </c>
      <c r="D702" s="9" t="b">
        <f t="shared" si="41"/>
        <v>0</v>
      </c>
      <c r="E702" s="7" t="b">
        <f t="shared" si="42"/>
        <v>0</v>
      </c>
      <c r="F702" s="48"/>
    </row>
    <row r="703" spans="2:6" x14ac:dyDescent="0.25">
      <c r="B703" s="7">
        <f t="shared" si="43"/>
        <v>44164</v>
      </c>
      <c r="C703" s="9" t="b">
        <f t="shared" si="40"/>
        <v>1</v>
      </c>
      <c r="D703" s="9" t="b">
        <f t="shared" si="41"/>
        <v>0</v>
      </c>
      <c r="E703" s="7" t="b">
        <f t="shared" si="42"/>
        <v>0</v>
      </c>
      <c r="F703" s="48"/>
    </row>
    <row r="704" spans="2:6" x14ac:dyDescent="0.25">
      <c r="B704" s="7">
        <f t="shared" si="43"/>
        <v>44165</v>
      </c>
      <c r="C704" s="9" t="b">
        <f t="shared" si="40"/>
        <v>0</v>
      </c>
      <c r="D704" s="9" t="b">
        <f t="shared" si="41"/>
        <v>0</v>
      </c>
      <c r="E704" s="7">
        <f t="shared" si="42"/>
        <v>44165</v>
      </c>
      <c r="F704" s="48"/>
    </row>
    <row r="705" spans="2:6" x14ac:dyDescent="0.25">
      <c r="B705" s="7">
        <f t="shared" si="43"/>
        <v>44166</v>
      </c>
      <c r="C705" s="9" t="b">
        <f t="shared" si="40"/>
        <v>0</v>
      </c>
      <c r="D705" s="9" t="b">
        <f t="shared" si="41"/>
        <v>0</v>
      </c>
      <c r="E705" s="7">
        <f t="shared" si="42"/>
        <v>44166</v>
      </c>
      <c r="F705" s="48"/>
    </row>
    <row r="706" spans="2:6" x14ac:dyDescent="0.25">
      <c r="B706" s="7">
        <f t="shared" si="43"/>
        <v>44167</v>
      </c>
      <c r="C706" s="9" t="b">
        <f t="shared" si="40"/>
        <v>0</v>
      </c>
      <c r="D706" s="9" t="b">
        <f t="shared" si="41"/>
        <v>0</v>
      </c>
      <c r="E706" s="7">
        <f t="shared" si="42"/>
        <v>44167</v>
      </c>
      <c r="F706" s="48"/>
    </row>
    <row r="707" spans="2:6" x14ac:dyDescent="0.25">
      <c r="B707" s="7">
        <f t="shared" si="43"/>
        <v>44168</v>
      </c>
      <c r="C707" s="9" t="b">
        <f t="shared" si="40"/>
        <v>0</v>
      </c>
      <c r="D707" s="9" t="b">
        <f t="shared" si="41"/>
        <v>0</v>
      </c>
      <c r="E707" s="7">
        <f t="shared" si="42"/>
        <v>44168</v>
      </c>
      <c r="F707" s="48"/>
    </row>
    <row r="708" spans="2:6" x14ac:dyDescent="0.25">
      <c r="B708" s="7">
        <f t="shared" si="43"/>
        <v>44169</v>
      </c>
      <c r="C708" s="9" t="b">
        <f t="shared" si="40"/>
        <v>0</v>
      </c>
      <c r="D708" s="9" t="b">
        <f t="shared" si="41"/>
        <v>0</v>
      </c>
      <c r="E708" s="7">
        <f t="shared" si="42"/>
        <v>44169</v>
      </c>
      <c r="F708" s="48"/>
    </row>
    <row r="709" spans="2:6" x14ac:dyDescent="0.25">
      <c r="B709" s="7">
        <f t="shared" si="43"/>
        <v>44170</v>
      </c>
      <c r="C709" s="9" t="b">
        <f t="shared" ref="C709:C772" si="44">IF(WEEKDAY(B709,2)&gt;5,TRUE,FALSE)</f>
        <v>1</v>
      </c>
      <c r="D709" s="9" t="b">
        <f t="shared" ref="D709:D772" si="45">IF(TYPE(VLOOKUP(B709,Holiday_Dates,1,0))&lt;&gt;1,FALSE,TRUE)</f>
        <v>0</v>
      </c>
      <c r="E709" s="7" t="b">
        <f t="shared" ref="E709:E772" si="46">IF(OR(C709,D709),FALSE,B709)</f>
        <v>0</v>
      </c>
      <c r="F709" s="48"/>
    </row>
    <row r="710" spans="2:6" x14ac:dyDescent="0.25">
      <c r="B710" s="7">
        <f t="shared" ref="B710:B773" si="47">B709+1</f>
        <v>44171</v>
      </c>
      <c r="C710" s="9" t="b">
        <f t="shared" si="44"/>
        <v>1</v>
      </c>
      <c r="D710" s="9" t="b">
        <f t="shared" si="45"/>
        <v>0</v>
      </c>
      <c r="E710" s="7" t="b">
        <f t="shared" si="46"/>
        <v>0</v>
      </c>
      <c r="F710" s="48"/>
    </row>
    <row r="711" spans="2:6" x14ac:dyDescent="0.25">
      <c r="B711" s="7">
        <f t="shared" si="47"/>
        <v>44172</v>
      </c>
      <c r="C711" s="9" t="b">
        <f t="shared" si="44"/>
        <v>0</v>
      </c>
      <c r="D711" s="9" t="b">
        <f t="shared" si="45"/>
        <v>0</v>
      </c>
      <c r="E711" s="7">
        <f t="shared" si="46"/>
        <v>44172</v>
      </c>
      <c r="F711" s="48"/>
    </row>
    <row r="712" spans="2:6" x14ac:dyDescent="0.25">
      <c r="B712" s="7">
        <f t="shared" si="47"/>
        <v>44173</v>
      </c>
      <c r="C712" s="9" t="b">
        <f t="shared" si="44"/>
        <v>0</v>
      </c>
      <c r="D712" s="9" t="b">
        <f t="shared" si="45"/>
        <v>0</v>
      </c>
      <c r="E712" s="7">
        <f t="shared" si="46"/>
        <v>44173</v>
      </c>
      <c r="F712" s="48"/>
    </row>
    <row r="713" spans="2:6" x14ac:dyDescent="0.25">
      <c r="B713" s="7">
        <f t="shared" si="47"/>
        <v>44174</v>
      </c>
      <c r="C713" s="9" t="b">
        <f t="shared" si="44"/>
        <v>0</v>
      </c>
      <c r="D713" s="9" t="b">
        <f t="shared" si="45"/>
        <v>0</v>
      </c>
      <c r="E713" s="7">
        <f t="shared" si="46"/>
        <v>44174</v>
      </c>
      <c r="F713" s="48"/>
    </row>
    <row r="714" spans="2:6" x14ac:dyDescent="0.25">
      <c r="B714" s="7">
        <f t="shared" si="47"/>
        <v>44175</v>
      </c>
      <c r="C714" s="9" t="b">
        <f t="shared" si="44"/>
        <v>0</v>
      </c>
      <c r="D714" s="9" t="b">
        <f t="shared" si="45"/>
        <v>0</v>
      </c>
      <c r="E714" s="7">
        <f t="shared" si="46"/>
        <v>44175</v>
      </c>
      <c r="F714" s="48"/>
    </row>
    <row r="715" spans="2:6" x14ac:dyDescent="0.25">
      <c r="B715" s="7">
        <f t="shared" si="47"/>
        <v>44176</v>
      </c>
      <c r="C715" s="9" t="b">
        <f t="shared" si="44"/>
        <v>0</v>
      </c>
      <c r="D715" s="9" t="b">
        <f t="shared" si="45"/>
        <v>0</v>
      </c>
      <c r="E715" s="7">
        <f t="shared" si="46"/>
        <v>44176</v>
      </c>
      <c r="F715" s="48"/>
    </row>
    <row r="716" spans="2:6" x14ac:dyDescent="0.25">
      <c r="B716" s="7">
        <f t="shared" si="47"/>
        <v>44177</v>
      </c>
      <c r="C716" s="9" t="b">
        <f t="shared" si="44"/>
        <v>1</v>
      </c>
      <c r="D716" s="9" t="b">
        <f t="shared" si="45"/>
        <v>0</v>
      </c>
      <c r="E716" s="7" t="b">
        <f t="shared" si="46"/>
        <v>0</v>
      </c>
      <c r="F716" s="48"/>
    </row>
    <row r="717" spans="2:6" x14ac:dyDescent="0.25">
      <c r="B717" s="7">
        <f t="shared" si="47"/>
        <v>44178</v>
      </c>
      <c r="C717" s="9" t="b">
        <f t="shared" si="44"/>
        <v>1</v>
      </c>
      <c r="D717" s="9" t="b">
        <f t="shared" si="45"/>
        <v>0</v>
      </c>
      <c r="E717" s="7" t="b">
        <f t="shared" si="46"/>
        <v>0</v>
      </c>
      <c r="F717" s="48"/>
    </row>
    <row r="718" spans="2:6" x14ac:dyDescent="0.25">
      <c r="B718" s="7">
        <f t="shared" si="47"/>
        <v>44179</v>
      </c>
      <c r="C718" s="9" t="b">
        <f t="shared" si="44"/>
        <v>0</v>
      </c>
      <c r="D718" s="9" t="b">
        <f t="shared" si="45"/>
        <v>0</v>
      </c>
      <c r="E718" s="7">
        <f t="shared" si="46"/>
        <v>44179</v>
      </c>
      <c r="F718" s="48"/>
    </row>
    <row r="719" spans="2:6" x14ac:dyDescent="0.25">
      <c r="B719" s="7">
        <f t="shared" si="47"/>
        <v>44180</v>
      </c>
      <c r="C719" s="9" t="b">
        <f t="shared" si="44"/>
        <v>0</v>
      </c>
      <c r="D719" s="9" t="b">
        <f t="shared" si="45"/>
        <v>0</v>
      </c>
      <c r="E719" s="7">
        <f t="shared" si="46"/>
        <v>44180</v>
      </c>
      <c r="F719" s="48"/>
    </row>
    <row r="720" spans="2:6" x14ac:dyDescent="0.25">
      <c r="B720" s="7">
        <f t="shared" si="47"/>
        <v>44181</v>
      </c>
      <c r="C720" s="9" t="b">
        <f t="shared" si="44"/>
        <v>0</v>
      </c>
      <c r="D720" s="9" t="b">
        <f t="shared" si="45"/>
        <v>0</v>
      </c>
      <c r="E720" s="7">
        <f t="shared" si="46"/>
        <v>44181</v>
      </c>
      <c r="F720" s="48"/>
    </row>
    <row r="721" spans="2:6" x14ac:dyDescent="0.25">
      <c r="B721" s="7">
        <f t="shared" si="47"/>
        <v>44182</v>
      </c>
      <c r="C721" s="9" t="b">
        <f t="shared" si="44"/>
        <v>0</v>
      </c>
      <c r="D721" s="9" t="b">
        <f t="shared" si="45"/>
        <v>0</v>
      </c>
      <c r="E721" s="7">
        <f t="shared" si="46"/>
        <v>44182</v>
      </c>
      <c r="F721" s="48"/>
    </row>
    <row r="722" spans="2:6" x14ac:dyDescent="0.25">
      <c r="B722" s="7">
        <f t="shared" si="47"/>
        <v>44183</v>
      </c>
      <c r="C722" s="9" t="b">
        <f t="shared" si="44"/>
        <v>0</v>
      </c>
      <c r="D722" s="9" t="b">
        <f t="shared" si="45"/>
        <v>0</v>
      </c>
      <c r="E722" s="7">
        <f t="shared" si="46"/>
        <v>44183</v>
      </c>
      <c r="F722" s="48"/>
    </row>
    <row r="723" spans="2:6" x14ac:dyDescent="0.25">
      <c r="B723" s="7">
        <f t="shared" si="47"/>
        <v>44184</v>
      </c>
      <c r="C723" s="9" t="b">
        <f t="shared" si="44"/>
        <v>1</v>
      </c>
      <c r="D723" s="9" t="b">
        <f t="shared" si="45"/>
        <v>0</v>
      </c>
      <c r="E723" s="7" t="b">
        <f t="shared" si="46"/>
        <v>0</v>
      </c>
      <c r="F723" s="48"/>
    </row>
    <row r="724" spans="2:6" x14ac:dyDescent="0.25">
      <c r="B724" s="7">
        <f t="shared" si="47"/>
        <v>44185</v>
      </c>
      <c r="C724" s="9" t="b">
        <f t="shared" si="44"/>
        <v>1</v>
      </c>
      <c r="D724" s="9" t="b">
        <f t="shared" si="45"/>
        <v>0</v>
      </c>
      <c r="E724" s="7" t="b">
        <f t="shared" si="46"/>
        <v>0</v>
      </c>
      <c r="F724" s="48"/>
    </row>
    <row r="725" spans="2:6" x14ac:dyDescent="0.25">
      <c r="B725" s="7">
        <f t="shared" si="47"/>
        <v>44186</v>
      </c>
      <c r="C725" s="9" t="b">
        <f t="shared" si="44"/>
        <v>0</v>
      </c>
      <c r="D725" s="9" t="b">
        <f t="shared" si="45"/>
        <v>0</v>
      </c>
      <c r="E725" s="7">
        <f t="shared" si="46"/>
        <v>44186</v>
      </c>
      <c r="F725" s="48"/>
    </row>
    <row r="726" spans="2:6" x14ac:dyDescent="0.25">
      <c r="B726" s="7">
        <f t="shared" si="47"/>
        <v>44187</v>
      </c>
      <c r="C726" s="9" t="b">
        <f t="shared" si="44"/>
        <v>0</v>
      </c>
      <c r="D726" s="9" t="b">
        <f t="shared" si="45"/>
        <v>0</v>
      </c>
      <c r="E726" s="7">
        <f t="shared" si="46"/>
        <v>44187</v>
      </c>
      <c r="F726" s="48"/>
    </row>
    <row r="727" spans="2:6" x14ac:dyDescent="0.25">
      <c r="B727" s="7">
        <f t="shared" si="47"/>
        <v>44188</v>
      </c>
      <c r="C727" s="9" t="b">
        <f t="shared" si="44"/>
        <v>0</v>
      </c>
      <c r="D727" s="9" t="b">
        <f t="shared" si="45"/>
        <v>0</v>
      </c>
      <c r="E727" s="7">
        <f t="shared" si="46"/>
        <v>44188</v>
      </c>
      <c r="F727" s="48"/>
    </row>
    <row r="728" spans="2:6" x14ac:dyDescent="0.25">
      <c r="B728" s="7">
        <f t="shared" si="47"/>
        <v>44189</v>
      </c>
      <c r="C728" s="9" t="b">
        <f t="shared" si="44"/>
        <v>0</v>
      </c>
      <c r="D728" s="9" t="b">
        <f t="shared" si="45"/>
        <v>0</v>
      </c>
      <c r="E728" s="7">
        <f t="shared" si="46"/>
        <v>44189</v>
      </c>
      <c r="F728" s="48"/>
    </row>
    <row r="729" spans="2:6" x14ac:dyDescent="0.25">
      <c r="B729" s="7">
        <f t="shared" si="47"/>
        <v>44190</v>
      </c>
      <c r="C729" s="9" t="b">
        <f t="shared" si="44"/>
        <v>0</v>
      </c>
      <c r="D729" s="9" t="b">
        <f t="shared" si="45"/>
        <v>1</v>
      </c>
      <c r="E729" s="7" t="b">
        <f t="shared" si="46"/>
        <v>0</v>
      </c>
      <c r="F729" s="48"/>
    </row>
    <row r="730" spans="2:6" x14ac:dyDescent="0.25">
      <c r="B730" s="7">
        <f t="shared" si="47"/>
        <v>44191</v>
      </c>
      <c r="C730" s="9" t="b">
        <f t="shared" si="44"/>
        <v>1</v>
      </c>
      <c r="D730" s="9" t="b">
        <f t="shared" si="45"/>
        <v>1</v>
      </c>
      <c r="E730" s="7" t="b">
        <f t="shared" si="46"/>
        <v>0</v>
      </c>
      <c r="F730" s="48"/>
    </row>
    <row r="731" spans="2:6" x14ac:dyDescent="0.25">
      <c r="B731" s="7">
        <f t="shared" si="47"/>
        <v>44192</v>
      </c>
      <c r="C731" s="9" t="b">
        <f t="shared" si="44"/>
        <v>1</v>
      </c>
      <c r="D731" s="9" t="b">
        <f t="shared" si="45"/>
        <v>0</v>
      </c>
      <c r="E731" s="7" t="b">
        <f t="shared" si="46"/>
        <v>0</v>
      </c>
      <c r="F731" s="48"/>
    </row>
    <row r="732" spans="2:6" x14ac:dyDescent="0.25">
      <c r="B732" s="7">
        <f t="shared" si="47"/>
        <v>44193</v>
      </c>
      <c r="C732" s="9" t="b">
        <f t="shared" si="44"/>
        <v>0</v>
      </c>
      <c r="D732" s="9" t="b">
        <f t="shared" si="45"/>
        <v>0</v>
      </c>
      <c r="E732" s="7">
        <f t="shared" si="46"/>
        <v>44193</v>
      </c>
      <c r="F732" s="48"/>
    </row>
    <row r="733" spans="2:6" x14ac:dyDescent="0.25">
      <c r="B733" s="7">
        <f t="shared" si="47"/>
        <v>44194</v>
      </c>
      <c r="C733" s="9" t="b">
        <f t="shared" si="44"/>
        <v>0</v>
      </c>
      <c r="D733" s="9" t="b">
        <f t="shared" si="45"/>
        <v>0</v>
      </c>
      <c r="E733" s="7">
        <f t="shared" si="46"/>
        <v>44194</v>
      </c>
      <c r="F733" s="48"/>
    </row>
    <row r="734" spans="2:6" x14ac:dyDescent="0.25">
      <c r="B734" s="7">
        <f t="shared" si="47"/>
        <v>44195</v>
      </c>
      <c r="C734" s="9" t="b">
        <f t="shared" si="44"/>
        <v>0</v>
      </c>
      <c r="D734" s="9" t="b">
        <f t="shared" si="45"/>
        <v>0</v>
      </c>
      <c r="E734" s="7">
        <f t="shared" si="46"/>
        <v>44195</v>
      </c>
      <c r="F734" s="48"/>
    </row>
    <row r="735" spans="2:6" x14ac:dyDescent="0.25">
      <c r="B735" s="7">
        <f t="shared" si="47"/>
        <v>44196</v>
      </c>
      <c r="C735" s="9" t="b">
        <f t="shared" si="44"/>
        <v>0</v>
      </c>
      <c r="D735" s="9" t="b">
        <f t="shared" si="45"/>
        <v>0</v>
      </c>
      <c r="E735" s="7">
        <f t="shared" si="46"/>
        <v>44196</v>
      </c>
      <c r="F735" s="48"/>
    </row>
    <row r="736" spans="2:6" x14ac:dyDescent="0.25">
      <c r="B736" s="7">
        <f t="shared" si="47"/>
        <v>44197</v>
      </c>
      <c r="C736" s="9" t="b">
        <f t="shared" si="44"/>
        <v>0</v>
      </c>
      <c r="D736" s="9" t="b">
        <f t="shared" si="45"/>
        <v>1</v>
      </c>
      <c r="E736" s="7" t="b">
        <f t="shared" si="46"/>
        <v>0</v>
      </c>
      <c r="F736" s="48"/>
    </row>
    <row r="737" spans="2:6" x14ac:dyDescent="0.25">
      <c r="B737" s="7">
        <f t="shared" si="47"/>
        <v>44198</v>
      </c>
      <c r="C737" s="9" t="b">
        <f t="shared" si="44"/>
        <v>1</v>
      </c>
      <c r="D737" s="9" t="b">
        <f t="shared" si="45"/>
        <v>0</v>
      </c>
      <c r="E737" s="7" t="b">
        <f t="shared" si="46"/>
        <v>0</v>
      </c>
      <c r="F737" s="48"/>
    </row>
    <row r="738" spans="2:6" x14ac:dyDescent="0.25">
      <c r="B738" s="7">
        <f t="shared" si="47"/>
        <v>44199</v>
      </c>
      <c r="C738" s="9" t="b">
        <f t="shared" si="44"/>
        <v>1</v>
      </c>
      <c r="D738" s="9" t="b">
        <f t="shared" si="45"/>
        <v>0</v>
      </c>
      <c r="E738" s="7" t="b">
        <f t="shared" si="46"/>
        <v>0</v>
      </c>
      <c r="F738" s="48"/>
    </row>
    <row r="739" spans="2:6" x14ac:dyDescent="0.25">
      <c r="B739" s="7">
        <f t="shared" si="47"/>
        <v>44200</v>
      </c>
      <c r="C739" s="9" t="b">
        <f t="shared" si="44"/>
        <v>0</v>
      </c>
      <c r="D739" s="9" t="b">
        <f t="shared" si="45"/>
        <v>0</v>
      </c>
      <c r="E739" s="7">
        <f t="shared" si="46"/>
        <v>44200</v>
      </c>
      <c r="F739" s="48"/>
    </row>
    <row r="740" spans="2:6" x14ac:dyDescent="0.25">
      <c r="B740" s="7">
        <f t="shared" si="47"/>
        <v>44201</v>
      </c>
      <c r="C740" s="9" t="b">
        <f t="shared" si="44"/>
        <v>0</v>
      </c>
      <c r="D740" s="9" t="b">
        <f t="shared" si="45"/>
        <v>0</v>
      </c>
      <c r="E740" s="7">
        <f t="shared" si="46"/>
        <v>44201</v>
      </c>
      <c r="F740" s="48"/>
    </row>
    <row r="741" spans="2:6" x14ac:dyDescent="0.25">
      <c r="B741" s="7">
        <f t="shared" si="47"/>
        <v>44202</v>
      </c>
      <c r="C741" s="9" t="b">
        <f t="shared" si="44"/>
        <v>0</v>
      </c>
      <c r="D741" s="9" t="b">
        <f t="shared" si="45"/>
        <v>0</v>
      </c>
      <c r="E741" s="7">
        <f t="shared" si="46"/>
        <v>44202</v>
      </c>
      <c r="F741" s="48"/>
    </row>
    <row r="742" spans="2:6" x14ac:dyDescent="0.25">
      <c r="B742" s="7">
        <f t="shared" si="47"/>
        <v>44203</v>
      </c>
      <c r="C742" s="9" t="b">
        <f t="shared" si="44"/>
        <v>0</v>
      </c>
      <c r="D742" s="9" t="b">
        <f t="shared" si="45"/>
        <v>0</v>
      </c>
      <c r="E742" s="7">
        <f t="shared" si="46"/>
        <v>44203</v>
      </c>
      <c r="F742" s="48"/>
    </row>
    <row r="743" spans="2:6" x14ac:dyDescent="0.25">
      <c r="B743" s="7">
        <f t="shared" si="47"/>
        <v>44204</v>
      </c>
      <c r="C743" s="9" t="b">
        <f t="shared" si="44"/>
        <v>0</v>
      </c>
      <c r="D743" s="9" t="b">
        <f t="shared" si="45"/>
        <v>0</v>
      </c>
      <c r="E743" s="7">
        <f t="shared" si="46"/>
        <v>44204</v>
      </c>
      <c r="F743" s="48"/>
    </row>
    <row r="744" spans="2:6" x14ac:dyDescent="0.25">
      <c r="B744" s="7">
        <f t="shared" si="47"/>
        <v>44205</v>
      </c>
      <c r="C744" s="9" t="b">
        <f t="shared" si="44"/>
        <v>1</v>
      </c>
      <c r="D744" s="9" t="b">
        <f t="shared" si="45"/>
        <v>0</v>
      </c>
      <c r="E744" s="7" t="b">
        <f t="shared" si="46"/>
        <v>0</v>
      </c>
      <c r="F744" s="48"/>
    </row>
    <row r="745" spans="2:6" x14ac:dyDescent="0.25">
      <c r="B745" s="7">
        <f t="shared" si="47"/>
        <v>44206</v>
      </c>
      <c r="C745" s="9" t="b">
        <f t="shared" si="44"/>
        <v>1</v>
      </c>
      <c r="D745" s="9" t="b">
        <f t="shared" si="45"/>
        <v>0</v>
      </c>
      <c r="E745" s="7" t="b">
        <f t="shared" si="46"/>
        <v>0</v>
      </c>
      <c r="F745" s="48"/>
    </row>
    <row r="746" spans="2:6" x14ac:dyDescent="0.25">
      <c r="B746" s="7">
        <f t="shared" si="47"/>
        <v>44207</v>
      </c>
      <c r="C746" s="9" t="b">
        <f t="shared" si="44"/>
        <v>0</v>
      </c>
      <c r="D746" s="9" t="b">
        <f t="shared" si="45"/>
        <v>0</v>
      </c>
      <c r="E746" s="7">
        <f t="shared" si="46"/>
        <v>44207</v>
      </c>
      <c r="F746" s="48"/>
    </row>
    <row r="747" spans="2:6" x14ac:dyDescent="0.25">
      <c r="B747" s="7">
        <f t="shared" si="47"/>
        <v>44208</v>
      </c>
      <c r="C747" s="9" t="b">
        <f t="shared" si="44"/>
        <v>0</v>
      </c>
      <c r="D747" s="9" t="b">
        <f t="shared" si="45"/>
        <v>0</v>
      </c>
      <c r="E747" s="7">
        <f t="shared" si="46"/>
        <v>44208</v>
      </c>
      <c r="F747" s="48"/>
    </row>
    <row r="748" spans="2:6" x14ac:dyDescent="0.25">
      <c r="B748" s="7">
        <f t="shared" si="47"/>
        <v>44209</v>
      </c>
      <c r="C748" s="9" t="b">
        <f t="shared" si="44"/>
        <v>0</v>
      </c>
      <c r="D748" s="9" t="b">
        <f t="shared" si="45"/>
        <v>0</v>
      </c>
      <c r="E748" s="7">
        <f t="shared" si="46"/>
        <v>44209</v>
      </c>
      <c r="F748" s="48"/>
    </row>
    <row r="749" spans="2:6" x14ac:dyDescent="0.25">
      <c r="B749" s="7">
        <f t="shared" si="47"/>
        <v>44210</v>
      </c>
      <c r="C749" s="9" t="b">
        <f t="shared" si="44"/>
        <v>0</v>
      </c>
      <c r="D749" s="9" t="b">
        <f t="shared" si="45"/>
        <v>0</v>
      </c>
      <c r="E749" s="7">
        <f t="shared" si="46"/>
        <v>44210</v>
      </c>
      <c r="F749" s="48"/>
    </row>
    <row r="750" spans="2:6" x14ac:dyDescent="0.25">
      <c r="B750" s="7">
        <f t="shared" si="47"/>
        <v>44211</v>
      </c>
      <c r="C750" s="9" t="b">
        <f t="shared" si="44"/>
        <v>0</v>
      </c>
      <c r="D750" s="9" t="b">
        <f t="shared" si="45"/>
        <v>0</v>
      </c>
      <c r="E750" s="7">
        <f t="shared" si="46"/>
        <v>44211</v>
      </c>
      <c r="F750" s="48"/>
    </row>
    <row r="751" spans="2:6" x14ac:dyDescent="0.25">
      <c r="B751" s="7">
        <f t="shared" si="47"/>
        <v>44212</v>
      </c>
      <c r="C751" s="9" t="b">
        <f t="shared" si="44"/>
        <v>1</v>
      </c>
      <c r="D751" s="9" t="b">
        <f t="shared" si="45"/>
        <v>0</v>
      </c>
      <c r="E751" s="7" t="b">
        <f t="shared" si="46"/>
        <v>0</v>
      </c>
      <c r="F751" s="48"/>
    </row>
    <row r="752" spans="2:6" x14ac:dyDescent="0.25">
      <c r="B752" s="7">
        <f t="shared" si="47"/>
        <v>44213</v>
      </c>
      <c r="C752" s="9" t="b">
        <f t="shared" si="44"/>
        <v>1</v>
      </c>
      <c r="D752" s="9" t="b">
        <f t="shared" si="45"/>
        <v>0</v>
      </c>
      <c r="E752" s="7" t="b">
        <f t="shared" si="46"/>
        <v>0</v>
      </c>
      <c r="F752" s="48"/>
    </row>
    <row r="753" spans="2:6" x14ac:dyDescent="0.25">
      <c r="B753" s="7">
        <f t="shared" si="47"/>
        <v>44214</v>
      </c>
      <c r="C753" s="9" t="b">
        <f t="shared" si="44"/>
        <v>0</v>
      </c>
      <c r="D753" s="9" t="b">
        <f t="shared" si="45"/>
        <v>0</v>
      </c>
      <c r="E753" s="7">
        <f t="shared" si="46"/>
        <v>44214</v>
      </c>
      <c r="F753" s="48"/>
    </row>
    <row r="754" spans="2:6" x14ac:dyDescent="0.25">
      <c r="B754" s="7">
        <f t="shared" si="47"/>
        <v>44215</v>
      </c>
      <c r="C754" s="9" t="b">
        <f t="shared" si="44"/>
        <v>0</v>
      </c>
      <c r="D754" s="9" t="b">
        <f t="shared" si="45"/>
        <v>0</v>
      </c>
      <c r="E754" s="7">
        <f t="shared" si="46"/>
        <v>44215</v>
      </c>
      <c r="F754" s="48"/>
    </row>
    <row r="755" spans="2:6" x14ac:dyDescent="0.25">
      <c r="B755" s="7">
        <f t="shared" si="47"/>
        <v>44216</v>
      </c>
      <c r="C755" s="9" t="b">
        <f t="shared" si="44"/>
        <v>0</v>
      </c>
      <c r="D755" s="9" t="b">
        <f t="shared" si="45"/>
        <v>0</v>
      </c>
      <c r="E755" s="7">
        <f t="shared" si="46"/>
        <v>44216</v>
      </c>
      <c r="F755" s="48"/>
    </row>
    <row r="756" spans="2:6" x14ac:dyDescent="0.25">
      <c r="B756" s="7">
        <f t="shared" si="47"/>
        <v>44217</v>
      </c>
      <c r="C756" s="9" t="b">
        <f t="shared" si="44"/>
        <v>0</v>
      </c>
      <c r="D756" s="9" t="b">
        <f t="shared" si="45"/>
        <v>0</v>
      </c>
      <c r="E756" s="7">
        <f t="shared" si="46"/>
        <v>44217</v>
      </c>
      <c r="F756" s="48"/>
    </row>
    <row r="757" spans="2:6" x14ac:dyDescent="0.25">
      <c r="B757" s="7">
        <f t="shared" si="47"/>
        <v>44218</v>
      </c>
      <c r="C757" s="9" t="b">
        <f t="shared" si="44"/>
        <v>0</v>
      </c>
      <c r="D757" s="9" t="b">
        <f t="shared" si="45"/>
        <v>0</v>
      </c>
      <c r="E757" s="7">
        <f t="shared" si="46"/>
        <v>44218</v>
      </c>
      <c r="F757" s="48"/>
    </row>
    <row r="758" spans="2:6" x14ac:dyDescent="0.25">
      <c r="B758" s="7">
        <f t="shared" si="47"/>
        <v>44219</v>
      </c>
      <c r="C758" s="9" t="b">
        <f t="shared" si="44"/>
        <v>1</v>
      </c>
      <c r="D758" s="9" t="b">
        <f t="shared" si="45"/>
        <v>0</v>
      </c>
      <c r="E758" s="7" t="b">
        <f t="shared" si="46"/>
        <v>0</v>
      </c>
      <c r="F758" s="48"/>
    </row>
    <row r="759" spans="2:6" x14ac:dyDescent="0.25">
      <c r="B759" s="7">
        <f t="shared" si="47"/>
        <v>44220</v>
      </c>
      <c r="C759" s="9" t="b">
        <f t="shared" si="44"/>
        <v>1</v>
      </c>
      <c r="D759" s="9" t="b">
        <f t="shared" si="45"/>
        <v>0</v>
      </c>
      <c r="E759" s="7" t="b">
        <f t="shared" si="46"/>
        <v>0</v>
      </c>
      <c r="F759" s="48"/>
    </row>
    <row r="760" spans="2:6" x14ac:dyDescent="0.25">
      <c r="B760" s="7">
        <f t="shared" si="47"/>
        <v>44221</v>
      </c>
      <c r="C760" s="9" t="b">
        <f t="shared" si="44"/>
        <v>0</v>
      </c>
      <c r="D760" s="9" t="b">
        <f t="shared" si="45"/>
        <v>0</v>
      </c>
      <c r="E760" s="7">
        <f t="shared" si="46"/>
        <v>44221</v>
      </c>
      <c r="F760" s="48"/>
    </row>
    <row r="761" spans="2:6" x14ac:dyDescent="0.25">
      <c r="B761" s="7">
        <f t="shared" si="47"/>
        <v>44222</v>
      </c>
      <c r="C761" s="9" t="b">
        <f t="shared" si="44"/>
        <v>0</v>
      </c>
      <c r="D761" s="9" t="b">
        <f t="shared" si="45"/>
        <v>0</v>
      </c>
      <c r="E761" s="7">
        <f t="shared" si="46"/>
        <v>44222</v>
      </c>
      <c r="F761" s="48"/>
    </row>
    <row r="762" spans="2:6" x14ac:dyDescent="0.25">
      <c r="B762" s="7">
        <f t="shared" si="47"/>
        <v>44223</v>
      </c>
      <c r="C762" s="9" t="b">
        <f t="shared" si="44"/>
        <v>0</v>
      </c>
      <c r="D762" s="9" t="b">
        <f t="shared" si="45"/>
        <v>0</v>
      </c>
      <c r="E762" s="7">
        <f t="shared" si="46"/>
        <v>44223</v>
      </c>
      <c r="F762" s="48"/>
    </row>
    <row r="763" spans="2:6" x14ac:dyDescent="0.25">
      <c r="B763" s="7">
        <f t="shared" si="47"/>
        <v>44224</v>
      </c>
      <c r="C763" s="9" t="b">
        <f t="shared" si="44"/>
        <v>0</v>
      </c>
      <c r="D763" s="9" t="b">
        <f t="shared" si="45"/>
        <v>0</v>
      </c>
      <c r="E763" s="7">
        <f t="shared" si="46"/>
        <v>44224</v>
      </c>
      <c r="F763" s="48"/>
    </row>
    <row r="764" spans="2:6" x14ac:dyDescent="0.25">
      <c r="B764" s="7">
        <f t="shared" si="47"/>
        <v>44225</v>
      </c>
      <c r="C764" s="9" t="b">
        <f t="shared" si="44"/>
        <v>0</v>
      </c>
      <c r="D764" s="9" t="b">
        <f t="shared" si="45"/>
        <v>0</v>
      </c>
      <c r="E764" s="7">
        <f t="shared" si="46"/>
        <v>44225</v>
      </c>
      <c r="F764" s="48"/>
    </row>
    <row r="765" spans="2:6" x14ac:dyDescent="0.25">
      <c r="B765" s="7">
        <f t="shared" si="47"/>
        <v>44226</v>
      </c>
      <c r="C765" s="9" t="b">
        <f t="shared" si="44"/>
        <v>1</v>
      </c>
      <c r="D765" s="9" t="b">
        <f t="shared" si="45"/>
        <v>0</v>
      </c>
      <c r="E765" s="7" t="b">
        <f t="shared" si="46"/>
        <v>0</v>
      </c>
      <c r="F765" s="48"/>
    </row>
    <row r="766" spans="2:6" x14ac:dyDescent="0.25">
      <c r="B766" s="7">
        <f t="shared" si="47"/>
        <v>44227</v>
      </c>
      <c r="C766" s="9" t="b">
        <f t="shared" si="44"/>
        <v>1</v>
      </c>
      <c r="D766" s="9" t="b">
        <f t="shared" si="45"/>
        <v>0</v>
      </c>
      <c r="E766" s="7" t="b">
        <f t="shared" si="46"/>
        <v>0</v>
      </c>
      <c r="F766" s="48"/>
    </row>
    <row r="767" spans="2:6" x14ac:dyDescent="0.25">
      <c r="B767" s="7">
        <f t="shared" si="47"/>
        <v>44228</v>
      </c>
      <c r="C767" s="9" t="b">
        <f t="shared" si="44"/>
        <v>0</v>
      </c>
      <c r="D767" s="9" t="b">
        <f t="shared" si="45"/>
        <v>0</v>
      </c>
      <c r="E767" s="7">
        <f t="shared" si="46"/>
        <v>44228</v>
      </c>
      <c r="F767" s="48"/>
    </row>
    <row r="768" spans="2:6" x14ac:dyDescent="0.25">
      <c r="B768" s="7">
        <f t="shared" si="47"/>
        <v>44229</v>
      </c>
      <c r="C768" s="9" t="b">
        <f t="shared" si="44"/>
        <v>0</v>
      </c>
      <c r="D768" s="9" t="b">
        <f t="shared" si="45"/>
        <v>0</v>
      </c>
      <c r="E768" s="7">
        <f t="shared" si="46"/>
        <v>44229</v>
      </c>
      <c r="F768" s="48"/>
    </row>
    <row r="769" spans="2:6" x14ac:dyDescent="0.25">
      <c r="B769" s="7">
        <f t="shared" si="47"/>
        <v>44230</v>
      </c>
      <c r="C769" s="9" t="b">
        <f t="shared" si="44"/>
        <v>0</v>
      </c>
      <c r="D769" s="9" t="b">
        <f t="shared" si="45"/>
        <v>0</v>
      </c>
      <c r="E769" s="7">
        <f t="shared" si="46"/>
        <v>44230</v>
      </c>
      <c r="F769" s="48"/>
    </row>
    <row r="770" spans="2:6" x14ac:dyDescent="0.25">
      <c r="B770" s="7">
        <f t="shared" si="47"/>
        <v>44231</v>
      </c>
      <c r="C770" s="9" t="b">
        <f t="shared" si="44"/>
        <v>0</v>
      </c>
      <c r="D770" s="9" t="b">
        <f t="shared" si="45"/>
        <v>0</v>
      </c>
      <c r="E770" s="7">
        <f t="shared" si="46"/>
        <v>44231</v>
      </c>
      <c r="F770" s="48"/>
    </row>
    <row r="771" spans="2:6" x14ac:dyDescent="0.25">
      <c r="B771" s="7">
        <f t="shared" si="47"/>
        <v>44232</v>
      </c>
      <c r="C771" s="9" t="b">
        <f t="shared" si="44"/>
        <v>0</v>
      </c>
      <c r="D771" s="9" t="b">
        <f t="shared" si="45"/>
        <v>0</v>
      </c>
      <c r="E771" s="7">
        <f t="shared" si="46"/>
        <v>44232</v>
      </c>
      <c r="F771" s="48"/>
    </row>
    <row r="772" spans="2:6" x14ac:dyDescent="0.25">
      <c r="B772" s="7">
        <f t="shared" si="47"/>
        <v>44233</v>
      </c>
      <c r="C772" s="9" t="b">
        <f t="shared" si="44"/>
        <v>1</v>
      </c>
      <c r="D772" s="9" t="b">
        <f t="shared" si="45"/>
        <v>0</v>
      </c>
      <c r="E772" s="7" t="b">
        <f t="shared" si="46"/>
        <v>0</v>
      </c>
      <c r="F772" s="48"/>
    </row>
    <row r="773" spans="2:6" x14ac:dyDescent="0.25">
      <c r="B773" s="7">
        <f t="shared" si="47"/>
        <v>44234</v>
      </c>
      <c r="C773" s="9" t="b">
        <f t="shared" ref="C773:C836" si="48">IF(WEEKDAY(B773,2)&gt;5,TRUE,FALSE)</f>
        <v>1</v>
      </c>
      <c r="D773" s="9" t="b">
        <f t="shared" ref="D773:D836" si="49">IF(TYPE(VLOOKUP(B773,Holiday_Dates,1,0))&lt;&gt;1,FALSE,TRUE)</f>
        <v>0</v>
      </c>
      <c r="E773" s="7" t="b">
        <f t="shared" ref="E773:E836" si="50">IF(OR(C773,D773),FALSE,B773)</f>
        <v>0</v>
      </c>
      <c r="F773" s="48"/>
    </row>
    <row r="774" spans="2:6" x14ac:dyDescent="0.25">
      <c r="B774" s="7">
        <f t="shared" ref="B774:B837" si="51">B773+1</f>
        <v>44235</v>
      </c>
      <c r="C774" s="9" t="b">
        <f t="shared" si="48"/>
        <v>0</v>
      </c>
      <c r="D774" s="9" t="b">
        <f t="shared" si="49"/>
        <v>0</v>
      </c>
      <c r="E774" s="7">
        <f t="shared" si="50"/>
        <v>44235</v>
      </c>
      <c r="F774" s="48"/>
    </row>
    <row r="775" spans="2:6" x14ac:dyDescent="0.25">
      <c r="B775" s="7">
        <f t="shared" si="51"/>
        <v>44236</v>
      </c>
      <c r="C775" s="9" t="b">
        <f t="shared" si="48"/>
        <v>0</v>
      </c>
      <c r="D775" s="9" t="b">
        <f t="shared" si="49"/>
        <v>0</v>
      </c>
      <c r="E775" s="7">
        <f t="shared" si="50"/>
        <v>44236</v>
      </c>
      <c r="F775" s="48"/>
    </row>
    <row r="776" spans="2:6" x14ac:dyDescent="0.25">
      <c r="B776" s="7">
        <f t="shared" si="51"/>
        <v>44237</v>
      </c>
      <c r="C776" s="9" t="b">
        <f t="shared" si="48"/>
        <v>0</v>
      </c>
      <c r="D776" s="9" t="b">
        <f t="shared" si="49"/>
        <v>0</v>
      </c>
      <c r="E776" s="7">
        <f t="shared" si="50"/>
        <v>44237</v>
      </c>
      <c r="F776" s="48"/>
    </row>
    <row r="777" spans="2:6" x14ac:dyDescent="0.25">
      <c r="B777" s="7">
        <f t="shared" si="51"/>
        <v>44238</v>
      </c>
      <c r="C777" s="9" t="b">
        <f t="shared" si="48"/>
        <v>0</v>
      </c>
      <c r="D777" s="9" t="b">
        <f t="shared" si="49"/>
        <v>0</v>
      </c>
      <c r="E777" s="7">
        <f t="shared" si="50"/>
        <v>44238</v>
      </c>
      <c r="F777" s="48"/>
    </row>
    <row r="778" spans="2:6" x14ac:dyDescent="0.25">
      <c r="B778" s="7">
        <f t="shared" si="51"/>
        <v>44239</v>
      </c>
      <c r="C778" s="9" t="b">
        <f t="shared" si="48"/>
        <v>0</v>
      </c>
      <c r="D778" s="9" t="b">
        <f t="shared" si="49"/>
        <v>0</v>
      </c>
      <c r="E778" s="7">
        <f t="shared" si="50"/>
        <v>44239</v>
      </c>
      <c r="F778" s="48"/>
    </row>
    <row r="779" spans="2:6" x14ac:dyDescent="0.25">
      <c r="B779" s="7">
        <f t="shared" si="51"/>
        <v>44240</v>
      </c>
      <c r="C779" s="9" t="b">
        <f t="shared" si="48"/>
        <v>1</v>
      </c>
      <c r="D779" s="9" t="b">
        <f t="shared" si="49"/>
        <v>0</v>
      </c>
      <c r="E779" s="7" t="b">
        <f t="shared" si="50"/>
        <v>0</v>
      </c>
      <c r="F779" s="48"/>
    </row>
    <row r="780" spans="2:6" x14ac:dyDescent="0.25">
      <c r="B780" s="7">
        <f t="shared" si="51"/>
        <v>44241</v>
      </c>
      <c r="C780" s="9" t="b">
        <f t="shared" si="48"/>
        <v>1</v>
      </c>
      <c r="D780" s="9" t="b">
        <f t="shared" si="49"/>
        <v>0</v>
      </c>
      <c r="E780" s="7" t="b">
        <f t="shared" si="50"/>
        <v>0</v>
      </c>
      <c r="F780" s="48"/>
    </row>
    <row r="781" spans="2:6" x14ac:dyDescent="0.25">
      <c r="B781" s="7">
        <f t="shared" si="51"/>
        <v>44242</v>
      </c>
      <c r="C781" s="9" t="b">
        <f t="shared" si="48"/>
        <v>0</v>
      </c>
      <c r="D781" s="9" t="b">
        <f t="shared" si="49"/>
        <v>0</v>
      </c>
      <c r="E781" s="7">
        <f t="shared" si="50"/>
        <v>44242</v>
      </c>
      <c r="F781" s="48"/>
    </row>
    <row r="782" spans="2:6" x14ac:dyDescent="0.25">
      <c r="B782" s="7">
        <f t="shared" si="51"/>
        <v>44243</v>
      </c>
      <c r="C782" s="9" t="b">
        <f t="shared" si="48"/>
        <v>0</v>
      </c>
      <c r="D782" s="9" t="b">
        <f t="shared" si="49"/>
        <v>0</v>
      </c>
      <c r="E782" s="7">
        <f t="shared" si="50"/>
        <v>44243</v>
      </c>
      <c r="F782" s="48"/>
    </row>
    <row r="783" spans="2:6" x14ac:dyDescent="0.25">
      <c r="B783" s="7">
        <f t="shared" si="51"/>
        <v>44244</v>
      </c>
      <c r="C783" s="9" t="b">
        <f t="shared" si="48"/>
        <v>0</v>
      </c>
      <c r="D783" s="9" t="b">
        <f t="shared" si="49"/>
        <v>0</v>
      </c>
      <c r="E783" s="7">
        <f t="shared" si="50"/>
        <v>44244</v>
      </c>
      <c r="F783" s="48"/>
    </row>
    <row r="784" spans="2:6" x14ac:dyDescent="0.25">
      <c r="B784" s="7">
        <f t="shared" si="51"/>
        <v>44245</v>
      </c>
      <c r="C784" s="9" t="b">
        <f t="shared" si="48"/>
        <v>0</v>
      </c>
      <c r="D784" s="9" t="b">
        <f t="shared" si="49"/>
        <v>0</v>
      </c>
      <c r="E784" s="7">
        <f t="shared" si="50"/>
        <v>44245</v>
      </c>
      <c r="F784" s="48"/>
    </row>
    <row r="785" spans="2:6" x14ac:dyDescent="0.25">
      <c r="B785" s="7">
        <f t="shared" si="51"/>
        <v>44246</v>
      </c>
      <c r="C785" s="9" t="b">
        <f t="shared" si="48"/>
        <v>0</v>
      </c>
      <c r="D785" s="9" t="b">
        <f t="shared" si="49"/>
        <v>0</v>
      </c>
      <c r="E785" s="7">
        <f t="shared" si="50"/>
        <v>44246</v>
      </c>
      <c r="F785" s="48"/>
    </row>
    <row r="786" spans="2:6" x14ac:dyDescent="0.25">
      <c r="B786" s="7">
        <f t="shared" si="51"/>
        <v>44247</v>
      </c>
      <c r="C786" s="9" t="b">
        <f t="shared" si="48"/>
        <v>1</v>
      </c>
      <c r="D786" s="9" t="b">
        <f t="shared" si="49"/>
        <v>0</v>
      </c>
      <c r="E786" s="7" t="b">
        <f t="shared" si="50"/>
        <v>0</v>
      </c>
      <c r="F786" s="48"/>
    </row>
    <row r="787" spans="2:6" x14ac:dyDescent="0.25">
      <c r="B787" s="7">
        <f t="shared" si="51"/>
        <v>44248</v>
      </c>
      <c r="C787" s="9" t="b">
        <f t="shared" si="48"/>
        <v>1</v>
      </c>
      <c r="D787" s="9" t="b">
        <f t="shared" si="49"/>
        <v>0</v>
      </c>
      <c r="E787" s="7" t="b">
        <f t="shared" si="50"/>
        <v>0</v>
      </c>
      <c r="F787" s="48"/>
    </row>
    <row r="788" spans="2:6" x14ac:dyDescent="0.25">
      <c r="B788" s="7">
        <f t="shared" si="51"/>
        <v>44249</v>
      </c>
      <c r="C788" s="9" t="b">
        <f t="shared" si="48"/>
        <v>0</v>
      </c>
      <c r="D788" s="9" t="b">
        <f t="shared" si="49"/>
        <v>0</v>
      </c>
      <c r="E788" s="7">
        <f t="shared" si="50"/>
        <v>44249</v>
      </c>
      <c r="F788" s="48"/>
    </row>
    <row r="789" spans="2:6" x14ac:dyDescent="0.25">
      <c r="B789" s="7">
        <f t="shared" si="51"/>
        <v>44250</v>
      </c>
      <c r="C789" s="9" t="b">
        <f t="shared" si="48"/>
        <v>0</v>
      </c>
      <c r="D789" s="9" t="b">
        <f t="shared" si="49"/>
        <v>0</v>
      </c>
      <c r="E789" s="7">
        <f t="shared" si="50"/>
        <v>44250</v>
      </c>
      <c r="F789" s="48"/>
    </row>
    <row r="790" spans="2:6" x14ac:dyDescent="0.25">
      <c r="B790" s="7">
        <f t="shared" si="51"/>
        <v>44251</v>
      </c>
      <c r="C790" s="9" t="b">
        <f t="shared" si="48"/>
        <v>0</v>
      </c>
      <c r="D790" s="9" t="b">
        <f t="shared" si="49"/>
        <v>0</v>
      </c>
      <c r="E790" s="7">
        <f t="shared" si="50"/>
        <v>44251</v>
      </c>
      <c r="F790" s="48"/>
    </row>
    <row r="791" spans="2:6" x14ac:dyDescent="0.25">
      <c r="B791" s="7">
        <f t="shared" si="51"/>
        <v>44252</v>
      </c>
      <c r="C791" s="9" t="b">
        <f t="shared" si="48"/>
        <v>0</v>
      </c>
      <c r="D791" s="9" t="b">
        <f t="shared" si="49"/>
        <v>0</v>
      </c>
      <c r="E791" s="7">
        <f t="shared" si="50"/>
        <v>44252</v>
      </c>
      <c r="F791" s="48"/>
    </row>
    <row r="792" spans="2:6" x14ac:dyDescent="0.25">
      <c r="B792" s="7">
        <f t="shared" si="51"/>
        <v>44253</v>
      </c>
      <c r="C792" s="9" t="b">
        <f t="shared" si="48"/>
        <v>0</v>
      </c>
      <c r="D792" s="9" t="b">
        <f t="shared" si="49"/>
        <v>0</v>
      </c>
      <c r="E792" s="7">
        <f t="shared" si="50"/>
        <v>44253</v>
      </c>
      <c r="F792" s="48"/>
    </row>
    <row r="793" spans="2:6" x14ac:dyDescent="0.25">
      <c r="B793" s="7">
        <f t="shared" si="51"/>
        <v>44254</v>
      </c>
      <c r="C793" s="9" t="b">
        <f t="shared" si="48"/>
        <v>1</v>
      </c>
      <c r="D793" s="9" t="b">
        <f t="shared" si="49"/>
        <v>0</v>
      </c>
      <c r="E793" s="7" t="b">
        <f t="shared" si="50"/>
        <v>0</v>
      </c>
      <c r="F793" s="48"/>
    </row>
    <row r="794" spans="2:6" x14ac:dyDescent="0.25">
      <c r="B794" s="7">
        <f t="shared" si="51"/>
        <v>44255</v>
      </c>
      <c r="C794" s="9" t="b">
        <f t="shared" si="48"/>
        <v>1</v>
      </c>
      <c r="D794" s="9" t="b">
        <f t="shared" si="49"/>
        <v>0</v>
      </c>
      <c r="E794" s="7" t="b">
        <f t="shared" si="50"/>
        <v>0</v>
      </c>
      <c r="F794" s="48"/>
    </row>
    <row r="795" spans="2:6" x14ac:dyDescent="0.25">
      <c r="B795" s="7">
        <f t="shared" si="51"/>
        <v>44256</v>
      </c>
      <c r="C795" s="9" t="b">
        <f t="shared" si="48"/>
        <v>0</v>
      </c>
      <c r="D795" s="9" t="b">
        <f t="shared" si="49"/>
        <v>0</v>
      </c>
      <c r="E795" s="7">
        <f t="shared" si="50"/>
        <v>44256</v>
      </c>
      <c r="F795" s="48"/>
    </row>
    <row r="796" spans="2:6" x14ac:dyDescent="0.25">
      <c r="B796" s="7">
        <f t="shared" si="51"/>
        <v>44257</v>
      </c>
      <c r="C796" s="9" t="b">
        <f t="shared" si="48"/>
        <v>0</v>
      </c>
      <c r="D796" s="9" t="b">
        <f t="shared" si="49"/>
        <v>0</v>
      </c>
      <c r="E796" s="7">
        <f t="shared" si="50"/>
        <v>44257</v>
      </c>
      <c r="F796" s="48"/>
    </row>
    <row r="797" spans="2:6" x14ac:dyDescent="0.25">
      <c r="B797" s="7">
        <f t="shared" si="51"/>
        <v>44258</v>
      </c>
      <c r="C797" s="9" t="b">
        <f t="shared" si="48"/>
        <v>0</v>
      </c>
      <c r="D797" s="9" t="b">
        <f t="shared" si="49"/>
        <v>0</v>
      </c>
      <c r="E797" s="7">
        <f t="shared" si="50"/>
        <v>44258</v>
      </c>
      <c r="F797" s="48"/>
    </row>
    <row r="798" spans="2:6" x14ac:dyDescent="0.25">
      <c r="B798" s="7">
        <f t="shared" si="51"/>
        <v>44259</v>
      </c>
      <c r="C798" s="9" t="b">
        <f t="shared" si="48"/>
        <v>0</v>
      </c>
      <c r="D798" s="9" t="b">
        <f t="shared" si="49"/>
        <v>0</v>
      </c>
      <c r="E798" s="7">
        <f t="shared" si="50"/>
        <v>44259</v>
      </c>
      <c r="F798" s="48"/>
    </row>
    <row r="799" spans="2:6" x14ac:dyDescent="0.25">
      <c r="B799" s="7">
        <f t="shared" si="51"/>
        <v>44260</v>
      </c>
      <c r="C799" s="9" t="b">
        <f t="shared" si="48"/>
        <v>0</v>
      </c>
      <c r="D799" s="9" t="b">
        <f t="shared" si="49"/>
        <v>0</v>
      </c>
      <c r="E799" s="7">
        <f t="shared" si="50"/>
        <v>44260</v>
      </c>
      <c r="F799" s="48"/>
    </row>
    <row r="800" spans="2:6" x14ac:dyDescent="0.25">
      <c r="B800" s="7">
        <f t="shared" si="51"/>
        <v>44261</v>
      </c>
      <c r="C800" s="9" t="b">
        <f t="shared" si="48"/>
        <v>1</v>
      </c>
      <c r="D800" s="9" t="b">
        <f t="shared" si="49"/>
        <v>0</v>
      </c>
      <c r="E800" s="7" t="b">
        <f t="shared" si="50"/>
        <v>0</v>
      </c>
      <c r="F800" s="48"/>
    </row>
    <row r="801" spans="2:6" x14ac:dyDescent="0.25">
      <c r="B801" s="7">
        <f t="shared" si="51"/>
        <v>44262</v>
      </c>
      <c r="C801" s="9" t="b">
        <f t="shared" si="48"/>
        <v>1</v>
      </c>
      <c r="D801" s="9" t="b">
        <f t="shared" si="49"/>
        <v>0</v>
      </c>
      <c r="E801" s="7" t="b">
        <f t="shared" si="50"/>
        <v>0</v>
      </c>
      <c r="F801" s="48"/>
    </row>
    <row r="802" spans="2:6" x14ac:dyDescent="0.25">
      <c r="B802" s="7">
        <f t="shared" si="51"/>
        <v>44263</v>
      </c>
      <c r="C802" s="9" t="b">
        <f t="shared" si="48"/>
        <v>0</v>
      </c>
      <c r="D802" s="9" t="b">
        <f t="shared" si="49"/>
        <v>0</v>
      </c>
      <c r="E802" s="7">
        <f t="shared" si="50"/>
        <v>44263</v>
      </c>
      <c r="F802" s="48"/>
    </row>
    <row r="803" spans="2:6" x14ac:dyDescent="0.25">
      <c r="B803" s="7">
        <f t="shared" si="51"/>
        <v>44264</v>
      </c>
      <c r="C803" s="9" t="b">
        <f t="shared" si="48"/>
        <v>0</v>
      </c>
      <c r="D803" s="9" t="b">
        <f t="shared" si="49"/>
        <v>0</v>
      </c>
      <c r="E803" s="7">
        <f t="shared" si="50"/>
        <v>44264</v>
      </c>
      <c r="F803" s="48"/>
    </row>
    <row r="804" spans="2:6" x14ac:dyDescent="0.25">
      <c r="B804" s="7">
        <f t="shared" si="51"/>
        <v>44265</v>
      </c>
      <c r="C804" s="9" t="b">
        <f t="shared" si="48"/>
        <v>0</v>
      </c>
      <c r="D804" s="9" t="b">
        <f t="shared" si="49"/>
        <v>0</v>
      </c>
      <c r="E804" s="7">
        <f t="shared" si="50"/>
        <v>44265</v>
      </c>
      <c r="F804" s="48"/>
    </row>
    <row r="805" spans="2:6" x14ac:dyDescent="0.25">
      <c r="B805" s="7">
        <f t="shared" si="51"/>
        <v>44266</v>
      </c>
      <c r="C805" s="9" t="b">
        <f t="shared" si="48"/>
        <v>0</v>
      </c>
      <c r="D805" s="9" t="b">
        <f t="shared" si="49"/>
        <v>0</v>
      </c>
      <c r="E805" s="7">
        <f t="shared" si="50"/>
        <v>44266</v>
      </c>
      <c r="F805" s="48"/>
    </row>
    <row r="806" spans="2:6" x14ac:dyDescent="0.25">
      <c r="B806" s="7">
        <f t="shared" si="51"/>
        <v>44267</v>
      </c>
      <c r="C806" s="9" t="b">
        <f t="shared" si="48"/>
        <v>0</v>
      </c>
      <c r="D806" s="9" t="b">
        <f t="shared" si="49"/>
        <v>0</v>
      </c>
      <c r="E806" s="7">
        <f t="shared" si="50"/>
        <v>44267</v>
      </c>
      <c r="F806" s="48"/>
    </row>
    <row r="807" spans="2:6" x14ac:dyDescent="0.25">
      <c r="B807" s="7">
        <f t="shared" si="51"/>
        <v>44268</v>
      </c>
      <c r="C807" s="9" t="b">
        <f t="shared" si="48"/>
        <v>1</v>
      </c>
      <c r="D807" s="9" t="b">
        <f t="shared" si="49"/>
        <v>0</v>
      </c>
      <c r="E807" s="7" t="b">
        <f t="shared" si="50"/>
        <v>0</v>
      </c>
      <c r="F807" s="48"/>
    </row>
    <row r="808" spans="2:6" x14ac:dyDescent="0.25">
      <c r="B808" s="7">
        <f t="shared" si="51"/>
        <v>44269</v>
      </c>
      <c r="C808" s="9" t="b">
        <f t="shared" si="48"/>
        <v>1</v>
      </c>
      <c r="D808" s="9" t="b">
        <f t="shared" si="49"/>
        <v>0</v>
      </c>
      <c r="E808" s="7" t="b">
        <f t="shared" si="50"/>
        <v>0</v>
      </c>
      <c r="F808" s="48"/>
    </row>
    <row r="809" spans="2:6" x14ac:dyDescent="0.25">
      <c r="B809" s="7">
        <f t="shared" si="51"/>
        <v>44270</v>
      </c>
      <c r="C809" s="9" t="b">
        <f t="shared" si="48"/>
        <v>0</v>
      </c>
      <c r="D809" s="9" t="b">
        <f t="shared" si="49"/>
        <v>0</v>
      </c>
      <c r="E809" s="7">
        <f t="shared" si="50"/>
        <v>44270</v>
      </c>
      <c r="F809" s="48"/>
    </row>
    <row r="810" spans="2:6" x14ac:dyDescent="0.25">
      <c r="B810" s="7">
        <f t="shared" si="51"/>
        <v>44271</v>
      </c>
      <c r="C810" s="9" t="b">
        <f t="shared" si="48"/>
        <v>0</v>
      </c>
      <c r="D810" s="9" t="b">
        <f t="shared" si="49"/>
        <v>0</v>
      </c>
      <c r="E810" s="7">
        <f t="shared" si="50"/>
        <v>44271</v>
      </c>
      <c r="F810" s="48"/>
    </row>
    <row r="811" spans="2:6" x14ac:dyDescent="0.25">
      <c r="B811" s="7">
        <f t="shared" si="51"/>
        <v>44272</v>
      </c>
      <c r="C811" s="9" t="b">
        <f t="shared" si="48"/>
        <v>0</v>
      </c>
      <c r="D811" s="9" t="b">
        <f t="shared" si="49"/>
        <v>0</v>
      </c>
      <c r="E811" s="7">
        <f t="shared" si="50"/>
        <v>44272</v>
      </c>
      <c r="F811" s="48"/>
    </row>
    <row r="812" spans="2:6" x14ac:dyDescent="0.25">
      <c r="B812" s="7">
        <f t="shared" si="51"/>
        <v>44273</v>
      </c>
      <c r="C812" s="9" t="b">
        <f t="shared" si="48"/>
        <v>0</v>
      </c>
      <c r="D812" s="9" t="b">
        <f t="shared" si="49"/>
        <v>0</v>
      </c>
      <c r="E812" s="7">
        <f t="shared" si="50"/>
        <v>44273</v>
      </c>
      <c r="F812" s="48"/>
    </row>
    <row r="813" spans="2:6" x14ac:dyDescent="0.25">
      <c r="B813" s="7">
        <f t="shared" si="51"/>
        <v>44274</v>
      </c>
      <c r="C813" s="9" t="b">
        <f t="shared" si="48"/>
        <v>0</v>
      </c>
      <c r="D813" s="9" t="b">
        <f t="shared" si="49"/>
        <v>0</v>
      </c>
      <c r="E813" s="7">
        <f t="shared" si="50"/>
        <v>44274</v>
      </c>
      <c r="F813" s="48"/>
    </row>
    <row r="814" spans="2:6" x14ac:dyDescent="0.25">
      <c r="B814" s="7">
        <f t="shared" si="51"/>
        <v>44275</v>
      </c>
      <c r="C814" s="9" t="b">
        <f t="shared" si="48"/>
        <v>1</v>
      </c>
      <c r="D814" s="9" t="b">
        <f t="shared" si="49"/>
        <v>0</v>
      </c>
      <c r="E814" s="7" t="b">
        <f t="shared" si="50"/>
        <v>0</v>
      </c>
      <c r="F814" s="48"/>
    </row>
    <row r="815" spans="2:6" x14ac:dyDescent="0.25">
      <c r="B815" s="7">
        <f t="shared" si="51"/>
        <v>44276</v>
      </c>
      <c r="C815" s="9" t="b">
        <f t="shared" si="48"/>
        <v>1</v>
      </c>
      <c r="D815" s="9" t="b">
        <f t="shared" si="49"/>
        <v>0</v>
      </c>
      <c r="E815" s="7" t="b">
        <f t="shared" si="50"/>
        <v>0</v>
      </c>
      <c r="F815" s="48"/>
    </row>
    <row r="816" spans="2:6" x14ac:dyDescent="0.25">
      <c r="B816" s="7">
        <f t="shared" si="51"/>
        <v>44277</v>
      </c>
      <c r="C816" s="9" t="b">
        <f t="shared" si="48"/>
        <v>0</v>
      </c>
      <c r="D816" s="9" t="b">
        <f t="shared" si="49"/>
        <v>0</v>
      </c>
      <c r="E816" s="7">
        <f t="shared" si="50"/>
        <v>44277</v>
      </c>
      <c r="F816" s="48"/>
    </row>
    <row r="817" spans="2:6" x14ac:dyDescent="0.25">
      <c r="B817" s="7">
        <f t="shared" si="51"/>
        <v>44278</v>
      </c>
      <c r="C817" s="9" t="b">
        <f t="shared" si="48"/>
        <v>0</v>
      </c>
      <c r="D817" s="9" t="b">
        <f t="shared" si="49"/>
        <v>0</v>
      </c>
      <c r="E817" s="7">
        <f t="shared" si="50"/>
        <v>44278</v>
      </c>
      <c r="F817" s="48"/>
    </row>
    <row r="818" spans="2:6" x14ac:dyDescent="0.25">
      <c r="B818" s="7">
        <f t="shared" si="51"/>
        <v>44279</v>
      </c>
      <c r="C818" s="9" t="b">
        <f t="shared" si="48"/>
        <v>0</v>
      </c>
      <c r="D818" s="9" t="b">
        <f t="shared" si="49"/>
        <v>0</v>
      </c>
      <c r="E818" s="7">
        <f t="shared" si="50"/>
        <v>44279</v>
      </c>
      <c r="F818" s="48"/>
    </row>
    <row r="819" spans="2:6" x14ac:dyDescent="0.25">
      <c r="B819" s="7">
        <f t="shared" si="51"/>
        <v>44280</v>
      </c>
      <c r="C819" s="9" t="b">
        <f t="shared" si="48"/>
        <v>0</v>
      </c>
      <c r="D819" s="9" t="b">
        <f t="shared" si="49"/>
        <v>0</v>
      </c>
      <c r="E819" s="7">
        <f t="shared" si="50"/>
        <v>44280</v>
      </c>
      <c r="F819" s="48"/>
    </row>
    <row r="820" spans="2:6" x14ac:dyDescent="0.25">
      <c r="B820" s="7">
        <f t="shared" si="51"/>
        <v>44281</v>
      </c>
      <c r="C820" s="9" t="b">
        <f t="shared" si="48"/>
        <v>0</v>
      </c>
      <c r="D820" s="9" t="b">
        <f t="shared" si="49"/>
        <v>0</v>
      </c>
      <c r="E820" s="7">
        <f t="shared" si="50"/>
        <v>44281</v>
      </c>
      <c r="F820" s="48"/>
    </row>
    <row r="821" spans="2:6" x14ac:dyDescent="0.25">
      <c r="B821" s="7">
        <f t="shared" si="51"/>
        <v>44282</v>
      </c>
      <c r="C821" s="9" t="b">
        <f t="shared" si="48"/>
        <v>1</v>
      </c>
      <c r="D821" s="9" t="b">
        <f t="shared" si="49"/>
        <v>0</v>
      </c>
      <c r="E821" s="7" t="b">
        <f t="shared" si="50"/>
        <v>0</v>
      </c>
      <c r="F821" s="48"/>
    </row>
    <row r="822" spans="2:6" x14ac:dyDescent="0.25">
      <c r="B822" s="7">
        <f t="shared" si="51"/>
        <v>44283</v>
      </c>
      <c r="C822" s="9" t="b">
        <f t="shared" si="48"/>
        <v>1</v>
      </c>
      <c r="D822" s="9" t="b">
        <f t="shared" si="49"/>
        <v>0</v>
      </c>
      <c r="E822" s="7" t="b">
        <f t="shared" si="50"/>
        <v>0</v>
      </c>
      <c r="F822" s="48"/>
    </row>
    <row r="823" spans="2:6" x14ac:dyDescent="0.25">
      <c r="B823" s="7">
        <f t="shared" si="51"/>
        <v>44284</v>
      </c>
      <c r="C823" s="9" t="b">
        <f t="shared" si="48"/>
        <v>0</v>
      </c>
      <c r="D823" s="9" t="b">
        <f t="shared" si="49"/>
        <v>0</v>
      </c>
      <c r="E823" s="7">
        <f t="shared" si="50"/>
        <v>44284</v>
      </c>
      <c r="F823" s="48"/>
    </row>
    <row r="824" spans="2:6" x14ac:dyDescent="0.25">
      <c r="B824" s="7">
        <f t="shared" si="51"/>
        <v>44285</v>
      </c>
      <c r="C824" s="9" t="b">
        <f t="shared" si="48"/>
        <v>0</v>
      </c>
      <c r="D824" s="9" t="b">
        <f t="shared" si="49"/>
        <v>0</v>
      </c>
      <c r="E824" s="7">
        <f t="shared" si="50"/>
        <v>44285</v>
      </c>
      <c r="F824" s="48"/>
    </row>
    <row r="825" spans="2:6" x14ac:dyDescent="0.25">
      <c r="B825" s="7">
        <f t="shared" si="51"/>
        <v>44286</v>
      </c>
      <c r="C825" s="9" t="b">
        <f t="shared" si="48"/>
        <v>0</v>
      </c>
      <c r="D825" s="9" t="b">
        <f t="shared" si="49"/>
        <v>0</v>
      </c>
      <c r="E825" s="7">
        <f t="shared" si="50"/>
        <v>44286</v>
      </c>
      <c r="F825" s="48"/>
    </row>
    <row r="826" spans="2:6" x14ac:dyDescent="0.25">
      <c r="B826" s="7">
        <f t="shared" si="51"/>
        <v>44287</v>
      </c>
      <c r="C826" s="9" t="b">
        <f t="shared" si="48"/>
        <v>0</v>
      </c>
      <c r="D826" s="9" t="b">
        <f t="shared" si="49"/>
        <v>0</v>
      </c>
      <c r="E826" s="7">
        <f t="shared" si="50"/>
        <v>44287</v>
      </c>
      <c r="F826" s="48"/>
    </row>
    <row r="827" spans="2:6" x14ac:dyDescent="0.25">
      <c r="B827" s="7">
        <f t="shared" si="51"/>
        <v>44288</v>
      </c>
      <c r="C827" s="9" t="b">
        <f t="shared" si="48"/>
        <v>0</v>
      </c>
      <c r="D827" s="9" t="b">
        <f t="shared" si="49"/>
        <v>1</v>
      </c>
      <c r="E827" s="7" t="b">
        <f t="shared" si="50"/>
        <v>0</v>
      </c>
      <c r="F827" s="48"/>
    </row>
    <row r="828" spans="2:6" x14ac:dyDescent="0.25">
      <c r="B828" s="7">
        <f t="shared" si="51"/>
        <v>44289</v>
      </c>
      <c r="C828" s="9" t="b">
        <f t="shared" si="48"/>
        <v>1</v>
      </c>
      <c r="D828" s="9" t="b">
        <f t="shared" si="49"/>
        <v>0</v>
      </c>
      <c r="E828" s="7" t="b">
        <f t="shared" si="50"/>
        <v>0</v>
      </c>
      <c r="F828" s="48"/>
    </row>
    <row r="829" spans="2:6" x14ac:dyDescent="0.25">
      <c r="B829" s="7">
        <f t="shared" si="51"/>
        <v>44290</v>
      </c>
      <c r="C829" s="9" t="b">
        <f t="shared" si="48"/>
        <v>1</v>
      </c>
      <c r="D829" s="9" t="b">
        <f t="shared" si="49"/>
        <v>0</v>
      </c>
      <c r="E829" s="7" t="b">
        <f t="shared" si="50"/>
        <v>0</v>
      </c>
      <c r="F829" s="48"/>
    </row>
    <row r="830" spans="2:6" x14ac:dyDescent="0.25">
      <c r="B830" s="7">
        <f t="shared" si="51"/>
        <v>44291</v>
      </c>
      <c r="C830" s="9" t="b">
        <f t="shared" si="48"/>
        <v>0</v>
      </c>
      <c r="D830" s="9" t="b">
        <f t="shared" si="49"/>
        <v>1</v>
      </c>
      <c r="E830" s="7" t="b">
        <f t="shared" si="50"/>
        <v>0</v>
      </c>
      <c r="F830" s="48"/>
    </row>
    <row r="831" spans="2:6" x14ac:dyDescent="0.25">
      <c r="B831" s="7">
        <f t="shared" si="51"/>
        <v>44292</v>
      </c>
      <c r="C831" s="9" t="b">
        <f t="shared" si="48"/>
        <v>0</v>
      </c>
      <c r="D831" s="9" t="b">
        <f t="shared" si="49"/>
        <v>0</v>
      </c>
      <c r="E831" s="7">
        <f t="shared" si="50"/>
        <v>44292</v>
      </c>
      <c r="F831" s="48"/>
    </row>
    <row r="832" spans="2:6" x14ac:dyDescent="0.25">
      <c r="B832" s="7">
        <f t="shared" si="51"/>
        <v>44293</v>
      </c>
      <c r="C832" s="9" t="b">
        <f t="shared" si="48"/>
        <v>0</v>
      </c>
      <c r="D832" s="9" t="b">
        <f t="shared" si="49"/>
        <v>0</v>
      </c>
      <c r="E832" s="7">
        <f t="shared" si="50"/>
        <v>44293</v>
      </c>
      <c r="F832" s="48"/>
    </row>
    <row r="833" spans="2:6" x14ac:dyDescent="0.25">
      <c r="B833" s="7">
        <f t="shared" si="51"/>
        <v>44294</v>
      </c>
      <c r="C833" s="9" t="b">
        <f t="shared" si="48"/>
        <v>0</v>
      </c>
      <c r="D833" s="9" t="b">
        <f t="shared" si="49"/>
        <v>0</v>
      </c>
      <c r="E833" s="7">
        <f t="shared" si="50"/>
        <v>44294</v>
      </c>
      <c r="F833" s="48"/>
    </row>
    <row r="834" spans="2:6" x14ac:dyDescent="0.25">
      <c r="B834" s="7">
        <f t="shared" si="51"/>
        <v>44295</v>
      </c>
      <c r="C834" s="9" t="b">
        <f t="shared" si="48"/>
        <v>0</v>
      </c>
      <c r="D834" s="9" t="b">
        <f t="shared" si="49"/>
        <v>0</v>
      </c>
      <c r="E834" s="7">
        <f t="shared" si="50"/>
        <v>44295</v>
      </c>
      <c r="F834" s="48"/>
    </row>
    <row r="835" spans="2:6" x14ac:dyDescent="0.25">
      <c r="B835" s="7">
        <f t="shared" si="51"/>
        <v>44296</v>
      </c>
      <c r="C835" s="9" t="b">
        <f t="shared" si="48"/>
        <v>1</v>
      </c>
      <c r="D835" s="9" t="b">
        <f t="shared" si="49"/>
        <v>0</v>
      </c>
      <c r="E835" s="7" t="b">
        <f t="shared" si="50"/>
        <v>0</v>
      </c>
      <c r="F835" s="48"/>
    </row>
    <row r="836" spans="2:6" x14ac:dyDescent="0.25">
      <c r="B836" s="7">
        <f t="shared" si="51"/>
        <v>44297</v>
      </c>
      <c r="C836" s="9" t="b">
        <f t="shared" si="48"/>
        <v>1</v>
      </c>
      <c r="D836" s="9" t="b">
        <f t="shared" si="49"/>
        <v>0</v>
      </c>
      <c r="E836" s="7" t="b">
        <f t="shared" si="50"/>
        <v>0</v>
      </c>
      <c r="F836" s="48"/>
    </row>
    <row r="837" spans="2:6" x14ac:dyDescent="0.25">
      <c r="B837" s="7">
        <f t="shared" si="51"/>
        <v>44298</v>
      </c>
      <c r="C837" s="9" t="b">
        <f t="shared" ref="C837:C900" si="52">IF(WEEKDAY(B837,2)&gt;5,TRUE,FALSE)</f>
        <v>0</v>
      </c>
      <c r="D837" s="9" t="b">
        <f t="shared" ref="D837:D900" si="53">IF(TYPE(VLOOKUP(B837,Holiday_Dates,1,0))&lt;&gt;1,FALSE,TRUE)</f>
        <v>0</v>
      </c>
      <c r="E837" s="7">
        <f t="shared" ref="E837:E900" si="54">IF(OR(C837,D837),FALSE,B837)</f>
        <v>44298</v>
      </c>
      <c r="F837" s="48"/>
    </row>
    <row r="838" spans="2:6" x14ac:dyDescent="0.25">
      <c r="B838" s="7">
        <f t="shared" ref="B838:B901" si="55">B837+1</f>
        <v>44299</v>
      </c>
      <c r="C838" s="9" t="b">
        <f t="shared" si="52"/>
        <v>0</v>
      </c>
      <c r="D838" s="9" t="b">
        <f t="shared" si="53"/>
        <v>0</v>
      </c>
      <c r="E838" s="7">
        <f t="shared" si="54"/>
        <v>44299</v>
      </c>
      <c r="F838" s="48"/>
    </row>
    <row r="839" spans="2:6" x14ac:dyDescent="0.25">
      <c r="B839" s="7">
        <f t="shared" si="55"/>
        <v>44300</v>
      </c>
      <c r="C839" s="9" t="b">
        <f t="shared" si="52"/>
        <v>0</v>
      </c>
      <c r="D839" s="9" t="b">
        <f t="shared" si="53"/>
        <v>0</v>
      </c>
      <c r="E839" s="7">
        <f t="shared" si="54"/>
        <v>44300</v>
      </c>
      <c r="F839" s="48"/>
    </row>
    <row r="840" spans="2:6" x14ac:dyDescent="0.25">
      <c r="B840" s="7">
        <f t="shared" si="55"/>
        <v>44301</v>
      </c>
      <c r="C840" s="9" t="b">
        <f t="shared" si="52"/>
        <v>0</v>
      </c>
      <c r="D840" s="9" t="b">
        <f t="shared" si="53"/>
        <v>0</v>
      </c>
      <c r="E840" s="7">
        <f t="shared" si="54"/>
        <v>44301</v>
      </c>
      <c r="F840" s="48"/>
    </row>
    <row r="841" spans="2:6" x14ac:dyDescent="0.25">
      <c r="B841" s="7">
        <f t="shared" si="55"/>
        <v>44302</v>
      </c>
      <c r="C841" s="9" t="b">
        <f t="shared" si="52"/>
        <v>0</v>
      </c>
      <c r="D841" s="9" t="b">
        <f t="shared" si="53"/>
        <v>0</v>
      </c>
      <c r="E841" s="7">
        <f t="shared" si="54"/>
        <v>44302</v>
      </c>
      <c r="F841" s="48"/>
    </row>
    <row r="842" spans="2:6" x14ac:dyDescent="0.25">
      <c r="B842" s="7">
        <f t="shared" si="55"/>
        <v>44303</v>
      </c>
      <c r="C842" s="9" t="b">
        <f t="shared" si="52"/>
        <v>1</v>
      </c>
      <c r="D842" s="9" t="b">
        <f t="shared" si="53"/>
        <v>0</v>
      </c>
      <c r="E842" s="7" t="b">
        <f t="shared" si="54"/>
        <v>0</v>
      </c>
      <c r="F842" s="48"/>
    </row>
    <row r="843" spans="2:6" x14ac:dyDescent="0.25">
      <c r="B843" s="7">
        <f t="shared" si="55"/>
        <v>44304</v>
      </c>
      <c r="C843" s="9" t="b">
        <f t="shared" si="52"/>
        <v>1</v>
      </c>
      <c r="D843" s="9" t="b">
        <f t="shared" si="53"/>
        <v>0</v>
      </c>
      <c r="E843" s="7" t="b">
        <f t="shared" si="54"/>
        <v>0</v>
      </c>
      <c r="F843" s="48"/>
    </row>
    <row r="844" spans="2:6" x14ac:dyDescent="0.25">
      <c r="B844" s="7">
        <f t="shared" si="55"/>
        <v>44305</v>
      </c>
      <c r="C844" s="9" t="b">
        <f t="shared" si="52"/>
        <v>0</v>
      </c>
      <c r="D844" s="9" t="b">
        <f t="shared" si="53"/>
        <v>0</v>
      </c>
      <c r="E844" s="7">
        <f t="shared" si="54"/>
        <v>44305</v>
      </c>
      <c r="F844" s="48"/>
    </row>
    <row r="845" spans="2:6" x14ac:dyDescent="0.25">
      <c r="B845" s="7">
        <f t="shared" si="55"/>
        <v>44306</v>
      </c>
      <c r="C845" s="9" t="b">
        <f t="shared" si="52"/>
        <v>0</v>
      </c>
      <c r="D845" s="9" t="b">
        <f t="shared" si="53"/>
        <v>0</v>
      </c>
      <c r="E845" s="7">
        <f t="shared" si="54"/>
        <v>44306</v>
      </c>
      <c r="F845" s="48"/>
    </row>
    <row r="846" spans="2:6" x14ac:dyDescent="0.25">
      <c r="B846" s="7">
        <f t="shared" si="55"/>
        <v>44307</v>
      </c>
      <c r="C846" s="9" t="b">
        <f t="shared" si="52"/>
        <v>0</v>
      </c>
      <c r="D846" s="9" t="b">
        <f t="shared" si="53"/>
        <v>0</v>
      </c>
      <c r="E846" s="7">
        <f t="shared" si="54"/>
        <v>44307</v>
      </c>
      <c r="F846" s="48"/>
    </row>
    <row r="847" spans="2:6" x14ac:dyDescent="0.25">
      <c r="B847" s="7">
        <f t="shared" si="55"/>
        <v>44308</v>
      </c>
      <c r="C847" s="9" t="b">
        <f t="shared" si="52"/>
        <v>0</v>
      </c>
      <c r="D847" s="9" t="b">
        <f t="shared" si="53"/>
        <v>0</v>
      </c>
      <c r="E847" s="7">
        <f t="shared" si="54"/>
        <v>44308</v>
      </c>
      <c r="F847" s="48"/>
    </row>
    <row r="848" spans="2:6" x14ac:dyDescent="0.25">
      <c r="B848" s="7">
        <f t="shared" si="55"/>
        <v>44309</v>
      </c>
      <c r="C848" s="9" t="b">
        <f t="shared" si="52"/>
        <v>0</v>
      </c>
      <c r="D848" s="9" t="b">
        <f t="shared" si="53"/>
        <v>0</v>
      </c>
      <c r="E848" s="7">
        <f t="shared" si="54"/>
        <v>44309</v>
      </c>
      <c r="F848" s="48"/>
    </row>
    <row r="849" spans="2:6" x14ac:dyDescent="0.25">
      <c r="B849" s="7">
        <f t="shared" si="55"/>
        <v>44310</v>
      </c>
      <c r="C849" s="9" t="b">
        <f t="shared" si="52"/>
        <v>1</v>
      </c>
      <c r="D849" s="9" t="b">
        <f t="shared" si="53"/>
        <v>0</v>
      </c>
      <c r="E849" s="7" t="b">
        <f t="shared" si="54"/>
        <v>0</v>
      </c>
      <c r="F849" s="48"/>
    </row>
    <row r="850" spans="2:6" x14ac:dyDescent="0.25">
      <c r="B850" s="7">
        <f t="shared" si="55"/>
        <v>44311</v>
      </c>
      <c r="C850" s="9" t="b">
        <f t="shared" si="52"/>
        <v>1</v>
      </c>
      <c r="D850" s="9" t="b">
        <f t="shared" si="53"/>
        <v>0</v>
      </c>
      <c r="E850" s="7" t="b">
        <f t="shared" si="54"/>
        <v>0</v>
      </c>
      <c r="F850" s="48"/>
    </row>
    <row r="851" spans="2:6" x14ac:dyDescent="0.25">
      <c r="B851" s="7">
        <f t="shared" si="55"/>
        <v>44312</v>
      </c>
      <c r="C851" s="9" t="b">
        <f t="shared" si="52"/>
        <v>0</v>
      </c>
      <c r="D851" s="9" t="b">
        <f t="shared" si="53"/>
        <v>0</v>
      </c>
      <c r="E851" s="7">
        <f t="shared" si="54"/>
        <v>44312</v>
      </c>
      <c r="F851" s="48"/>
    </row>
    <row r="852" spans="2:6" x14ac:dyDescent="0.25">
      <c r="B852" s="7">
        <f t="shared" si="55"/>
        <v>44313</v>
      </c>
      <c r="C852" s="9" t="b">
        <f t="shared" si="52"/>
        <v>0</v>
      </c>
      <c r="D852" s="9" t="b">
        <f t="shared" si="53"/>
        <v>0</v>
      </c>
      <c r="E852" s="7">
        <f t="shared" si="54"/>
        <v>44313</v>
      </c>
      <c r="F852" s="48"/>
    </row>
    <row r="853" spans="2:6" x14ac:dyDescent="0.25">
      <c r="B853" s="7">
        <f t="shared" si="55"/>
        <v>44314</v>
      </c>
      <c r="C853" s="9" t="b">
        <f t="shared" si="52"/>
        <v>0</v>
      </c>
      <c r="D853" s="9" t="b">
        <f t="shared" si="53"/>
        <v>0</v>
      </c>
      <c r="E853" s="7">
        <f t="shared" si="54"/>
        <v>44314</v>
      </c>
      <c r="F853" s="48"/>
    </row>
    <row r="854" spans="2:6" x14ac:dyDescent="0.25">
      <c r="B854" s="7">
        <f t="shared" si="55"/>
        <v>44315</v>
      </c>
      <c r="C854" s="9" t="b">
        <f t="shared" si="52"/>
        <v>0</v>
      </c>
      <c r="D854" s="9" t="b">
        <f t="shared" si="53"/>
        <v>0</v>
      </c>
      <c r="E854" s="7">
        <f t="shared" si="54"/>
        <v>44315</v>
      </c>
      <c r="F854" s="48"/>
    </row>
    <row r="855" spans="2:6" x14ac:dyDescent="0.25">
      <c r="B855" s="7">
        <f t="shared" si="55"/>
        <v>44316</v>
      </c>
      <c r="C855" s="9" t="b">
        <f t="shared" si="52"/>
        <v>0</v>
      </c>
      <c r="D855" s="9" t="b">
        <f t="shared" si="53"/>
        <v>0</v>
      </c>
      <c r="E855" s="7">
        <f t="shared" si="54"/>
        <v>44316</v>
      </c>
      <c r="F855" s="48"/>
    </row>
    <row r="856" spans="2:6" x14ac:dyDescent="0.25">
      <c r="B856" s="7">
        <f t="shared" si="55"/>
        <v>44317</v>
      </c>
      <c r="C856" s="9" t="b">
        <f t="shared" si="52"/>
        <v>1</v>
      </c>
      <c r="D856" s="9" t="b">
        <f t="shared" si="53"/>
        <v>1</v>
      </c>
      <c r="E856" s="7" t="b">
        <f t="shared" si="54"/>
        <v>0</v>
      </c>
      <c r="F856" s="48"/>
    </row>
    <row r="857" spans="2:6" x14ac:dyDescent="0.25">
      <c r="B857" s="7">
        <f t="shared" si="55"/>
        <v>44318</v>
      </c>
      <c r="C857" s="9" t="b">
        <f t="shared" si="52"/>
        <v>1</v>
      </c>
      <c r="D857" s="9" t="b">
        <f t="shared" si="53"/>
        <v>0</v>
      </c>
      <c r="E857" s="7" t="b">
        <f t="shared" si="54"/>
        <v>0</v>
      </c>
      <c r="F857" s="48"/>
    </row>
    <row r="858" spans="2:6" x14ac:dyDescent="0.25">
      <c r="B858" s="7">
        <f t="shared" si="55"/>
        <v>44319</v>
      </c>
      <c r="C858" s="9" t="b">
        <f t="shared" si="52"/>
        <v>0</v>
      </c>
      <c r="D858" s="9" t="b">
        <f t="shared" si="53"/>
        <v>0</v>
      </c>
      <c r="E858" s="7">
        <f t="shared" si="54"/>
        <v>44319</v>
      </c>
      <c r="F858" s="48"/>
    </row>
    <row r="859" spans="2:6" x14ac:dyDescent="0.25">
      <c r="B859" s="7">
        <f t="shared" si="55"/>
        <v>44320</v>
      </c>
      <c r="C859" s="9" t="b">
        <f t="shared" si="52"/>
        <v>0</v>
      </c>
      <c r="D859" s="9" t="b">
        <f t="shared" si="53"/>
        <v>0</v>
      </c>
      <c r="E859" s="7">
        <f t="shared" si="54"/>
        <v>44320</v>
      </c>
      <c r="F859" s="48"/>
    </row>
    <row r="860" spans="2:6" x14ac:dyDescent="0.25">
      <c r="B860" s="7">
        <f t="shared" si="55"/>
        <v>44321</v>
      </c>
      <c r="C860" s="9" t="b">
        <f t="shared" si="52"/>
        <v>0</v>
      </c>
      <c r="D860" s="9" t="b">
        <f t="shared" si="53"/>
        <v>0</v>
      </c>
      <c r="E860" s="7">
        <f t="shared" si="54"/>
        <v>44321</v>
      </c>
      <c r="F860" s="48"/>
    </row>
    <row r="861" spans="2:6" x14ac:dyDescent="0.25">
      <c r="B861" s="7">
        <f t="shared" si="55"/>
        <v>44322</v>
      </c>
      <c r="C861" s="9" t="b">
        <f t="shared" si="52"/>
        <v>0</v>
      </c>
      <c r="D861" s="9" t="b">
        <f t="shared" si="53"/>
        <v>0</v>
      </c>
      <c r="E861" s="7">
        <f t="shared" si="54"/>
        <v>44322</v>
      </c>
      <c r="F861" s="48"/>
    </row>
    <row r="862" spans="2:6" x14ac:dyDescent="0.25">
      <c r="B862" s="7">
        <f t="shared" si="55"/>
        <v>44323</v>
      </c>
      <c r="C862" s="9" t="b">
        <f t="shared" si="52"/>
        <v>0</v>
      </c>
      <c r="D862" s="9" t="b">
        <f t="shared" si="53"/>
        <v>0</v>
      </c>
      <c r="E862" s="7">
        <f t="shared" si="54"/>
        <v>44323</v>
      </c>
      <c r="F862" s="48"/>
    </row>
    <row r="863" spans="2:6" x14ac:dyDescent="0.25">
      <c r="B863" s="7">
        <f t="shared" si="55"/>
        <v>44324</v>
      </c>
      <c r="C863" s="9" t="b">
        <f t="shared" si="52"/>
        <v>1</v>
      </c>
      <c r="D863" s="9" t="b">
        <f t="shared" si="53"/>
        <v>0</v>
      </c>
      <c r="E863" s="7" t="b">
        <f t="shared" si="54"/>
        <v>0</v>
      </c>
      <c r="F863" s="48"/>
    </row>
    <row r="864" spans="2:6" x14ac:dyDescent="0.25">
      <c r="B864" s="7">
        <f t="shared" si="55"/>
        <v>44325</v>
      </c>
      <c r="C864" s="9" t="b">
        <f t="shared" si="52"/>
        <v>1</v>
      </c>
      <c r="D864" s="9" t="b">
        <f t="shared" si="53"/>
        <v>0</v>
      </c>
      <c r="E864" s="7" t="b">
        <f t="shared" si="54"/>
        <v>0</v>
      </c>
      <c r="F864" s="48"/>
    </row>
    <row r="865" spans="2:6" x14ac:dyDescent="0.25">
      <c r="B865" s="7">
        <f t="shared" si="55"/>
        <v>44326</v>
      </c>
      <c r="C865" s="9" t="b">
        <f t="shared" si="52"/>
        <v>0</v>
      </c>
      <c r="D865" s="9" t="b">
        <f t="shared" si="53"/>
        <v>0</v>
      </c>
      <c r="E865" s="7">
        <f t="shared" si="54"/>
        <v>44326</v>
      </c>
      <c r="F865" s="48"/>
    </row>
    <row r="866" spans="2:6" x14ac:dyDescent="0.25">
      <c r="B866" s="7">
        <f t="shared" si="55"/>
        <v>44327</v>
      </c>
      <c r="C866" s="9" t="b">
        <f t="shared" si="52"/>
        <v>0</v>
      </c>
      <c r="D866" s="9" t="b">
        <f t="shared" si="53"/>
        <v>0</v>
      </c>
      <c r="E866" s="7">
        <f t="shared" si="54"/>
        <v>44327</v>
      </c>
      <c r="F866" s="48"/>
    </row>
    <row r="867" spans="2:6" x14ac:dyDescent="0.25">
      <c r="B867" s="7">
        <f t="shared" si="55"/>
        <v>44328</v>
      </c>
      <c r="C867" s="9" t="b">
        <f t="shared" si="52"/>
        <v>0</v>
      </c>
      <c r="D867" s="9" t="b">
        <f t="shared" si="53"/>
        <v>0</v>
      </c>
      <c r="E867" s="7">
        <f t="shared" si="54"/>
        <v>44328</v>
      </c>
      <c r="F867" s="48"/>
    </row>
    <row r="868" spans="2:6" x14ac:dyDescent="0.25">
      <c r="B868" s="7">
        <f t="shared" si="55"/>
        <v>44329</v>
      </c>
      <c r="C868" s="9" t="b">
        <f t="shared" si="52"/>
        <v>0</v>
      </c>
      <c r="D868" s="9" t="b">
        <f t="shared" si="53"/>
        <v>0</v>
      </c>
      <c r="E868" s="7">
        <f t="shared" si="54"/>
        <v>44329</v>
      </c>
      <c r="F868" s="48"/>
    </row>
    <row r="869" spans="2:6" x14ac:dyDescent="0.25">
      <c r="B869" s="7">
        <f t="shared" si="55"/>
        <v>44330</v>
      </c>
      <c r="C869" s="9" t="b">
        <f t="shared" si="52"/>
        <v>0</v>
      </c>
      <c r="D869" s="9" t="b">
        <f t="shared" si="53"/>
        <v>0</v>
      </c>
      <c r="E869" s="7">
        <f t="shared" si="54"/>
        <v>44330</v>
      </c>
      <c r="F869" s="48"/>
    </row>
    <row r="870" spans="2:6" x14ac:dyDescent="0.25">
      <c r="B870" s="7">
        <f t="shared" si="55"/>
        <v>44331</v>
      </c>
      <c r="C870" s="9" t="b">
        <f t="shared" si="52"/>
        <v>1</v>
      </c>
      <c r="D870" s="9" t="b">
        <f t="shared" si="53"/>
        <v>0</v>
      </c>
      <c r="E870" s="7" t="b">
        <f t="shared" si="54"/>
        <v>0</v>
      </c>
      <c r="F870" s="48"/>
    </row>
    <row r="871" spans="2:6" x14ac:dyDescent="0.25">
      <c r="B871" s="7">
        <f t="shared" si="55"/>
        <v>44332</v>
      </c>
      <c r="C871" s="9" t="b">
        <f t="shared" si="52"/>
        <v>1</v>
      </c>
      <c r="D871" s="9" t="b">
        <f t="shared" si="53"/>
        <v>0</v>
      </c>
      <c r="E871" s="7" t="b">
        <f t="shared" si="54"/>
        <v>0</v>
      </c>
      <c r="F871" s="48"/>
    </row>
    <row r="872" spans="2:6" x14ac:dyDescent="0.25">
      <c r="B872" s="7">
        <f t="shared" si="55"/>
        <v>44333</v>
      </c>
      <c r="C872" s="9" t="b">
        <f t="shared" si="52"/>
        <v>0</v>
      </c>
      <c r="D872" s="9" t="b">
        <f t="shared" si="53"/>
        <v>0</v>
      </c>
      <c r="E872" s="7">
        <f t="shared" si="54"/>
        <v>44333</v>
      </c>
      <c r="F872" s="48"/>
    </row>
    <row r="873" spans="2:6" x14ac:dyDescent="0.25">
      <c r="B873" s="7">
        <f t="shared" si="55"/>
        <v>44334</v>
      </c>
      <c r="C873" s="9" t="b">
        <f t="shared" si="52"/>
        <v>0</v>
      </c>
      <c r="D873" s="9" t="b">
        <f t="shared" si="53"/>
        <v>0</v>
      </c>
      <c r="E873" s="7">
        <f t="shared" si="54"/>
        <v>44334</v>
      </c>
      <c r="F873" s="48"/>
    </row>
    <row r="874" spans="2:6" x14ac:dyDescent="0.25">
      <c r="B874" s="7">
        <f t="shared" si="55"/>
        <v>44335</v>
      </c>
      <c r="C874" s="9" t="b">
        <f t="shared" si="52"/>
        <v>0</v>
      </c>
      <c r="D874" s="9" t="b">
        <f t="shared" si="53"/>
        <v>0</v>
      </c>
      <c r="E874" s="7">
        <f t="shared" si="54"/>
        <v>44335</v>
      </c>
      <c r="F874" s="48"/>
    </row>
    <row r="875" spans="2:6" x14ac:dyDescent="0.25">
      <c r="B875" s="7">
        <f t="shared" si="55"/>
        <v>44336</v>
      </c>
      <c r="C875" s="9" t="b">
        <f t="shared" si="52"/>
        <v>0</v>
      </c>
      <c r="D875" s="9" t="b">
        <f t="shared" si="53"/>
        <v>0</v>
      </c>
      <c r="E875" s="7">
        <f t="shared" si="54"/>
        <v>44336</v>
      </c>
      <c r="F875" s="48"/>
    </row>
    <row r="876" spans="2:6" x14ac:dyDescent="0.25">
      <c r="B876" s="7">
        <f t="shared" si="55"/>
        <v>44337</v>
      </c>
      <c r="C876" s="9" t="b">
        <f t="shared" si="52"/>
        <v>0</v>
      </c>
      <c r="D876" s="9" t="b">
        <f t="shared" si="53"/>
        <v>0</v>
      </c>
      <c r="E876" s="7">
        <f t="shared" si="54"/>
        <v>44337</v>
      </c>
      <c r="F876" s="48"/>
    </row>
    <row r="877" spans="2:6" x14ac:dyDescent="0.25">
      <c r="B877" s="7">
        <f t="shared" si="55"/>
        <v>44338</v>
      </c>
      <c r="C877" s="9" t="b">
        <f t="shared" si="52"/>
        <v>1</v>
      </c>
      <c r="D877" s="9" t="b">
        <f t="shared" si="53"/>
        <v>0</v>
      </c>
      <c r="E877" s="7" t="b">
        <f t="shared" si="54"/>
        <v>0</v>
      </c>
      <c r="F877" s="48"/>
    </row>
    <row r="878" spans="2:6" x14ac:dyDescent="0.25">
      <c r="B878" s="7">
        <f t="shared" si="55"/>
        <v>44339</v>
      </c>
      <c r="C878" s="9" t="b">
        <f t="shared" si="52"/>
        <v>1</v>
      </c>
      <c r="D878" s="9" t="b">
        <f t="shared" si="53"/>
        <v>0</v>
      </c>
      <c r="E878" s="7" t="b">
        <f t="shared" si="54"/>
        <v>0</v>
      </c>
      <c r="F878" s="48"/>
    </row>
    <row r="879" spans="2:6" x14ac:dyDescent="0.25">
      <c r="B879" s="7">
        <f t="shared" si="55"/>
        <v>44340</v>
      </c>
      <c r="C879" s="9" t="b">
        <f t="shared" si="52"/>
        <v>0</v>
      </c>
      <c r="D879" s="9" t="b">
        <f t="shared" si="53"/>
        <v>0</v>
      </c>
      <c r="E879" s="7">
        <f t="shared" si="54"/>
        <v>44340</v>
      </c>
      <c r="F879" s="48"/>
    </row>
    <row r="880" spans="2:6" x14ac:dyDescent="0.25">
      <c r="B880" s="7">
        <f t="shared" si="55"/>
        <v>44341</v>
      </c>
      <c r="C880" s="9" t="b">
        <f t="shared" si="52"/>
        <v>0</v>
      </c>
      <c r="D880" s="9" t="b">
        <f t="shared" si="53"/>
        <v>0</v>
      </c>
      <c r="E880" s="7">
        <f t="shared" si="54"/>
        <v>44341</v>
      </c>
      <c r="F880" s="48"/>
    </row>
    <row r="881" spans="2:6" x14ac:dyDescent="0.25">
      <c r="B881" s="7">
        <f t="shared" si="55"/>
        <v>44342</v>
      </c>
      <c r="C881" s="9" t="b">
        <f t="shared" si="52"/>
        <v>0</v>
      </c>
      <c r="D881" s="9" t="b">
        <f t="shared" si="53"/>
        <v>0</v>
      </c>
      <c r="E881" s="7">
        <f t="shared" si="54"/>
        <v>44342</v>
      </c>
      <c r="F881" s="48"/>
    </row>
    <row r="882" spans="2:6" x14ac:dyDescent="0.25">
      <c r="B882" s="7">
        <f t="shared" si="55"/>
        <v>44343</v>
      </c>
      <c r="C882" s="9" t="b">
        <f t="shared" si="52"/>
        <v>0</v>
      </c>
      <c r="D882" s="9" t="b">
        <f t="shared" si="53"/>
        <v>0</v>
      </c>
      <c r="E882" s="7">
        <f t="shared" si="54"/>
        <v>44343</v>
      </c>
      <c r="F882" s="48"/>
    </row>
    <row r="883" spans="2:6" x14ac:dyDescent="0.25">
      <c r="B883" s="7">
        <f t="shared" si="55"/>
        <v>44344</v>
      </c>
      <c r="C883" s="9" t="b">
        <f t="shared" si="52"/>
        <v>0</v>
      </c>
      <c r="D883" s="9" t="b">
        <f t="shared" si="53"/>
        <v>0</v>
      </c>
      <c r="E883" s="7">
        <f t="shared" si="54"/>
        <v>44344</v>
      </c>
      <c r="F883" s="48"/>
    </row>
    <row r="884" spans="2:6" x14ac:dyDescent="0.25">
      <c r="B884" s="7">
        <f t="shared" si="55"/>
        <v>44345</v>
      </c>
      <c r="C884" s="9" t="b">
        <f t="shared" si="52"/>
        <v>1</v>
      </c>
      <c r="D884" s="9" t="b">
        <f t="shared" si="53"/>
        <v>0</v>
      </c>
      <c r="E884" s="7" t="b">
        <f t="shared" si="54"/>
        <v>0</v>
      </c>
      <c r="F884" s="48"/>
    </row>
    <row r="885" spans="2:6" x14ac:dyDescent="0.25">
      <c r="B885" s="7">
        <f t="shared" si="55"/>
        <v>44346</v>
      </c>
      <c r="C885" s="9" t="b">
        <f t="shared" si="52"/>
        <v>1</v>
      </c>
      <c r="D885" s="9" t="b">
        <f t="shared" si="53"/>
        <v>0</v>
      </c>
      <c r="E885" s="7" t="b">
        <f t="shared" si="54"/>
        <v>0</v>
      </c>
      <c r="F885" s="48"/>
    </row>
    <row r="886" spans="2:6" x14ac:dyDescent="0.25">
      <c r="B886" s="7">
        <f t="shared" si="55"/>
        <v>44347</v>
      </c>
      <c r="C886" s="9" t="b">
        <f t="shared" si="52"/>
        <v>0</v>
      </c>
      <c r="D886" s="9" t="b">
        <f t="shared" si="53"/>
        <v>0</v>
      </c>
      <c r="E886" s="7">
        <f t="shared" si="54"/>
        <v>44347</v>
      </c>
      <c r="F886" s="48"/>
    </row>
    <row r="887" spans="2:6" x14ac:dyDescent="0.25">
      <c r="B887" s="7">
        <f t="shared" si="55"/>
        <v>44348</v>
      </c>
      <c r="C887" s="9" t="b">
        <f t="shared" si="52"/>
        <v>0</v>
      </c>
      <c r="D887" s="9" t="b">
        <f t="shared" si="53"/>
        <v>0</v>
      </c>
      <c r="E887" s="7">
        <f t="shared" si="54"/>
        <v>44348</v>
      </c>
      <c r="F887" s="48"/>
    </row>
    <row r="888" spans="2:6" x14ac:dyDescent="0.25">
      <c r="B888" s="7">
        <f t="shared" si="55"/>
        <v>44349</v>
      </c>
      <c r="C888" s="9" t="b">
        <f t="shared" si="52"/>
        <v>0</v>
      </c>
      <c r="D888" s="9" t="b">
        <f t="shared" si="53"/>
        <v>0</v>
      </c>
      <c r="E888" s="7">
        <f t="shared" si="54"/>
        <v>44349</v>
      </c>
      <c r="F888" s="48"/>
    </row>
    <row r="889" spans="2:6" x14ac:dyDescent="0.25">
      <c r="B889" s="7">
        <f t="shared" si="55"/>
        <v>44350</v>
      </c>
      <c r="C889" s="9" t="b">
        <f t="shared" si="52"/>
        <v>0</v>
      </c>
      <c r="D889" s="9" t="b">
        <f t="shared" si="53"/>
        <v>0</v>
      </c>
      <c r="E889" s="7">
        <f t="shared" si="54"/>
        <v>44350</v>
      </c>
      <c r="F889" s="48"/>
    </row>
    <row r="890" spans="2:6" x14ac:dyDescent="0.25">
      <c r="B890" s="7">
        <f t="shared" si="55"/>
        <v>44351</v>
      </c>
      <c r="C890" s="9" t="b">
        <f t="shared" si="52"/>
        <v>0</v>
      </c>
      <c r="D890" s="9" t="b">
        <f t="shared" si="53"/>
        <v>0</v>
      </c>
      <c r="E890" s="7">
        <f t="shared" si="54"/>
        <v>44351</v>
      </c>
      <c r="F890" s="48"/>
    </row>
    <row r="891" spans="2:6" x14ac:dyDescent="0.25">
      <c r="B891" s="7">
        <f t="shared" si="55"/>
        <v>44352</v>
      </c>
      <c r="C891" s="9" t="b">
        <f t="shared" si="52"/>
        <v>1</v>
      </c>
      <c r="D891" s="9" t="b">
        <f t="shared" si="53"/>
        <v>0</v>
      </c>
      <c r="E891" s="7" t="b">
        <f t="shared" si="54"/>
        <v>0</v>
      </c>
      <c r="F891" s="48"/>
    </row>
    <row r="892" spans="2:6" x14ac:dyDescent="0.25">
      <c r="B892" s="7">
        <f t="shared" si="55"/>
        <v>44353</v>
      </c>
      <c r="C892" s="9" t="b">
        <f t="shared" si="52"/>
        <v>1</v>
      </c>
      <c r="D892" s="9" t="b">
        <f t="shared" si="53"/>
        <v>0</v>
      </c>
      <c r="E892" s="7" t="b">
        <f t="shared" si="54"/>
        <v>0</v>
      </c>
      <c r="F892" s="48"/>
    </row>
    <row r="893" spans="2:6" x14ac:dyDescent="0.25">
      <c r="B893" s="7">
        <f t="shared" si="55"/>
        <v>44354</v>
      </c>
      <c r="C893" s="9" t="b">
        <f t="shared" si="52"/>
        <v>0</v>
      </c>
      <c r="D893" s="9" t="b">
        <f t="shared" si="53"/>
        <v>0</v>
      </c>
      <c r="E893" s="7">
        <f t="shared" si="54"/>
        <v>44354</v>
      </c>
      <c r="F893" s="48"/>
    </row>
    <row r="894" spans="2:6" x14ac:dyDescent="0.25">
      <c r="B894" s="7">
        <f t="shared" si="55"/>
        <v>44355</v>
      </c>
      <c r="C894" s="9" t="b">
        <f t="shared" si="52"/>
        <v>0</v>
      </c>
      <c r="D894" s="9" t="b">
        <f t="shared" si="53"/>
        <v>0</v>
      </c>
      <c r="E894" s="7">
        <f t="shared" si="54"/>
        <v>44355</v>
      </c>
      <c r="F894" s="48"/>
    </row>
    <row r="895" spans="2:6" x14ac:dyDescent="0.25">
      <c r="B895" s="7">
        <f t="shared" si="55"/>
        <v>44356</v>
      </c>
      <c r="C895" s="9" t="b">
        <f t="shared" si="52"/>
        <v>0</v>
      </c>
      <c r="D895" s="9" t="b">
        <f t="shared" si="53"/>
        <v>0</v>
      </c>
      <c r="E895" s="7">
        <f t="shared" si="54"/>
        <v>44356</v>
      </c>
      <c r="F895" s="48"/>
    </row>
    <row r="896" spans="2:6" x14ac:dyDescent="0.25">
      <c r="B896" s="7">
        <f t="shared" si="55"/>
        <v>44357</v>
      </c>
      <c r="C896" s="9" t="b">
        <f t="shared" si="52"/>
        <v>0</v>
      </c>
      <c r="D896" s="9" t="b">
        <f t="shared" si="53"/>
        <v>0</v>
      </c>
      <c r="E896" s="7">
        <f t="shared" si="54"/>
        <v>44357</v>
      </c>
      <c r="F896" s="48"/>
    </row>
    <row r="897" spans="2:6" x14ac:dyDescent="0.25">
      <c r="B897" s="7">
        <f t="shared" si="55"/>
        <v>44358</v>
      </c>
      <c r="C897" s="9" t="b">
        <f t="shared" si="52"/>
        <v>0</v>
      </c>
      <c r="D897" s="9" t="b">
        <f t="shared" si="53"/>
        <v>0</v>
      </c>
      <c r="E897" s="7">
        <f t="shared" si="54"/>
        <v>44358</v>
      </c>
      <c r="F897" s="48"/>
    </row>
    <row r="898" spans="2:6" x14ac:dyDescent="0.25">
      <c r="B898" s="7">
        <f t="shared" si="55"/>
        <v>44359</v>
      </c>
      <c r="C898" s="9" t="b">
        <f t="shared" si="52"/>
        <v>1</v>
      </c>
      <c r="D898" s="9" t="b">
        <f t="shared" si="53"/>
        <v>0</v>
      </c>
      <c r="E898" s="7" t="b">
        <f t="shared" si="54"/>
        <v>0</v>
      </c>
      <c r="F898" s="48"/>
    </row>
    <row r="899" spans="2:6" x14ac:dyDescent="0.25">
      <c r="B899" s="7">
        <f t="shared" si="55"/>
        <v>44360</v>
      </c>
      <c r="C899" s="9" t="b">
        <f t="shared" si="52"/>
        <v>1</v>
      </c>
      <c r="D899" s="9" t="b">
        <f t="shared" si="53"/>
        <v>0</v>
      </c>
      <c r="E899" s="7" t="b">
        <f t="shared" si="54"/>
        <v>0</v>
      </c>
      <c r="F899" s="48"/>
    </row>
    <row r="900" spans="2:6" x14ac:dyDescent="0.25">
      <c r="B900" s="7">
        <f t="shared" si="55"/>
        <v>44361</v>
      </c>
      <c r="C900" s="9" t="b">
        <f t="shared" si="52"/>
        <v>0</v>
      </c>
      <c r="D900" s="9" t="b">
        <f t="shared" si="53"/>
        <v>0</v>
      </c>
      <c r="E900" s="7">
        <f t="shared" si="54"/>
        <v>44361</v>
      </c>
      <c r="F900" s="48"/>
    </row>
    <row r="901" spans="2:6" x14ac:dyDescent="0.25">
      <c r="B901" s="7">
        <f t="shared" si="55"/>
        <v>44362</v>
      </c>
      <c r="C901" s="9" t="b">
        <f t="shared" ref="C901:C964" si="56">IF(WEEKDAY(B901,2)&gt;5,TRUE,FALSE)</f>
        <v>0</v>
      </c>
      <c r="D901" s="9" t="b">
        <f t="shared" ref="D901:D964" si="57">IF(TYPE(VLOOKUP(B901,Holiday_Dates,1,0))&lt;&gt;1,FALSE,TRUE)</f>
        <v>0</v>
      </c>
      <c r="E901" s="7">
        <f t="shared" ref="E901:E964" si="58">IF(OR(C901,D901),FALSE,B901)</f>
        <v>44362</v>
      </c>
      <c r="F901" s="48"/>
    </row>
    <row r="902" spans="2:6" x14ac:dyDescent="0.25">
      <c r="B902" s="7">
        <f t="shared" ref="B902:B965" si="59">B901+1</f>
        <v>44363</v>
      </c>
      <c r="C902" s="9" t="b">
        <f t="shared" si="56"/>
        <v>0</v>
      </c>
      <c r="D902" s="9" t="b">
        <f t="shared" si="57"/>
        <v>0</v>
      </c>
      <c r="E902" s="7">
        <f t="shared" si="58"/>
        <v>44363</v>
      </c>
      <c r="F902" s="48"/>
    </row>
    <row r="903" spans="2:6" x14ac:dyDescent="0.25">
      <c r="B903" s="7">
        <f t="shared" si="59"/>
        <v>44364</v>
      </c>
      <c r="C903" s="9" t="b">
        <f t="shared" si="56"/>
        <v>0</v>
      </c>
      <c r="D903" s="9" t="b">
        <f t="shared" si="57"/>
        <v>0</v>
      </c>
      <c r="E903" s="7">
        <f t="shared" si="58"/>
        <v>44364</v>
      </c>
      <c r="F903" s="48"/>
    </row>
    <row r="904" spans="2:6" x14ac:dyDescent="0.25">
      <c r="B904" s="7">
        <f t="shared" si="59"/>
        <v>44365</v>
      </c>
      <c r="C904" s="9" t="b">
        <f t="shared" si="56"/>
        <v>0</v>
      </c>
      <c r="D904" s="9" t="b">
        <f t="shared" si="57"/>
        <v>0</v>
      </c>
      <c r="E904" s="7">
        <f t="shared" si="58"/>
        <v>44365</v>
      </c>
      <c r="F904" s="48"/>
    </row>
    <row r="905" spans="2:6" x14ac:dyDescent="0.25">
      <c r="B905" s="7">
        <f t="shared" si="59"/>
        <v>44366</v>
      </c>
      <c r="C905" s="9" t="b">
        <f t="shared" si="56"/>
        <v>1</v>
      </c>
      <c r="D905" s="9" t="b">
        <f t="shared" si="57"/>
        <v>0</v>
      </c>
      <c r="E905" s="7" t="b">
        <f t="shared" si="58"/>
        <v>0</v>
      </c>
      <c r="F905" s="48"/>
    </row>
    <row r="906" spans="2:6" x14ac:dyDescent="0.25">
      <c r="B906" s="7">
        <f t="shared" si="59"/>
        <v>44367</v>
      </c>
      <c r="C906" s="9" t="b">
        <f t="shared" si="56"/>
        <v>1</v>
      </c>
      <c r="D906" s="9" t="b">
        <f t="shared" si="57"/>
        <v>0</v>
      </c>
      <c r="E906" s="7" t="b">
        <f t="shared" si="58"/>
        <v>0</v>
      </c>
      <c r="F906" s="48"/>
    </row>
    <row r="907" spans="2:6" x14ac:dyDescent="0.25">
      <c r="B907" s="7">
        <f t="shared" si="59"/>
        <v>44368</v>
      </c>
      <c r="C907" s="9" t="b">
        <f t="shared" si="56"/>
        <v>0</v>
      </c>
      <c r="D907" s="9" t="b">
        <f t="shared" si="57"/>
        <v>0</v>
      </c>
      <c r="E907" s="7">
        <f t="shared" si="58"/>
        <v>44368</v>
      </c>
      <c r="F907" s="48"/>
    </row>
    <row r="908" spans="2:6" x14ac:dyDescent="0.25">
      <c r="B908" s="7">
        <f t="shared" si="59"/>
        <v>44369</v>
      </c>
      <c r="C908" s="9" t="b">
        <f t="shared" si="56"/>
        <v>0</v>
      </c>
      <c r="D908" s="9" t="b">
        <f t="shared" si="57"/>
        <v>0</v>
      </c>
      <c r="E908" s="7">
        <f t="shared" si="58"/>
        <v>44369</v>
      </c>
      <c r="F908" s="48"/>
    </row>
    <row r="909" spans="2:6" x14ac:dyDescent="0.25">
      <c r="B909" s="7">
        <f t="shared" si="59"/>
        <v>44370</v>
      </c>
      <c r="C909" s="9" t="b">
        <f t="shared" si="56"/>
        <v>0</v>
      </c>
      <c r="D909" s="9" t="b">
        <f t="shared" si="57"/>
        <v>0</v>
      </c>
      <c r="E909" s="7">
        <f t="shared" si="58"/>
        <v>44370</v>
      </c>
      <c r="F909" s="48"/>
    </row>
    <row r="910" spans="2:6" x14ac:dyDescent="0.25">
      <c r="B910" s="7">
        <f t="shared" si="59"/>
        <v>44371</v>
      </c>
      <c r="C910" s="9" t="b">
        <f t="shared" si="56"/>
        <v>0</v>
      </c>
      <c r="D910" s="9" t="b">
        <f t="shared" si="57"/>
        <v>0</v>
      </c>
      <c r="E910" s="7">
        <f t="shared" si="58"/>
        <v>44371</v>
      </c>
      <c r="F910" s="48"/>
    </row>
    <row r="911" spans="2:6" x14ac:dyDescent="0.25">
      <c r="B911" s="7">
        <f t="shared" si="59"/>
        <v>44372</v>
      </c>
      <c r="C911" s="9" t="b">
        <f t="shared" si="56"/>
        <v>0</v>
      </c>
      <c r="D911" s="9" t="b">
        <f t="shared" si="57"/>
        <v>0</v>
      </c>
      <c r="E911" s="7">
        <f t="shared" si="58"/>
        <v>44372</v>
      </c>
      <c r="F911" s="48"/>
    </row>
    <row r="912" spans="2:6" x14ac:dyDescent="0.25">
      <c r="B912" s="7">
        <f t="shared" si="59"/>
        <v>44373</v>
      </c>
      <c r="C912" s="9" t="b">
        <f t="shared" si="56"/>
        <v>1</v>
      </c>
      <c r="D912" s="9" t="b">
        <f t="shared" si="57"/>
        <v>0</v>
      </c>
      <c r="E912" s="7" t="b">
        <f t="shared" si="58"/>
        <v>0</v>
      </c>
      <c r="F912" s="48"/>
    </row>
    <row r="913" spans="2:6" x14ac:dyDescent="0.25">
      <c r="B913" s="7">
        <f t="shared" si="59"/>
        <v>44374</v>
      </c>
      <c r="C913" s="9" t="b">
        <f t="shared" si="56"/>
        <v>1</v>
      </c>
      <c r="D913" s="9" t="b">
        <f t="shared" si="57"/>
        <v>0</v>
      </c>
      <c r="E913" s="7" t="b">
        <f t="shared" si="58"/>
        <v>0</v>
      </c>
      <c r="F913" s="48"/>
    </row>
    <row r="914" spans="2:6" x14ac:dyDescent="0.25">
      <c r="B914" s="7">
        <f t="shared" si="59"/>
        <v>44375</v>
      </c>
      <c r="C914" s="9" t="b">
        <f t="shared" si="56"/>
        <v>0</v>
      </c>
      <c r="D914" s="9" t="b">
        <f t="shared" si="57"/>
        <v>0</v>
      </c>
      <c r="E914" s="7">
        <f t="shared" si="58"/>
        <v>44375</v>
      </c>
      <c r="F914" s="48"/>
    </row>
    <row r="915" spans="2:6" x14ac:dyDescent="0.25">
      <c r="B915" s="7">
        <f t="shared" si="59"/>
        <v>44376</v>
      </c>
      <c r="C915" s="9" t="b">
        <f t="shared" si="56"/>
        <v>0</v>
      </c>
      <c r="D915" s="9" t="b">
        <f t="shared" si="57"/>
        <v>0</v>
      </c>
      <c r="E915" s="7">
        <f t="shared" si="58"/>
        <v>44376</v>
      </c>
      <c r="F915" s="48"/>
    </row>
    <row r="916" spans="2:6" x14ac:dyDescent="0.25">
      <c r="B916" s="7">
        <f t="shared" si="59"/>
        <v>44377</v>
      </c>
      <c r="C916" s="9" t="b">
        <f t="shared" si="56"/>
        <v>0</v>
      </c>
      <c r="D916" s="9" t="b">
        <f t="shared" si="57"/>
        <v>0</v>
      </c>
      <c r="E916" s="7">
        <f t="shared" si="58"/>
        <v>44377</v>
      </c>
      <c r="F916" s="48"/>
    </row>
    <row r="917" spans="2:6" x14ac:dyDescent="0.25">
      <c r="B917" s="7">
        <f t="shared" si="59"/>
        <v>44378</v>
      </c>
      <c r="C917" s="9" t="b">
        <f t="shared" si="56"/>
        <v>0</v>
      </c>
      <c r="D917" s="9" t="b">
        <f t="shared" si="57"/>
        <v>0</v>
      </c>
      <c r="E917" s="7">
        <f t="shared" si="58"/>
        <v>44378</v>
      </c>
      <c r="F917" s="48"/>
    </row>
    <row r="918" spans="2:6" x14ac:dyDescent="0.25">
      <c r="B918" s="7">
        <f t="shared" si="59"/>
        <v>44379</v>
      </c>
      <c r="C918" s="9" t="b">
        <f t="shared" si="56"/>
        <v>0</v>
      </c>
      <c r="D918" s="9" t="b">
        <f t="shared" si="57"/>
        <v>0</v>
      </c>
      <c r="E918" s="7">
        <f t="shared" si="58"/>
        <v>44379</v>
      </c>
      <c r="F918" s="48"/>
    </row>
    <row r="919" spans="2:6" x14ac:dyDescent="0.25">
      <c r="B919" s="7">
        <f t="shared" si="59"/>
        <v>44380</v>
      </c>
      <c r="C919" s="9" t="b">
        <f t="shared" si="56"/>
        <v>1</v>
      </c>
      <c r="D919" s="9" t="b">
        <f t="shared" si="57"/>
        <v>0</v>
      </c>
      <c r="E919" s="7" t="b">
        <f t="shared" si="58"/>
        <v>0</v>
      </c>
      <c r="F919" s="48"/>
    </row>
    <row r="920" spans="2:6" x14ac:dyDescent="0.25">
      <c r="B920" s="7">
        <f t="shared" si="59"/>
        <v>44381</v>
      </c>
      <c r="C920" s="9" t="b">
        <f t="shared" si="56"/>
        <v>1</v>
      </c>
      <c r="D920" s="9" t="b">
        <f t="shared" si="57"/>
        <v>0</v>
      </c>
      <c r="E920" s="7" t="b">
        <f t="shared" si="58"/>
        <v>0</v>
      </c>
      <c r="F920" s="48"/>
    </row>
    <row r="921" spans="2:6" x14ac:dyDescent="0.25">
      <c r="B921" s="7">
        <f t="shared" si="59"/>
        <v>44382</v>
      </c>
      <c r="C921" s="9" t="b">
        <f t="shared" si="56"/>
        <v>0</v>
      </c>
      <c r="D921" s="9" t="b">
        <f t="shared" si="57"/>
        <v>0</v>
      </c>
      <c r="E921" s="7">
        <f t="shared" si="58"/>
        <v>44382</v>
      </c>
      <c r="F921" s="48"/>
    </row>
    <row r="922" spans="2:6" x14ac:dyDescent="0.25">
      <c r="B922" s="7">
        <f t="shared" si="59"/>
        <v>44383</v>
      </c>
      <c r="C922" s="9" t="b">
        <f t="shared" si="56"/>
        <v>0</v>
      </c>
      <c r="D922" s="9" t="b">
        <f t="shared" si="57"/>
        <v>0</v>
      </c>
      <c r="E922" s="7">
        <f t="shared" si="58"/>
        <v>44383</v>
      </c>
      <c r="F922" s="48"/>
    </row>
    <row r="923" spans="2:6" x14ac:dyDescent="0.25">
      <c r="B923" s="7">
        <f t="shared" si="59"/>
        <v>44384</v>
      </c>
      <c r="C923" s="9" t="b">
        <f t="shared" si="56"/>
        <v>0</v>
      </c>
      <c r="D923" s="9" t="b">
        <f t="shared" si="57"/>
        <v>0</v>
      </c>
      <c r="E923" s="7">
        <f t="shared" si="58"/>
        <v>44384</v>
      </c>
      <c r="F923" s="48"/>
    </row>
    <row r="924" spans="2:6" x14ac:dyDescent="0.25">
      <c r="B924" s="7">
        <f t="shared" si="59"/>
        <v>44385</v>
      </c>
      <c r="C924" s="9" t="b">
        <f t="shared" si="56"/>
        <v>0</v>
      </c>
      <c r="D924" s="9" t="b">
        <f t="shared" si="57"/>
        <v>0</v>
      </c>
      <c r="E924" s="7">
        <f t="shared" si="58"/>
        <v>44385</v>
      </c>
      <c r="F924" s="48"/>
    </row>
    <row r="925" spans="2:6" x14ac:dyDescent="0.25">
      <c r="B925" s="7">
        <f t="shared" si="59"/>
        <v>44386</v>
      </c>
      <c r="C925" s="9" t="b">
        <f t="shared" si="56"/>
        <v>0</v>
      </c>
      <c r="D925" s="9" t="b">
        <f t="shared" si="57"/>
        <v>0</v>
      </c>
      <c r="E925" s="7">
        <f t="shared" si="58"/>
        <v>44386</v>
      </c>
      <c r="F925" s="48"/>
    </row>
    <row r="926" spans="2:6" x14ac:dyDescent="0.25">
      <c r="B926" s="7">
        <f t="shared" si="59"/>
        <v>44387</v>
      </c>
      <c r="C926" s="9" t="b">
        <f t="shared" si="56"/>
        <v>1</v>
      </c>
      <c r="D926" s="9" t="b">
        <f t="shared" si="57"/>
        <v>0</v>
      </c>
      <c r="E926" s="7" t="b">
        <f t="shared" si="58"/>
        <v>0</v>
      </c>
      <c r="F926" s="48"/>
    </row>
    <row r="927" spans="2:6" x14ac:dyDescent="0.25">
      <c r="B927" s="7">
        <f t="shared" si="59"/>
        <v>44388</v>
      </c>
      <c r="C927" s="9" t="b">
        <f t="shared" si="56"/>
        <v>1</v>
      </c>
      <c r="D927" s="9" t="b">
        <f t="shared" si="57"/>
        <v>0</v>
      </c>
      <c r="E927" s="7" t="b">
        <f t="shared" si="58"/>
        <v>0</v>
      </c>
      <c r="F927" s="48"/>
    </row>
    <row r="928" spans="2:6" x14ac:dyDescent="0.25">
      <c r="B928" s="7">
        <f t="shared" si="59"/>
        <v>44389</v>
      </c>
      <c r="C928" s="9" t="b">
        <f t="shared" si="56"/>
        <v>0</v>
      </c>
      <c r="D928" s="9" t="b">
        <f t="shared" si="57"/>
        <v>0</v>
      </c>
      <c r="E928" s="7">
        <f t="shared" si="58"/>
        <v>44389</v>
      </c>
      <c r="F928" s="48"/>
    </row>
    <row r="929" spans="2:6" x14ac:dyDescent="0.25">
      <c r="B929" s="7">
        <f t="shared" si="59"/>
        <v>44390</v>
      </c>
      <c r="C929" s="9" t="b">
        <f t="shared" si="56"/>
        <v>0</v>
      </c>
      <c r="D929" s="9" t="b">
        <f t="shared" si="57"/>
        <v>0</v>
      </c>
      <c r="E929" s="7">
        <f t="shared" si="58"/>
        <v>44390</v>
      </c>
      <c r="F929" s="48"/>
    </row>
    <row r="930" spans="2:6" x14ac:dyDescent="0.25">
      <c r="B930" s="7">
        <f t="shared" si="59"/>
        <v>44391</v>
      </c>
      <c r="C930" s="9" t="b">
        <f t="shared" si="56"/>
        <v>0</v>
      </c>
      <c r="D930" s="9" t="b">
        <f t="shared" si="57"/>
        <v>0</v>
      </c>
      <c r="E930" s="7">
        <f t="shared" si="58"/>
        <v>44391</v>
      </c>
      <c r="F930" s="48"/>
    </row>
    <row r="931" spans="2:6" x14ac:dyDescent="0.25">
      <c r="B931" s="7">
        <f t="shared" si="59"/>
        <v>44392</v>
      </c>
      <c r="C931" s="9" t="b">
        <f t="shared" si="56"/>
        <v>0</v>
      </c>
      <c r="D931" s="9" t="b">
        <f t="shared" si="57"/>
        <v>0</v>
      </c>
      <c r="E931" s="7">
        <f t="shared" si="58"/>
        <v>44392</v>
      </c>
      <c r="F931" s="48"/>
    </row>
    <row r="932" spans="2:6" x14ac:dyDescent="0.25">
      <c r="B932" s="7">
        <f t="shared" si="59"/>
        <v>44393</v>
      </c>
      <c r="C932" s="9" t="b">
        <f t="shared" si="56"/>
        <v>0</v>
      </c>
      <c r="D932" s="9" t="b">
        <f t="shared" si="57"/>
        <v>0</v>
      </c>
      <c r="E932" s="7">
        <f t="shared" si="58"/>
        <v>44393</v>
      </c>
      <c r="F932" s="48"/>
    </row>
    <row r="933" spans="2:6" x14ac:dyDescent="0.25">
      <c r="B933" s="7">
        <f t="shared" si="59"/>
        <v>44394</v>
      </c>
      <c r="C933" s="9" t="b">
        <f t="shared" si="56"/>
        <v>1</v>
      </c>
      <c r="D933" s="9" t="b">
        <f t="shared" si="57"/>
        <v>0</v>
      </c>
      <c r="E933" s="7" t="b">
        <f t="shared" si="58"/>
        <v>0</v>
      </c>
      <c r="F933" s="48"/>
    </row>
    <row r="934" spans="2:6" x14ac:dyDescent="0.25">
      <c r="B934" s="7">
        <f t="shared" si="59"/>
        <v>44395</v>
      </c>
      <c r="C934" s="9" t="b">
        <f t="shared" si="56"/>
        <v>1</v>
      </c>
      <c r="D934" s="9" t="b">
        <f t="shared" si="57"/>
        <v>0</v>
      </c>
      <c r="E934" s="7" t="b">
        <f t="shared" si="58"/>
        <v>0</v>
      </c>
      <c r="F934" s="48"/>
    </row>
    <row r="935" spans="2:6" x14ac:dyDescent="0.25">
      <c r="B935" s="7">
        <f t="shared" si="59"/>
        <v>44396</v>
      </c>
      <c r="C935" s="9" t="b">
        <f t="shared" si="56"/>
        <v>0</v>
      </c>
      <c r="D935" s="9" t="b">
        <f t="shared" si="57"/>
        <v>0</v>
      </c>
      <c r="E935" s="7">
        <f t="shared" si="58"/>
        <v>44396</v>
      </c>
      <c r="F935" s="48"/>
    </row>
    <row r="936" spans="2:6" x14ac:dyDescent="0.25">
      <c r="B936" s="7">
        <f t="shared" si="59"/>
        <v>44397</v>
      </c>
      <c r="C936" s="9" t="b">
        <f t="shared" si="56"/>
        <v>0</v>
      </c>
      <c r="D936" s="9" t="b">
        <f t="shared" si="57"/>
        <v>0</v>
      </c>
      <c r="E936" s="7">
        <f t="shared" si="58"/>
        <v>44397</v>
      </c>
      <c r="F936" s="48"/>
    </row>
    <row r="937" spans="2:6" x14ac:dyDescent="0.25">
      <c r="B937" s="7">
        <f t="shared" si="59"/>
        <v>44398</v>
      </c>
      <c r="C937" s="9" t="b">
        <f t="shared" si="56"/>
        <v>0</v>
      </c>
      <c r="D937" s="9" t="b">
        <f t="shared" si="57"/>
        <v>0</v>
      </c>
      <c r="E937" s="7">
        <f t="shared" si="58"/>
        <v>44398</v>
      </c>
      <c r="F937" s="48"/>
    </row>
    <row r="938" spans="2:6" x14ac:dyDescent="0.25">
      <c r="B938" s="7">
        <f t="shared" si="59"/>
        <v>44399</v>
      </c>
      <c r="C938" s="9" t="b">
        <f t="shared" si="56"/>
        <v>0</v>
      </c>
      <c r="D938" s="9" t="b">
        <f t="shared" si="57"/>
        <v>0</v>
      </c>
      <c r="E938" s="7">
        <f t="shared" si="58"/>
        <v>44399</v>
      </c>
      <c r="F938" s="48"/>
    </row>
    <row r="939" spans="2:6" x14ac:dyDescent="0.25">
      <c r="B939" s="7">
        <f t="shared" si="59"/>
        <v>44400</v>
      </c>
      <c r="C939" s="9" t="b">
        <f t="shared" si="56"/>
        <v>0</v>
      </c>
      <c r="D939" s="9" t="b">
        <f t="shared" si="57"/>
        <v>0</v>
      </c>
      <c r="E939" s="7">
        <f t="shared" si="58"/>
        <v>44400</v>
      </c>
      <c r="F939" s="48"/>
    </row>
    <row r="940" spans="2:6" x14ac:dyDescent="0.25">
      <c r="B940" s="7">
        <f t="shared" si="59"/>
        <v>44401</v>
      </c>
      <c r="C940" s="9" t="b">
        <f t="shared" si="56"/>
        <v>1</v>
      </c>
      <c r="D940" s="9" t="b">
        <f t="shared" si="57"/>
        <v>0</v>
      </c>
      <c r="E940" s="7" t="b">
        <f t="shared" si="58"/>
        <v>0</v>
      </c>
      <c r="F940" s="48"/>
    </row>
    <row r="941" spans="2:6" x14ac:dyDescent="0.25">
      <c r="B941" s="7">
        <f t="shared" si="59"/>
        <v>44402</v>
      </c>
      <c r="C941" s="9" t="b">
        <f t="shared" si="56"/>
        <v>1</v>
      </c>
      <c r="D941" s="9" t="b">
        <f t="shared" si="57"/>
        <v>0</v>
      </c>
      <c r="E941" s="7" t="b">
        <f t="shared" si="58"/>
        <v>0</v>
      </c>
      <c r="F941" s="48"/>
    </row>
    <row r="942" spans="2:6" x14ac:dyDescent="0.25">
      <c r="B942" s="7">
        <f t="shared" si="59"/>
        <v>44403</v>
      </c>
      <c r="C942" s="9" t="b">
        <f t="shared" si="56"/>
        <v>0</v>
      </c>
      <c r="D942" s="9" t="b">
        <f t="shared" si="57"/>
        <v>0</v>
      </c>
      <c r="E942" s="7">
        <f t="shared" si="58"/>
        <v>44403</v>
      </c>
      <c r="F942" s="48"/>
    </row>
    <row r="943" spans="2:6" x14ac:dyDescent="0.25">
      <c r="B943" s="7">
        <f t="shared" si="59"/>
        <v>44404</v>
      </c>
      <c r="C943" s="9" t="b">
        <f t="shared" si="56"/>
        <v>0</v>
      </c>
      <c r="D943" s="9" t="b">
        <f t="shared" si="57"/>
        <v>0</v>
      </c>
      <c r="E943" s="7">
        <f t="shared" si="58"/>
        <v>44404</v>
      </c>
      <c r="F943" s="48"/>
    </row>
    <row r="944" spans="2:6" x14ac:dyDescent="0.25">
      <c r="B944" s="7">
        <f t="shared" si="59"/>
        <v>44405</v>
      </c>
      <c r="C944" s="9" t="b">
        <f t="shared" si="56"/>
        <v>0</v>
      </c>
      <c r="D944" s="9" t="b">
        <f t="shared" si="57"/>
        <v>0</v>
      </c>
      <c r="E944" s="7">
        <f t="shared" si="58"/>
        <v>44405</v>
      </c>
      <c r="F944" s="48"/>
    </row>
    <row r="945" spans="2:6" x14ac:dyDescent="0.25">
      <c r="B945" s="7">
        <f t="shared" si="59"/>
        <v>44406</v>
      </c>
      <c r="C945" s="9" t="b">
        <f t="shared" si="56"/>
        <v>0</v>
      </c>
      <c r="D945" s="9" t="b">
        <f t="shared" si="57"/>
        <v>0</v>
      </c>
      <c r="E945" s="7">
        <f t="shared" si="58"/>
        <v>44406</v>
      </c>
      <c r="F945" s="48"/>
    </row>
    <row r="946" spans="2:6" x14ac:dyDescent="0.25">
      <c r="B946" s="7">
        <f t="shared" si="59"/>
        <v>44407</v>
      </c>
      <c r="C946" s="9" t="b">
        <f t="shared" si="56"/>
        <v>0</v>
      </c>
      <c r="D946" s="9" t="b">
        <f t="shared" si="57"/>
        <v>0</v>
      </c>
      <c r="E946" s="7">
        <f t="shared" si="58"/>
        <v>44407</v>
      </c>
      <c r="F946" s="48"/>
    </row>
    <row r="947" spans="2:6" x14ac:dyDescent="0.25">
      <c r="B947" s="7">
        <f t="shared" si="59"/>
        <v>44408</v>
      </c>
      <c r="C947" s="9" t="b">
        <f t="shared" si="56"/>
        <v>1</v>
      </c>
      <c r="D947" s="9" t="b">
        <f t="shared" si="57"/>
        <v>0</v>
      </c>
      <c r="E947" s="7" t="b">
        <f t="shared" si="58"/>
        <v>0</v>
      </c>
      <c r="F947" s="48"/>
    </row>
    <row r="948" spans="2:6" x14ac:dyDescent="0.25">
      <c r="B948" s="7">
        <f t="shared" si="59"/>
        <v>44409</v>
      </c>
      <c r="C948" s="9" t="b">
        <f t="shared" si="56"/>
        <v>1</v>
      </c>
      <c r="D948" s="9" t="b">
        <f t="shared" si="57"/>
        <v>0</v>
      </c>
      <c r="E948" s="7" t="b">
        <f t="shared" si="58"/>
        <v>0</v>
      </c>
      <c r="F948" s="48"/>
    </row>
    <row r="949" spans="2:6" x14ac:dyDescent="0.25">
      <c r="B949" s="7">
        <f t="shared" si="59"/>
        <v>44410</v>
      </c>
      <c r="C949" s="9" t="b">
        <f t="shared" si="56"/>
        <v>0</v>
      </c>
      <c r="D949" s="9" t="b">
        <f t="shared" si="57"/>
        <v>0</v>
      </c>
      <c r="E949" s="7">
        <f t="shared" si="58"/>
        <v>44410</v>
      </c>
      <c r="F949" s="48"/>
    </row>
    <row r="950" spans="2:6" x14ac:dyDescent="0.25">
      <c r="B950" s="7">
        <f t="shared" si="59"/>
        <v>44411</v>
      </c>
      <c r="C950" s="9" t="b">
        <f t="shared" si="56"/>
        <v>0</v>
      </c>
      <c r="D950" s="9" t="b">
        <f t="shared" si="57"/>
        <v>0</v>
      </c>
      <c r="E950" s="7">
        <f t="shared" si="58"/>
        <v>44411</v>
      </c>
      <c r="F950" s="48"/>
    </row>
    <row r="951" spans="2:6" x14ac:dyDescent="0.25">
      <c r="B951" s="7">
        <f t="shared" si="59"/>
        <v>44412</v>
      </c>
      <c r="C951" s="9" t="b">
        <f t="shared" si="56"/>
        <v>0</v>
      </c>
      <c r="D951" s="9" t="b">
        <f t="shared" si="57"/>
        <v>0</v>
      </c>
      <c r="E951" s="7">
        <f t="shared" si="58"/>
        <v>44412</v>
      </c>
      <c r="F951" s="48"/>
    </row>
    <row r="952" spans="2:6" x14ac:dyDescent="0.25">
      <c r="B952" s="7">
        <f t="shared" si="59"/>
        <v>44413</v>
      </c>
      <c r="C952" s="9" t="b">
        <f t="shared" si="56"/>
        <v>0</v>
      </c>
      <c r="D952" s="9" t="b">
        <f t="shared" si="57"/>
        <v>0</v>
      </c>
      <c r="E952" s="7">
        <f t="shared" si="58"/>
        <v>44413</v>
      </c>
      <c r="F952" s="48"/>
    </row>
    <row r="953" spans="2:6" x14ac:dyDescent="0.25">
      <c r="B953" s="7">
        <f t="shared" si="59"/>
        <v>44414</v>
      </c>
      <c r="C953" s="9" t="b">
        <f t="shared" si="56"/>
        <v>0</v>
      </c>
      <c r="D953" s="9" t="b">
        <f t="shared" si="57"/>
        <v>0</v>
      </c>
      <c r="E953" s="7">
        <f t="shared" si="58"/>
        <v>44414</v>
      </c>
      <c r="F953" s="48"/>
    </row>
    <row r="954" spans="2:6" x14ac:dyDescent="0.25">
      <c r="B954" s="7">
        <f t="shared" si="59"/>
        <v>44415</v>
      </c>
      <c r="C954" s="9" t="b">
        <f t="shared" si="56"/>
        <v>1</v>
      </c>
      <c r="D954" s="9" t="b">
        <f t="shared" si="57"/>
        <v>0</v>
      </c>
      <c r="E954" s="7" t="b">
        <f t="shared" si="58"/>
        <v>0</v>
      </c>
      <c r="F954" s="48"/>
    </row>
    <row r="955" spans="2:6" x14ac:dyDescent="0.25">
      <c r="B955" s="7">
        <f t="shared" si="59"/>
        <v>44416</v>
      </c>
      <c r="C955" s="9" t="b">
        <f t="shared" si="56"/>
        <v>1</v>
      </c>
      <c r="D955" s="9" t="b">
        <f t="shared" si="57"/>
        <v>0</v>
      </c>
      <c r="E955" s="7" t="b">
        <f t="shared" si="58"/>
        <v>0</v>
      </c>
      <c r="F955" s="48"/>
    </row>
    <row r="956" spans="2:6" x14ac:dyDescent="0.25">
      <c r="B956" s="7">
        <f t="shared" si="59"/>
        <v>44417</v>
      </c>
      <c r="C956" s="9" t="b">
        <f t="shared" si="56"/>
        <v>0</v>
      </c>
      <c r="D956" s="9" t="b">
        <f t="shared" si="57"/>
        <v>0</v>
      </c>
      <c r="E956" s="7">
        <f t="shared" si="58"/>
        <v>44417</v>
      </c>
      <c r="F956" s="48"/>
    </row>
    <row r="957" spans="2:6" x14ac:dyDescent="0.25">
      <c r="B957" s="7">
        <f t="shared" si="59"/>
        <v>44418</v>
      </c>
      <c r="C957" s="9" t="b">
        <f t="shared" si="56"/>
        <v>0</v>
      </c>
      <c r="D957" s="9" t="b">
        <f t="shared" si="57"/>
        <v>0</v>
      </c>
      <c r="E957" s="7">
        <f t="shared" si="58"/>
        <v>44418</v>
      </c>
      <c r="F957" s="48"/>
    </row>
    <row r="958" spans="2:6" x14ac:dyDescent="0.25">
      <c r="B958" s="7">
        <f t="shared" si="59"/>
        <v>44419</v>
      </c>
      <c r="C958" s="9" t="b">
        <f t="shared" si="56"/>
        <v>0</v>
      </c>
      <c r="D958" s="9" t="b">
        <f t="shared" si="57"/>
        <v>0</v>
      </c>
      <c r="E958" s="7">
        <f t="shared" si="58"/>
        <v>44419</v>
      </c>
      <c r="F958" s="48"/>
    </row>
    <row r="959" spans="2:6" x14ac:dyDescent="0.25">
      <c r="B959" s="7">
        <f t="shared" si="59"/>
        <v>44420</v>
      </c>
      <c r="C959" s="9" t="b">
        <f t="shared" si="56"/>
        <v>0</v>
      </c>
      <c r="D959" s="9" t="b">
        <f t="shared" si="57"/>
        <v>0</v>
      </c>
      <c r="E959" s="7">
        <f t="shared" si="58"/>
        <v>44420</v>
      </c>
      <c r="F959" s="48"/>
    </row>
    <row r="960" spans="2:6" x14ac:dyDescent="0.25">
      <c r="B960" s="7">
        <f t="shared" si="59"/>
        <v>44421</v>
      </c>
      <c r="C960" s="9" t="b">
        <f t="shared" si="56"/>
        <v>0</v>
      </c>
      <c r="D960" s="9" t="b">
        <f t="shared" si="57"/>
        <v>0</v>
      </c>
      <c r="E960" s="7">
        <f t="shared" si="58"/>
        <v>44421</v>
      </c>
      <c r="F960" s="48"/>
    </row>
    <row r="961" spans="2:6" x14ac:dyDescent="0.25">
      <c r="B961" s="7">
        <f t="shared" si="59"/>
        <v>44422</v>
      </c>
      <c r="C961" s="9" t="b">
        <f t="shared" si="56"/>
        <v>1</v>
      </c>
      <c r="D961" s="9" t="b">
        <f t="shared" si="57"/>
        <v>0</v>
      </c>
      <c r="E961" s="7" t="b">
        <f t="shared" si="58"/>
        <v>0</v>
      </c>
      <c r="F961" s="48"/>
    </row>
    <row r="962" spans="2:6" x14ac:dyDescent="0.25">
      <c r="B962" s="7">
        <f t="shared" si="59"/>
        <v>44423</v>
      </c>
      <c r="C962" s="9" t="b">
        <f t="shared" si="56"/>
        <v>1</v>
      </c>
      <c r="D962" s="9" t="b">
        <f t="shared" si="57"/>
        <v>0</v>
      </c>
      <c r="E962" s="7" t="b">
        <f t="shared" si="58"/>
        <v>0</v>
      </c>
      <c r="F962" s="48"/>
    </row>
    <row r="963" spans="2:6" x14ac:dyDescent="0.25">
      <c r="B963" s="7">
        <f t="shared" si="59"/>
        <v>44424</v>
      </c>
      <c r="C963" s="9" t="b">
        <f t="shared" si="56"/>
        <v>0</v>
      </c>
      <c r="D963" s="9" t="b">
        <f t="shared" si="57"/>
        <v>0</v>
      </c>
      <c r="E963" s="7">
        <f t="shared" si="58"/>
        <v>44424</v>
      </c>
      <c r="F963" s="48"/>
    </row>
    <row r="964" spans="2:6" x14ac:dyDescent="0.25">
      <c r="B964" s="7">
        <f t="shared" si="59"/>
        <v>44425</v>
      </c>
      <c r="C964" s="9" t="b">
        <f t="shared" si="56"/>
        <v>0</v>
      </c>
      <c r="D964" s="9" t="b">
        <f t="shared" si="57"/>
        <v>0</v>
      </c>
      <c r="E964" s="7">
        <f t="shared" si="58"/>
        <v>44425</v>
      </c>
      <c r="F964" s="48"/>
    </row>
    <row r="965" spans="2:6" x14ac:dyDescent="0.25">
      <c r="B965" s="7">
        <f t="shared" si="59"/>
        <v>44426</v>
      </c>
      <c r="C965" s="9" t="b">
        <f t="shared" ref="C965:C1028" si="60">IF(WEEKDAY(B965,2)&gt;5,TRUE,FALSE)</f>
        <v>0</v>
      </c>
      <c r="D965" s="9" t="b">
        <f t="shared" ref="D965:D1028" si="61">IF(TYPE(VLOOKUP(B965,Holiday_Dates,1,0))&lt;&gt;1,FALSE,TRUE)</f>
        <v>0</v>
      </c>
      <c r="E965" s="7">
        <f t="shared" ref="E965:E1028" si="62">IF(OR(C965,D965),FALSE,B965)</f>
        <v>44426</v>
      </c>
      <c r="F965" s="48"/>
    </row>
    <row r="966" spans="2:6" x14ac:dyDescent="0.25">
      <c r="B966" s="7">
        <f t="shared" ref="B966:B1029" si="63">B965+1</f>
        <v>44427</v>
      </c>
      <c r="C966" s="9" t="b">
        <f t="shared" si="60"/>
        <v>0</v>
      </c>
      <c r="D966" s="9" t="b">
        <f t="shared" si="61"/>
        <v>0</v>
      </c>
      <c r="E966" s="7">
        <f t="shared" si="62"/>
        <v>44427</v>
      </c>
      <c r="F966" s="48"/>
    </row>
    <row r="967" spans="2:6" x14ac:dyDescent="0.25">
      <c r="B967" s="7">
        <f t="shared" si="63"/>
        <v>44428</v>
      </c>
      <c r="C967" s="9" t="b">
        <f t="shared" si="60"/>
        <v>0</v>
      </c>
      <c r="D967" s="9" t="b">
        <f t="shared" si="61"/>
        <v>0</v>
      </c>
      <c r="E967" s="7">
        <f t="shared" si="62"/>
        <v>44428</v>
      </c>
      <c r="F967" s="48"/>
    </row>
    <row r="968" spans="2:6" x14ac:dyDescent="0.25">
      <c r="B968" s="7">
        <f t="shared" si="63"/>
        <v>44429</v>
      </c>
      <c r="C968" s="9" t="b">
        <f t="shared" si="60"/>
        <v>1</v>
      </c>
      <c r="D968" s="9" t="b">
        <f t="shared" si="61"/>
        <v>0</v>
      </c>
      <c r="E968" s="7" t="b">
        <f t="shared" si="62"/>
        <v>0</v>
      </c>
      <c r="F968" s="48"/>
    </row>
    <row r="969" spans="2:6" x14ac:dyDescent="0.25">
      <c r="B969" s="7">
        <f t="shared" si="63"/>
        <v>44430</v>
      </c>
      <c r="C969" s="9" t="b">
        <f t="shared" si="60"/>
        <v>1</v>
      </c>
      <c r="D969" s="9" t="b">
        <f t="shared" si="61"/>
        <v>0</v>
      </c>
      <c r="E969" s="7" t="b">
        <f t="shared" si="62"/>
        <v>0</v>
      </c>
      <c r="F969" s="48"/>
    </row>
    <row r="970" spans="2:6" x14ac:dyDescent="0.25">
      <c r="B970" s="7">
        <f t="shared" si="63"/>
        <v>44431</v>
      </c>
      <c r="C970" s="9" t="b">
        <f t="shared" si="60"/>
        <v>0</v>
      </c>
      <c r="D970" s="9" t="b">
        <f t="shared" si="61"/>
        <v>0</v>
      </c>
      <c r="E970" s="7">
        <f t="shared" si="62"/>
        <v>44431</v>
      </c>
      <c r="F970" s="48"/>
    </row>
    <row r="971" spans="2:6" x14ac:dyDescent="0.25">
      <c r="B971" s="7">
        <f t="shared" si="63"/>
        <v>44432</v>
      </c>
      <c r="C971" s="9" t="b">
        <f t="shared" si="60"/>
        <v>0</v>
      </c>
      <c r="D971" s="9" t="b">
        <f t="shared" si="61"/>
        <v>0</v>
      </c>
      <c r="E971" s="7">
        <f t="shared" si="62"/>
        <v>44432</v>
      </c>
      <c r="F971" s="48"/>
    </row>
    <row r="972" spans="2:6" x14ac:dyDescent="0.25">
      <c r="B972" s="7">
        <f t="shared" si="63"/>
        <v>44433</v>
      </c>
      <c r="C972" s="9" t="b">
        <f t="shared" si="60"/>
        <v>0</v>
      </c>
      <c r="D972" s="9" t="b">
        <f t="shared" si="61"/>
        <v>0</v>
      </c>
      <c r="E972" s="7">
        <f t="shared" si="62"/>
        <v>44433</v>
      </c>
      <c r="F972" s="48"/>
    </row>
    <row r="973" spans="2:6" x14ac:dyDescent="0.25">
      <c r="B973" s="7">
        <f t="shared" si="63"/>
        <v>44434</v>
      </c>
      <c r="C973" s="9" t="b">
        <f t="shared" si="60"/>
        <v>0</v>
      </c>
      <c r="D973" s="9" t="b">
        <f t="shared" si="61"/>
        <v>0</v>
      </c>
      <c r="E973" s="7">
        <f t="shared" si="62"/>
        <v>44434</v>
      </c>
      <c r="F973" s="48"/>
    </row>
    <row r="974" spans="2:6" x14ac:dyDescent="0.25">
      <c r="B974" s="7">
        <f t="shared" si="63"/>
        <v>44435</v>
      </c>
      <c r="C974" s="9" t="b">
        <f t="shared" si="60"/>
        <v>0</v>
      </c>
      <c r="D974" s="9" t="b">
        <f t="shared" si="61"/>
        <v>0</v>
      </c>
      <c r="E974" s="7">
        <f t="shared" si="62"/>
        <v>44435</v>
      </c>
      <c r="F974" s="48"/>
    </row>
    <row r="975" spans="2:6" x14ac:dyDescent="0.25">
      <c r="B975" s="7">
        <f t="shared" si="63"/>
        <v>44436</v>
      </c>
      <c r="C975" s="9" t="b">
        <f t="shared" si="60"/>
        <v>1</v>
      </c>
      <c r="D975" s="9" t="b">
        <f t="shared" si="61"/>
        <v>0</v>
      </c>
      <c r="E975" s="7" t="b">
        <f t="shared" si="62"/>
        <v>0</v>
      </c>
      <c r="F975" s="48"/>
    </row>
    <row r="976" spans="2:6" x14ac:dyDescent="0.25">
      <c r="B976" s="7">
        <f t="shared" si="63"/>
        <v>44437</v>
      </c>
      <c r="C976" s="9" t="b">
        <f t="shared" si="60"/>
        <v>1</v>
      </c>
      <c r="D976" s="9" t="b">
        <f t="shared" si="61"/>
        <v>0</v>
      </c>
      <c r="E976" s="7" t="b">
        <f t="shared" si="62"/>
        <v>0</v>
      </c>
      <c r="F976" s="48"/>
    </row>
    <row r="977" spans="2:6" x14ac:dyDescent="0.25">
      <c r="B977" s="7">
        <f t="shared" si="63"/>
        <v>44438</v>
      </c>
      <c r="C977" s="9" t="b">
        <f t="shared" si="60"/>
        <v>0</v>
      </c>
      <c r="D977" s="9" t="b">
        <f t="shared" si="61"/>
        <v>0</v>
      </c>
      <c r="E977" s="7">
        <f t="shared" si="62"/>
        <v>44438</v>
      </c>
      <c r="F977" s="48"/>
    </row>
    <row r="978" spans="2:6" x14ac:dyDescent="0.25">
      <c r="B978" s="7">
        <f t="shared" si="63"/>
        <v>44439</v>
      </c>
      <c r="C978" s="9" t="b">
        <f t="shared" si="60"/>
        <v>0</v>
      </c>
      <c r="D978" s="9" t="b">
        <f t="shared" si="61"/>
        <v>0</v>
      </c>
      <c r="E978" s="7">
        <f t="shared" si="62"/>
        <v>44439</v>
      </c>
      <c r="F978" s="48"/>
    </row>
    <row r="979" spans="2:6" x14ac:dyDescent="0.25">
      <c r="B979" s="7">
        <f t="shared" si="63"/>
        <v>44440</v>
      </c>
      <c r="C979" s="9" t="b">
        <f t="shared" si="60"/>
        <v>0</v>
      </c>
      <c r="D979" s="9" t="b">
        <f t="shared" si="61"/>
        <v>0</v>
      </c>
      <c r="E979" s="7">
        <f t="shared" si="62"/>
        <v>44440</v>
      </c>
      <c r="F979" s="48"/>
    </row>
    <row r="980" spans="2:6" x14ac:dyDescent="0.25">
      <c r="B980" s="7">
        <f t="shared" si="63"/>
        <v>44441</v>
      </c>
      <c r="C980" s="9" t="b">
        <f t="shared" si="60"/>
        <v>0</v>
      </c>
      <c r="D980" s="9" t="b">
        <f t="shared" si="61"/>
        <v>0</v>
      </c>
      <c r="E980" s="7">
        <f t="shared" si="62"/>
        <v>44441</v>
      </c>
      <c r="F980" s="48"/>
    </row>
    <row r="981" spans="2:6" x14ac:dyDescent="0.25">
      <c r="B981" s="7">
        <f t="shared" si="63"/>
        <v>44442</v>
      </c>
      <c r="C981" s="9" t="b">
        <f t="shared" si="60"/>
        <v>0</v>
      </c>
      <c r="D981" s="9" t="b">
        <f t="shared" si="61"/>
        <v>0</v>
      </c>
      <c r="E981" s="7">
        <f t="shared" si="62"/>
        <v>44442</v>
      </c>
      <c r="F981" s="48"/>
    </row>
    <row r="982" spans="2:6" x14ac:dyDescent="0.25">
      <c r="B982" s="7">
        <f t="shared" si="63"/>
        <v>44443</v>
      </c>
      <c r="C982" s="9" t="b">
        <f t="shared" si="60"/>
        <v>1</v>
      </c>
      <c r="D982" s="9" t="b">
        <f t="shared" si="61"/>
        <v>0</v>
      </c>
      <c r="E982" s="7" t="b">
        <f t="shared" si="62"/>
        <v>0</v>
      </c>
      <c r="F982" s="48"/>
    </row>
    <row r="983" spans="2:6" x14ac:dyDescent="0.25">
      <c r="B983" s="7">
        <f t="shared" si="63"/>
        <v>44444</v>
      </c>
      <c r="C983" s="9" t="b">
        <f t="shared" si="60"/>
        <v>1</v>
      </c>
      <c r="D983" s="9" t="b">
        <f t="shared" si="61"/>
        <v>0</v>
      </c>
      <c r="E983" s="7" t="b">
        <f t="shared" si="62"/>
        <v>0</v>
      </c>
      <c r="F983" s="48"/>
    </row>
    <row r="984" spans="2:6" x14ac:dyDescent="0.25">
      <c r="B984" s="7">
        <f t="shared" si="63"/>
        <v>44445</v>
      </c>
      <c r="C984" s="9" t="b">
        <f t="shared" si="60"/>
        <v>0</v>
      </c>
      <c r="D984" s="9" t="b">
        <f t="shared" si="61"/>
        <v>0</v>
      </c>
      <c r="E984" s="7">
        <f t="shared" si="62"/>
        <v>44445</v>
      </c>
      <c r="F984" s="48"/>
    </row>
    <row r="985" spans="2:6" x14ac:dyDescent="0.25">
      <c r="B985" s="7">
        <f t="shared" si="63"/>
        <v>44446</v>
      </c>
      <c r="C985" s="9" t="b">
        <f t="shared" si="60"/>
        <v>0</v>
      </c>
      <c r="D985" s="9" t="b">
        <f t="shared" si="61"/>
        <v>0</v>
      </c>
      <c r="E985" s="7">
        <f t="shared" si="62"/>
        <v>44446</v>
      </c>
      <c r="F985" s="48"/>
    </row>
    <row r="986" spans="2:6" x14ac:dyDescent="0.25">
      <c r="B986" s="7">
        <f t="shared" si="63"/>
        <v>44447</v>
      </c>
      <c r="C986" s="9" t="b">
        <f t="shared" si="60"/>
        <v>0</v>
      </c>
      <c r="D986" s="9" t="b">
        <f t="shared" si="61"/>
        <v>0</v>
      </c>
      <c r="E986" s="7">
        <f t="shared" si="62"/>
        <v>44447</v>
      </c>
      <c r="F986" s="48"/>
    </row>
    <row r="987" spans="2:6" x14ac:dyDescent="0.25">
      <c r="B987" s="7">
        <f t="shared" si="63"/>
        <v>44448</v>
      </c>
      <c r="C987" s="9" t="b">
        <f t="shared" si="60"/>
        <v>0</v>
      </c>
      <c r="D987" s="9" t="b">
        <f t="shared" si="61"/>
        <v>0</v>
      </c>
      <c r="E987" s="7">
        <f t="shared" si="62"/>
        <v>44448</v>
      </c>
      <c r="F987" s="48"/>
    </row>
    <row r="988" spans="2:6" x14ac:dyDescent="0.25">
      <c r="B988" s="7">
        <f t="shared" si="63"/>
        <v>44449</v>
      </c>
      <c r="C988" s="9" t="b">
        <f t="shared" si="60"/>
        <v>0</v>
      </c>
      <c r="D988" s="9" t="b">
        <f t="shared" si="61"/>
        <v>0</v>
      </c>
      <c r="E988" s="7">
        <f t="shared" si="62"/>
        <v>44449</v>
      </c>
      <c r="F988" s="48"/>
    </row>
    <row r="989" spans="2:6" x14ac:dyDescent="0.25">
      <c r="B989" s="7">
        <f t="shared" si="63"/>
        <v>44450</v>
      </c>
      <c r="C989" s="9" t="b">
        <f t="shared" si="60"/>
        <v>1</v>
      </c>
      <c r="D989" s="9" t="b">
        <f t="shared" si="61"/>
        <v>0</v>
      </c>
      <c r="E989" s="7" t="b">
        <f t="shared" si="62"/>
        <v>0</v>
      </c>
      <c r="F989" s="48"/>
    </row>
    <row r="990" spans="2:6" x14ac:dyDescent="0.25">
      <c r="B990" s="7">
        <f t="shared" si="63"/>
        <v>44451</v>
      </c>
      <c r="C990" s="9" t="b">
        <f t="shared" si="60"/>
        <v>1</v>
      </c>
      <c r="D990" s="9" t="b">
        <f t="shared" si="61"/>
        <v>0</v>
      </c>
      <c r="E990" s="7" t="b">
        <f t="shared" si="62"/>
        <v>0</v>
      </c>
      <c r="F990" s="48"/>
    </row>
    <row r="991" spans="2:6" x14ac:dyDescent="0.25">
      <c r="B991" s="7">
        <f t="shared" si="63"/>
        <v>44452</v>
      </c>
      <c r="C991" s="9" t="b">
        <f t="shared" si="60"/>
        <v>0</v>
      </c>
      <c r="D991" s="9" t="b">
        <f t="shared" si="61"/>
        <v>0</v>
      </c>
      <c r="E991" s="7">
        <f t="shared" si="62"/>
        <v>44452</v>
      </c>
      <c r="F991" s="48"/>
    </row>
    <row r="992" spans="2:6" x14ac:dyDescent="0.25">
      <c r="B992" s="7">
        <f t="shared" si="63"/>
        <v>44453</v>
      </c>
      <c r="C992" s="9" t="b">
        <f t="shared" si="60"/>
        <v>0</v>
      </c>
      <c r="D992" s="9" t="b">
        <f t="shared" si="61"/>
        <v>0</v>
      </c>
      <c r="E992" s="7">
        <f t="shared" si="62"/>
        <v>44453</v>
      </c>
      <c r="F992" s="48"/>
    </row>
    <row r="993" spans="2:6" x14ac:dyDescent="0.25">
      <c r="B993" s="7">
        <f t="shared" si="63"/>
        <v>44454</v>
      </c>
      <c r="C993" s="9" t="b">
        <f t="shared" si="60"/>
        <v>0</v>
      </c>
      <c r="D993" s="9" t="b">
        <f t="shared" si="61"/>
        <v>0</v>
      </c>
      <c r="E993" s="7">
        <f t="shared" si="62"/>
        <v>44454</v>
      </c>
      <c r="F993" s="48"/>
    </row>
    <row r="994" spans="2:6" x14ac:dyDescent="0.25">
      <c r="B994" s="7">
        <f t="shared" si="63"/>
        <v>44455</v>
      </c>
      <c r="C994" s="9" t="b">
        <f t="shared" si="60"/>
        <v>0</v>
      </c>
      <c r="D994" s="9" t="b">
        <f t="shared" si="61"/>
        <v>0</v>
      </c>
      <c r="E994" s="7">
        <f t="shared" si="62"/>
        <v>44455</v>
      </c>
      <c r="F994" s="48"/>
    </row>
    <row r="995" spans="2:6" x14ac:dyDescent="0.25">
      <c r="B995" s="7">
        <f t="shared" si="63"/>
        <v>44456</v>
      </c>
      <c r="C995" s="9" t="b">
        <f t="shared" si="60"/>
        <v>0</v>
      </c>
      <c r="D995" s="9" t="b">
        <f t="shared" si="61"/>
        <v>0</v>
      </c>
      <c r="E995" s="7">
        <f t="shared" si="62"/>
        <v>44456</v>
      </c>
      <c r="F995" s="48"/>
    </row>
    <row r="996" spans="2:6" x14ac:dyDescent="0.25">
      <c r="B996" s="7">
        <f t="shared" si="63"/>
        <v>44457</v>
      </c>
      <c r="C996" s="9" t="b">
        <f t="shared" si="60"/>
        <v>1</v>
      </c>
      <c r="D996" s="9" t="b">
        <f t="shared" si="61"/>
        <v>0</v>
      </c>
      <c r="E996" s="7" t="b">
        <f t="shared" si="62"/>
        <v>0</v>
      </c>
      <c r="F996" s="48"/>
    </row>
    <row r="997" spans="2:6" x14ac:dyDescent="0.25">
      <c r="B997" s="7">
        <f t="shared" si="63"/>
        <v>44458</v>
      </c>
      <c r="C997" s="9" t="b">
        <f t="shared" si="60"/>
        <v>1</v>
      </c>
      <c r="D997" s="9" t="b">
        <f t="shared" si="61"/>
        <v>0</v>
      </c>
      <c r="E997" s="7" t="b">
        <f t="shared" si="62"/>
        <v>0</v>
      </c>
      <c r="F997" s="48"/>
    </row>
    <row r="998" spans="2:6" x14ac:dyDescent="0.25">
      <c r="B998" s="7">
        <f t="shared" si="63"/>
        <v>44459</v>
      </c>
      <c r="C998" s="9" t="b">
        <f t="shared" si="60"/>
        <v>0</v>
      </c>
      <c r="D998" s="9" t="b">
        <f t="shared" si="61"/>
        <v>0</v>
      </c>
      <c r="E998" s="7">
        <f t="shared" si="62"/>
        <v>44459</v>
      </c>
      <c r="F998" s="48"/>
    </row>
    <row r="999" spans="2:6" x14ac:dyDescent="0.25">
      <c r="B999" s="7">
        <f t="shared" si="63"/>
        <v>44460</v>
      </c>
      <c r="C999" s="9" t="b">
        <f t="shared" si="60"/>
        <v>0</v>
      </c>
      <c r="D999" s="9" t="b">
        <f t="shared" si="61"/>
        <v>0</v>
      </c>
      <c r="E999" s="7">
        <f t="shared" si="62"/>
        <v>44460</v>
      </c>
      <c r="F999" s="48"/>
    </row>
    <row r="1000" spans="2:6" x14ac:dyDescent="0.25">
      <c r="B1000" s="7">
        <f t="shared" si="63"/>
        <v>44461</v>
      </c>
      <c r="C1000" s="9" t="b">
        <f t="shared" si="60"/>
        <v>0</v>
      </c>
      <c r="D1000" s="9" t="b">
        <f t="shared" si="61"/>
        <v>0</v>
      </c>
      <c r="E1000" s="7">
        <f t="shared" si="62"/>
        <v>44461</v>
      </c>
      <c r="F1000" s="48"/>
    </row>
    <row r="1001" spans="2:6" x14ac:dyDescent="0.25">
      <c r="B1001" s="7">
        <f t="shared" si="63"/>
        <v>44462</v>
      </c>
      <c r="C1001" s="9" t="b">
        <f t="shared" si="60"/>
        <v>0</v>
      </c>
      <c r="D1001" s="9" t="b">
        <f t="shared" si="61"/>
        <v>0</v>
      </c>
      <c r="E1001" s="7">
        <f t="shared" si="62"/>
        <v>44462</v>
      </c>
      <c r="F1001" s="48"/>
    </row>
    <row r="1002" spans="2:6" x14ac:dyDescent="0.25">
      <c r="B1002" s="7">
        <f t="shared" si="63"/>
        <v>44463</v>
      </c>
      <c r="C1002" s="9" t="b">
        <f t="shared" si="60"/>
        <v>0</v>
      </c>
      <c r="D1002" s="9" t="b">
        <f t="shared" si="61"/>
        <v>0</v>
      </c>
      <c r="E1002" s="7">
        <f t="shared" si="62"/>
        <v>44463</v>
      </c>
      <c r="F1002" s="48"/>
    </row>
    <row r="1003" spans="2:6" x14ac:dyDescent="0.25">
      <c r="B1003" s="7">
        <f t="shared" si="63"/>
        <v>44464</v>
      </c>
      <c r="C1003" s="9" t="b">
        <f t="shared" si="60"/>
        <v>1</v>
      </c>
      <c r="D1003" s="9" t="b">
        <f t="shared" si="61"/>
        <v>0</v>
      </c>
      <c r="E1003" s="7" t="b">
        <f t="shared" si="62"/>
        <v>0</v>
      </c>
      <c r="F1003" s="48"/>
    </row>
    <row r="1004" spans="2:6" x14ac:dyDescent="0.25">
      <c r="B1004" s="7">
        <f t="shared" si="63"/>
        <v>44465</v>
      </c>
      <c r="C1004" s="9" t="b">
        <f t="shared" si="60"/>
        <v>1</v>
      </c>
      <c r="D1004" s="9" t="b">
        <f t="shared" si="61"/>
        <v>0</v>
      </c>
      <c r="E1004" s="7" t="b">
        <f t="shared" si="62"/>
        <v>0</v>
      </c>
      <c r="F1004" s="48"/>
    </row>
    <row r="1005" spans="2:6" x14ac:dyDescent="0.25">
      <c r="B1005" s="7">
        <f t="shared" si="63"/>
        <v>44466</v>
      </c>
      <c r="C1005" s="9" t="b">
        <f t="shared" si="60"/>
        <v>0</v>
      </c>
      <c r="D1005" s="9" t="b">
        <f t="shared" si="61"/>
        <v>0</v>
      </c>
      <c r="E1005" s="7">
        <f t="shared" si="62"/>
        <v>44466</v>
      </c>
      <c r="F1005" s="48"/>
    </row>
    <row r="1006" spans="2:6" x14ac:dyDescent="0.25">
      <c r="B1006" s="7">
        <f t="shared" si="63"/>
        <v>44467</v>
      </c>
      <c r="C1006" s="9" t="b">
        <f t="shared" si="60"/>
        <v>0</v>
      </c>
      <c r="D1006" s="9" t="b">
        <f t="shared" si="61"/>
        <v>0</v>
      </c>
      <c r="E1006" s="7">
        <f t="shared" si="62"/>
        <v>44467</v>
      </c>
      <c r="F1006" s="48"/>
    </row>
    <row r="1007" spans="2:6" x14ac:dyDescent="0.25">
      <c r="B1007" s="7">
        <f t="shared" si="63"/>
        <v>44468</v>
      </c>
      <c r="C1007" s="9" t="b">
        <f t="shared" si="60"/>
        <v>0</v>
      </c>
      <c r="D1007" s="9" t="b">
        <f t="shared" si="61"/>
        <v>0</v>
      </c>
      <c r="E1007" s="7">
        <f t="shared" si="62"/>
        <v>44468</v>
      </c>
      <c r="F1007" s="48"/>
    </row>
    <row r="1008" spans="2:6" x14ac:dyDescent="0.25">
      <c r="B1008" s="7">
        <f t="shared" si="63"/>
        <v>44469</v>
      </c>
      <c r="C1008" s="9" t="b">
        <f t="shared" si="60"/>
        <v>0</v>
      </c>
      <c r="D1008" s="9" t="b">
        <f t="shared" si="61"/>
        <v>0</v>
      </c>
      <c r="E1008" s="7">
        <f t="shared" si="62"/>
        <v>44469</v>
      </c>
      <c r="F1008" s="48"/>
    </row>
    <row r="1009" spans="2:6" x14ac:dyDescent="0.25">
      <c r="B1009" s="7">
        <f t="shared" si="63"/>
        <v>44470</v>
      </c>
      <c r="C1009" s="9" t="b">
        <f t="shared" si="60"/>
        <v>0</v>
      </c>
      <c r="D1009" s="9" t="b">
        <f t="shared" si="61"/>
        <v>0</v>
      </c>
      <c r="E1009" s="7">
        <f t="shared" si="62"/>
        <v>44470</v>
      </c>
      <c r="F1009" s="48"/>
    </row>
    <row r="1010" spans="2:6" x14ac:dyDescent="0.25">
      <c r="B1010" s="7">
        <f t="shared" si="63"/>
        <v>44471</v>
      </c>
      <c r="C1010" s="9" t="b">
        <f t="shared" si="60"/>
        <v>1</v>
      </c>
      <c r="D1010" s="9" t="b">
        <f t="shared" si="61"/>
        <v>0</v>
      </c>
      <c r="E1010" s="7" t="b">
        <f t="shared" si="62"/>
        <v>0</v>
      </c>
      <c r="F1010" s="48"/>
    </row>
    <row r="1011" spans="2:6" x14ac:dyDescent="0.25">
      <c r="B1011" s="7">
        <f t="shared" si="63"/>
        <v>44472</v>
      </c>
      <c r="C1011" s="9" t="b">
        <f t="shared" si="60"/>
        <v>1</v>
      </c>
      <c r="D1011" s="9" t="b">
        <f t="shared" si="61"/>
        <v>0</v>
      </c>
      <c r="E1011" s="7" t="b">
        <f t="shared" si="62"/>
        <v>0</v>
      </c>
      <c r="F1011" s="48"/>
    </row>
    <row r="1012" spans="2:6" x14ac:dyDescent="0.25">
      <c r="B1012" s="7">
        <f t="shared" si="63"/>
        <v>44473</v>
      </c>
      <c r="C1012" s="9" t="b">
        <f t="shared" si="60"/>
        <v>0</v>
      </c>
      <c r="D1012" s="9" t="b">
        <f t="shared" si="61"/>
        <v>0</v>
      </c>
      <c r="E1012" s="7">
        <f t="shared" si="62"/>
        <v>44473</v>
      </c>
      <c r="F1012" s="48"/>
    </row>
    <row r="1013" spans="2:6" x14ac:dyDescent="0.25">
      <c r="B1013" s="7">
        <f t="shared" si="63"/>
        <v>44474</v>
      </c>
      <c r="C1013" s="9" t="b">
        <f t="shared" si="60"/>
        <v>0</v>
      </c>
      <c r="D1013" s="9" t="b">
        <f t="shared" si="61"/>
        <v>0</v>
      </c>
      <c r="E1013" s="7">
        <f t="shared" si="62"/>
        <v>44474</v>
      </c>
      <c r="F1013" s="48"/>
    </row>
    <row r="1014" spans="2:6" x14ac:dyDescent="0.25">
      <c r="B1014" s="7">
        <f t="shared" si="63"/>
        <v>44475</v>
      </c>
      <c r="C1014" s="9" t="b">
        <f t="shared" si="60"/>
        <v>0</v>
      </c>
      <c r="D1014" s="9" t="b">
        <f t="shared" si="61"/>
        <v>0</v>
      </c>
      <c r="E1014" s="7">
        <f t="shared" si="62"/>
        <v>44475</v>
      </c>
      <c r="F1014" s="48"/>
    </row>
    <row r="1015" spans="2:6" x14ac:dyDescent="0.25">
      <c r="B1015" s="7">
        <f t="shared" si="63"/>
        <v>44476</v>
      </c>
      <c r="C1015" s="9" t="b">
        <f t="shared" si="60"/>
        <v>0</v>
      </c>
      <c r="D1015" s="9" t="b">
        <f t="shared" si="61"/>
        <v>0</v>
      </c>
      <c r="E1015" s="7">
        <f t="shared" si="62"/>
        <v>44476</v>
      </c>
      <c r="F1015" s="48"/>
    </row>
    <row r="1016" spans="2:6" x14ac:dyDescent="0.25">
      <c r="B1016" s="7">
        <f t="shared" si="63"/>
        <v>44477</v>
      </c>
      <c r="C1016" s="9" t="b">
        <f t="shared" si="60"/>
        <v>0</v>
      </c>
      <c r="D1016" s="9" t="b">
        <f t="shared" si="61"/>
        <v>0</v>
      </c>
      <c r="E1016" s="7">
        <f t="shared" si="62"/>
        <v>44477</v>
      </c>
      <c r="F1016" s="48"/>
    </row>
    <row r="1017" spans="2:6" x14ac:dyDescent="0.25">
      <c r="B1017" s="7">
        <f t="shared" si="63"/>
        <v>44478</v>
      </c>
      <c r="C1017" s="9" t="b">
        <f t="shared" si="60"/>
        <v>1</v>
      </c>
      <c r="D1017" s="9" t="b">
        <f t="shared" si="61"/>
        <v>0</v>
      </c>
      <c r="E1017" s="7" t="b">
        <f t="shared" si="62"/>
        <v>0</v>
      </c>
      <c r="F1017" s="48"/>
    </row>
    <row r="1018" spans="2:6" x14ac:dyDescent="0.25">
      <c r="B1018" s="7">
        <f t="shared" si="63"/>
        <v>44479</v>
      </c>
      <c r="C1018" s="9" t="b">
        <f t="shared" si="60"/>
        <v>1</v>
      </c>
      <c r="D1018" s="9" t="b">
        <f t="shared" si="61"/>
        <v>0</v>
      </c>
      <c r="E1018" s="7" t="b">
        <f t="shared" si="62"/>
        <v>0</v>
      </c>
      <c r="F1018" s="48"/>
    </row>
    <row r="1019" spans="2:6" x14ac:dyDescent="0.25">
      <c r="B1019" s="7">
        <f t="shared" si="63"/>
        <v>44480</v>
      </c>
      <c r="C1019" s="9" t="b">
        <f t="shared" si="60"/>
        <v>0</v>
      </c>
      <c r="D1019" s="9" t="b">
        <f t="shared" si="61"/>
        <v>0</v>
      </c>
      <c r="E1019" s="7">
        <f t="shared" si="62"/>
        <v>44480</v>
      </c>
      <c r="F1019" s="48"/>
    </row>
    <row r="1020" spans="2:6" x14ac:dyDescent="0.25">
      <c r="B1020" s="7">
        <f t="shared" si="63"/>
        <v>44481</v>
      </c>
      <c r="C1020" s="9" t="b">
        <f t="shared" si="60"/>
        <v>0</v>
      </c>
      <c r="D1020" s="9" t="b">
        <f t="shared" si="61"/>
        <v>0</v>
      </c>
      <c r="E1020" s="7">
        <f t="shared" si="62"/>
        <v>44481</v>
      </c>
      <c r="F1020" s="48"/>
    </row>
    <row r="1021" spans="2:6" x14ac:dyDescent="0.25">
      <c r="B1021" s="7">
        <f t="shared" si="63"/>
        <v>44482</v>
      </c>
      <c r="C1021" s="9" t="b">
        <f t="shared" si="60"/>
        <v>0</v>
      </c>
      <c r="D1021" s="9" t="b">
        <f t="shared" si="61"/>
        <v>0</v>
      </c>
      <c r="E1021" s="7">
        <f t="shared" si="62"/>
        <v>44482</v>
      </c>
      <c r="F1021" s="48"/>
    </row>
    <row r="1022" spans="2:6" x14ac:dyDescent="0.25">
      <c r="B1022" s="7">
        <f t="shared" si="63"/>
        <v>44483</v>
      </c>
      <c r="C1022" s="9" t="b">
        <f t="shared" si="60"/>
        <v>0</v>
      </c>
      <c r="D1022" s="9" t="b">
        <f t="shared" si="61"/>
        <v>0</v>
      </c>
      <c r="E1022" s="7">
        <f t="shared" si="62"/>
        <v>44483</v>
      </c>
      <c r="F1022" s="48"/>
    </row>
    <row r="1023" spans="2:6" x14ac:dyDescent="0.25">
      <c r="B1023" s="7">
        <f t="shared" si="63"/>
        <v>44484</v>
      </c>
      <c r="C1023" s="9" t="b">
        <f t="shared" si="60"/>
        <v>0</v>
      </c>
      <c r="D1023" s="9" t="b">
        <f t="shared" si="61"/>
        <v>0</v>
      </c>
      <c r="E1023" s="7">
        <f t="shared" si="62"/>
        <v>44484</v>
      </c>
      <c r="F1023" s="48"/>
    </row>
    <row r="1024" spans="2:6" x14ac:dyDescent="0.25">
      <c r="B1024" s="7">
        <f t="shared" si="63"/>
        <v>44485</v>
      </c>
      <c r="C1024" s="9" t="b">
        <f t="shared" si="60"/>
        <v>1</v>
      </c>
      <c r="D1024" s="9" t="b">
        <f t="shared" si="61"/>
        <v>0</v>
      </c>
      <c r="E1024" s="7" t="b">
        <f t="shared" si="62"/>
        <v>0</v>
      </c>
      <c r="F1024" s="48"/>
    </row>
    <row r="1025" spans="2:6" x14ac:dyDescent="0.25">
      <c r="B1025" s="7">
        <f t="shared" si="63"/>
        <v>44486</v>
      </c>
      <c r="C1025" s="9" t="b">
        <f t="shared" si="60"/>
        <v>1</v>
      </c>
      <c r="D1025" s="9" t="b">
        <f t="shared" si="61"/>
        <v>0</v>
      </c>
      <c r="E1025" s="7" t="b">
        <f t="shared" si="62"/>
        <v>0</v>
      </c>
      <c r="F1025" s="48"/>
    </row>
    <row r="1026" spans="2:6" x14ac:dyDescent="0.25">
      <c r="B1026" s="7">
        <f t="shared" si="63"/>
        <v>44487</v>
      </c>
      <c r="C1026" s="9" t="b">
        <f t="shared" si="60"/>
        <v>0</v>
      </c>
      <c r="D1026" s="9" t="b">
        <f t="shared" si="61"/>
        <v>0</v>
      </c>
      <c r="E1026" s="7">
        <f t="shared" si="62"/>
        <v>44487</v>
      </c>
      <c r="F1026" s="48"/>
    </row>
    <row r="1027" spans="2:6" x14ac:dyDescent="0.25">
      <c r="B1027" s="7">
        <f t="shared" si="63"/>
        <v>44488</v>
      </c>
      <c r="C1027" s="9" t="b">
        <f t="shared" si="60"/>
        <v>0</v>
      </c>
      <c r="D1027" s="9" t="b">
        <f t="shared" si="61"/>
        <v>0</v>
      </c>
      <c r="E1027" s="7">
        <f t="shared" si="62"/>
        <v>44488</v>
      </c>
      <c r="F1027" s="48"/>
    </row>
    <row r="1028" spans="2:6" x14ac:dyDescent="0.25">
      <c r="B1028" s="7">
        <f t="shared" si="63"/>
        <v>44489</v>
      </c>
      <c r="C1028" s="9" t="b">
        <f t="shared" si="60"/>
        <v>0</v>
      </c>
      <c r="D1028" s="9" t="b">
        <f t="shared" si="61"/>
        <v>0</v>
      </c>
      <c r="E1028" s="7">
        <f t="shared" si="62"/>
        <v>44489</v>
      </c>
      <c r="F1028" s="48"/>
    </row>
    <row r="1029" spans="2:6" x14ac:dyDescent="0.25">
      <c r="B1029" s="7">
        <f t="shared" si="63"/>
        <v>44490</v>
      </c>
      <c r="C1029" s="9" t="b">
        <f t="shared" ref="C1029:C1092" si="64">IF(WEEKDAY(B1029,2)&gt;5,TRUE,FALSE)</f>
        <v>0</v>
      </c>
      <c r="D1029" s="9" t="b">
        <f t="shared" ref="D1029:D1092" si="65">IF(TYPE(VLOOKUP(B1029,Holiday_Dates,1,0))&lt;&gt;1,FALSE,TRUE)</f>
        <v>0</v>
      </c>
      <c r="E1029" s="7">
        <f t="shared" ref="E1029:E1092" si="66">IF(OR(C1029,D1029),FALSE,B1029)</f>
        <v>44490</v>
      </c>
      <c r="F1029" s="48"/>
    </row>
    <row r="1030" spans="2:6" x14ac:dyDescent="0.25">
      <c r="B1030" s="7">
        <f t="shared" ref="B1030:B1093" si="67">B1029+1</f>
        <v>44491</v>
      </c>
      <c r="C1030" s="9" t="b">
        <f t="shared" si="64"/>
        <v>0</v>
      </c>
      <c r="D1030" s="9" t="b">
        <f t="shared" si="65"/>
        <v>0</v>
      </c>
      <c r="E1030" s="7">
        <f t="shared" si="66"/>
        <v>44491</v>
      </c>
      <c r="F1030" s="48"/>
    </row>
    <row r="1031" spans="2:6" x14ac:dyDescent="0.25">
      <c r="B1031" s="7">
        <f t="shared" si="67"/>
        <v>44492</v>
      </c>
      <c r="C1031" s="9" t="b">
        <f t="shared" si="64"/>
        <v>1</v>
      </c>
      <c r="D1031" s="9" t="b">
        <f t="shared" si="65"/>
        <v>0</v>
      </c>
      <c r="E1031" s="7" t="b">
        <f t="shared" si="66"/>
        <v>0</v>
      </c>
      <c r="F1031" s="48"/>
    </row>
    <row r="1032" spans="2:6" x14ac:dyDescent="0.25">
      <c r="B1032" s="7">
        <f t="shared" si="67"/>
        <v>44493</v>
      </c>
      <c r="C1032" s="9" t="b">
        <f t="shared" si="64"/>
        <v>1</v>
      </c>
      <c r="D1032" s="9" t="b">
        <f t="shared" si="65"/>
        <v>0</v>
      </c>
      <c r="E1032" s="7" t="b">
        <f t="shared" si="66"/>
        <v>0</v>
      </c>
      <c r="F1032" s="48"/>
    </row>
    <row r="1033" spans="2:6" x14ac:dyDescent="0.25">
      <c r="B1033" s="7">
        <f t="shared" si="67"/>
        <v>44494</v>
      </c>
      <c r="C1033" s="9" t="b">
        <f t="shared" si="64"/>
        <v>0</v>
      </c>
      <c r="D1033" s="9" t="b">
        <f t="shared" si="65"/>
        <v>0</v>
      </c>
      <c r="E1033" s="7">
        <f t="shared" si="66"/>
        <v>44494</v>
      </c>
      <c r="F1033" s="48"/>
    </row>
    <row r="1034" spans="2:6" x14ac:dyDescent="0.25">
      <c r="B1034" s="7">
        <f t="shared" si="67"/>
        <v>44495</v>
      </c>
      <c r="C1034" s="9" t="b">
        <f t="shared" si="64"/>
        <v>0</v>
      </c>
      <c r="D1034" s="9" t="b">
        <f t="shared" si="65"/>
        <v>0</v>
      </c>
      <c r="E1034" s="7">
        <f t="shared" si="66"/>
        <v>44495</v>
      </c>
      <c r="F1034" s="48"/>
    </row>
    <row r="1035" spans="2:6" x14ac:dyDescent="0.25">
      <c r="B1035" s="7">
        <f t="shared" si="67"/>
        <v>44496</v>
      </c>
      <c r="C1035" s="9" t="b">
        <f t="shared" si="64"/>
        <v>0</v>
      </c>
      <c r="D1035" s="9" t="b">
        <f t="shared" si="65"/>
        <v>0</v>
      </c>
      <c r="E1035" s="7">
        <f t="shared" si="66"/>
        <v>44496</v>
      </c>
      <c r="F1035" s="48"/>
    </row>
    <row r="1036" spans="2:6" x14ac:dyDescent="0.25">
      <c r="B1036" s="7">
        <f t="shared" si="67"/>
        <v>44497</v>
      </c>
      <c r="C1036" s="9" t="b">
        <f t="shared" si="64"/>
        <v>0</v>
      </c>
      <c r="D1036" s="9" t="b">
        <f t="shared" si="65"/>
        <v>0</v>
      </c>
      <c r="E1036" s="7">
        <f t="shared" si="66"/>
        <v>44497</v>
      </c>
      <c r="F1036" s="48"/>
    </row>
    <row r="1037" spans="2:6" x14ac:dyDescent="0.25">
      <c r="B1037" s="7">
        <f t="shared" si="67"/>
        <v>44498</v>
      </c>
      <c r="C1037" s="9" t="b">
        <f t="shared" si="64"/>
        <v>0</v>
      </c>
      <c r="D1037" s="9" t="b">
        <f t="shared" si="65"/>
        <v>0</v>
      </c>
      <c r="E1037" s="7">
        <f t="shared" si="66"/>
        <v>44498</v>
      </c>
      <c r="F1037" s="48"/>
    </row>
    <row r="1038" spans="2:6" x14ac:dyDescent="0.25">
      <c r="B1038" s="7">
        <f t="shared" si="67"/>
        <v>44499</v>
      </c>
      <c r="C1038" s="9" t="b">
        <f t="shared" si="64"/>
        <v>1</v>
      </c>
      <c r="D1038" s="9" t="b">
        <f t="shared" si="65"/>
        <v>0</v>
      </c>
      <c r="E1038" s="7" t="b">
        <f t="shared" si="66"/>
        <v>0</v>
      </c>
      <c r="F1038" s="48"/>
    </row>
    <row r="1039" spans="2:6" x14ac:dyDescent="0.25">
      <c r="B1039" s="7">
        <f t="shared" si="67"/>
        <v>44500</v>
      </c>
      <c r="C1039" s="9" t="b">
        <f t="shared" si="64"/>
        <v>1</v>
      </c>
      <c r="D1039" s="9" t="b">
        <f t="shared" si="65"/>
        <v>0</v>
      </c>
      <c r="E1039" s="7" t="b">
        <f t="shared" si="66"/>
        <v>0</v>
      </c>
      <c r="F1039" s="48"/>
    </row>
    <row r="1040" spans="2:6" x14ac:dyDescent="0.25">
      <c r="B1040" s="7">
        <f t="shared" si="67"/>
        <v>44501</v>
      </c>
      <c r="C1040" s="9" t="b">
        <f t="shared" si="64"/>
        <v>0</v>
      </c>
      <c r="D1040" s="9" t="b">
        <f t="shared" si="65"/>
        <v>0</v>
      </c>
      <c r="E1040" s="7">
        <f t="shared" si="66"/>
        <v>44501</v>
      </c>
      <c r="F1040" s="48"/>
    </row>
    <row r="1041" spans="2:6" x14ac:dyDescent="0.25">
      <c r="B1041" s="7">
        <f t="shared" si="67"/>
        <v>44502</v>
      </c>
      <c r="C1041" s="9" t="b">
        <f t="shared" si="64"/>
        <v>0</v>
      </c>
      <c r="D1041" s="9" t="b">
        <f t="shared" si="65"/>
        <v>0</v>
      </c>
      <c r="E1041" s="7">
        <f t="shared" si="66"/>
        <v>44502</v>
      </c>
      <c r="F1041" s="48"/>
    </row>
    <row r="1042" spans="2:6" x14ac:dyDescent="0.25">
      <c r="B1042" s="7">
        <f t="shared" si="67"/>
        <v>44503</v>
      </c>
      <c r="C1042" s="9" t="b">
        <f t="shared" si="64"/>
        <v>0</v>
      </c>
      <c r="D1042" s="9" t="b">
        <f t="shared" si="65"/>
        <v>0</v>
      </c>
      <c r="E1042" s="7">
        <f t="shared" si="66"/>
        <v>44503</v>
      </c>
      <c r="F1042" s="48"/>
    </row>
    <row r="1043" spans="2:6" x14ac:dyDescent="0.25">
      <c r="B1043" s="7">
        <f t="shared" si="67"/>
        <v>44504</v>
      </c>
      <c r="C1043" s="9" t="b">
        <f t="shared" si="64"/>
        <v>0</v>
      </c>
      <c r="D1043" s="9" t="b">
        <f t="shared" si="65"/>
        <v>0</v>
      </c>
      <c r="E1043" s="7">
        <f t="shared" si="66"/>
        <v>44504</v>
      </c>
      <c r="F1043" s="48"/>
    </row>
    <row r="1044" spans="2:6" x14ac:dyDescent="0.25">
      <c r="B1044" s="7">
        <f t="shared" si="67"/>
        <v>44505</v>
      </c>
      <c r="C1044" s="9" t="b">
        <f t="shared" si="64"/>
        <v>0</v>
      </c>
      <c r="D1044" s="9" t="b">
        <f t="shared" si="65"/>
        <v>0</v>
      </c>
      <c r="E1044" s="7">
        <f t="shared" si="66"/>
        <v>44505</v>
      </c>
      <c r="F1044" s="48"/>
    </row>
    <row r="1045" spans="2:6" x14ac:dyDescent="0.25">
      <c r="B1045" s="7">
        <f t="shared" si="67"/>
        <v>44506</v>
      </c>
      <c r="C1045" s="9" t="b">
        <f t="shared" si="64"/>
        <v>1</v>
      </c>
      <c r="D1045" s="9" t="b">
        <f t="shared" si="65"/>
        <v>0</v>
      </c>
      <c r="E1045" s="7" t="b">
        <f t="shared" si="66"/>
        <v>0</v>
      </c>
      <c r="F1045" s="48"/>
    </row>
    <row r="1046" spans="2:6" x14ac:dyDescent="0.25">
      <c r="B1046" s="7">
        <f t="shared" si="67"/>
        <v>44507</v>
      </c>
      <c r="C1046" s="9" t="b">
        <f t="shared" si="64"/>
        <v>1</v>
      </c>
      <c r="D1046" s="9" t="b">
        <f t="shared" si="65"/>
        <v>0</v>
      </c>
      <c r="E1046" s="7" t="b">
        <f t="shared" si="66"/>
        <v>0</v>
      </c>
      <c r="F1046" s="48"/>
    </row>
    <row r="1047" spans="2:6" x14ac:dyDescent="0.25">
      <c r="B1047" s="7">
        <f t="shared" si="67"/>
        <v>44508</v>
      </c>
      <c r="C1047" s="9" t="b">
        <f t="shared" si="64"/>
        <v>0</v>
      </c>
      <c r="D1047" s="9" t="b">
        <f t="shared" si="65"/>
        <v>0</v>
      </c>
      <c r="E1047" s="7">
        <f t="shared" si="66"/>
        <v>44508</v>
      </c>
      <c r="F1047" s="48"/>
    </row>
    <row r="1048" spans="2:6" x14ac:dyDescent="0.25">
      <c r="B1048" s="7">
        <f t="shared" si="67"/>
        <v>44509</v>
      </c>
      <c r="C1048" s="9" t="b">
        <f t="shared" si="64"/>
        <v>0</v>
      </c>
      <c r="D1048" s="9" t="b">
        <f t="shared" si="65"/>
        <v>0</v>
      </c>
      <c r="E1048" s="7">
        <f t="shared" si="66"/>
        <v>44509</v>
      </c>
      <c r="F1048" s="48"/>
    </row>
    <row r="1049" spans="2:6" x14ac:dyDescent="0.25">
      <c r="B1049" s="7">
        <f t="shared" si="67"/>
        <v>44510</v>
      </c>
      <c r="C1049" s="9" t="b">
        <f t="shared" si="64"/>
        <v>0</v>
      </c>
      <c r="D1049" s="9" t="b">
        <f t="shared" si="65"/>
        <v>0</v>
      </c>
      <c r="E1049" s="7">
        <f t="shared" si="66"/>
        <v>44510</v>
      </c>
      <c r="F1049" s="48"/>
    </row>
    <row r="1050" spans="2:6" x14ac:dyDescent="0.25">
      <c r="B1050" s="7">
        <f t="shared" si="67"/>
        <v>44511</v>
      </c>
      <c r="C1050" s="9" t="b">
        <f t="shared" si="64"/>
        <v>0</v>
      </c>
      <c r="D1050" s="9" t="b">
        <f t="shared" si="65"/>
        <v>0</v>
      </c>
      <c r="E1050" s="7">
        <f t="shared" si="66"/>
        <v>44511</v>
      </c>
      <c r="F1050" s="48"/>
    </row>
    <row r="1051" spans="2:6" x14ac:dyDescent="0.25">
      <c r="B1051" s="7">
        <f t="shared" si="67"/>
        <v>44512</v>
      </c>
      <c r="C1051" s="9" t="b">
        <f t="shared" si="64"/>
        <v>0</v>
      </c>
      <c r="D1051" s="9" t="b">
        <f t="shared" si="65"/>
        <v>0</v>
      </c>
      <c r="E1051" s="7">
        <f t="shared" si="66"/>
        <v>44512</v>
      </c>
      <c r="F1051" s="48"/>
    </row>
    <row r="1052" spans="2:6" x14ac:dyDescent="0.25">
      <c r="B1052" s="7">
        <f t="shared" si="67"/>
        <v>44513</v>
      </c>
      <c r="C1052" s="9" t="b">
        <f t="shared" si="64"/>
        <v>1</v>
      </c>
      <c r="D1052" s="9" t="b">
        <f t="shared" si="65"/>
        <v>0</v>
      </c>
      <c r="E1052" s="7" t="b">
        <f t="shared" si="66"/>
        <v>0</v>
      </c>
      <c r="F1052" s="48"/>
    </row>
    <row r="1053" spans="2:6" x14ac:dyDescent="0.25">
      <c r="B1053" s="7">
        <f t="shared" si="67"/>
        <v>44514</v>
      </c>
      <c r="C1053" s="9" t="b">
        <f t="shared" si="64"/>
        <v>1</v>
      </c>
      <c r="D1053" s="9" t="b">
        <f t="shared" si="65"/>
        <v>0</v>
      </c>
      <c r="E1053" s="7" t="b">
        <f t="shared" si="66"/>
        <v>0</v>
      </c>
      <c r="F1053" s="48"/>
    </row>
    <row r="1054" spans="2:6" x14ac:dyDescent="0.25">
      <c r="B1054" s="7">
        <f t="shared" si="67"/>
        <v>44515</v>
      </c>
      <c r="C1054" s="9" t="b">
        <f t="shared" si="64"/>
        <v>0</v>
      </c>
      <c r="D1054" s="9" t="b">
        <f t="shared" si="65"/>
        <v>0</v>
      </c>
      <c r="E1054" s="7">
        <f t="shared" si="66"/>
        <v>44515</v>
      </c>
      <c r="F1054" s="48"/>
    </row>
    <row r="1055" spans="2:6" x14ac:dyDescent="0.25">
      <c r="B1055" s="7">
        <f t="shared" si="67"/>
        <v>44516</v>
      </c>
      <c r="C1055" s="9" t="b">
        <f t="shared" si="64"/>
        <v>0</v>
      </c>
      <c r="D1055" s="9" t="b">
        <f t="shared" si="65"/>
        <v>0</v>
      </c>
      <c r="E1055" s="7">
        <f t="shared" si="66"/>
        <v>44516</v>
      </c>
      <c r="F1055" s="48"/>
    </row>
    <row r="1056" spans="2:6" x14ac:dyDescent="0.25">
      <c r="B1056" s="7">
        <f t="shared" si="67"/>
        <v>44517</v>
      </c>
      <c r="C1056" s="9" t="b">
        <f t="shared" si="64"/>
        <v>0</v>
      </c>
      <c r="D1056" s="9" t="b">
        <f t="shared" si="65"/>
        <v>0</v>
      </c>
      <c r="E1056" s="7">
        <f t="shared" si="66"/>
        <v>44517</v>
      </c>
      <c r="F1056" s="48"/>
    </row>
    <row r="1057" spans="2:6" x14ac:dyDescent="0.25">
      <c r="B1057" s="7">
        <f t="shared" si="67"/>
        <v>44518</v>
      </c>
      <c r="C1057" s="9" t="b">
        <f t="shared" si="64"/>
        <v>0</v>
      </c>
      <c r="D1057" s="9" t="b">
        <f t="shared" si="65"/>
        <v>0</v>
      </c>
      <c r="E1057" s="7">
        <f t="shared" si="66"/>
        <v>44518</v>
      </c>
      <c r="F1057" s="48"/>
    </row>
    <row r="1058" spans="2:6" x14ac:dyDescent="0.25">
      <c r="B1058" s="7">
        <f t="shared" si="67"/>
        <v>44519</v>
      </c>
      <c r="C1058" s="9" t="b">
        <f t="shared" si="64"/>
        <v>0</v>
      </c>
      <c r="D1058" s="9" t="b">
        <f t="shared" si="65"/>
        <v>0</v>
      </c>
      <c r="E1058" s="7">
        <f t="shared" si="66"/>
        <v>44519</v>
      </c>
      <c r="F1058" s="48"/>
    </row>
    <row r="1059" spans="2:6" x14ac:dyDescent="0.25">
      <c r="B1059" s="7">
        <f t="shared" si="67"/>
        <v>44520</v>
      </c>
      <c r="C1059" s="9" t="b">
        <f t="shared" si="64"/>
        <v>1</v>
      </c>
      <c r="D1059" s="9" t="b">
        <f t="shared" si="65"/>
        <v>0</v>
      </c>
      <c r="E1059" s="7" t="b">
        <f t="shared" si="66"/>
        <v>0</v>
      </c>
      <c r="F1059" s="48"/>
    </row>
    <row r="1060" spans="2:6" x14ac:dyDescent="0.25">
      <c r="B1060" s="7">
        <f t="shared" si="67"/>
        <v>44521</v>
      </c>
      <c r="C1060" s="9" t="b">
        <f t="shared" si="64"/>
        <v>1</v>
      </c>
      <c r="D1060" s="9" t="b">
        <f t="shared" si="65"/>
        <v>0</v>
      </c>
      <c r="E1060" s="7" t="b">
        <f t="shared" si="66"/>
        <v>0</v>
      </c>
      <c r="F1060" s="48"/>
    </row>
    <row r="1061" spans="2:6" x14ac:dyDescent="0.25">
      <c r="B1061" s="7">
        <f t="shared" si="67"/>
        <v>44522</v>
      </c>
      <c r="C1061" s="9" t="b">
        <f t="shared" si="64"/>
        <v>0</v>
      </c>
      <c r="D1061" s="9" t="b">
        <f t="shared" si="65"/>
        <v>0</v>
      </c>
      <c r="E1061" s="7">
        <f t="shared" si="66"/>
        <v>44522</v>
      </c>
      <c r="F1061" s="48"/>
    </row>
    <row r="1062" spans="2:6" x14ac:dyDescent="0.25">
      <c r="B1062" s="7">
        <f t="shared" si="67"/>
        <v>44523</v>
      </c>
      <c r="C1062" s="9" t="b">
        <f t="shared" si="64"/>
        <v>0</v>
      </c>
      <c r="D1062" s="9" t="b">
        <f t="shared" si="65"/>
        <v>0</v>
      </c>
      <c r="E1062" s="7">
        <f t="shared" si="66"/>
        <v>44523</v>
      </c>
      <c r="F1062" s="48"/>
    </row>
    <row r="1063" spans="2:6" x14ac:dyDescent="0.25">
      <c r="B1063" s="7">
        <f t="shared" si="67"/>
        <v>44524</v>
      </c>
      <c r="C1063" s="9" t="b">
        <f t="shared" si="64"/>
        <v>0</v>
      </c>
      <c r="D1063" s="9" t="b">
        <f t="shared" si="65"/>
        <v>0</v>
      </c>
      <c r="E1063" s="7">
        <f t="shared" si="66"/>
        <v>44524</v>
      </c>
      <c r="F1063" s="48"/>
    </row>
    <row r="1064" spans="2:6" x14ac:dyDescent="0.25">
      <c r="B1064" s="7">
        <f t="shared" si="67"/>
        <v>44525</v>
      </c>
      <c r="C1064" s="9" t="b">
        <f t="shared" si="64"/>
        <v>0</v>
      </c>
      <c r="D1064" s="9" t="b">
        <f t="shared" si="65"/>
        <v>0</v>
      </c>
      <c r="E1064" s="7">
        <f t="shared" si="66"/>
        <v>44525</v>
      </c>
      <c r="F1064" s="48"/>
    </row>
    <row r="1065" spans="2:6" x14ac:dyDescent="0.25">
      <c r="B1065" s="7">
        <f t="shared" si="67"/>
        <v>44526</v>
      </c>
      <c r="C1065" s="9" t="b">
        <f t="shared" si="64"/>
        <v>0</v>
      </c>
      <c r="D1065" s="9" t="b">
        <f t="shared" si="65"/>
        <v>0</v>
      </c>
      <c r="E1065" s="7">
        <f t="shared" si="66"/>
        <v>44526</v>
      </c>
      <c r="F1065" s="48"/>
    </row>
    <row r="1066" spans="2:6" x14ac:dyDescent="0.25">
      <c r="B1066" s="7">
        <f t="shared" si="67"/>
        <v>44527</v>
      </c>
      <c r="C1066" s="9" t="b">
        <f t="shared" si="64"/>
        <v>1</v>
      </c>
      <c r="D1066" s="9" t="b">
        <f t="shared" si="65"/>
        <v>0</v>
      </c>
      <c r="E1066" s="7" t="b">
        <f t="shared" si="66"/>
        <v>0</v>
      </c>
      <c r="F1066" s="48"/>
    </row>
    <row r="1067" spans="2:6" x14ac:dyDescent="0.25">
      <c r="B1067" s="7">
        <f t="shared" si="67"/>
        <v>44528</v>
      </c>
      <c r="C1067" s="9" t="b">
        <f t="shared" si="64"/>
        <v>1</v>
      </c>
      <c r="D1067" s="9" t="b">
        <f t="shared" si="65"/>
        <v>0</v>
      </c>
      <c r="E1067" s="7" t="b">
        <f t="shared" si="66"/>
        <v>0</v>
      </c>
      <c r="F1067" s="48"/>
    </row>
    <row r="1068" spans="2:6" x14ac:dyDescent="0.25">
      <c r="B1068" s="7">
        <f t="shared" si="67"/>
        <v>44529</v>
      </c>
      <c r="C1068" s="9" t="b">
        <f t="shared" si="64"/>
        <v>0</v>
      </c>
      <c r="D1068" s="9" t="b">
        <f t="shared" si="65"/>
        <v>0</v>
      </c>
      <c r="E1068" s="7">
        <f t="shared" si="66"/>
        <v>44529</v>
      </c>
      <c r="F1068" s="48"/>
    </row>
    <row r="1069" spans="2:6" x14ac:dyDescent="0.25">
      <c r="B1069" s="7">
        <f t="shared" si="67"/>
        <v>44530</v>
      </c>
      <c r="C1069" s="9" t="b">
        <f t="shared" si="64"/>
        <v>0</v>
      </c>
      <c r="D1069" s="9" t="b">
        <f t="shared" si="65"/>
        <v>0</v>
      </c>
      <c r="E1069" s="7">
        <f t="shared" si="66"/>
        <v>44530</v>
      </c>
      <c r="F1069" s="48"/>
    </row>
    <row r="1070" spans="2:6" x14ac:dyDescent="0.25">
      <c r="B1070" s="7">
        <f t="shared" si="67"/>
        <v>44531</v>
      </c>
      <c r="C1070" s="9" t="b">
        <f t="shared" si="64"/>
        <v>0</v>
      </c>
      <c r="D1070" s="9" t="b">
        <f t="shared" si="65"/>
        <v>0</v>
      </c>
      <c r="E1070" s="7">
        <f t="shared" si="66"/>
        <v>44531</v>
      </c>
      <c r="F1070" s="48"/>
    </row>
    <row r="1071" spans="2:6" x14ac:dyDescent="0.25">
      <c r="B1071" s="7">
        <f t="shared" si="67"/>
        <v>44532</v>
      </c>
      <c r="C1071" s="9" t="b">
        <f t="shared" si="64"/>
        <v>0</v>
      </c>
      <c r="D1071" s="9" t="b">
        <f t="shared" si="65"/>
        <v>0</v>
      </c>
      <c r="E1071" s="7">
        <f t="shared" si="66"/>
        <v>44532</v>
      </c>
      <c r="F1071" s="48"/>
    </row>
    <row r="1072" spans="2:6" x14ac:dyDescent="0.25">
      <c r="B1072" s="7">
        <f t="shared" si="67"/>
        <v>44533</v>
      </c>
      <c r="C1072" s="9" t="b">
        <f t="shared" si="64"/>
        <v>0</v>
      </c>
      <c r="D1072" s="9" t="b">
        <f t="shared" si="65"/>
        <v>0</v>
      </c>
      <c r="E1072" s="7">
        <f t="shared" si="66"/>
        <v>44533</v>
      </c>
      <c r="F1072" s="48"/>
    </row>
    <row r="1073" spans="2:6" x14ac:dyDescent="0.25">
      <c r="B1073" s="7">
        <f t="shared" si="67"/>
        <v>44534</v>
      </c>
      <c r="C1073" s="9" t="b">
        <f t="shared" si="64"/>
        <v>1</v>
      </c>
      <c r="D1073" s="9" t="b">
        <f t="shared" si="65"/>
        <v>0</v>
      </c>
      <c r="E1073" s="7" t="b">
        <f t="shared" si="66"/>
        <v>0</v>
      </c>
      <c r="F1073" s="48"/>
    </row>
    <row r="1074" spans="2:6" x14ac:dyDescent="0.25">
      <c r="B1074" s="7">
        <f t="shared" si="67"/>
        <v>44535</v>
      </c>
      <c r="C1074" s="9" t="b">
        <f t="shared" si="64"/>
        <v>1</v>
      </c>
      <c r="D1074" s="9" t="b">
        <f t="shared" si="65"/>
        <v>0</v>
      </c>
      <c r="E1074" s="7" t="b">
        <f t="shared" si="66"/>
        <v>0</v>
      </c>
      <c r="F1074" s="48"/>
    </row>
    <row r="1075" spans="2:6" x14ac:dyDescent="0.25">
      <c r="B1075" s="7">
        <f t="shared" si="67"/>
        <v>44536</v>
      </c>
      <c r="C1075" s="9" t="b">
        <f t="shared" si="64"/>
        <v>0</v>
      </c>
      <c r="D1075" s="9" t="b">
        <f t="shared" si="65"/>
        <v>0</v>
      </c>
      <c r="E1075" s="7">
        <f t="shared" si="66"/>
        <v>44536</v>
      </c>
      <c r="F1075" s="48"/>
    </row>
    <row r="1076" spans="2:6" x14ac:dyDescent="0.25">
      <c r="B1076" s="7">
        <f t="shared" si="67"/>
        <v>44537</v>
      </c>
      <c r="C1076" s="9" t="b">
        <f t="shared" si="64"/>
        <v>0</v>
      </c>
      <c r="D1076" s="9" t="b">
        <f t="shared" si="65"/>
        <v>0</v>
      </c>
      <c r="E1076" s="7">
        <f t="shared" si="66"/>
        <v>44537</v>
      </c>
      <c r="F1076" s="48"/>
    </row>
    <row r="1077" spans="2:6" x14ac:dyDescent="0.25">
      <c r="B1077" s="7">
        <f t="shared" si="67"/>
        <v>44538</v>
      </c>
      <c r="C1077" s="9" t="b">
        <f t="shared" si="64"/>
        <v>0</v>
      </c>
      <c r="D1077" s="9" t="b">
        <f t="shared" si="65"/>
        <v>0</v>
      </c>
      <c r="E1077" s="7">
        <f t="shared" si="66"/>
        <v>44538</v>
      </c>
      <c r="F1077" s="48"/>
    </row>
    <row r="1078" spans="2:6" x14ac:dyDescent="0.25">
      <c r="B1078" s="7">
        <f t="shared" si="67"/>
        <v>44539</v>
      </c>
      <c r="C1078" s="9" t="b">
        <f t="shared" si="64"/>
        <v>0</v>
      </c>
      <c r="D1078" s="9" t="b">
        <f t="shared" si="65"/>
        <v>0</v>
      </c>
      <c r="E1078" s="7">
        <f t="shared" si="66"/>
        <v>44539</v>
      </c>
      <c r="F1078" s="48"/>
    </row>
    <row r="1079" spans="2:6" x14ac:dyDescent="0.25">
      <c r="B1079" s="7">
        <f t="shared" si="67"/>
        <v>44540</v>
      </c>
      <c r="C1079" s="9" t="b">
        <f t="shared" si="64"/>
        <v>0</v>
      </c>
      <c r="D1079" s="9" t="b">
        <f t="shared" si="65"/>
        <v>0</v>
      </c>
      <c r="E1079" s="7">
        <f t="shared" si="66"/>
        <v>44540</v>
      </c>
      <c r="F1079" s="48"/>
    </row>
    <row r="1080" spans="2:6" x14ac:dyDescent="0.25">
      <c r="B1080" s="7">
        <f t="shared" si="67"/>
        <v>44541</v>
      </c>
      <c r="C1080" s="9" t="b">
        <f t="shared" si="64"/>
        <v>1</v>
      </c>
      <c r="D1080" s="9" t="b">
        <f t="shared" si="65"/>
        <v>0</v>
      </c>
      <c r="E1080" s="7" t="b">
        <f t="shared" si="66"/>
        <v>0</v>
      </c>
      <c r="F1080" s="48"/>
    </row>
    <row r="1081" spans="2:6" x14ac:dyDescent="0.25">
      <c r="B1081" s="7">
        <f t="shared" si="67"/>
        <v>44542</v>
      </c>
      <c r="C1081" s="9" t="b">
        <f t="shared" si="64"/>
        <v>1</v>
      </c>
      <c r="D1081" s="9" t="b">
        <f t="shared" si="65"/>
        <v>0</v>
      </c>
      <c r="E1081" s="7" t="b">
        <f t="shared" si="66"/>
        <v>0</v>
      </c>
      <c r="F1081" s="48"/>
    </row>
    <row r="1082" spans="2:6" x14ac:dyDescent="0.25">
      <c r="B1082" s="7">
        <f t="shared" si="67"/>
        <v>44543</v>
      </c>
      <c r="C1082" s="9" t="b">
        <f t="shared" si="64"/>
        <v>0</v>
      </c>
      <c r="D1082" s="9" t="b">
        <f t="shared" si="65"/>
        <v>0</v>
      </c>
      <c r="E1082" s="7">
        <f t="shared" si="66"/>
        <v>44543</v>
      </c>
      <c r="F1082" s="48"/>
    </row>
    <row r="1083" spans="2:6" x14ac:dyDescent="0.25">
      <c r="B1083" s="7">
        <f t="shared" si="67"/>
        <v>44544</v>
      </c>
      <c r="C1083" s="9" t="b">
        <f t="shared" si="64"/>
        <v>0</v>
      </c>
      <c r="D1083" s="9" t="b">
        <f t="shared" si="65"/>
        <v>0</v>
      </c>
      <c r="E1083" s="7">
        <f t="shared" si="66"/>
        <v>44544</v>
      </c>
      <c r="F1083" s="48"/>
    </row>
    <row r="1084" spans="2:6" x14ac:dyDescent="0.25">
      <c r="B1084" s="7">
        <f t="shared" si="67"/>
        <v>44545</v>
      </c>
      <c r="C1084" s="9" t="b">
        <f t="shared" si="64"/>
        <v>0</v>
      </c>
      <c r="D1084" s="9" t="b">
        <f t="shared" si="65"/>
        <v>0</v>
      </c>
      <c r="E1084" s="7">
        <f t="shared" si="66"/>
        <v>44545</v>
      </c>
      <c r="F1084" s="48"/>
    </row>
    <row r="1085" spans="2:6" x14ac:dyDescent="0.25">
      <c r="B1085" s="7">
        <f t="shared" si="67"/>
        <v>44546</v>
      </c>
      <c r="C1085" s="9" t="b">
        <f t="shared" si="64"/>
        <v>0</v>
      </c>
      <c r="D1085" s="9" t="b">
        <f t="shared" si="65"/>
        <v>0</v>
      </c>
      <c r="E1085" s="7">
        <f t="shared" si="66"/>
        <v>44546</v>
      </c>
      <c r="F1085" s="48"/>
    </row>
    <row r="1086" spans="2:6" x14ac:dyDescent="0.25">
      <c r="B1086" s="7">
        <f t="shared" si="67"/>
        <v>44547</v>
      </c>
      <c r="C1086" s="9" t="b">
        <f t="shared" si="64"/>
        <v>0</v>
      </c>
      <c r="D1086" s="9" t="b">
        <f t="shared" si="65"/>
        <v>0</v>
      </c>
      <c r="E1086" s="7">
        <f t="shared" si="66"/>
        <v>44547</v>
      </c>
      <c r="F1086" s="48"/>
    </row>
    <row r="1087" spans="2:6" x14ac:dyDescent="0.25">
      <c r="B1087" s="7">
        <f t="shared" si="67"/>
        <v>44548</v>
      </c>
      <c r="C1087" s="9" t="b">
        <f t="shared" si="64"/>
        <v>1</v>
      </c>
      <c r="D1087" s="9" t="b">
        <f t="shared" si="65"/>
        <v>0</v>
      </c>
      <c r="E1087" s="7" t="b">
        <f t="shared" si="66"/>
        <v>0</v>
      </c>
      <c r="F1087" s="48"/>
    </row>
    <row r="1088" spans="2:6" x14ac:dyDescent="0.25">
      <c r="B1088" s="7">
        <f t="shared" si="67"/>
        <v>44549</v>
      </c>
      <c r="C1088" s="9" t="b">
        <f t="shared" si="64"/>
        <v>1</v>
      </c>
      <c r="D1088" s="9" t="b">
        <f t="shared" si="65"/>
        <v>0</v>
      </c>
      <c r="E1088" s="7" t="b">
        <f t="shared" si="66"/>
        <v>0</v>
      </c>
      <c r="F1088" s="48"/>
    </row>
    <row r="1089" spans="2:6" x14ac:dyDescent="0.25">
      <c r="B1089" s="7">
        <f t="shared" si="67"/>
        <v>44550</v>
      </c>
      <c r="C1089" s="9" t="b">
        <f t="shared" si="64"/>
        <v>0</v>
      </c>
      <c r="D1089" s="9" t="b">
        <f t="shared" si="65"/>
        <v>0</v>
      </c>
      <c r="E1089" s="7">
        <f t="shared" si="66"/>
        <v>44550</v>
      </c>
      <c r="F1089" s="48"/>
    </row>
    <row r="1090" spans="2:6" x14ac:dyDescent="0.25">
      <c r="B1090" s="7">
        <f t="shared" si="67"/>
        <v>44551</v>
      </c>
      <c r="C1090" s="9" t="b">
        <f t="shared" si="64"/>
        <v>0</v>
      </c>
      <c r="D1090" s="9" t="b">
        <f t="shared" si="65"/>
        <v>0</v>
      </c>
      <c r="E1090" s="7">
        <f t="shared" si="66"/>
        <v>44551</v>
      </c>
      <c r="F1090" s="48"/>
    </row>
    <row r="1091" spans="2:6" x14ac:dyDescent="0.25">
      <c r="B1091" s="7">
        <f t="shared" si="67"/>
        <v>44552</v>
      </c>
      <c r="C1091" s="9" t="b">
        <f t="shared" si="64"/>
        <v>0</v>
      </c>
      <c r="D1091" s="9" t="b">
        <f t="shared" si="65"/>
        <v>0</v>
      </c>
      <c r="E1091" s="7">
        <f t="shared" si="66"/>
        <v>44552</v>
      </c>
      <c r="F1091" s="48"/>
    </row>
    <row r="1092" spans="2:6" x14ac:dyDescent="0.25">
      <c r="B1092" s="7">
        <f t="shared" si="67"/>
        <v>44553</v>
      </c>
      <c r="C1092" s="9" t="b">
        <f t="shared" si="64"/>
        <v>0</v>
      </c>
      <c r="D1092" s="9" t="b">
        <f t="shared" si="65"/>
        <v>0</v>
      </c>
      <c r="E1092" s="7">
        <f t="shared" si="66"/>
        <v>44553</v>
      </c>
      <c r="F1092" s="48"/>
    </row>
    <row r="1093" spans="2:6" x14ac:dyDescent="0.25">
      <c r="B1093" s="7">
        <f t="shared" si="67"/>
        <v>44554</v>
      </c>
      <c r="C1093" s="9" t="b">
        <f t="shared" ref="C1093:C1156" si="68">IF(WEEKDAY(B1093,2)&gt;5,TRUE,FALSE)</f>
        <v>0</v>
      </c>
      <c r="D1093" s="9" t="b">
        <f t="shared" ref="D1093:D1156" si="69">IF(TYPE(VLOOKUP(B1093,Holiday_Dates,1,0))&lt;&gt;1,FALSE,TRUE)</f>
        <v>0</v>
      </c>
      <c r="E1093" s="7">
        <f t="shared" ref="E1093:E1156" si="70">IF(OR(C1093,D1093),FALSE,B1093)</f>
        <v>44554</v>
      </c>
      <c r="F1093" s="48"/>
    </row>
    <row r="1094" spans="2:6" x14ac:dyDescent="0.25">
      <c r="B1094" s="7">
        <f t="shared" ref="B1094:B1157" si="71">B1093+1</f>
        <v>44555</v>
      </c>
      <c r="C1094" s="9" t="b">
        <f t="shared" si="68"/>
        <v>1</v>
      </c>
      <c r="D1094" s="9" t="b">
        <f t="shared" si="69"/>
        <v>1</v>
      </c>
      <c r="E1094" s="7" t="b">
        <f t="shared" si="70"/>
        <v>0</v>
      </c>
      <c r="F1094" s="48"/>
    </row>
    <row r="1095" spans="2:6" x14ac:dyDescent="0.25">
      <c r="B1095" s="7">
        <f t="shared" si="71"/>
        <v>44556</v>
      </c>
      <c r="C1095" s="9" t="b">
        <f t="shared" si="68"/>
        <v>1</v>
      </c>
      <c r="D1095" s="9" t="b">
        <f t="shared" si="69"/>
        <v>1</v>
      </c>
      <c r="E1095" s="7" t="b">
        <f t="shared" si="70"/>
        <v>0</v>
      </c>
      <c r="F1095" s="48"/>
    </row>
    <row r="1096" spans="2:6" x14ac:dyDescent="0.25">
      <c r="B1096" s="7">
        <f t="shared" si="71"/>
        <v>44557</v>
      </c>
      <c r="C1096" s="9" t="b">
        <f t="shared" si="68"/>
        <v>0</v>
      </c>
      <c r="D1096" s="9" t="b">
        <f t="shared" si="69"/>
        <v>0</v>
      </c>
      <c r="E1096" s="7">
        <f t="shared" si="70"/>
        <v>44557</v>
      </c>
      <c r="F1096" s="48"/>
    </row>
    <row r="1097" spans="2:6" x14ac:dyDescent="0.25">
      <c r="B1097" s="7">
        <f t="shared" si="71"/>
        <v>44558</v>
      </c>
      <c r="C1097" s="9" t="b">
        <f t="shared" si="68"/>
        <v>0</v>
      </c>
      <c r="D1097" s="9" t="b">
        <f t="shared" si="69"/>
        <v>0</v>
      </c>
      <c r="E1097" s="7">
        <f t="shared" si="70"/>
        <v>44558</v>
      </c>
      <c r="F1097" s="48"/>
    </row>
    <row r="1098" spans="2:6" x14ac:dyDescent="0.25">
      <c r="B1098" s="7">
        <f t="shared" si="71"/>
        <v>44559</v>
      </c>
      <c r="C1098" s="9" t="b">
        <f t="shared" si="68"/>
        <v>0</v>
      </c>
      <c r="D1098" s="9" t="b">
        <f t="shared" si="69"/>
        <v>0</v>
      </c>
      <c r="E1098" s="7">
        <f t="shared" si="70"/>
        <v>44559</v>
      </c>
      <c r="F1098" s="48"/>
    </row>
    <row r="1099" spans="2:6" x14ac:dyDescent="0.25">
      <c r="B1099" s="7">
        <f t="shared" si="71"/>
        <v>44560</v>
      </c>
      <c r="C1099" s="9" t="b">
        <f t="shared" si="68"/>
        <v>0</v>
      </c>
      <c r="D1099" s="9" t="b">
        <f t="shared" si="69"/>
        <v>0</v>
      </c>
      <c r="E1099" s="7">
        <f t="shared" si="70"/>
        <v>44560</v>
      </c>
      <c r="F1099" s="48"/>
    </row>
    <row r="1100" spans="2:6" x14ac:dyDescent="0.25">
      <c r="B1100" s="7">
        <f t="shared" si="71"/>
        <v>44561</v>
      </c>
      <c r="C1100" s="9" t="b">
        <f t="shared" si="68"/>
        <v>0</v>
      </c>
      <c r="D1100" s="9" t="b">
        <f t="shared" si="69"/>
        <v>0</v>
      </c>
      <c r="E1100" s="7">
        <f t="shared" si="70"/>
        <v>44561</v>
      </c>
      <c r="F1100" s="48"/>
    </row>
    <row r="1101" spans="2:6" x14ac:dyDescent="0.25">
      <c r="B1101" s="7">
        <f t="shared" si="71"/>
        <v>44562</v>
      </c>
      <c r="C1101" s="9" t="b">
        <f t="shared" si="68"/>
        <v>1</v>
      </c>
      <c r="D1101" s="9" t="b">
        <f t="shared" si="69"/>
        <v>1</v>
      </c>
      <c r="E1101" s="7" t="b">
        <f t="shared" si="70"/>
        <v>0</v>
      </c>
      <c r="F1101" s="48"/>
    </row>
    <row r="1102" spans="2:6" x14ac:dyDescent="0.25">
      <c r="B1102" s="7">
        <f t="shared" si="71"/>
        <v>44563</v>
      </c>
      <c r="C1102" s="9" t="b">
        <f t="shared" si="68"/>
        <v>1</v>
      </c>
      <c r="D1102" s="9" t="b">
        <f t="shared" si="69"/>
        <v>0</v>
      </c>
      <c r="E1102" s="7" t="b">
        <f t="shared" si="70"/>
        <v>0</v>
      </c>
      <c r="F1102" s="48"/>
    </row>
    <row r="1103" spans="2:6" x14ac:dyDescent="0.25">
      <c r="B1103" s="7">
        <f t="shared" si="71"/>
        <v>44564</v>
      </c>
      <c r="C1103" s="9" t="b">
        <f t="shared" si="68"/>
        <v>0</v>
      </c>
      <c r="D1103" s="9" t="b">
        <f t="shared" si="69"/>
        <v>0</v>
      </c>
      <c r="E1103" s="7">
        <f t="shared" si="70"/>
        <v>44564</v>
      </c>
      <c r="F1103" s="48"/>
    </row>
    <row r="1104" spans="2:6" x14ac:dyDescent="0.25">
      <c r="B1104" s="7">
        <f t="shared" si="71"/>
        <v>44565</v>
      </c>
      <c r="C1104" s="9" t="b">
        <f t="shared" si="68"/>
        <v>0</v>
      </c>
      <c r="D1104" s="9" t="b">
        <f t="shared" si="69"/>
        <v>0</v>
      </c>
      <c r="E1104" s="7">
        <f t="shared" si="70"/>
        <v>44565</v>
      </c>
      <c r="F1104" s="48"/>
    </row>
    <row r="1105" spans="2:6" x14ac:dyDescent="0.25">
      <c r="B1105" s="7">
        <f t="shared" si="71"/>
        <v>44566</v>
      </c>
      <c r="C1105" s="9" t="b">
        <f t="shared" si="68"/>
        <v>0</v>
      </c>
      <c r="D1105" s="9" t="b">
        <f t="shared" si="69"/>
        <v>0</v>
      </c>
      <c r="E1105" s="7">
        <f t="shared" si="70"/>
        <v>44566</v>
      </c>
      <c r="F1105" s="48"/>
    </row>
    <row r="1106" spans="2:6" x14ac:dyDescent="0.25">
      <c r="B1106" s="7">
        <f t="shared" si="71"/>
        <v>44567</v>
      </c>
      <c r="C1106" s="9" t="b">
        <f t="shared" si="68"/>
        <v>0</v>
      </c>
      <c r="D1106" s="9" t="b">
        <f t="shared" si="69"/>
        <v>0</v>
      </c>
      <c r="E1106" s="7">
        <f t="shared" si="70"/>
        <v>44567</v>
      </c>
      <c r="F1106" s="48"/>
    </row>
    <row r="1107" spans="2:6" x14ac:dyDescent="0.25">
      <c r="B1107" s="7">
        <f t="shared" si="71"/>
        <v>44568</v>
      </c>
      <c r="C1107" s="9" t="b">
        <f t="shared" si="68"/>
        <v>0</v>
      </c>
      <c r="D1107" s="9" t="b">
        <f t="shared" si="69"/>
        <v>0</v>
      </c>
      <c r="E1107" s="7">
        <f t="shared" si="70"/>
        <v>44568</v>
      </c>
      <c r="F1107" s="48"/>
    </row>
    <row r="1108" spans="2:6" x14ac:dyDescent="0.25">
      <c r="B1108" s="7">
        <f t="shared" si="71"/>
        <v>44569</v>
      </c>
      <c r="C1108" s="9" t="b">
        <f t="shared" si="68"/>
        <v>1</v>
      </c>
      <c r="D1108" s="9" t="b">
        <f t="shared" si="69"/>
        <v>0</v>
      </c>
      <c r="E1108" s="7" t="b">
        <f t="shared" si="70"/>
        <v>0</v>
      </c>
      <c r="F1108" s="48"/>
    </row>
    <row r="1109" spans="2:6" x14ac:dyDescent="0.25">
      <c r="B1109" s="7">
        <f t="shared" si="71"/>
        <v>44570</v>
      </c>
      <c r="C1109" s="9" t="b">
        <f t="shared" si="68"/>
        <v>1</v>
      </c>
      <c r="D1109" s="9" t="b">
        <f t="shared" si="69"/>
        <v>0</v>
      </c>
      <c r="E1109" s="7" t="b">
        <f t="shared" si="70"/>
        <v>0</v>
      </c>
      <c r="F1109" s="48"/>
    </row>
    <row r="1110" spans="2:6" x14ac:dyDescent="0.25">
      <c r="B1110" s="7">
        <f t="shared" si="71"/>
        <v>44571</v>
      </c>
      <c r="C1110" s="9" t="b">
        <f t="shared" si="68"/>
        <v>0</v>
      </c>
      <c r="D1110" s="9" t="b">
        <f t="shared" si="69"/>
        <v>0</v>
      </c>
      <c r="E1110" s="7">
        <f t="shared" si="70"/>
        <v>44571</v>
      </c>
      <c r="F1110" s="48"/>
    </row>
    <row r="1111" spans="2:6" x14ac:dyDescent="0.25">
      <c r="B1111" s="7">
        <f t="shared" si="71"/>
        <v>44572</v>
      </c>
      <c r="C1111" s="9" t="b">
        <f t="shared" si="68"/>
        <v>0</v>
      </c>
      <c r="D1111" s="9" t="b">
        <f t="shared" si="69"/>
        <v>0</v>
      </c>
      <c r="E1111" s="7">
        <f t="shared" si="70"/>
        <v>44572</v>
      </c>
      <c r="F1111" s="48"/>
    </row>
    <row r="1112" spans="2:6" x14ac:dyDescent="0.25">
      <c r="B1112" s="7">
        <f t="shared" si="71"/>
        <v>44573</v>
      </c>
      <c r="C1112" s="9" t="b">
        <f t="shared" si="68"/>
        <v>0</v>
      </c>
      <c r="D1112" s="9" t="b">
        <f t="shared" si="69"/>
        <v>0</v>
      </c>
      <c r="E1112" s="7">
        <f t="shared" si="70"/>
        <v>44573</v>
      </c>
      <c r="F1112" s="48"/>
    </row>
    <row r="1113" spans="2:6" x14ac:dyDescent="0.25">
      <c r="B1113" s="7">
        <f t="shared" si="71"/>
        <v>44574</v>
      </c>
      <c r="C1113" s="9" t="b">
        <f t="shared" si="68"/>
        <v>0</v>
      </c>
      <c r="D1113" s="9" t="b">
        <f t="shared" si="69"/>
        <v>0</v>
      </c>
      <c r="E1113" s="7">
        <f t="shared" si="70"/>
        <v>44574</v>
      </c>
      <c r="F1113" s="48"/>
    </row>
    <row r="1114" spans="2:6" x14ac:dyDescent="0.25">
      <c r="B1114" s="7">
        <f t="shared" si="71"/>
        <v>44575</v>
      </c>
      <c r="C1114" s="9" t="b">
        <f t="shared" si="68"/>
        <v>0</v>
      </c>
      <c r="D1114" s="9" t="b">
        <f t="shared" si="69"/>
        <v>0</v>
      </c>
      <c r="E1114" s="7">
        <f t="shared" si="70"/>
        <v>44575</v>
      </c>
      <c r="F1114" s="48"/>
    </row>
    <row r="1115" spans="2:6" x14ac:dyDescent="0.25">
      <c r="B1115" s="7">
        <f t="shared" si="71"/>
        <v>44576</v>
      </c>
      <c r="C1115" s="9" t="b">
        <f t="shared" si="68"/>
        <v>1</v>
      </c>
      <c r="D1115" s="9" t="b">
        <f t="shared" si="69"/>
        <v>0</v>
      </c>
      <c r="E1115" s="7" t="b">
        <f t="shared" si="70"/>
        <v>0</v>
      </c>
      <c r="F1115" s="48"/>
    </row>
    <row r="1116" spans="2:6" x14ac:dyDescent="0.25">
      <c r="B1116" s="7">
        <f t="shared" si="71"/>
        <v>44577</v>
      </c>
      <c r="C1116" s="9" t="b">
        <f t="shared" si="68"/>
        <v>1</v>
      </c>
      <c r="D1116" s="9" t="b">
        <f t="shared" si="69"/>
        <v>0</v>
      </c>
      <c r="E1116" s="7" t="b">
        <f t="shared" si="70"/>
        <v>0</v>
      </c>
      <c r="F1116" s="48"/>
    </row>
    <row r="1117" spans="2:6" x14ac:dyDescent="0.25">
      <c r="B1117" s="7">
        <f t="shared" si="71"/>
        <v>44578</v>
      </c>
      <c r="C1117" s="9" t="b">
        <f t="shared" si="68"/>
        <v>0</v>
      </c>
      <c r="D1117" s="9" t="b">
        <f t="shared" si="69"/>
        <v>0</v>
      </c>
      <c r="E1117" s="7">
        <f t="shared" si="70"/>
        <v>44578</v>
      </c>
      <c r="F1117" s="48"/>
    </row>
    <row r="1118" spans="2:6" x14ac:dyDescent="0.25">
      <c r="B1118" s="7">
        <f t="shared" si="71"/>
        <v>44579</v>
      </c>
      <c r="C1118" s="9" t="b">
        <f t="shared" si="68"/>
        <v>0</v>
      </c>
      <c r="D1118" s="9" t="b">
        <f t="shared" si="69"/>
        <v>0</v>
      </c>
      <c r="E1118" s="7">
        <f t="shared" si="70"/>
        <v>44579</v>
      </c>
      <c r="F1118" s="48"/>
    </row>
    <row r="1119" spans="2:6" x14ac:dyDescent="0.25">
      <c r="B1119" s="7">
        <f t="shared" si="71"/>
        <v>44580</v>
      </c>
      <c r="C1119" s="9" t="b">
        <f t="shared" si="68"/>
        <v>0</v>
      </c>
      <c r="D1119" s="9" t="b">
        <f t="shared" si="69"/>
        <v>0</v>
      </c>
      <c r="E1119" s="7">
        <f t="shared" si="70"/>
        <v>44580</v>
      </c>
      <c r="F1119" s="48"/>
    </row>
    <row r="1120" spans="2:6" x14ac:dyDescent="0.25">
      <c r="B1120" s="7">
        <f t="shared" si="71"/>
        <v>44581</v>
      </c>
      <c r="C1120" s="9" t="b">
        <f t="shared" si="68"/>
        <v>0</v>
      </c>
      <c r="D1120" s="9" t="b">
        <f t="shared" si="69"/>
        <v>0</v>
      </c>
      <c r="E1120" s="7">
        <f t="shared" si="70"/>
        <v>44581</v>
      </c>
      <c r="F1120" s="48"/>
    </row>
    <row r="1121" spans="2:6" x14ac:dyDescent="0.25">
      <c r="B1121" s="7">
        <f t="shared" si="71"/>
        <v>44582</v>
      </c>
      <c r="C1121" s="9" t="b">
        <f t="shared" si="68"/>
        <v>0</v>
      </c>
      <c r="D1121" s="9" t="b">
        <f t="shared" si="69"/>
        <v>0</v>
      </c>
      <c r="E1121" s="7">
        <f t="shared" si="70"/>
        <v>44582</v>
      </c>
      <c r="F1121" s="48"/>
    </row>
    <row r="1122" spans="2:6" x14ac:dyDescent="0.25">
      <c r="B1122" s="7">
        <f t="shared" si="71"/>
        <v>44583</v>
      </c>
      <c r="C1122" s="9" t="b">
        <f t="shared" si="68"/>
        <v>1</v>
      </c>
      <c r="D1122" s="9" t="b">
        <f t="shared" si="69"/>
        <v>0</v>
      </c>
      <c r="E1122" s="7" t="b">
        <f t="shared" si="70"/>
        <v>0</v>
      </c>
      <c r="F1122" s="48"/>
    </row>
    <row r="1123" spans="2:6" x14ac:dyDescent="0.25">
      <c r="B1123" s="7">
        <f t="shared" si="71"/>
        <v>44584</v>
      </c>
      <c r="C1123" s="9" t="b">
        <f t="shared" si="68"/>
        <v>1</v>
      </c>
      <c r="D1123" s="9" t="b">
        <f t="shared" si="69"/>
        <v>0</v>
      </c>
      <c r="E1123" s="7" t="b">
        <f t="shared" si="70"/>
        <v>0</v>
      </c>
      <c r="F1123" s="48"/>
    </row>
    <row r="1124" spans="2:6" x14ac:dyDescent="0.25">
      <c r="B1124" s="7">
        <f t="shared" si="71"/>
        <v>44585</v>
      </c>
      <c r="C1124" s="9" t="b">
        <f t="shared" si="68"/>
        <v>0</v>
      </c>
      <c r="D1124" s="9" t="b">
        <f t="shared" si="69"/>
        <v>0</v>
      </c>
      <c r="E1124" s="7">
        <f t="shared" si="70"/>
        <v>44585</v>
      </c>
      <c r="F1124" s="48"/>
    </row>
    <row r="1125" spans="2:6" x14ac:dyDescent="0.25">
      <c r="B1125" s="7">
        <f t="shared" si="71"/>
        <v>44586</v>
      </c>
      <c r="C1125" s="9" t="b">
        <f t="shared" si="68"/>
        <v>0</v>
      </c>
      <c r="D1125" s="9" t="b">
        <f t="shared" si="69"/>
        <v>0</v>
      </c>
      <c r="E1125" s="7">
        <f t="shared" si="70"/>
        <v>44586</v>
      </c>
      <c r="F1125" s="48"/>
    </row>
    <row r="1126" spans="2:6" x14ac:dyDescent="0.25">
      <c r="B1126" s="7">
        <f t="shared" si="71"/>
        <v>44587</v>
      </c>
      <c r="C1126" s="9" t="b">
        <f t="shared" si="68"/>
        <v>0</v>
      </c>
      <c r="D1126" s="9" t="b">
        <f t="shared" si="69"/>
        <v>0</v>
      </c>
      <c r="E1126" s="7">
        <f t="shared" si="70"/>
        <v>44587</v>
      </c>
      <c r="F1126" s="48"/>
    </row>
    <row r="1127" spans="2:6" x14ac:dyDescent="0.25">
      <c r="B1127" s="7">
        <f t="shared" si="71"/>
        <v>44588</v>
      </c>
      <c r="C1127" s="9" t="b">
        <f t="shared" si="68"/>
        <v>0</v>
      </c>
      <c r="D1127" s="9" t="b">
        <f t="shared" si="69"/>
        <v>0</v>
      </c>
      <c r="E1127" s="7">
        <f t="shared" si="70"/>
        <v>44588</v>
      </c>
      <c r="F1127" s="48"/>
    </row>
    <row r="1128" spans="2:6" x14ac:dyDescent="0.25">
      <c r="B1128" s="7">
        <f t="shared" si="71"/>
        <v>44589</v>
      </c>
      <c r="C1128" s="9" t="b">
        <f t="shared" si="68"/>
        <v>0</v>
      </c>
      <c r="D1128" s="9" t="b">
        <f t="shared" si="69"/>
        <v>0</v>
      </c>
      <c r="E1128" s="7">
        <f t="shared" si="70"/>
        <v>44589</v>
      </c>
      <c r="F1128" s="48"/>
    </row>
    <row r="1129" spans="2:6" x14ac:dyDescent="0.25">
      <c r="B1129" s="7">
        <f t="shared" si="71"/>
        <v>44590</v>
      </c>
      <c r="C1129" s="9" t="b">
        <f t="shared" si="68"/>
        <v>1</v>
      </c>
      <c r="D1129" s="9" t="b">
        <f t="shared" si="69"/>
        <v>0</v>
      </c>
      <c r="E1129" s="7" t="b">
        <f t="shared" si="70"/>
        <v>0</v>
      </c>
      <c r="F1129" s="48"/>
    </row>
    <row r="1130" spans="2:6" x14ac:dyDescent="0.25">
      <c r="B1130" s="7">
        <f t="shared" si="71"/>
        <v>44591</v>
      </c>
      <c r="C1130" s="9" t="b">
        <f t="shared" si="68"/>
        <v>1</v>
      </c>
      <c r="D1130" s="9" t="b">
        <f t="shared" si="69"/>
        <v>0</v>
      </c>
      <c r="E1130" s="7" t="b">
        <f t="shared" si="70"/>
        <v>0</v>
      </c>
      <c r="F1130" s="48"/>
    </row>
    <row r="1131" spans="2:6" x14ac:dyDescent="0.25">
      <c r="B1131" s="7">
        <f t="shared" si="71"/>
        <v>44592</v>
      </c>
      <c r="C1131" s="9" t="b">
        <f t="shared" si="68"/>
        <v>0</v>
      </c>
      <c r="D1131" s="9" t="b">
        <f t="shared" si="69"/>
        <v>0</v>
      </c>
      <c r="E1131" s="7">
        <f t="shared" si="70"/>
        <v>44592</v>
      </c>
      <c r="F1131" s="48"/>
    </row>
    <row r="1132" spans="2:6" x14ac:dyDescent="0.25">
      <c r="B1132" s="7">
        <f t="shared" si="71"/>
        <v>44593</v>
      </c>
      <c r="C1132" s="9" t="b">
        <f t="shared" si="68"/>
        <v>0</v>
      </c>
      <c r="D1132" s="9" t="b">
        <f t="shared" si="69"/>
        <v>0</v>
      </c>
      <c r="E1132" s="7">
        <f t="shared" si="70"/>
        <v>44593</v>
      </c>
      <c r="F1132" s="48"/>
    </row>
    <row r="1133" spans="2:6" x14ac:dyDescent="0.25">
      <c r="B1133" s="7">
        <f t="shared" si="71"/>
        <v>44594</v>
      </c>
      <c r="C1133" s="9" t="b">
        <f t="shared" si="68"/>
        <v>0</v>
      </c>
      <c r="D1133" s="9" t="b">
        <f t="shared" si="69"/>
        <v>0</v>
      </c>
      <c r="E1133" s="7">
        <f t="shared" si="70"/>
        <v>44594</v>
      </c>
      <c r="F1133" s="48"/>
    </row>
    <row r="1134" spans="2:6" x14ac:dyDescent="0.25">
      <c r="B1134" s="7">
        <f t="shared" si="71"/>
        <v>44595</v>
      </c>
      <c r="C1134" s="9" t="b">
        <f t="shared" si="68"/>
        <v>0</v>
      </c>
      <c r="D1134" s="9" t="b">
        <f t="shared" si="69"/>
        <v>0</v>
      </c>
      <c r="E1134" s="7">
        <f t="shared" si="70"/>
        <v>44595</v>
      </c>
      <c r="F1134" s="48"/>
    </row>
    <row r="1135" spans="2:6" x14ac:dyDescent="0.25">
      <c r="B1135" s="7">
        <f t="shared" si="71"/>
        <v>44596</v>
      </c>
      <c r="C1135" s="9" t="b">
        <f t="shared" si="68"/>
        <v>0</v>
      </c>
      <c r="D1135" s="9" t="b">
        <f t="shared" si="69"/>
        <v>0</v>
      </c>
      <c r="E1135" s="7">
        <f t="shared" si="70"/>
        <v>44596</v>
      </c>
      <c r="F1135" s="48"/>
    </row>
    <row r="1136" spans="2:6" x14ac:dyDescent="0.25">
      <c r="B1136" s="7">
        <f t="shared" si="71"/>
        <v>44597</v>
      </c>
      <c r="C1136" s="9" t="b">
        <f t="shared" si="68"/>
        <v>1</v>
      </c>
      <c r="D1136" s="9" t="b">
        <f t="shared" si="69"/>
        <v>0</v>
      </c>
      <c r="E1136" s="7" t="b">
        <f t="shared" si="70"/>
        <v>0</v>
      </c>
      <c r="F1136" s="48"/>
    </row>
    <row r="1137" spans="2:6" x14ac:dyDescent="0.25">
      <c r="B1137" s="7">
        <f t="shared" si="71"/>
        <v>44598</v>
      </c>
      <c r="C1137" s="9" t="b">
        <f t="shared" si="68"/>
        <v>1</v>
      </c>
      <c r="D1137" s="9" t="b">
        <f t="shared" si="69"/>
        <v>0</v>
      </c>
      <c r="E1137" s="7" t="b">
        <f t="shared" si="70"/>
        <v>0</v>
      </c>
      <c r="F1137" s="48"/>
    </row>
    <row r="1138" spans="2:6" x14ac:dyDescent="0.25">
      <c r="B1138" s="7">
        <f t="shared" si="71"/>
        <v>44599</v>
      </c>
      <c r="C1138" s="9" t="b">
        <f t="shared" si="68"/>
        <v>0</v>
      </c>
      <c r="D1138" s="9" t="b">
        <f t="shared" si="69"/>
        <v>0</v>
      </c>
      <c r="E1138" s="7">
        <f t="shared" si="70"/>
        <v>44599</v>
      </c>
      <c r="F1138" s="48"/>
    </row>
    <row r="1139" spans="2:6" x14ac:dyDescent="0.25">
      <c r="B1139" s="7">
        <f t="shared" si="71"/>
        <v>44600</v>
      </c>
      <c r="C1139" s="9" t="b">
        <f t="shared" si="68"/>
        <v>0</v>
      </c>
      <c r="D1139" s="9" t="b">
        <f t="shared" si="69"/>
        <v>0</v>
      </c>
      <c r="E1139" s="7">
        <f t="shared" si="70"/>
        <v>44600</v>
      </c>
      <c r="F1139" s="48"/>
    </row>
    <row r="1140" spans="2:6" x14ac:dyDescent="0.25">
      <c r="B1140" s="7">
        <f t="shared" si="71"/>
        <v>44601</v>
      </c>
      <c r="C1140" s="9" t="b">
        <f t="shared" si="68"/>
        <v>0</v>
      </c>
      <c r="D1140" s="9" t="b">
        <f t="shared" si="69"/>
        <v>0</v>
      </c>
      <c r="E1140" s="7">
        <f t="shared" si="70"/>
        <v>44601</v>
      </c>
      <c r="F1140" s="48"/>
    </row>
    <row r="1141" spans="2:6" x14ac:dyDescent="0.25">
      <c r="B1141" s="7">
        <f t="shared" si="71"/>
        <v>44602</v>
      </c>
      <c r="C1141" s="9" t="b">
        <f t="shared" si="68"/>
        <v>0</v>
      </c>
      <c r="D1141" s="9" t="b">
        <f t="shared" si="69"/>
        <v>0</v>
      </c>
      <c r="E1141" s="7">
        <f t="shared" si="70"/>
        <v>44602</v>
      </c>
      <c r="F1141" s="48"/>
    </row>
    <row r="1142" spans="2:6" x14ac:dyDescent="0.25">
      <c r="B1142" s="7">
        <f t="shared" si="71"/>
        <v>44603</v>
      </c>
      <c r="C1142" s="9" t="b">
        <f t="shared" si="68"/>
        <v>0</v>
      </c>
      <c r="D1142" s="9" t="b">
        <f t="shared" si="69"/>
        <v>0</v>
      </c>
      <c r="E1142" s="7">
        <f t="shared" si="70"/>
        <v>44603</v>
      </c>
      <c r="F1142" s="48"/>
    </row>
    <row r="1143" spans="2:6" x14ac:dyDescent="0.25">
      <c r="B1143" s="7">
        <f t="shared" si="71"/>
        <v>44604</v>
      </c>
      <c r="C1143" s="9" t="b">
        <f t="shared" si="68"/>
        <v>1</v>
      </c>
      <c r="D1143" s="9" t="b">
        <f t="shared" si="69"/>
        <v>0</v>
      </c>
      <c r="E1143" s="7" t="b">
        <f t="shared" si="70"/>
        <v>0</v>
      </c>
      <c r="F1143" s="48"/>
    </row>
    <row r="1144" spans="2:6" x14ac:dyDescent="0.25">
      <c r="B1144" s="7">
        <f t="shared" si="71"/>
        <v>44605</v>
      </c>
      <c r="C1144" s="9" t="b">
        <f t="shared" si="68"/>
        <v>1</v>
      </c>
      <c r="D1144" s="9" t="b">
        <f t="shared" si="69"/>
        <v>0</v>
      </c>
      <c r="E1144" s="7" t="b">
        <f t="shared" si="70"/>
        <v>0</v>
      </c>
      <c r="F1144" s="48"/>
    </row>
    <row r="1145" spans="2:6" x14ac:dyDescent="0.25">
      <c r="B1145" s="7">
        <f t="shared" si="71"/>
        <v>44606</v>
      </c>
      <c r="C1145" s="9" t="b">
        <f t="shared" si="68"/>
        <v>0</v>
      </c>
      <c r="D1145" s="9" t="b">
        <f t="shared" si="69"/>
        <v>0</v>
      </c>
      <c r="E1145" s="7">
        <f t="shared" si="70"/>
        <v>44606</v>
      </c>
      <c r="F1145" s="48"/>
    </row>
    <row r="1146" spans="2:6" x14ac:dyDescent="0.25">
      <c r="B1146" s="7">
        <f t="shared" si="71"/>
        <v>44607</v>
      </c>
      <c r="C1146" s="9" t="b">
        <f t="shared" si="68"/>
        <v>0</v>
      </c>
      <c r="D1146" s="9" t="b">
        <f t="shared" si="69"/>
        <v>0</v>
      </c>
      <c r="E1146" s="7">
        <f t="shared" si="70"/>
        <v>44607</v>
      </c>
      <c r="F1146" s="48"/>
    </row>
    <row r="1147" spans="2:6" x14ac:dyDescent="0.25">
      <c r="B1147" s="7">
        <f t="shared" si="71"/>
        <v>44608</v>
      </c>
      <c r="C1147" s="9" t="b">
        <f t="shared" si="68"/>
        <v>0</v>
      </c>
      <c r="D1147" s="9" t="b">
        <f t="shared" si="69"/>
        <v>0</v>
      </c>
      <c r="E1147" s="7">
        <f t="shared" si="70"/>
        <v>44608</v>
      </c>
      <c r="F1147" s="48"/>
    </row>
    <row r="1148" spans="2:6" x14ac:dyDescent="0.25">
      <c r="B1148" s="7">
        <f t="shared" si="71"/>
        <v>44609</v>
      </c>
      <c r="C1148" s="9" t="b">
        <f t="shared" si="68"/>
        <v>0</v>
      </c>
      <c r="D1148" s="9" t="b">
        <f t="shared" si="69"/>
        <v>0</v>
      </c>
      <c r="E1148" s="7">
        <f t="shared" si="70"/>
        <v>44609</v>
      </c>
      <c r="F1148" s="48"/>
    </row>
    <row r="1149" spans="2:6" x14ac:dyDescent="0.25">
      <c r="B1149" s="7">
        <f t="shared" si="71"/>
        <v>44610</v>
      </c>
      <c r="C1149" s="9" t="b">
        <f t="shared" si="68"/>
        <v>0</v>
      </c>
      <c r="D1149" s="9" t="b">
        <f t="shared" si="69"/>
        <v>0</v>
      </c>
      <c r="E1149" s="7">
        <f t="shared" si="70"/>
        <v>44610</v>
      </c>
      <c r="F1149" s="48"/>
    </row>
    <row r="1150" spans="2:6" x14ac:dyDescent="0.25">
      <c r="B1150" s="7">
        <f t="shared" si="71"/>
        <v>44611</v>
      </c>
      <c r="C1150" s="9" t="b">
        <f t="shared" si="68"/>
        <v>1</v>
      </c>
      <c r="D1150" s="9" t="b">
        <f t="shared" si="69"/>
        <v>0</v>
      </c>
      <c r="E1150" s="7" t="b">
        <f t="shared" si="70"/>
        <v>0</v>
      </c>
      <c r="F1150" s="48"/>
    </row>
    <row r="1151" spans="2:6" x14ac:dyDescent="0.25">
      <c r="B1151" s="7">
        <f t="shared" si="71"/>
        <v>44612</v>
      </c>
      <c r="C1151" s="9" t="b">
        <f t="shared" si="68"/>
        <v>1</v>
      </c>
      <c r="D1151" s="9" t="b">
        <f t="shared" si="69"/>
        <v>0</v>
      </c>
      <c r="E1151" s="7" t="b">
        <f t="shared" si="70"/>
        <v>0</v>
      </c>
      <c r="F1151" s="48"/>
    </row>
    <row r="1152" spans="2:6" x14ac:dyDescent="0.25">
      <c r="B1152" s="7">
        <f t="shared" si="71"/>
        <v>44613</v>
      </c>
      <c r="C1152" s="9" t="b">
        <f t="shared" si="68"/>
        <v>0</v>
      </c>
      <c r="D1152" s="9" t="b">
        <f t="shared" si="69"/>
        <v>0</v>
      </c>
      <c r="E1152" s="7">
        <f t="shared" si="70"/>
        <v>44613</v>
      </c>
      <c r="F1152" s="48"/>
    </row>
    <row r="1153" spans="2:6" x14ac:dyDescent="0.25">
      <c r="B1153" s="7">
        <f t="shared" si="71"/>
        <v>44614</v>
      </c>
      <c r="C1153" s="9" t="b">
        <f t="shared" si="68"/>
        <v>0</v>
      </c>
      <c r="D1153" s="9" t="b">
        <f t="shared" si="69"/>
        <v>0</v>
      </c>
      <c r="E1153" s="7">
        <f t="shared" si="70"/>
        <v>44614</v>
      </c>
      <c r="F1153" s="48"/>
    </row>
    <row r="1154" spans="2:6" x14ac:dyDescent="0.25">
      <c r="B1154" s="7">
        <f t="shared" si="71"/>
        <v>44615</v>
      </c>
      <c r="C1154" s="9" t="b">
        <f t="shared" si="68"/>
        <v>0</v>
      </c>
      <c r="D1154" s="9" t="b">
        <f t="shared" si="69"/>
        <v>0</v>
      </c>
      <c r="E1154" s="7">
        <f t="shared" si="70"/>
        <v>44615</v>
      </c>
      <c r="F1154" s="48"/>
    </row>
    <row r="1155" spans="2:6" x14ac:dyDescent="0.25">
      <c r="B1155" s="7">
        <f t="shared" si="71"/>
        <v>44616</v>
      </c>
      <c r="C1155" s="9" t="b">
        <f t="shared" si="68"/>
        <v>0</v>
      </c>
      <c r="D1155" s="9" t="b">
        <f t="shared" si="69"/>
        <v>0</v>
      </c>
      <c r="E1155" s="7">
        <f t="shared" si="70"/>
        <v>44616</v>
      </c>
      <c r="F1155" s="48"/>
    </row>
    <row r="1156" spans="2:6" x14ac:dyDescent="0.25">
      <c r="B1156" s="7">
        <f t="shared" si="71"/>
        <v>44617</v>
      </c>
      <c r="C1156" s="9" t="b">
        <f t="shared" si="68"/>
        <v>0</v>
      </c>
      <c r="D1156" s="9" t="b">
        <f t="shared" si="69"/>
        <v>0</v>
      </c>
      <c r="E1156" s="7">
        <f t="shared" si="70"/>
        <v>44617</v>
      </c>
      <c r="F1156" s="48"/>
    </row>
    <row r="1157" spans="2:6" x14ac:dyDescent="0.25">
      <c r="B1157" s="7">
        <f t="shared" si="71"/>
        <v>44618</v>
      </c>
      <c r="C1157" s="9" t="b">
        <f t="shared" ref="C1157:C1220" si="72">IF(WEEKDAY(B1157,2)&gt;5,TRUE,FALSE)</f>
        <v>1</v>
      </c>
      <c r="D1157" s="9" t="b">
        <f t="shared" ref="D1157:D1220" si="73">IF(TYPE(VLOOKUP(B1157,Holiday_Dates,1,0))&lt;&gt;1,FALSE,TRUE)</f>
        <v>0</v>
      </c>
      <c r="E1157" s="7" t="b">
        <f t="shared" ref="E1157:E1220" si="74">IF(OR(C1157,D1157),FALSE,B1157)</f>
        <v>0</v>
      </c>
      <c r="F1157" s="48"/>
    </row>
    <row r="1158" spans="2:6" x14ac:dyDescent="0.25">
      <c r="B1158" s="7">
        <f t="shared" ref="B1158:B1221" si="75">B1157+1</f>
        <v>44619</v>
      </c>
      <c r="C1158" s="9" t="b">
        <f t="shared" si="72"/>
        <v>1</v>
      </c>
      <c r="D1158" s="9" t="b">
        <f t="shared" si="73"/>
        <v>0</v>
      </c>
      <c r="E1158" s="7" t="b">
        <f t="shared" si="74"/>
        <v>0</v>
      </c>
      <c r="F1158" s="48"/>
    </row>
    <row r="1159" spans="2:6" x14ac:dyDescent="0.25">
      <c r="B1159" s="7">
        <f t="shared" si="75"/>
        <v>44620</v>
      </c>
      <c r="C1159" s="9" t="b">
        <f t="shared" si="72"/>
        <v>0</v>
      </c>
      <c r="D1159" s="9" t="b">
        <f t="shared" si="73"/>
        <v>0</v>
      </c>
      <c r="E1159" s="7">
        <f t="shared" si="74"/>
        <v>44620</v>
      </c>
      <c r="F1159" s="48"/>
    </row>
    <row r="1160" spans="2:6" x14ac:dyDescent="0.25">
      <c r="B1160" s="7">
        <f t="shared" si="75"/>
        <v>44621</v>
      </c>
      <c r="C1160" s="9" t="b">
        <f t="shared" si="72"/>
        <v>0</v>
      </c>
      <c r="D1160" s="9" t="b">
        <f t="shared" si="73"/>
        <v>0</v>
      </c>
      <c r="E1160" s="7">
        <f t="shared" si="74"/>
        <v>44621</v>
      </c>
      <c r="F1160" s="48"/>
    </row>
    <row r="1161" spans="2:6" x14ac:dyDescent="0.25">
      <c r="B1161" s="7">
        <f t="shared" si="75"/>
        <v>44622</v>
      </c>
      <c r="C1161" s="9" t="b">
        <f t="shared" si="72"/>
        <v>0</v>
      </c>
      <c r="D1161" s="9" t="b">
        <f t="shared" si="73"/>
        <v>0</v>
      </c>
      <c r="E1161" s="7">
        <f t="shared" si="74"/>
        <v>44622</v>
      </c>
      <c r="F1161" s="48"/>
    </row>
    <row r="1162" spans="2:6" x14ac:dyDescent="0.25">
      <c r="B1162" s="7">
        <f t="shared" si="75"/>
        <v>44623</v>
      </c>
      <c r="C1162" s="9" t="b">
        <f t="shared" si="72"/>
        <v>0</v>
      </c>
      <c r="D1162" s="9" t="b">
        <f t="shared" si="73"/>
        <v>0</v>
      </c>
      <c r="E1162" s="7">
        <f t="shared" si="74"/>
        <v>44623</v>
      </c>
      <c r="F1162" s="48"/>
    </row>
    <row r="1163" spans="2:6" x14ac:dyDescent="0.25">
      <c r="B1163" s="7">
        <f t="shared" si="75"/>
        <v>44624</v>
      </c>
      <c r="C1163" s="9" t="b">
        <f t="shared" si="72"/>
        <v>0</v>
      </c>
      <c r="D1163" s="9" t="b">
        <f t="shared" si="73"/>
        <v>0</v>
      </c>
      <c r="E1163" s="7">
        <f t="shared" si="74"/>
        <v>44624</v>
      </c>
      <c r="F1163" s="48"/>
    </row>
    <row r="1164" spans="2:6" x14ac:dyDescent="0.25">
      <c r="B1164" s="7">
        <f t="shared" si="75"/>
        <v>44625</v>
      </c>
      <c r="C1164" s="9" t="b">
        <f t="shared" si="72"/>
        <v>1</v>
      </c>
      <c r="D1164" s="9" t="b">
        <f t="shared" si="73"/>
        <v>0</v>
      </c>
      <c r="E1164" s="7" t="b">
        <f t="shared" si="74"/>
        <v>0</v>
      </c>
      <c r="F1164" s="48"/>
    </row>
    <row r="1165" spans="2:6" x14ac:dyDescent="0.25">
      <c r="B1165" s="7">
        <f t="shared" si="75"/>
        <v>44626</v>
      </c>
      <c r="C1165" s="9" t="b">
        <f t="shared" si="72"/>
        <v>1</v>
      </c>
      <c r="D1165" s="9" t="b">
        <f t="shared" si="73"/>
        <v>0</v>
      </c>
      <c r="E1165" s="7" t="b">
        <f t="shared" si="74"/>
        <v>0</v>
      </c>
      <c r="F1165" s="48"/>
    </row>
    <row r="1166" spans="2:6" x14ac:dyDescent="0.25">
      <c r="B1166" s="7">
        <f t="shared" si="75"/>
        <v>44627</v>
      </c>
      <c r="C1166" s="9" t="b">
        <f t="shared" si="72"/>
        <v>0</v>
      </c>
      <c r="D1166" s="9" t="b">
        <f t="shared" si="73"/>
        <v>0</v>
      </c>
      <c r="E1166" s="7">
        <f t="shared" si="74"/>
        <v>44627</v>
      </c>
      <c r="F1166" s="48"/>
    </row>
    <row r="1167" spans="2:6" x14ac:dyDescent="0.25">
      <c r="B1167" s="7">
        <f t="shared" si="75"/>
        <v>44628</v>
      </c>
      <c r="C1167" s="9" t="b">
        <f t="shared" si="72"/>
        <v>0</v>
      </c>
      <c r="D1167" s="9" t="b">
        <f t="shared" si="73"/>
        <v>0</v>
      </c>
      <c r="E1167" s="7">
        <f t="shared" si="74"/>
        <v>44628</v>
      </c>
      <c r="F1167" s="48"/>
    </row>
    <row r="1168" spans="2:6" x14ac:dyDescent="0.25">
      <c r="B1168" s="7">
        <f t="shared" si="75"/>
        <v>44629</v>
      </c>
      <c r="C1168" s="9" t="b">
        <f t="shared" si="72"/>
        <v>0</v>
      </c>
      <c r="D1168" s="9" t="b">
        <f t="shared" si="73"/>
        <v>0</v>
      </c>
      <c r="E1168" s="7">
        <f t="shared" si="74"/>
        <v>44629</v>
      </c>
      <c r="F1168" s="48"/>
    </row>
    <row r="1169" spans="2:6" x14ac:dyDescent="0.25">
      <c r="B1169" s="7">
        <f t="shared" si="75"/>
        <v>44630</v>
      </c>
      <c r="C1169" s="9" t="b">
        <f t="shared" si="72"/>
        <v>0</v>
      </c>
      <c r="D1169" s="9" t="b">
        <f t="shared" si="73"/>
        <v>0</v>
      </c>
      <c r="E1169" s="7">
        <f t="shared" si="74"/>
        <v>44630</v>
      </c>
      <c r="F1169" s="48"/>
    </row>
    <row r="1170" spans="2:6" x14ac:dyDescent="0.25">
      <c r="B1170" s="7">
        <f t="shared" si="75"/>
        <v>44631</v>
      </c>
      <c r="C1170" s="9" t="b">
        <f t="shared" si="72"/>
        <v>0</v>
      </c>
      <c r="D1170" s="9" t="b">
        <f t="shared" si="73"/>
        <v>0</v>
      </c>
      <c r="E1170" s="7">
        <f t="shared" si="74"/>
        <v>44631</v>
      </c>
      <c r="F1170" s="48"/>
    </row>
    <row r="1171" spans="2:6" x14ac:dyDescent="0.25">
      <c r="B1171" s="7">
        <f t="shared" si="75"/>
        <v>44632</v>
      </c>
      <c r="C1171" s="9" t="b">
        <f t="shared" si="72"/>
        <v>1</v>
      </c>
      <c r="D1171" s="9" t="b">
        <f t="shared" si="73"/>
        <v>0</v>
      </c>
      <c r="E1171" s="7" t="b">
        <f t="shared" si="74"/>
        <v>0</v>
      </c>
      <c r="F1171" s="48"/>
    </row>
    <row r="1172" spans="2:6" x14ac:dyDescent="0.25">
      <c r="B1172" s="7">
        <f t="shared" si="75"/>
        <v>44633</v>
      </c>
      <c r="C1172" s="9" t="b">
        <f t="shared" si="72"/>
        <v>1</v>
      </c>
      <c r="D1172" s="9" t="b">
        <f t="shared" si="73"/>
        <v>0</v>
      </c>
      <c r="E1172" s="7" t="b">
        <f t="shared" si="74"/>
        <v>0</v>
      </c>
      <c r="F1172" s="48"/>
    </row>
    <row r="1173" spans="2:6" x14ac:dyDescent="0.25">
      <c r="B1173" s="7">
        <f t="shared" si="75"/>
        <v>44634</v>
      </c>
      <c r="C1173" s="9" t="b">
        <f t="shared" si="72"/>
        <v>0</v>
      </c>
      <c r="D1173" s="9" t="b">
        <f t="shared" si="73"/>
        <v>0</v>
      </c>
      <c r="E1173" s="7">
        <f t="shared" si="74"/>
        <v>44634</v>
      </c>
      <c r="F1173" s="48"/>
    </row>
    <row r="1174" spans="2:6" x14ac:dyDescent="0.25">
      <c r="B1174" s="7">
        <f t="shared" si="75"/>
        <v>44635</v>
      </c>
      <c r="C1174" s="9" t="b">
        <f t="shared" si="72"/>
        <v>0</v>
      </c>
      <c r="D1174" s="9" t="b">
        <f t="shared" si="73"/>
        <v>0</v>
      </c>
      <c r="E1174" s="7">
        <f t="shared" si="74"/>
        <v>44635</v>
      </c>
      <c r="F1174" s="48"/>
    </row>
    <row r="1175" spans="2:6" x14ac:dyDescent="0.25">
      <c r="B1175" s="7">
        <f t="shared" si="75"/>
        <v>44636</v>
      </c>
      <c r="C1175" s="9" t="b">
        <f t="shared" si="72"/>
        <v>0</v>
      </c>
      <c r="D1175" s="9" t="b">
        <f t="shared" si="73"/>
        <v>0</v>
      </c>
      <c r="E1175" s="7">
        <f t="shared" si="74"/>
        <v>44636</v>
      </c>
      <c r="F1175" s="48"/>
    </row>
    <row r="1176" spans="2:6" x14ac:dyDescent="0.25">
      <c r="B1176" s="7">
        <f t="shared" si="75"/>
        <v>44637</v>
      </c>
      <c r="C1176" s="9" t="b">
        <f t="shared" si="72"/>
        <v>0</v>
      </c>
      <c r="D1176" s="9" t="b">
        <f t="shared" si="73"/>
        <v>0</v>
      </c>
      <c r="E1176" s="7">
        <f t="shared" si="74"/>
        <v>44637</v>
      </c>
      <c r="F1176" s="48"/>
    </row>
    <row r="1177" spans="2:6" x14ac:dyDescent="0.25">
      <c r="B1177" s="7">
        <f t="shared" si="75"/>
        <v>44638</v>
      </c>
      <c r="C1177" s="9" t="b">
        <f t="shared" si="72"/>
        <v>0</v>
      </c>
      <c r="D1177" s="9" t="b">
        <f t="shared" si="73"/>
        <v>0</v>
      </c>
      <c r="E1177" s="7">
        <f t="shared" si="74"/>
        <v>44638</v>
      </c>
      <c r="F1177" s="48"/>
    </row>
    <row r="1178" spans="2:6" x14ac:dyDescent="0.25">
      <c r="B1178" s="7">
        <f t="shared" si="75"/>
        <v>44639</v>
      </c>
      <c r="C1178" s="9" t="b">
        <f t="shared" si="72"/>
        <v>1</v>
      </c>
      <c r="D1178" s="9" t="b">
        <f t="shared" si="73"/>
        <v>0</v>
      </c>
      <c r="E1178" s="7" t="b">
        <f t="shared" si="74"/>
        <v>0</v>
      </c>
      <c r="F1178" s="48"/>
    </row>
    <row r="1179" spans="2:6" x14ac:dyDescent="0.25">
      <c r="B1179" s="7">
        <f t="shared" si="75"/>
        <v>44640</v>
      </c>
      <c r="C1179" s="9" t="b">
        <f t="shared" si="72"/>
        <v>1</v>
      </c>
      <c r="D1179" s="9" t="b">
        <f t="shared" si="73"/>
        <v>0</v>
      </c>
      <c r="E1179" s="7" t="b">
        <f t="shared" si="74"/>
        <v>0</v>
      </c>
      <c r="F1179" s="48"/>
    </row>
    <row r="1180" spans="2:6" x14ac:dyDescent="0.25">
      <c r="B1180" s="7">
        <f t="shared" si="75"/>
        <v>44641</v>
      </c>
      <c r="C1180" s="9" t="b">
        <f t="shared" si="72"/>
        <v>0</v>
      </c>
      <c r="D1180" s="9" t="b">
        <f t="shared" si="73"/>
        <v>0</v>
      </c>
      <c r="E1180" s="7">
        <f t="shared" si="74"/>
        <v>44641</v>
      </c>
      <c r="F1180" s="48"/>
    </row>
    <row r="1181" spans="2:6" x14ac:dyDescent="0.25">
      <c r="B1181" s="7">
        <f t="shared" si="75"/>
        <v>44642</v>
      </c>
      <c r="C1181" s="9" t="b">
        <f t="shared" si="72"/>
        <v>0</v>
      </c>
      <c r="D1181" s="9" t="b">
        <f t="shared" si="73"/>
        <v>0</v>
      </c>
      <c r="E1181" s="7">
        <f t="shared" si="74"/>
        <v>44642</v>
      </c>
      <c r="F1181" s="48"/>
    </row>
    <row r="1182" spans="2:6" x14ac:dyDescent="0.25">
      <c r="B1182" s="7">
        <f t="shared" si="75"/>
        <v>44643</v>
      </c>
      <c r="C1182" s="9" t="b">
        <f t="shared" si="72"/>
        <v>0</v>
      </c>
      <c r="D1182" s="9" t="b">
        <f t="shared" si="73"/>
        <v>0</v>
      </c>
      <c r="E1182" s="7">
        <f t="shared" si="74"/>
        <v>44643</v>
      </c>
      <c r="F1182" s="48"/>
    </row>
    <row r="1183" spans="2:6" x14ac:dyDescent="0.25">
      <c r="B1183" s="7">
        <f t="shared" si="75"/>
        <v>44644</v>
      </c>
      <c r="C1183" s="9" t="b">
        <f t="shared" si="72"/>
        <v>0</v>
      </c>
      <c r="D1183" s="9" t="b">
        <f t="shared" si="73"/>
        <v>0</v>
      </c>
      <c r="E1183" s="7">
        <f t="shared" si="74"/>
        <v>44644</v>
      </c>
      <c r="F1183" s="48"/>
    </row>
    <row r="1184" spans="2:6" x14ac:dyDescent="0.25">
      <c r="B1184" s="7">
        <f t="shared" si="75"/>
        <v>44645</v>
      </c>
      <c r="C1184" s="9" t="b">
        <f t="shared" si="72"/>
        <v>0</v>
      </c>
      <c r="D1184" s="9" t="b">
        <f t="shared" si="73"/>
        <v>0</v>
      </c>
      <c r="E1184" s="7">
        <f t="shared" si="74"/>
        <v>44645</v>
      </c>
      <c r="F1184" s="48"/>
    </row>
    <row r="1185" spans="2:6" x14ac:dyDescent="0.25">
      <c r="B1185" s="7">
        <f t="shared" si="75"/>
        <v>44646</v>
      </c>
      <c r="C1185" s="9" t="b">
        <f t="shared" si="72"/>
        <v>1</v>
      </c>
      <c r="D1185" s="9" t="b">
        <f t="shared" si="73"/>
        <v>0</v>
      </c>
      <c r="E1185" s="7" t="b">
        <f t="shared" si="74"/>
        <v>0</v>
      </c>
      <c r="F1185" s="48"/>
    </row>
    <row r="1186" spans="2:6" x14ac:dyDescent="0.25">
      <c r="B1186" s="7">
        <f t="shared" si="75"/>
        <v>44647</v>
      </c>
      <c r="C1186" s="9" t="b">
        <f t="shared" si="72"/>
        <v>1</v>
      </c>
      <c r="D1186" s="9" t="b">
        <f t="shared" si="73"/>
        <v>0</v>
      </c>
      <c r="E1186" s="7" t="b">
        <f t="shared" si="74"/>
        <v>0</v>
      </c>
      <c r="F1186" s="48"/>
    </row>
    <row r="1187" spans="2:6" x14ac:dyDescent="0.25">
      <c r="B1187" s="7">
        <f t="shared" si="75"/>
        <v>44648</v>
      </c>
      <c r="C1187" s="9" t="b">
        <f t="shared" si="72"/>
        <v>0</v>
      </c>
      <c r="D1187" s="9" t="b">
        <f t="shared" si="73"/>
        <v>0</v>
      </c>
      <c r="E1187" s="7">
        <f t="shared" si="74"/>
        <v>44648</v>
      </c>
      <c r="F1187" s="48"/>
    </row>
    <row r="1188" spans="2:6" x14ac:dyDescent="0.25">
      <c r="B1188" s="7">
        <f t="shared" si="75"/>
        <v>44649</v>
      </c>
      <c r="C1188" s="9" t="b">
        <f t="shared" si="72"/>
        <v>0</v>
      </c>
      <c r="D1188" s="9" t="b">
        <f t="shared" si="73"/>
        <v>0</v>
      </c>
      <c r="E1188" s="7">
        <f t="shared" si="74"/>
        <v>44649</v>
      </c>
      <c r="F1188" s="48"/>
    </row>
    <row r="1189" spans="2:6" x14ac:dyDescent="0.25">
      <c r="B1189" s="7">
        <f t="shared" si="75"/>
        <v>44650</v>
      </c>
      <c r="C1189" s="9" t="b">
        <f t="shared" si="72"/>
        <v>0</v>
      </c>
      <c r="D1189" s="9" t="b">
        <f t="shared" si="73"/>
        <v>0</v>
      </c>
      <c r="E1189" s="7">
        <f t="shared" si="74"/>
        <v>44650</v>
      </c>
      <c r="F1189" s="48"/>
    </row>
    <row r="1190" spans="2:6" x14ac:dyDescent="0.25">
      <c r="B1190" s="7">
        <f t="shared" si="75"/>
        <v>44651</v>
      </c>
      <c r="C1190" s="9" t="b">
        <f t="shared" si="72"/>
        <v>0</v>
      </c>
      <c r="D1190" s="9" t="b">
        <f t="shared" si="73"/>
        <v>0</v>
      </c>
      <c r="E1190" s="7">
        <f t="shared" si="74"/>
        <v>44651</v>
      </c>
      <c r="F1190" s="48"/>
    </row>
    <row r="1191" spans="2:6" x14ac:dyDescent="0.25">
      <c r="B1191" s="7">
        <f t="shared" si="75"/>
        <v>44652</v>
      </c>
      <c r="C1191" s="9" t="b">
        <f t="shared" si="72"/>
        <v>0</v>
      </c>
      <c r="D1191" s="9" t="b">
        <f t="shared" si="73"/>
        <v>0</v>
      </c>
      <c r="E1191" s="7">
        <f t="shared" si="74"/>
        <v>44652</v>
      </c>
      <c r="F1191" s="48"/>
    </row>
    <row r="1192" spans="2:6" x14ac:dyDescent="0.25">
      <c r="B1192" s="7">
        <f t="shared" si="75"/>
        <v>44653</v>
      </c>
      <c r="C1192" s="9" t="b">
        <f t="shared" si="72"/>
        <v>1</v>
      </c>
      <c r="D1192" s="9" t="b">
        <f t="shared" si="73"/>
        <v>0</v>
      </c>
      <c r="E1192" s="7" t="b">
        <f t="shared" si="74"/>
        <v>0</v>
      </c>
      <c r="F1192" s="48"/>
    </row>
    <row r="1193" spans="2:6" x14ac:dyDescent="0.25">
      <c r="B1193" s="7">
        <f t="shared" si="75"/>
        <v>44654</v>
      </c>
      <c r="C1193" s="9" t="b">
        <f t="shared" si="72"/>
        <v>1</v>
      </c>
      <c r="D1193" s="9" t="b">
        <f t="shared" si="73"/>
        <v>0</v>
      </c>
      <c r="E1193" s="7" t="b">
        <f t="shared" si="74"/>
        <v>0</v>
      </c>
      <c r="F1193" s="48"/>
    </row>
    <row r="1194" spans="2:6" x14ac:dyDescent="0.25">
      <c r="B1194" s="7">
        <f t="shared" si="75"/>
        <v>44655</v>
      </c>
      <c r="C1194" s="9" t="b">
        <f t="shared" si="72"/>
        <v>0</v>
      </c>
      <c r="D1194" s="9" t="b">
        <f t="shared" si="73"/>
        <v>0</v>
      </c>
      <c r="E1194" s="7">
        <f t="shared" si="74"/>
        <v>44655</v>
      </c>
      <c r="F1194" s="48"/>
    </row>
    <row r="1195" spans="2:6" x14ac:dyDescent="0.25">
      <c r="B1195" s="7">
        <f t="shared" si="75"/>
        <v>44656</v>
      </c>
      <c r="C1195" s="9" t="b">
        <f t="shared" si="72"/>
        <v>0</v>
      </c>
      <c r="D1195" s="9" t="b">
        <f t="shared" si="73"/>
        <v>0</v>
      </c>
      <c r="E1195" s="7">
        <f t="shared" si="74"/>
        <v>44656</v>
      </c>
      <c r="F1195" s="48"/>
    </row>
    <row r="1196" spans="2:6" x14ac:dyDescent="0.25">
      <c r="B1196" s="7">
        <f t="shared" si="75"/>
        <v>44657</v>
      </c>
      <c r="C1196" s="9" t="b">
        <f t="shared" si="72"/>
        <v>0</v>
      </c>
      <c r="D1196" s="9" t="b">
        <f t="shared" si="73"/>
        <v>0</v>
      </c>
      <c r="E1196" s="7">
        <f t="shared" si="74"/>
        <v>44657</v>
      </c>
      <c r="F1196" s="48"/>
    </row>
    <row r="1197" spans="2:6" x14ac:dyDescent="0.25">
      <c r="B1197" s="7">
        <f t="shared" si="75"/>
        <v>44658</v>
      </c>
      <c r="C1197" s="9" t="b">
        <f t="shared" si="72"/>
        <v>0</v>
      </c>
      <c r="D1197" s="9" t="b">
        <f t="shared" si="73"/>
        <v>0</v>
      </c>
      <c r="E1197" s="7">
        <f t="shared" si="74"/>
        <v>44658</v>
      </c>
      <c r="F1197" s="48"/>
    </row>
    <row r="1198" spans="2:6" x14ac:dyDescent="0.25">
      <c r="B1198" s="7">
        <f t="shared" si="75"/>
        <v>44659</v>
      </c>
      <c r="C1198" s="9" t="b">
        <f t="shared" si="72"/>
        <v>0</v>
      </c>
      <c r="D1198" s="9" t="b">
        <f t="shared" si="73"/>
        <v>0</v>
      </c>
      <c r="E1198" s="7">
        <f t="shared" si="74"/>
        <v>44659</v>
      </c>
      <c r="F1198" s="48"/>
    </row>
    <row r="1199" spans="2:6" x14ac:dyDescent="0.25">
      <c r="B1199" s="7">
        <f t="shared" si="75"/>
        <v>44660</v>
      </c>
      <c r="C1199" s="9" t="b">
        <f t="shared" si="72"/>
        <v>1</v>
      </c>
      <c r="D1199" s="9" t="b">
        <f t="shared" si="73"/>
        <v>0</v>
      </c>
      <c r="E1199" s="7" t="b">
        <f t="shared" si="74"/>
        <v>0</v>
      </c>
      <c r="F1199" s="48"/>
    </row>
    <row r="1200" spans="2:6" x14ac:dyDescent="0.25">
      <c r="B1200" s="7">
        <f t="shared" si="75"/>
        <v>44661</v>
      </c>
      <c r="C1200" s="9" t="b">
        <f t="shared" si="72"/>
        <v>1</v>
      </c>
      <c r="D1200" s="9" t="b">
        <f t="shared" si="73"/>
        <v>0</v>
      </c>
      <c r="E1200" s="7" t="b">
        <f t="shared" si="74"/>
        <v>0</v>
      </c>
      <c r="F1200" s="48"/>
    </row>
    <row r="1201" spans="2:6" x14ac:dyDescent="0.25">
      <c r="B1201" s="7">
        <f t="shared" si="75"/>
        <v>44662</v>
      </c>
      <c r="C1201" s="9" t="b">
        <f t="shared" si="72"/>
        <v>0</v>
      </c>
      <c r="D1201" s="9" t="b">
        <f t="shared" si="73"/>
        <v>0</v>
      </c>
      <c r="E1201" s="7">
        <f t="shared" si="74"/>
        <v>44662</v>
      </c>
      <c r="F1201" s="48"/>
    </row>
    <row r="1202" spans="2:6" x14ac:dyDescent="0.25">
      <c r="B1202" s="7">
        <f t="shared" si="75"/>
        <v>44663</v>
      </c>
      <c r="C1202" s="9" t="b">
        <f t="shared" si="72"/>
        <v>0</v>
      </c>
      <c r="D1202" s="9" t="b">
        <f t="shared" si="73"/>
        <v>0</v>
      </c>
      <c r="E1202" s="7">
        <f t="shared" si="74"/>
        <v>44663</v>
      </c>
      <c r="F1202" s="48"/>
    </row>
    <row r="1203" spans="2:6" x14ac:dyDescent="0.25">
      <c r="B1203" s="7">
        <f t="shared" si="75"/>
        <v>44664</v>
      </c>
      <c r="C1203" s="9" t="b">
        <f t="shared" si="72"/>
        <v>0</v>
      </c>
      <c r="D1203" s="9" t="b">
        <f t="shared" si="73"/>
        <v>0</v>
      </c>
      <c r="E1203" s="7">
        <f t="shared" si="74"/>
        <v>44664</v>
      </c>
      <c r="F1203" s="48"/>
    </row>
    <row r="1204" spans="2:6" x14ac:dyDescent="0.25">
      <c r="B1204" s="7">
        <f t="shared" si="75"/>
        <v>44665</v>
      </c>
      <c r="C1204" s="9" t="b">
        <f t="shared" si="72"/>
        <v>0</v>
      </c>
      <c r="D1204" s="9" t="b">
        <f t="shared" si="73"/>
        <v>0</v>
      </c>
      <c r="E1204" s="7">
        <f t="shared" si="74"/>
        <v>44665</v>
      </c>
      <c r="F1204" s="48"/>
    </row>
    <row r="1205" spans="2:6" x14ac:dyDescent="0.25">
      <c r="B1205" s="7">
        <f t="shared" si="75"/>
        <v>44666</v>
      </c>
      <c r="C1205" s="9" t="b">
        <f t="shared" si="72"/>
        <v>0</v>
      </c>
      <c r="D1205" s="9" t="b">
        <f t="shared" si="73"/>
        <v>1</v>
      </c>
      <c r="E1205" s="7" t="b">
        <f t="shared" si="74"/>
        <v>0</v>
      </c>
      <c r="F1205" s="48"/>
    </row>
    <row r="1206" spans="2:6" x14ac:dyDescent="0.25">
      <c r="B1206" s="7">
        <f t="shared" si="75"/>
        <v>44667</v>
      </c>
      <c r="C1206" s="9" t="b">
        <f t="shared" si="72"/>
        <v>1</v>
      </c>
      <c r="D1206" s="9" t="b">
        <f t="shared" si="73"/>
        <v>0</v>
      </c>
      <c r="E1206" s="7" t="b">
        <f t="shared" si="74"/>
        <v>0</v>
      </c>
      <c r="F1206" s="48"/>
    </row>
    <row r="1207" spans="2:6" x14ac:dyDescent="0.25">
      <c r="B1207" s="7">
        <f t="shared" si="75"/>
        <v>44668</v>
      </c>
      <c r="C1207" s="9" t="b">
        <f t="shared" si="72"/>
        <v>1</v>
      </c>
      <c r="D1207" s="9" t="b">
        <f t="shared" si="73"/>
        <v>0</v>
      </c>
      <c r="E1207" s="7" t="b">
        <f t="shared" si="74"/>
        <v>0</v>
      </c>
      <c r="F1207" s="48"/>
    </row>
    <row r="1208" spans="2:6" x14ac:dyDescent="0.25">
      <c r="B1208" s="7">
        <f t="shared" si="75"/>
        <v>44669</v>
      </c>
      <c r="C1208" s="9" t="b">
        <f t="shared" si="72"/>
        <v>0</v>
      </c>
      <c r="D1208" s="9" t="b">
        <f t="shared" si="73"/>
        <v>1</v>
      </c>
      <c r="E1208" s="7" t="b">
        <f t="shared" si="74"/>
        <v>0</v>
      </c>
      <c r="F1208" s="48"/>
    </row>
    <row r="1209" spans="2:6" x14ac:dyDescent="0.25">
      <c r="B1209" s="7">
        <f t="shared" si="75"/>
        <v>44670</v>
      </c>
      <c r="C1209" s="9" t="b">
        <f t="shared" si="72"/>
        <v>0</v>
      </c>
      <c r="D1209" s="9" t="b">
        <f t="shared" si="73"/>
        <v>0</v>
      </c>
      <c r="E1209" s="7">
        <f t="shared" si="74"/>
        <v>44670</v>
      </c>
      <c r="F1209" s="48"/>
    </row>
    <row r="1210" spans="2:6" x14ac:dyDescent="0.25">
      <c r="B1210" s="7">
        <f t="shared" si="75"/>
        <v>44671</v>
      </c>
      <c r="C1210" s="9" t="b">
        <f t="shared" si="72"/>
        <v>0</v>
      </c>
      <c r="D1210" s="9" t="b">
        <f t="shared" si="73"/>
        <v>0</v>
      </c>
      <c r="E1210" s="7">
        <f t="shared" si="74"/>
        <v>44671</v>
      </c>
      <c r="F1210" s="48"/>
    </row>
    <row r="1211" spans="2:6" x14ac:dyDescent="0.25">
      <c r="B1211" s="7">
        <f t="shared" si="75"/>
        <v>44672</v>
      </c>
      <c r="C1211" s="9" t="b">
        <f t="shared" si="72"/>
        <v>0</v>
      </c>
      <c r="D1211" s="9" t="b">
        <f t="shared" si="73"/>
        <v>0</v>
      </c>
      <c r="E1211" s="7">
        <f t="shared" si="74"/>
        <v>44672</v>
      </c>
      <c r="F1211" s="48"/>
    </row>
    <row r="1212" spans="2:6" x14ac:dyDescent="0.25">
      <c r="B1212" s="7">
        <f t="shared" si="75"/>
        <v>44673</v>
      </c>
      <c r="C1212" s="9" t="b">
        <f t="shared" si="72"/>
        <v>0</v>
      </c>
      <c r="D1212" s="9" t="b">
        <f t="shared" si="73"/>
        <v>0</v>
      </c>
      <c r="E1212" s="7">
        <f t="shared" si="74"/>
        <v>44673</v>
      </c>
      <c r="F1212" s="48"/>
    </row>
    <row r="1213" spans="2:6" x14ac:dyDescent="0.25">
      <c r="B1213" s="7">
        <f t="shared" si="75"/>
        <v>44674</v>
      </c>
      <c r="C1213" s="9" t="b">
        <f t="shared" si="72"/>
        <v>1</v>
      </c>
      <c r="D1213" s="9" t="b">
        <f t="shared" si="73"/>
        <v>0</v>
      </c>
      <c r="E1213" s="7" t="b">
        <f t="shared" si="74"/>
        <v>0</v>
      </c>
      <c r="F1213" s="48"/>
    </row>
    <row r="1214" spans="2:6" x14ac:dyDescent="0.25">
      <c r="B1214" s="7">
        <f t="shared" si="75"/>
        <v>44675</v>
      </c>
      <c r="C1214" s="9" t="b">
        <f t="shared" si="72"/>
        <v>1</v>
      </c>
      <c r="D1214" s="9" t="b">
        <f t="shared" si="73"/>
        <v>0</v>
      </c>
      <c r="E1214" s="7" t="b">
        <f t="shared" si="74"/>
        <v>0</v>
      </c>
      <c r="F1214" s="48"/>
    </row>
    <row r="1215" spans="2:6" x14ac:dyDescent="0.25">
      <c r="B1215" s="7">
        <f t="shared" si="75"/>
        <v>44676</v>
      </c>
      <c r="C1215" s="9" t="b">
        <f t="shared" si="72"/>
        <v>0</v>
      </c>
      <c r="D1215" s="9" t="b">
        <f t="shared" si="73"/>
        <v>0</v>
      </c>
      <c r="E1215" s="7">
        <f t="shared" si="74"/>
        <v>44676</v>
      </c>
      <c r="F1215" s="48"/>
    </row>
    <row r="1216" spans="2:6" x14ac:dyDescent="0.25">
      <c r="B1216" s="7">
        <f t="shared" si="75"/>
        <v>44677</v>
      </c>
      <c r="C1216" s="9" t="b">
        <f t="shared" si="72"/>
        <v>0</v>
      </c>
      <c r="D1216" s="9" t="b">
        <f t="shared" si="73"/>
        <v>0</v>
      </c>
      <c r="E1216" s="7">
        <f t="shared" si="74"/>
        <v>44677</v>
      </c>
      <c r="F1216" s="48"/>
    </row>
    <row r="1217" spans="2:6" x14ac:dyDescent="0.25">
      <c r="B1217" s="7">
        <f t="shared" si="75"/>
        <v>44678</v>
      </c>
      <c r="C1217" s="9" t="b">
        <f t="shared" si="72"/>
        <v>0</v>
      </c>
      <c r="D1217" s="9" t="b">
        <f t="shared" si="73"/>
        <v>0</v>
      </c>
      <c r="E1217" s="7">
        <f t="shared" si="74"/>
        <v>44678</v>
      </c>
      <c r="F1217" s="48"/>
    </row>
    <row r="1218" spans="2:6" x14ac:dyDescent="0.25">
      <c r="B1218" s="7">
        <f t="shared" si="75"/>
        <v>44679</v>
      </c>
      <c r="C1218" s="9" t="b">
        <f t="shared" si="72"/>
        <v>0</v>
      </c>
      <c r="D1218" s="9" t="b">
        <f t="shared" si="73"/>
        <v>0</v>
      </c>
      <c r="E1218" s="7">
        <f t="shared" si="74"/>
        <v>44679</v>
      </c>
      <c r="F1218" s="48"/>
    </row>
    <row r="1219" spans="2:6" x14ac:dyDescent="0.25">
      <c r="B1219" s="7">
        <f t="shared" si="75"/>
        <v>44680</v>
      </c>
      <c r="C1219" s="9" t="b">
        <f t="shared" si="72"/>
        <v>0</v>
      </c>
      <c r="D1219" s="9" t="b">
        <f t="shared" si="73"/>
        <v>0</v>
      </c>
      <c r="E1219" s="7">
        <f t="shared" si="74"/>
        <v>44680</v>
      </c>
      <c r="F1219" s="48"/>
    </row>
    <row r="1220" spans="2:6" x14ac:dyDescent="0.25">
      <c r="B1220" s="7">
        <f t="shared" si="75"/>
        <v>44681</v>
      </c>
      <c r="C1220" s="9" t="b">
        <f t="shared" si="72"/>
        <v>1</v>
      </c>
      <c r="D1220" s="9" t="b">
        <f t="shared" si="73"/>
        <v>0</v>
      </c>
      <c r="E1220" s="7" t="b">
        <f t="shared" si="74"/>
        <v>0</v>
      </c>
      <c r="F1220" s="48"/>
    </row>
    <row r="1221" spans="2:6" x14ac:dyDescent="0.25">
      <c r="B1221" s="7">
        <f t="shared" si="75"/>
        <v>44682</v>
      </c>
      <c r="C1221" s="9" t="b">
        <f t="shared" ref="C1221:C1284" si="76">IF(WEEKDAY(B1221,2)&gt;5,TRUE,FALSE)</f>
        <v>1</v>
      </c>
      <c r="D1221" s="9" t="b">
        <f t="shared" ref="D1221:D1284" si="77">IF(TYPE(VLOOKUP(B1221,Holiday_Dates,1,0))&lt;&gt;1,FALSE,TRUE)</f>
        <v>1</v>
      </c>
      <c r="E1221" s="7" t="b">
        <f t="shared" ref="E1221:E1284" si="78">IF(OR(C1221,D1221),FALSE,B1221)</f>
        <v>0</v>
      </c>
      <c r="F1221" s="48"/>
    </row>
    <row r="1222" spans="2:6" x14ac:dyDescent="0.25">
      <c r="B1222" s="7">
        <f t="shared" ref="B1222:B1285" si="79">B1221+1</f>
        <v>44683</v>
      </c>
      <c r="C1222" s="9" t="b">
        <f t="shared" si="76"/>
        <v>0</v>
      </c>
      <c r="D1222" s="9" t="b">
        <f t="shared" si="77"/>
        <v>0</v>
      </c>
      <c r="E1222" s="7">
        <f t="shared" si="78"/>
        <v>44683</v>
      </c>
      <c r="F1222" s="48"/>
    </row>
    <row r="1223" spans="2:6" x14ac:dyDescent="0.25">
      <c r="B1223" s="7">
        <f t="shared" si="79"/>
        <v>44684</v>
      </c>
      <c r="C1223" s="9" t="b">
        <f t="shared" si="76"/>
        <v>0</v>
      </c>
      <c r="D1223" s="9" t="b">
        <f t="shared" si="77"/>
        <v>0</v>
      </c>
      <c r="E1223" s="7">
        <f t="shared" si="78"/>
        <v>44684</v>
      </c>
      <c r="F1223" s="48"/>
    </row>
    <row r="1224" spans="2:6" x14ac:dyDescent="0.25">
      <c r="B1224" s="7">
        <f t="shared" si="79"/>
        <v>44685</v>
      </c>
      <c r="C1224" s="9" t="b">
        <f t="shared" si="76"/>
        <v>0</v>
      </c>
      <c r="D1224" s="9" t="b">
        <f t="shared" si="77"/>
        <v>0</v>
      </c>
      <c r="E1224" s="7">
        <f t="shared" si="78"/>
        <v>44685</v>
      </c>
      <c r="F1224" s="48"/>
    </row>
    <row r="1225" spans="2:6" x14ac:dyDescent="0.25">
      <c r="B1225" s="7">
        <f t="shared" si="79"/>
        <v>44686</v>
      </c>
      <c r="C1225" s="9" t="b">
        <f t="shared" si="76"/>
        <v>0</v>
      </c>
      <c r="D1225" s="9" t="b">
        <f t="shared" si="77"/>
        <v>0</v>
      </c>
      <c r="E1225" s="7">
        <f t="shared" si="78"/>
        <v>44686</v>
      </c>
      <c r="F1225" s="48"/>
    </row>
    <row r="1226" spans="2:6" x14ac:dyDescent="0.25">
      <c r="B1226" s="7">
        <f t="shared" si="79"/>
        <v>44687</v>
      </c>
      <c r="C1226" s="9" t="b">
        <f t="shared" si="76"/>
        <v>0</v>
      </c>
      <c r="D1226" s="9" t="b">
        <f t="shared" si="77"/>
        <v>0</v>
      </c>
      <c r="E1226" s="7">
        <f t="shared" si="78"/>
        <v>44687</v>
      </c>
      <c r="F1226" s="48"/>
    </row>
    <row r="1227" spans="2:6" x14ac:dyDescent="0.25">
      <c r="B1227" s="7">
        <f t="shared" si="79"/>
        <v>44688</v>
      </c>
      <c r="C1227" s="9" t="b">
        <f t="shared" si="76"/>
        <v>1</v>
      </c>
      <c r="D1227" s="9" t="b">
        <f t="shared" si="77"/>
        <v>0</v>
      </c>
      <c r="E1227" s="7" t="b">
        <f t="shared" si="78"/>
        <v>0</v>
      </c>
      <c r="F1227" s="48"/>
    </row>
    <row r="1228" spans="2:6" x14ac:dyDescent="0.25">
      <c r="B1228" s="7">
        <f t="shared" si="79"/>
        <v>44689</v>
      </c>
      <c r="C1228" s="9" t="b">
        <f t="shared" si="76"/>
        <v>1</v>
      </c>
      <c r="D1228" s="9" t="b">
        <f t="shared" si="77"/>
        <v>0</v>
      </c>
      <c r="E1228" s="7" t="b">
        <f t="shared" si="78"/>
        <v>0</v>
      </c>
      <c r="F1228" s="48"/>
    </row>
    <row r="1229" spans="2:6" x14ac:dyDescent="0.25">
      <c r="B1229" s="7">
        <f t="shared" si="79"/>
        <v>44690</v>
      </c>
      <c r="C1229" s="9" t="b">
        <f t="shared" si="76"/>
        <v>0</v>
      </c>
      <c r="D1229" s="9" t="b">
        <f t="shared" si="77"/>
        <v>0</v>
      </c>
      <c r="E1229" s="7">
        <f t="shared" si="78"/>
        <v>44690</v>
      </c>
      <c r="F1229" s="48"/>
    </row>
    <row r="1230" spans="2:6" x14ac:dyDescent="0.25">
      <c r="B1230" s="7">
        <f t="shared" si="79"/>
        <v>44691</v>
      </c>
      <c r="C1230" s="9" t="b">
        <f t="shared" si="76"/>
        <v>0</v>
      </c>
      <c r="D1230" s="9" t="b">
        <f t="shared" si="77"/>
        <v>0</v>
      </c>
      <c r="E1230" s="7">
        <f t="shared" si="78"/>
        <v>44691</v>
      </c>
      <c r="F1230" s="48"/>
    </row>
    <row r="1231" spans="2:6" x14ac:dyDescent="0.25">
      <c r="B1231" s="7">
        <f t="shared" si="79"/>
        <v>44692</v>
      </c>
      <c r="C1231" s="9" t="b">
        <f t="shared" si="76"/>
        <v>0</v>
      </c>
      <c r="D1231" s="9" t="b">
        <f t="shared" si="77"/>
        <v>0</v>
      </c>
      <c r="E1231" s="7">
        <f t="shared" si="78"/>
        <v>44692</v>
      </c>
      <c r="F1231" s="48"/>
    </row>
    <row r="1232" spans="2:6" x14ac:dyDescent="0.25">
      <c r="B1232" s="7">
        <f t="shared" si="79"/>
        <v>44693</v>
      </c>
      <c r="C1232" s="9" t="b">
        <f t="shared" si="76"/>
        <v>0</v>
      </c>
      <c r="D1232" s="9" t="b">
        <f t="shared" si="77"/>
        <v>0</v>
      </c>
      <c r="E1232" s="7">
        <f t="shared" si="78"/>
        <v>44693</v>
      </c>
      <c r="F1232" s="48"/>
    </row>
    <row r="1233" spans="2:6" x14ac:dyDescent="0.25">
      <c r="B1233" s="7">
        <f t="shared" si="79"/>
        <v>44694</v>
      </c>
      <c r="C1233" s="9" t="b">
        <f t="shared" si="76"/>
        <v>0</v>
      </c>
      <c r="D1233" s="9" t="b">
        <f t="shared" si="77"/>
        <v>0</v>
      </c>
      <c r="E1233" s="7">
        <f t="shared" si="78"/>
        <v>44694</v>
      </c>
      <c r="F1233" s="48"/>
    </row>
    <row r="1234" spans="2:6" x14ac:dyDescent="0.25">
      <c r="B1234" s="7">
        <f t="shared" si="79"/>
        <v>44695</v>
      </c>
      <c r="C1234" s="9" t="b">
        <f t="shared" si="76"/>
        <v>1</v>
      </c>
      <c r="D1234" s="9" t="b">
        <f t="shared" si="77"/>
        <v>0</v>
      </c>
      <c r="E1234" s="7" t="b">
        <f t="shared" si="78"/>
        <v>0</v>
      </c>
      <c r="F1234" s="48"/>
    </row>
    <row r="1235" spans="2:6" x14ac:dyDescent="0.25">
      <c r="B1235" s="7">
        <f t="shared" si="79"/>
        <v>44696</v>
      </c>
      <c r="C1235" s="9" t="b">
        <f t="shared" si="76"/>
        <v>1</v>
      </c>
      <c r="D1235" s="9" t="b">
        <f t="shared" si="77"/>
        <v>0</v>
      </c>
      <c r="E1235" s="7" t="b">
        <f t="shared" si="78"/>
        <v>0</v>
      </c>
      <c r="F1235" s="48"/>
    </row>
    <row r="1236" spans="2:6" x14ac:dyDescent="0.25">
      <c r="B1236" s="7">
        <f t="shared" si="79"/>
        <v>44697</v>
      </c>
      <c r="C1236" s="9" t="b">
        <f t="shared" si="76"/>
        <v>0</v>
      </c>
      <c r="D1236" s="9" t="b">
        <f t="shared" si="77"/>
        <v>0</v>
      </c>
      <c r="E1236" s="7">
        <f t="shared" si="78"/>
        <v>44697</v>
      </c>
      <c r="F1236" s="48"/>
    </row>
    <row r="1237" spans="2:6" x14ac:dyDescent="0.25">
      <c r="B1237" s="7">
        <f t="shared" si="79"/>
        <v>44698</v>
      </c>
      <c r="C1237" s="9" t="b">
        <f t="shared" si="76"/>
        <v>0</v>
      </c>
      <c r="D1237" s="9" t="b">
        <f t="shared" si="77"/>
        <v>0</v>
      </c>
      <c r="E1237" s="7">
        <f t="shared" si="78"/>
        <v>44698</v>
      </c>
      <c r="F1237" s="48"/>
    </row>
    <row r="1238" spans="2:6" x14ac:dyDescent="0.25">
      <c r="B1238" s="7">
        <f t="shared" si="79"/>
        <v>44699</v>
      </c>
      <c r="C1238" s="9" t="b">
        <f t="shared" si="76"/>
        <v>0</v>
      </c>
      <c r="D1238" s="9" t="b">
        <f t="shared" si="77"/>
        <v>0</v>
      </c>
      <c r="E1238" s="7">
        <f t="shared" si="78"/>
        <v>44699</v>
      </c>
      <c r="F1238" s="48"/>
    </row>
    <row r="1239" spans="2:6" x14ac:dyDescent="0.25">
      <c r="B1239" s="7">
        <f t="shared" si="79"/>
        <v>44700</v>
      </c>
      <c r="C1239" s="9" t="b">
        <f t="shared" si="76"/>
        <v>0</v>
      </c>
      <c r="D1239" s="9" t="b">
        <f t="shared" si="77"/>
        <v>0</v>
      </c>
      <c r="E1239" s="7">
        <f t="shared" si="78"/>
        <v>44700</v>
      </c>
      <c r="F1239" s="48"/>
    </row>
    <row r="1240" spans="2:6" x14ac:dyDescent="0.25">
      <c r="B1240" s="7">
        <f t="shared" si="79"/>
        <v>44701</v>
      </c>
      <c r="C1240" s="9" t="b">
        <f t="shared" si="76"/>
        <v>0</v>
      </c>
      <c r="D1240" s="9" t="b">
        <f t="shared" si="77"/>
        <v>0</v>
      </c>
      <c r="E1240" s="7">
        <f t="shared" si="78"/>
        <v>44701</v>
      </c>
      <c r="F1240" s="48"/>
    </row>
    <row r="1241" spans="2:6" x14ac:dyDescent="0.25">
      <c r="B1241" s="7">
        <f t="shared" si="79"/>
        <v>44702</v>
      </c>
      <c r="C1241" s="9" t="b">
        <f t="shared" si="76"/>
        <v>1</v>
      </c>
      <c r="D1241" s="9" t="b">
        <f t="shared" si="77"/>
        <v>0</v>
      </c>
      <c r="E1241" s="7" t="b">
        <f t="shared" si="78"/>
        <v>0</v>
      </c>
      <c r="F1241" s="48"/>
    </row>
    <row r="1242" spans="2:6" x14ac:dyDescent="0.25">
      <c r="B1242" s="7">
        <f t="shared" si="79"/>
        <v>44703</v>
      </c>
      <c r="C1242" s="9" t="b">
        <f t="shared" si="76"/>
        <v>1</v>
      </c>
      <c r="D1242" s="9" t="b">
        <f t="shared" si="77"/>
        <v>0</v>
      </c>
      <c r="E1242" s="7" t="b">
        <f t="shared" si="78"/>
        <v>0</v>
      </c>
      <c r="F1242" s="48"/>
    </row>
    <row r="1243" spans="2:6" x14ac:dyDescent="0.25">
      <c r="B1243" s="7">
        <f t="shared" si="79"/>
        <v>44704</v>
      </c>
      <c r="C1243" s="9" t="b">
        <f t="shared" si="76"/>
        <v>0</v>
      </c>
      <c r="D1243" s="9" t="b">
        <f t="shared" si="77"/>
        <v>0</v>
      </c>
      <c r="E1243" s="7">
        <f t="shared" si="78"/>
        <v>44704</v>
      </c>
      <c r="F1243" s="48"/>
    </row>
    <row r="1244" spans="2:6" x14ac:dyDescent="0.25">
      <c r="B1244" s="7">
        <f t="shared" si="79"/>
        <v>44705</v>
      </c>
      <c r="C1244" s="9" t="b">
        <f t="shared" si="76"/>
        <v>0</v>
      </c>
      <c r="D1244" s="9" t="b">
        <f t="shared" si="77"/>
        <v>0</v>
      </c>
      <c r="E1244" s="7">
        <f t="shared" si="78"/>
        <v>44705</v>
      </c>
      <c r="F1244" s="48"/>
    </row>
    <row r="1245" spans="2:6" x14ac:dyDescent="0.25">
      <c r="B1245" s="7">
        <f t="shared" si="79"/>
        <v>44706</v>
      </c>
      <c r="C1245" s="9" t="b">
        <f t="shared" si="76"/>
        <v>0</v>
      </c>
      <c r="D1245" s="9" t="b">
        <f t="shared" si="77"/>
        <v>0</v>
      </c>
      <c r="E1245" s="7">
        <f t="shared" si="78"/>
        <v>44706</v>
      </c>
      <c r="F1245" s="48"/>
    </row>
    <row r="1246" spans="2:6" x14ac:dyDescent="0.25">
      <c r="B1246" s="7">
        <f t="shared" si="79"/>
        <v>44707</v>
      </c>
      <c r="C1246" s="9" t="b">
        <f t="shared" si="76"/>
        <v>0</v>
      </c>
      <c r="D1246" s="9" t="b">
        <f t="shared" si="77"/>
        <v>0</v>
      </c>
      <c r="E1246" s="7">
        <f t="shared" si="78"/>
        <v>44707</v>
      </c>
      <c r="F1246" s="48"/>
    </row>
    <row r="1247" spans="2:6" x14ac:dyDescent="0.25">
      <c r="B1247" s="7">
        <f t="shared" si="79"/>
        <v>44708</v>
      </c>
      <c r="C1247" s="9" t="b">
        <f t="shared" si="76"/>
        <v>0</v>
      </c>
      <c r="D1247" s="9" t="b">
        <f t="shared" si="77"/>
        <v>0</v>
      </c>
      <c r="E1247" s="7">
        <f t="shared" si="78"/>
        <v>44708</v>
      </c>
      <c r="F1247" s="48"/>
    </row>
    <row r="1248" spans="2:6" x14ac:dyDescent="0.25">
      <c r="B1248" s="7">
        <f t="shared" si="79"/>
        <v>44709</v>
      </c>
      <c r="C1248" s="9" t="b">
        <f t="shared" si="76"/>
        <v>1</v>
      </c>
      <c r="D1248" s="9" t="b">
        <f t="shared" si="77"/>
        <v>0</v>
      </c>
      <c r="E1248" s="7" t="b">
        <f t="shared" si="78"/>
        <v>0</v>
      </c>
      <c r="F1248" s="48"/>
    </row>
    <row r="1249" spans="2:6" x14ac:dyDescent="0.25">
      <c r="B1249" s="7">
        <f t="shared" si="79"/>
        <v>44710</v>
      </c>
      <c r="C1249" s="9" t="b">
        <f t="shared" si="76"/>
        <v>1</v>
      </c>
      <c r="D1249" s="9" t="b">
        <f t="shared" si="77"/>
        <v>0</v>
      </c>
      <c r="E1249" s="7" t="b">
        <f t="shared" si="78"/>
        <v>0</v>
      </c>
      <c r="F1249" s="48"/>
    </row>
    <row r="1250" spans="2:6" x14ac:dyDescent="0.25">
      <c r="B1250" s="7">
        <f t="shared" si="79"/>
        <v>44711</v>
      </c>
      <c r="C1250" s="9" t="b">
        <f t="shared" si="76"/>
        <v>0</v>
      </c>
      <c r="D1250" s="9" t="b">
        <f t="shared" si="77"/>
        <v>0</v>
      </c>
      <c r="E1250" s="7">
        <f t="shared" si="78"/>
        <v>44711</v>
      </c>
      <c r="F1250" s="48"/>
    </row>
    <row r="1251" spans="2:6" x14ac:dyDescent="0.25">
      <c r="B1251" s="7">
        <f t="shared" si="79"/>
        <v>44712</v>
      </c>
      <c r="C1251" s="9" t="b">
        <f t="shared" si="76"/>
        <v>0</v>
      </c>
      <c r="D1251" s="9" t="b">
        <f t="shared" si="77"/>
        <v>0</v>
      </c>
      <c r="E1251" s="7">
        <f t="shared" si="78"/>
        <v>44712</v>
      </c>
      <c r="F1251" s="48"/>
    </row>
    <row r="1252" spans="2:6" x14ac:dyDescent="0.25">
      <c r="B1252" s="7">
        <f t="shared" si="79"/>
        <v>44713</v>
      </c>
      <c r="C1252" s="9" t="b">
        <f t="shared" si="76"/>
        <v>0</v>
      </c>
      <c r="D1252" s="9" t="b">
        <f t="shared" si="77"/>
        <v>0</v>
      </c>
      <c r="E1252" s="7">
        <f t="shared" si="78"/>
        <v>44713</v>
      </c>
      <c r="F1252" s="48"/>
    </row>
    <row r="1253" spans="2:6" x14ac:dyDescent="0.25">
      <c r="B1253" s="7">
        <f t="shared" si="79"/>
        <v>44714</v>
      </c>
      <c r="C1253" s="9" t="b">
        <f t="shared" si="76"/>
        <v>0</v>
      </c>
      <c r="D1253" s="9" t="b">
        <f t="shared" si="77"/>
        <v>0</v>
      </c>
      <c r="E1253" s="7">
        <f t="shared" si="78"/>
        <v>44714</v>
      </c>
      <c r="F1253" s="48"/>
    </row>
    <row r="1254" spans="2:6" x14ac:dyDescent="0.25">
      <c r="B1254" s="7">
        <f t="shared" si="79"/>
        <v>44715</v>
      </c>
      <c r="C1254" s="9" t="b">
        <f t="shared" si="76"/>
        <v>0</v>
      </c>
      <c r="D1254" s="9" t="b">
        <f t="shared" si="77"/>
        <v>0</v>
      </c>
      <c r="E1254" s="7">
        <f t="shared" si="78"/>
        <v>44715</v>
      </c>
      <c r="F1254" s="48"/>
    </row>
    <row r="1255" spans="2:6" x14ac:dyDescent="0.25">
      <c r="B1255" s="7">
        <f t="shared" si="79"/>
        <v>44716</v>
      </c>
      <c r="C1255" s="9" t="b">
        <f t="shared" si="76"/>
        <v>1</v>
      </c>
      <c r="D1255" s="9" t="b">
        <f t="shared" si="77"/>
        <v>0</v>
      </c>
      <c r="E1255" s="7" t="b">
        <f t="shared" si="78"/>
        <v>0</v>
      </c>
      <c r="F1255" s="48"/>
    </row>
    <row r="1256" spans="2:6" x14ac:dyDescent="0.25">
      <c r="B1256" s="7">
        <f t="shared" si="79"/>
        <v>44717</v>
      </c>
      <c r="C1256" s="9" t="b">
        <f t="shared" si="76"/>
        <v>1</v>
      </c>
      <c r="D1256" s="9" t="b">
        <f t="shared" si="77"/>
        <v>0</v>
      </c>
      <c r="E1256" s="7" t="b">
        <f t="shared" si="78"/>
        <v>0</v>
      </c>
      <c r="F1256" s="48"/>
    </row>
    <row r="1257" spans="2:6" x14ac:dyDescent="0.25">
      <c r="B1257" s="7">
        <f t="shared" si="79"/>
        <v>44718</v>
      </c>
      <c r="C1257" s="9" t="b">
        <f t="shared" si="76"/>
        <v>0</v>
      </c>
      <c r="D1257" s="9" t="b">
        <f t="shared" si="77"/>
        <v>0</v>
      </c>
      <c r="E1257" s="7">
        <f t="shared" si="78"/>
        <v>44718</v>
      </c>
      <c r="F1257" s="48"/>
    </row>
    <row r="1258" spans="2:6" x14ac:dyDescent="0.25">
      <c r="B1258" s="7">
        <f t="shared" si="79"/>
        <v>44719</v>
      </c>
      <c r="C1258" s="9" t="b">
        <f t="shared" si="76"/>
        <v>0</v>
      </c>
      <c r="D1258" s="9" t="b">
        <f t="shared" si="77"/>
        <v>0</v>
      </c>
      <c r="E1258" s="7">
        <f t="shared" si="78"/>
        <v>44719</v>
      </c>
      <c r="F1258" s="48"/>
    </row>
    <row r="1259" spans="2:6" x14ac:dyDescent="0.25">
      <c r="B1259" s="7">
        <f t="shared" si="79"/>
        <v>44720</v>
      </c>
      <c r="C1259" s="9" t="b">
        <f t="shared" si="76"/>
        <v>0</v>
      </c>
      <c r="D1259" s="9" t="b">
        <f t="shared" si="77"/>
        <v>0</v>
      </c>
      <c r="E1259" s="7">
        <f t="shared" si="78"/>
        <v>44720</v>
      </c>
      <c r="F1259" s="48"/>
    </row>
    <row r="1260" spans="2:6" x14ac:dyDescent="0.25">
      <c r="B1260" s="7">
        <f t="shared" si="79"/>
        <v>44721</v>
      </c>
      <c r="C1260" s="9" t="b">
        <f t="shared" si="76"/>
        <v>0</v>
      </c>
      <c r="D1260" s="9" t="b">
        <f t="shared" si="77"/>
        <v>0</v>
      </c>
      <c r="E1260" s="7">
        <f t="shared" si="78"/>
        <v>44721</v>
      </c>
      <c r="F1260" s="48"/>
    </row>
    <row r="1261" spans="2:6" x14ac:dyDescent="0.25">
      <c r="B1261" s="7">
        <f t="shared" si="79"/>
        <v>44722</v>
      </c>
      <c r="C1261" s="9" t="b">
        <f t="shared" si="76"/>
        <v>0</v>
      </c>
      <c r="D1261" s="9" t="b">
        <f t="shared" si="77"/>
        <v>0</v>
      </c>
      <c r="E1261" s="7">
        <f t="shared" si="78"/>
        <v>44722</v>
      </c>
      <c r="F1261" s="48"/>
    </row>
    <row r="1262" spans="2:6" x14ac:dyDescent="0.25">
      <c r="B1262" s="7">
        <f t="shared" si="79"/>
        <v>44723</v>
      </c>
      <c r="C1262" s="9" t="b">
        <f t="shared" si="76"/>
        <v>1</v>
      </c>
      <c r="D1262" s="9" t="b">
        <f t="shared" si="77"/>
        <v>0</v>
      </c>
      <c r="E1262" s="7" t="b">
        <f t="shared" si="78"/>
        <v>0</v>
      </c>
      <c r="F1262" s="48"/>
    </row>
    <row r="1263" spans="2:6" x14ac:dyDescent="0.25">
      <c r="B1263" s="7">
        <f t="shared" si="79"/>
        <v>44724</v>
      </c>
      <c r="C1263" s="9" t="b">
        <f t="shared" si="76"/>
        <v>1</v>
      </c>
      <c r="D1263" s="9" t="b">
        <f t="shared" si="77"/>
        <v>0</v>
      </c>
      <c r="E1263" s="7" t="b">
        <f t="shared" si="78"/>
        <v>0</v>
      </c>
      <c r="F1263" s="48"/>
    </row>
    <row r="1264" spans="2:6" x14ac:dyDescent="0.25">
      <c r="B1264" s="7">
        <f t="shared" si="79"/>
        <v>44725</v>
      </c>
      <c r="C1264" s="9" t="b">
        <f t="shared" si="76"/>
        <v>0</v>
      </c>
      <c r="D1264" s="9" t="b">
        <f t="shared" si="77"/>
        <v>0</v>
      </c>
      <c r="E1264" s="7">
        <f t="shared" si="78"/>
        <v>44725</v>
      </c>
      <c r="F1264" s="48"/>
    </row>
    <row r="1265" spans="2:6" x14ac:dyDescent="0.25">
      <c r="B1265" s="7">
        <f t="shared" si="79"/>
        <v>44726</v>
      </c>
      <c r="C1265" s="9" t="b">
        <f t="shared" si="76"/>
        <v>0</v>
      </c>
      <c r="D1265" s="9" t="b">
        <f t="shared" si="77"/>
        <v>0</v>
      </c>
      <c r="E1265" s="7">
        <f t="shared" si="78"/>
        <v>44726</v>
      </c>
      <c r="F1265" s="48"/>
    </row>
    <row r="1266" spans="2:6" x14ac:dyDescent="0.25">
      <c r="B1266" s="7">
        <f t="shared" si="79"/>
        <v>44727</v>
      </c>
      <c r="C1266" s="9" t="b">
        <f t="shared" si="76"/>
        <v>0</v>
      </c>
      <c r="D1266" s="9" t="b">
        <f t="shared" si="77"/>
        <v>0</v>
      </c>
      <c r="E1266" s="7">
        <f t="shared" si="78"/>
        <v>44727</v>
      </c>
      <c r="F1266" s="48"/>
    </row>
    <row r="1267" spans="2:6" x14ac:dyDescent="0.25">
      <c r="B1267" s="7">
        <f t="shared" si="79"/>
        <v>44728</v>
      </c>
      <c r="C1267" s="9" t="b">
        <f t="shared" si="76"/>
        <v>0</v>
      </c>
      <c r="D1267" s="9" t="b">
        <f t="shared" si="77"/>
        <v>0</v>
      </c>
      <c r="E1267" s="7">
        <f t="shared" si="78"/>
        <v>44728</v>
      </c>
      <c r="F1267" s="48"/>
    </row>
    <row r="1268" spans="2:6" x14ac:dyDescent="0.25">
      <c r="B1268" s="7">
        <f t="shared" si="79"/>
        <v>44729</v>
      </c>
      <c r="C1268" s="9" t="b">
        <f t="shared" si="76"/>
        <v>0</v>
      </c>
      <c r="D1268" s="9" t="b">
        <f t="shared" si="77"/>
        <v>0</v>
      </c>
      <c r="E1268" s="7">
        <f t="shared" si="78"/>
        <v>44729</v>
      </c>
      <c r="F1268" s="48"/>
    </row>
    <row r="1269" spans="2:6" x14ac:dyDescent="0.25">
      <c r="B1269" s="7">
        <f t="shared" si="79"/>
        <v>44730</v>
      </c>
      <c r="C1269" s="9" t="b">
        <f t="shared" si="76"/>
        <v>1</v>
      </c>
      <c r="D1269" s="9" t="b">
        <f t="shared" si="77"/>
        <v>0</v>
      </c>
      <c r="E1269" s="7" t="b">
        <f t="shared" si="78"/>
        <v>0</v>
      </c>
      <c r="F1269" s="48"/>
    </row>
    <row r="1270" spans="2:6" x14ac:dyDescent="0.25">
      <c r="B1270" s="7">
        <f t="shared" si="79"/>
        <v>44731</v>
      </c>
      <c r="C1270" s="9" t="b">
        <f t="shared" si="76"/>
        <v>1</v>
      </c>
      <c r="D1270" s="9" t="b">
        <f t="shared" si="77"/>
        <v>0</v>
      </c>
      <c r="E1270" s="7" t="b">
        <f t="shared" si="78"/>
        <v>0</v>
      </c>
      <c r="F1270" s="48"/>
    </row>
    <row r="1271" spans="2:6" x14ac:dyDescent="0.25">
      <c r="B1271" s="7">
        <f t="shared" si="79"/>
        <v>44732</v>
      </c>
      <c r="C1271" s="9" t="b">
        <f t="shared" si="76"/>
        <v>0</v>
      </c>
      <c r="D1271" s="9" t="b">
        <f t="shared" si="77"/>
        <v>0</v>
      </c>
      <c r="E1271" s="7">
        <f t="shared" si="78"/>
        <v>44732</v>
      </c>
      <c r="F1271" s="48"/>
    </row>
    <row r="1272" spans="2:6" x14ac:dyDescent="0.25">
      <c r="B1272" s="7">
        <f t="shared" si="79"/>
        <v>44733</v>
      </c>
      <c r="C1272" s="9" t="b">
        <f t="shared" si="76"/>
        <v>0</v>
      </c>
      <c r="D1272" s="9" t="b">
        <f t="shared" si="77"/>
        <v>0</v>
      </c>
      <c r="E1272" s="7">
        <f t="shared" si="78"/>
        <v>44733</v>
      </c>
      <c r="F1272" s="48"/>
    </row>
    <row r="1273" spans="2:6" x14ac:dyDescent="0.25">
      <c r="B1273" s="7">
        <f t="shared" si="79"/>
        <v>44734</v>
      </c>
      <c r="C1273" s="9" t="b">
        <f t="shared" si="76"/>
        <v>0</v>
      </c>
      <c r="D1273" s="9" t="b">
        <f t="shared" si="77"/>
        <v>0</v>
      </c>
      <c r="E1273" s="7">
        <f t="shared" si="78"/>
        <v>44734</v>
      </c>
      <c r="F1273" s="48"/>
    </row>
    <row r="1274" spans="2:6" x14ac:dyDescent="0.25">
      <c r="B1274" s="7">
        <f t="shared" si="79"/>
        <v>44735</v>
      </c>
      <c r="C1274" s="9" t="b">
        <f t="shared" si="76"/>
        <v>0</v>
      </c>
      <c r="D1274" s="9" t="b">
        <f t="shared" si="77"/>
        <v>0</v>
      </c>
      <c r="E1274" s="7">
        <f t="shared" si="78"/>
        <v>44735</v>
      </c>
      <c r="F1274" s="48"/>
    </row>
    <row r="1275" spans="2:6" x14ac:dyDescent="0.25">
      <c r="B1275" s="7">
        <f t="shared" si="79"/>
        <v>44736</v>
      </c>
      <c r="C1275" s="9" t="b">
        <f t="shared" si="76"/>
        <v>0</v>
      </c>
      <c r="D1275" s="9" t="b">
        <f t="shared" si="77"/>
        <v>0</v>
      </c>
      <c r="E1275" s="7">
        <f t="shared" si="78"/>
        <v>44736</v>
      </c>
      <c r="F1275" s="48"/>
    </row>
    <row r="1276" spans="2:6" x14ac:dyDescent="0.25">
      <c r="B1276" s="7">
        <f t="shared" si="79"/>
        <v>44737</v>
      </c>
      <c r="C1276" s="9" t="b">
        <f t="shared" si="76"/>
        <v>1</v>
      </c>
      <c r="D1276" s="9" t="b">
        <f t="shared" si="77"/>
        <v>0</v>
      </c>
      <c r="E1276" s="7" t="b">
        <f t="shared" si="78"/>
        <v>0</v>
      </c>
      <c r="F1276" s="48"/>
    </row>
    <row r="1277" spans="2:6" x14ac:dyDescent="0.25">
      <c r="B1277" s="7">
        <f t="shared" si="79"/>
        <v>44738</v>
      </c>
      <c r="C1277" s="9" t="b">
        <f t="shared" si="76"/>
        <v>1</v>
      </c>
      <c r="D1277" s="9" t="b">
        <f t="shared" si="77"/>
        <v>0</v>
      </c>
      <c r="E1277" s="7" t="b">
        <f t="shared" si="78"/>
        <v>0</v>
      </c>
      <c r="F1277" s="48"/>
    </row>
    <row r="1278" spans="2:6" x14ac:dyDescent="0.25">
      <c r="B1278" s="7">
        <f t="shared" si="79"/>
        <v>44739</v>
      </c>
      <c r="C1278" s="9" t="b">
        <f t="shared" si="76"/>
        <v>0</v>
      </c>
      <c r="D1278" s="9" t="b">
        <f t="shared" si="77"/>
        <v>0</v>
      </c>
      <c r="E1278" s="7">
        <f t="shared" si="78"/>
        <v>44739</v>
      </c>
      <c r="F1278" s="48"/>
    </row>
    <row r="1279" spans="2:6" x14ac:dyDescent="0.25">
      <c r="B1279" s="7">
        <f t="shared" si="79"/>
        <v>44740</v>
      </c>
      <c r="C1279" s="9" t="b">
        <f t="shared" si="76"/>
        <v>0</v>
      </c>
      <c r="D1279" s="9" t="b">
        <f t="shared" si="77"/>
        <v>0</v>
      </c>
      <c r="E1279" s="7">
        <f t="shared" si="78"/>
        <v>44740</v>
      </c>
      <c r="F1279" s="48"/>
    </row>
    <row r="1280" spans="2:6" x14ac:dyDescent="0.25">
      <c r="B1280" s="7">
        <f t="shared" si="79"/>
        <v>44741</v>
      </c>
      <c r="C1280" s="9" t="b">
        <f t="shared" si="76"/>
        <v>0</v>
      </c>
      <c r="D1280" s="9" t="b">
        <f t="shared" si="77"/>
        <v>0</v>
      </c>
      <c r="E1280" s="7">
        <f t="shared" si="78"/>
        <v>44741</v>
      </c>
      <c r="F1280" s="48"/>
    </row>
    <row r="1281" spans="2:6" x14ac:dyDescent="0.25">
      <c r="B1281" s="7">
        <f t="shared" si="79"/>
        <v>44742</v>
      </c>
      <c r="C1281" s="9" t="b">
        <f t="shared" si="76"/>
        <v>0</v>
      </c>
      <c r="D1281" s="9" t="b">
        <f t="shared" si="77"/>
        <v>0</v>
      </c>
      <c r="E1281" s="7">
        <f t="shared" si="78"/>
        <v>44742</v>
      </c>
      <c r="F1281" s="48"/>
    </row>
    <row r="1282" spans="2:6" x14ac:dyDescent="0.25">
      <c r="B1282" s="7">
        <f t="shared" si="79"/>
        <v>44743</v>
      </c>
      <c r="C1282" s="9" t="b">
        <f t="shared" si="76"/>
        <v>0</v>
      </c>
      <c r="D1282" s="9" t="b">
        <f t="shared" si="77"/>
        <v>0</v>
      </c>
      <c r="E1282" s="7">
        <f t="shared" si="78"/>
        <v>44743</v>
      </c>
      <c r="F1282" s="48"/>
    </row>
    <row r="1283" spans="2:6" x14ac:dyDescent="0.25">
      <c r="B1283" s="7">
        <f t="shared" si="79"/>
        <v>44744</v>
      </c>
      <c r="C1283" s="9" t="b">
        <f t="shared" si="76"/>
        <v>1</v>
      </c>
      <c r="D1283" s="9" t="b">
        <f t="shared" si="77"/>
        <v>0</v>
      </c>
      <c r="E1283" s="7" t="b">
        <f t="shared" si="78"/>
        <v>0</v>
      </c>
      <c r="F1283" s="48"/>
    </row>
    <row r="1284" spans="2:6" x14ac:dyDescent="0.25">
      <c r="B1284" s="7">
        <f t="shared" si="79"/>
        <v>44745</v>
      </c>
      <c r="C1284" s="9" t="b">
        <f t="shared" si="76"/>
        <v>1</v>
      </c>
      <c r="D1284" s="9" t="b">
        <f t="shared" si="77"/>
        <v>0</v>
      </c>
      <c r="E1284" s="7" t="b">
        <f t="shared" si="78"/>
        <v>0</v>
      </c>
      <c r="F1284" s="48"/>
    </row>
    <row r="1285" spans="2:6" x14ac:dyDescent="0.25">
      <c r="B1285" s="7">
        <f t="shared" si="79"/>
        <v>44746</v>
      </c>
      <c r="C1285" s="9" t="b">
        <f t="shared" ref="C1285:C1348" si="80">IF(WEEKDAY(B1285,2)&gt;5,TRUE,FALSE)</f>
        <v>0</v>
      </c>
      <c r="D1285" s="9" t="b">
        <f t="shared" ref="D1285:D1348" si="81">IF(TYPE(VLOOKUP(B1285,Holiday_Dates,1,0))&lt;&gt;1,FALSE,TRUE)</f>
        <v>0</v>
      </c>
      <c r="E1285" s="7">
        <f t="shared" ref="E1285:E1348" si="82">IF(OR(C1285,D1285),FALSE,B1285)</f>
        <v>44746</v>
      </c>
      <c r="F1285" s="48"/>
    </row>
    <row r="1286" spans="2:6" x14ac:dyDescent="0.25">
      <c r="B1286" s="7">
        <f t="shared" ref="B1286:B1349" si="83">B1285+1</f>
        <v>44747</v>
      </c>
      <c r="C1286" s="9" t="b">
        <f t="shared" si="80"/>
        <v>0</v>
      </c>
      <c r="D1286" s="9" t="b">
        <f t="shared" si="81"/>
        <v>0</v>
      </c>
      <c r="E1286" s="7">
        <f t="shared" si="82"/>
        <v>44747</v>
      </c>
      <c r="F1286" s="48"/>
    </row>
    <row r="1287" spans="2:6" x14ac:dyDescent="0.25">
      <c r="B1287" s="7">
        <f t="shared" si="83"/>
        <v>44748</v>
      </c>
      <c r="C1287" s="9" t="b">
        <f t="shared" si="80"/>
        <v>0</v>
      </c>
      <c r="D1287" s="9" t="b">
        <f t="shared" si="81"/>
        <v>0</v>
      </c>
      <c r="E1287" s="7">
        <f t="shared" si="82"/>
        <v>44748</v>
      </c>
      <c r="F1287" s="48"/>
    </row>
    <row r="1288" spans="2:6" x14ac:dyDescent="0.25">
      <c r="B1288" s="7">
        <f t="shared" si="83"/>
        <v>44749</v>
      </c>
      <c r="C1288" s="9" t="b">
        <f t="shared" si="80"/>
        <v>0</v>
      </c>
      <c r="D1288" s="9" t="b">
        <f t="shared" si="81"/>
        <v>0</v>
      </c>
      <c r="E1288" s="7">
        <f t="shared" si="82"/>
        <v>44749</v>
      </c>
      <c r="F1288" s="48"/>
    </row>
    <row r="1289" spans="2:6" x14ac:dyDescent="0.25">
      <c r="B1289" s="7">
        <f t="shared" si="83"/>
        <v>44750</v>
      </c>
      <c r="C1289" s="9" t="b">
        <f t="shared" si="80"/>
        <v>0</v>
      </c>
      <c r="D1289" s="9" t="b">
        <f t="shared" si="81"/>
        <v>0</v>
      </c>
      <c r="E1289" s="7">
        <f t="shared" si="82"/>
        <v>44750</v>
      </c>
      <c r="F1289" s="48"/>
    </row>
    <row r="1290" spans="2:6" x14ac:dyDescent="0.25">
      <c r="B1290" s="7">
        <f t="shared" si="83"/>
        <v>44751</v>
      </c>
      <c r="C1290" s="9" t="b">
        <f t="shared" si="80"/>
        <v>1</v>
      </c>
      <c r="D1290" s="9" t="b">
        <f t="shared" si="81"/>
        <v>0</v>
      </c>
      <c r="E1290" s="7" t="b">
        <f t="shared" si="82"/>
        <v>0</v>
      </c>
      <c r="F1290" s="48"/>
    </row>
    <row r="1291" spans="2:6" x14ac:dyDescent="0.25">
      <c r="B1291" s="7">
        <f t="shared" si="83"/>
        <v>44752</v>
      </c>
      <c r="C1291" s="9" t="b">
        <f t="shared" si="80"/>
        <v>1</v>
      </c>
      <c r="D1291" s="9" t="b">
        <f t="shared" si="81"/>
        <v>0</v>
      </c>
      <c r="E1291" s="7" t="b">
        <f t="shared" si="82"/>
        <v>0</v>
      </c>
      <c r="F1291" s="48"/>
    </row>
    <row r="1292" spans="2:6" x14ac:dyDescent="0.25">
      <c r="B1292" s="7">
        <f t="shared" si="83"/>
        <v>44753</v>
      </c>
      <c r="C1292" s="9" t="b">
        <f t="shared" si="80"/>
        <v>0</v>
      </c>
      <c r="D1292" s="9" t="b">
        <f t="shared" si="81"/>
        <v>0</v>
      </c>
      <c r="E1292" s="7">
        <f t="shared" si="82"/>
        <v>44753</v>
      </c>
      <c r="F1292" s="48"/>
    </row>
    <row r="1293" spans="2:6" x14ac:dyDescent="0.25">
      <c r="B1293" s="7">
        <f t="shared" si="83"/>
        <v>44754</v>
      </c>
      <c r="C1293" s="9" t="b">
        <f t="shared" si="80"/>
        <v>0</v>
      </c>
      <c r="D1293" s="9" t="b">
        <f t="shared" si="81"/>
        <v>0</v>
      </c>
      <c r="E1293" s="7">
        <f t="shared" si="82"/>
        <v>44754</v>
      </c>
      <c r="F1293" s="48"/>
    </row>
    <row r="1294" spans="2:6" x14ac:dyDescent="0.25">
      <c r="B1294" s="7">
        <f t="shared" si="83"/>
        <v>44755</v>
      </c>
      <c r="C1294" s="9" t="b">
        <f t="shared" si="80"/>
        <v>0</v>
      </c>
      <c r="D1294" s="9" t="b">
        <f t="shared" si="81"/>
        <v>0</v>
      </c>
      <c r="E1294" s="7">
        <f t="shared" si="82"/>
        <v>44755</v>
      </c>
      <c r="F1294" s="48"/>
    </row>
    <row r="1295" spans="2:6" x14ac:dyDescent="0.25">
      <c r="B1295" s="7">
        <f t="shared" si="83"/>
        <v>44756</v>
      </c>
      <c r="C1295" s="9" t="b">
        <f t="shared" si="80"/>
        <v>0</v>
      </c>
      <c r="D1295" s="9" t="b">
        <f t="shared" si="81"/>
        <v>0</v>
      </c>
      <c r="E1295" s="7">
        <f t="shared" si="82"/>
        <v>44756</v>
      </c>
      <c r="F1295" s="48"/>
    </row>
    <row r="1296" spans="2:6" x14ac:dyDescent="0.25">
      <c r="B1296" s="7">
        <f t="shared" si="83"/>
        <v>44757</v>
      </c>
      <c r="C1296" s="9" t="b">
        <f t="shared" si="80"/>
        <v>0</v>
      </c>
      <c r="D1296" s="9" t="b">
        <f t="shared" si="81"/>
        <v>0</v>
      </c>
      <c r="E1296" s="7">
        <f t="shared" si="82"/>
        <v>44757</v>
      </c>
      <c r="F1296" s="48"/>
    </row>
    <row r="1297" spans="2:6" x14ac:dyDescent="0.25">
      <c r="B1297" s="7">
        <f t="shared" si="83"/>
        <v>44758</v>
      </c>
      <c r="C1297" s="9" t="b">
        <f t="shared" si="80"/>
        <v>1</v>
      </c>
      <c r="D1297" s="9" t="b">
        <f t="shared" si="81"/>
        <v>0</v>
      </c>
      <c r="E1297" s="7" t="b">
        <f t="shared" si="82"/>
        <v>0</v>
      </c>
      <c r="F1297" s="48"/>
    </row>
    <row r="1298" spans="2:6" x14ac:dyDescent="0.25">
      <c r="B1298" s="7">
        <f t="shared" si="83"/>
        <v>44759</v>
      </c>
      <c r="C1298" s="9" t="b">
        <f t="shared" si="80"/>
        <v>1</v>
      </c>
      <c r="D1298" s="9" t="b">
        <f t="shared" si="81"/>
        <v>0</v>
      </c>
      <c r="E1298" s="7" t="b">
        <f t="shared" si="82"/>
        <v>0</v>
      </c>
      <c r="F1298" s="48"/>
    </row>
    <row r="1299" spans="2:6" x14ac:dyDescent="0.25">
      <c r="B1299" s="7">
        <f t="shared" si="83"/>
        <v>44760</v>
      </c>
      <c r="C1299" s="9" t="b">
        <f t="shared" si="80"/>
        <v>0</v>
      </c>
      <c r="D1299" s="9" t="b">
        <f t="shared" si="81"/>
        <v>0</v>
      </c>
      <c r="E1299" s="7">
        <f t="shared" si="82"/>
        <v>44760</v>
      </c>
      <c r="F1299" s="48"/>
    </row>
    <row r="1300" spans="2:6" x14ac:dyDescent="0.25">
      <c r="B1300" s="7">
        <f t="shared" si="83"/>
        <v>44761</v>
      </c>
      <c r="C1300" s="9" t="b">
        <f t="shared" si="80"/>
        <v>0</v>
      </c>
      <c r="D1300" s="9" t="b">
        <f t="shared" si="81"/>
        <v>0</v>
      </c>
      <c r="E1300" s="7">
        <f t="shared" si="82"/>
        <v>44761</v>
      </c>
      <c r="F1300" s="48"/>
    </row>
    <row r="1301" spans="2:6" x14ac:dyDescent="0.25">
      <c r="B1301" s="7">
        <f t="shared" si="83"/>
        <v>44762</v>
      </c>
      <c r="C1301" s="9" t="b">
        <f t="shared" si="80"/>
        <v>0</v>
      </c>
      <c r="D1301" s="9" t="b">
        <f t="shared" si="81"/>
        <v>0</v>
      </c>
      <c r="E1301" s="7">
        <f t="shared" si="82"/>
        <v>44762</v>
      </c>
      <c r="F1301" s="48"/>
    </row>
    <row r="1302" spans="2:6" x14ac:dyDescent="0.25">
      <c r="B1302" s="7">
        <f t="shared" si="83"/>
        <v>44763</v>
      </c>
      <c r="C1302" s="9" t="b">
        <f t="shared" si="80"/>
        <v>0</v>
      </c>
      <c r="D1302" s="9" t="b">
        <f t="shared" si="81"/>
        <v>0</v>
      </c>
      <c r="E1302" s="7">
        <f t="shared" si="82"/>
        <v>44763</v>
      </c>
      <c r="F1302" s="48"/>
    </row>
    <row r="1303" spans="2:6" x14ac:dyDescent="0.25">
      <c r="B1303" s="7">
        <f t="shared" si="83"/>
        <v>44764</v>
      </c>
      <c r="C1303" s="9" t="b">
        <f t="shared" si="80"/>
        <v>0</v>
      </c>
      <c r="D1303" s="9" t="b">
        <f t="shared" si="81"/>
        <v>0</v>
      </c>
      <c r="E1303" s="7">
        <f t="shared" si="82"/>
        <v>44764</v>
      </c>
      <c r="F1303" s="48"/>
    </row>
    <row r="1304" spans="2:6" x14ac:dyDescent="0.25">
      <c r="B1304" s="7">
        <f t="shared" si="83"/>
        <v>44765</v>
      </c>
      <c r="C1304" s="9" t="b">
        <f t="shared" si="80"/>
        <v>1</v>
      </c>
      <c r="D1304" s="9" t="b">
        <f t="shared" si="81"/>
        <v>0</v>
      </c>
      <c r="E1304" s="7" t="b">
        <f t="shared" si="82"/>
        <v>0</v>
      </c>
      <c r="F1304" s="48"/>
    </row>
    <row r="1305" spans="2:6" x14ac:dyDescent="0.25">
      <c r="B1305" s="7">
        <f t="shared" si="83"/>
        <v>44766</v>
      </c>
      <c r="C1305" s="9" t="b">
        <f t="shared" si="80"/>
        <v>1</v>
      </c>
      <c r="D1305" s="9" t="b">
        <f t="shared" si="81"/>
        <v>0</v>
      </c>
      <c r="E1305" s="7" t="b">
        <f t="shared" si="82"/>
        <v>0</v>
      </c>
      <c r="F1305" s="48"/>
    </row>
    <row r="1306" spans="2:6" x14ac:dyDescent="0.25">
      <c r="B1306" s="7">
        <f t="shared" si="83"/>
        <v>44767</v>
      </c>
      <c r="C1306" s="9" t="b">
        <f t="shared" si="80"/>
        <v>0</v>
      </c>
      <c r="D1306" s="9" t="b">
        <f t="shared" si="81"/>
        <v>0</v>
      </c>
      <c r="E1306" s="7">
        <f t="shared" si="82"/>
        <v>44767</v>
      </c>
      <c r="F1306" s="48"/>
    </row>
    <row r="1307" spans="2:6" x14ac:dyDescent="0.25">
      <c r="B1307" s="7">
        <f t="shared" si="83"/>
        <v>44768</v>
      </c>
      <c r="C1307" s="9" t="b">
        <f t="shared" si="80"/>
        <v>0</v>
      </c>
      <c r="D1307" s="9" t="b">
        <f t="shared" si="81"/>
        <v>0</v>
      </c>
      <c r="E1307" s="7">
        <f t="shared" si="82"/>
        <v>44768</v>
      </c>
      <c r="F1307" s="48"/>
    </row>
    <row r="1308" spans="2:6" x14ac:dyDescent="0.25">
      <c r="B1308" s="7">
        <f t="shared" si="83"/>
        <v>44769</v>
      </c>
      <c r="C1308" s="9" t="b">
        <f t="shared" si="80"/>
        <v>0</v>
      </c>
      <c r="D1308" s="9" t="b">
        <f t="shared" si="81"/>
        <v>0</v>
      </c>
      <c r="E1308" s="7">
        <f t="shared" si="82"/>
        <v>44769</v>
      </c>
      <c r="F1308" s="48"/>
    </row>
    <row r="1309" spans="2:6" x14ac:dyDescent="0.25">
      <c r="B1309" s="7">
        <f t="shared" si="83"/>
        <v>44770</v>
      </c>
      <c r="C1309" s="9" t="b">
        <f t="shared" si="80"/>
        <v>0</v>
      </c>
      <c r="D1309" s="9" t="b">
        <f t="shared" si="81"/>
        <v>0</v>
      </c>
      <c r="E1309" s="7">
        <f t="shared" si="82"/>
        <v>44770</v>
      </c>
      <c r="F1309" s="48"/>
    </row>
    <row r="1310" spans="2:6" x14ac:dyDescent="0.25">
      <c r="B1310" s="7">
        <f t="shared" si="83"/>
        <v>44771</v>
      </c>
      <c r="C1310" s="9" t="b">
        <f t="shared" si="80"/>
        <v>0</v>
      </c>
      <c r="D1310" s="9" t="b">
        <f t="shared" si="81"/>
        <v>0</v>
      </c>
      <c r="E1310" s="7">
        <f t="shared" si="82"/>
        <v>44771</v>
      </c>
      <c r="F1310" s="48"/>
    </row>
    <row r="1311" spans="2:6" x14ac:dyDescent="0.25">
      <c r="B1311" s="7">
        <f t="shared" si="83"/>
        <v>44772</v>
      </c>
      <c r="C1311" s="9" t="b">
        <f t="shared" si="80"/>
        <v>1</v>
      </c>
      <c r="D1311" s="9" t="b">
        <f t="shared" si="81"/>
        <v>0</v>
      </c>
      <c r="E1311" s="7" t="b">
        <f t="shared" si="82"/>
        <v>0</v>
      </c>
      <c r="F1311" s="48"/>
    </row>
    <row r="1312" spans="2:6" x14ac:dyDescent="0.25">
      <c r="B1312" s="7">
        <f t="shared" si="83"/>
        <v>44773</v>
      </c>
      <c r="C1312" s="9" t="b">
        <f t="shared" si="80"/>
        <v>1</v>
      </c>
      <c r="D1312" s="9" t="b">
        <f t="shared" si="81"/>
        <v>0</v>
      </c>
      <c r="E1312" s="7" t="b">
        <f t="shared" si="82"/>
        <v>0</v>
      </c>
      <c r="F1312" s="48"/>
    </row>
    <row r="1313" spans="2:6" x14ac:dyDescent="0.25">
      <c r="B1313" s="7">
        <f t="shared" si="83"/>
        <v>44774</v>
      </c>
      <c r="C1313" s="9" t="b">
        <f t="shared" si="80"/>
        <v>0</v>
      </c>
      <c r="D1313" s="9" t="b">
        <f t="shared" si="81"/>
        <v>0</v>
      </c>
      <c r="E1313" s="7">
        <f t="shared" si="82"/>
        <v>44774</v>
      </c>
      <c r="F1313" s="48"/>
    </row>
    <row r="1314" spans="2:6" x14ac:dyDescent="0.25">
      <c r="B1314" s="7">
        <f t="shared" si="83"/>
        <v>44775</v>
      </c>
      <c r="C1314" s="9" t="b">
        <f t="shared" si="80"/>
        <v>0</v>
      </c>
      <c r="D1314" s="9" t="b">
        <f t="shared" si="81"/>
        <v>0</v>
      </c>
      <c r="E1314" s="7">
        <f t="shared" si="82"/>
        <v>44775</v>
      </c>
      <c r="F1314" s="48"/>
    </row>
    <row r="1315" spans="2:6" x14ac:dyDescent="0.25">
      <c r="B1315" s="7">
        <f t="shared" si="83"/>
        <v>44776</v>
      </c>
      <c r="C1315" s="9" t="b">
        <f t="shared" si="80"/>
        <v>0</v>
      </c>
      <c r="D1315" s="9" t="b">
        <f t="shared" si="81"/>
        <v>0</v>
      </c>
      <c r="E1315" s="7">
        <f t="shared" si="82"/>
        <v>44776</v>
      </c>
      <c r="F1315" s="48"/>
    </row>
    <row r="1316" spans="2:6" x14ac:dyDescent="0.25">
      <c r="B1316" s="7">
        <f t="shared" si="83"/>
        <v>44777</v>
      </c>
      <c r="C1316" s="9" t="b">
        <f t="shared" si="80"/>
        <v>0</v>
      </c>
      <c r="D1316" s="9" t="b">
        <f t="shared" si="81"/>
        <v>0</v>
      </c>
      <c r="E1316" s="7">
        <f t="shared" si="82"/>
        <v>44777</v>
      </c>
      <c r="F1316" s="48"/>
    </row>
    <row r="1317" spans="2:6" x14ac:dyDescent="0.25">
      <c r="B1317" s="7">
        <f t="shared" si="83"/>
        <v>44778</v>
      </c>
      <c r="C1317" s="9" t="b">
        <f t="shared" si="80"/>
        <v>0</v>
      </c>
      <c r="D1317" s="9" t="b">
        <f t="shared" si="81"/>
        <v>0</v>
      </c>
      <c r="E1317" s="7">
        <f t="shared" si="82"/>
        <v>44778</v>
      </c>
      <c r="F1317" s="48"/>
    </row>
    <row r="1318" spans="2:6" x14ac:dyDescent="0.25">
      <c r="B1318" s="7">
        <f t="shared" si="83"/>
        <v>44779</v>
      </c>
      <c r="C1318" s="9" t="b">
        <f t="shared" si="80"/>
        <v>1</v>
      </c>
      <c r="D1318" s="9" t="b">
        <f t="shared" si="81"/>
        <v>0</v>
      </c>
      <c r="E1318" s="7" t="b">
        <f t="shared" si="82"/>
        <v>0</v>
      </c>
      <c r="F1318" s="48"/>
    </row>
    <row r="1319" spans="2:6" x14ac:dyDescent="0.25">
      <c r="B1319" s="7">
        <f t="shared" si="83"/>
        <v>44780</v>
      </c>
      <c r="C1319" s="9" t="b">
        <f t="shared" si="80"/>
        <v>1</v>
      </c>
      <c r="D1319" s="9" t="b">
        <f t="shared" si="81"/>
        <v>0</v>
      </c>
      <c r="E1319" s="7" t="b">
        <f t="shared" si="82"/>
        <v>0</v>
      </c>
      <c r="F1319" s="48"/>
    </row>
    <row r="1320" spans="2:6" x14ac:dyDescent="0.25">
      <c r="B1320" s="7">
        <f t="shared" si="83"/>
        <v>44781</v>
      </c>
      <c r="C1320" s="9" t="b">
        <f t="shared" si="80"/>
        <v>0</v>
      </c>
      <c r="D1320" s="9" t="b">
        <f t="shared" si="81"/>
        <v>0</v>
      </c>
      <c r="E1320" s="7">
        <f t="shared" si="82"/>
        <v>44781</v>
      </c>
      <c r="F1320" s="48"/>
    </row>
    <row r="1321" spans="2:6" x14ac:dyDescent="0.25">
      <c r="B1321" s="7">
        <f t="shared" si="83"/>
        <v>44782</v>
      </c>
      <c r="C1321" s="9" t="b">
        <f t="shared" si="80"/>
        <v>0</v>
      </c>
      <c r="D1321" s="9" t="b">
        <f t="shared" si="81"/>
        <v>0</v>
      </c>
      <c r="E1321" s="7">
        <f t="shared" si="82"/>
        <v>44782</v>
      </c>
      <c r="F1321" s="48"/>
    </row>
    <row r="1322" spans="2:6" x14ac:dyDescent="0.25">
      <c r="B1322" s="7">
        <f t="shared" si="83"/>
        <v>44783</v>
      </c>
      <c r="C1322" s="9" t="b">
        <f t="shared" si="80"/>
        <v>0</v>
      </c>
      <c r="D1322" s="9" t="b">
        <f t="shared" si="81"/>
        <v>0</v>
      </c>
      <c r="E1322" s="7">
        <f t="shared" si="82"/>
        <v>44783</v>
      </c>
      <c r="F1322" s="48"/>
    </row>
    <row r="1323" spans="2:6" x14ac:dyDescent="0.25">
      <c r="B1323" s="7">
        <f t="shared" si="83"/>
        <v>44784</v>
      </c>
      <c r="C1323" s="9" t="b">
        <f t="shared" si="80"/>
        <v>0</v>
      </c>
      <c r="D1323" s="9" t="b">
        <f t="shared" si="81"/>
        <v>0</v>
      </c>
      <c r="E1323" s="7">
        <f t="shared" si="82"/>
        <v>44784</v>
      </c>
      <c r="F1323" s="48"/>
    </row>
    <row r="1324" spans="2:6" x14ac:dyDescent="0.25">
      <c r="B1324" s="7">
        <f t="shared" si="83"/>
        <v>44785</v>
      </c>
      <c r="C1324" s="9" t="b">
        <f t="shared" si="80"/>
        <v>0</v>
      </c>
      <c r="D1324" s="9" t="b">
        <f t="shared" si="81"/>
        <v>0</v>
      </c>
      <c r="E1324" s="7">
        <f t="shared" si="82"/>
        <v>44785</v>
      </c>
      <c r="F1324" s="48"/>
    </row>
    <row r="1325" spans="2:6" x14ac:dyDescent="0.25">
      <c r="B1325" s="7">
        <f t="shared" si="83"/>
        <v>44786</v>
      </c>
      <c r="C1325" s="9" t="b">
        <f t="shared" si="80"/>
        <v>1</v>
      </c>
      <c r="D1325" s="9" t="b">
        <f t="shared" si="81"/>
        <v>0</v>
      </c>
      <c r="E1325" s="7" t="b">
        <f t="shared" si="82"/>
        <v>0</v>
      </c>
      <c r="F1325" s="48"/>
    </row>
    <row r="1326" spans="2:6" x14ac:dyDescent="0.25">
      <c r="B1326" s="7">
        <f t="shared" si="83"/>
        <v>44787</v>
      </c>
      <c r="C1326" s="9" t="b">
        <f t="shared" si="80"/>
        <v>1</v>
      </c>
      <c r="D1326" s="9" t="b">
        <f t="shared" si="81"/>
        <v>0</v>
      </c>
      <c r="E1326" s="7" t="b">
        <f t="shared" si="82"/>
        <v>0</v>
      </c>
      <c r="F1326" s="48"/>
    </row>
    <row r="1327" spans="2:6" x14ac:dyDescent="0.25">
      <c r="B1327" s="7">
        <f t="shared" si="83"/>
        <v>44788</v>
      </c>
      <c r="C1327" s="9" t="b">
        <f t="shared" si="80"/>
        <v>0</v>
      </c>
      <c r="D1327" s="9" t="b">
        <f t="shared" si="81"/>
        <v>0</v>
      </c>
      <c r="E1327" s="7">
        <f t="shared" si="82"/>
        <v>44788</v>
      </c>
      <c r="F1327" s="48"/>
    </row>
    <row r="1328" spans="2:6" x14ac:dyDescent="0.25">
      <c r="B1328" s="7">
        <f t="shared" si="83"/>
        <v>44789</v>
      </c>
      <c r="C1328" s="9" t="b">
        <f t="shared" si="80"/>
        <v>0</v>
      </c>
      <c r="D1328" s="9" t="b">
        <f t="shared" si="81"/>
        <v>0</v>
      </c>
      <c r="E1328" s="7">
        <f t="shared" si="82"/>
        <v>44789</v>
      </c>
      <c r="F1328" s="48"/>
    </row>
    <row r="1329" spans="2:6" x14ac:dyDescent="0.25">
      <c r="B1329" s="7">
        <f t="shared" si="83"/>
        <v>44790</v>
      </c>
      <c r="C1329" s="9" t="b">
        <f t="shared" si="80"/>
        <v>0</v>
      </c>
      <c r="D1329" s="9" t="b">
        <f t="shared" si="81"/>
        <v>0</v>
      </c>
      <c r="E1329" s="7">
        <f t="shared" si="82"/>
        <v>44790</v>
      </c>
      <c r="F1329" s="48"/>
    </row>
    <row r="1330" spans="2:6" x14ac:dyDescent="0.25">
      <c r="B1330" s="7">
        <f t="shared" si="83"/>
        <v>44791</v>
      </c>
      <c r="C1330" s="9" t="b">
        <f t="shared" si="80"/>
        <v>0</v>
      </c>
      <c r="D1330" s="9" t="b">
        <f t="shared" si="81"/>
        <v>0</v>
      </c>
      <c r="E1330" s="7">
        <f t="shared" si="82"/>
        <v>44791</v>
      </c>
      <c r="F1330" s="48"/>
    </row>
    <row r="1331" spans="2:6" x14ac:dyDescent="0.25">
      <c r="B1331" s="7">
        <f t="shared" si="83"/>
        <v>44792</v>
      </c>
      <c r="C1331" s="9" t="b">
        <f t="shared" si="80"/>
        <v>0</v>
      </c>
      <c r="D1331" s="9" t="b">
        <f t="shared" si="81"/>
        <v>0</v>
      </c>
      <c r="E1331" s="7">
        <f t="shared" si="82"/>
        <v>44792</v>
      </c>
      <c r="F1331" s="48"/>
    </row>
    <row r="1332" spans="2:6" x14ac:dyDescent="0.25">
      <c r="B1332" s="7">
        <f t="shared" si="83"/>
        <v>44793</v>
      </c>
      <c r="C1332" s="9" t="b">
        <f t="shared" si="80"/>
        <v>1</v>
      </c>
      <c r="D1332" s="9" t="b">
        <f t="shared" si="81"/>
        <v>0</v>
      </c>
      <c r="E1332" s="7" t="b">
        <f t="shared" si="82"/>
        <v>0</v>
      </c>
      <c r="F1332" s="48"/>
    </row>
    <row r="1333" spans="2:6" x14ac:dyDescent="0.25">
      <c r="B1333" s="7">
        <f t="shared" si="83"/>
        <v>44794</v>
      </c>
      <c r="C1333" s="9" t="b">
        <f t="shared" si="80"/>
        <v>1</v>
      </c>
      <c r="D1333" s="9" t="b">
        <f t="shared" si="81"/>
        <v>0</v>
      </c>
      <c r="E1333" s="7" t="b">
        <f t="shared" si="82"/>
        <v>0</v>
      </c>
      <c r="F1333" s="48"/>
    </row>
    <row r="1334" spans="2:6" x14ac:dyDescent="0.25">
      <c r="B1334" s="7">
        <f t="shared" si="83"/>
        <v>44795</v>
      </c>
      <c r="C1334" s="9" t="b">
        <f t="shared" si="80"/>
        <v>0</v>
      </c>
      <c r="D1334" s="9" t="b">
        <f t="shared" si="81"/>
        <v>0</v>
      </c>
      <c r="E1334" s="7">
        <f t="shared" si="82"/>
        <v>44795</v>
      </c>
      <c r="F1334" s="48"/>
    </row>
    <row r="1335" spans="2:6" x14ac:dyDescent="0.25">
      <c r="B1335" s="7">
        <f t="shared" si="83"/>
        <v>44796</v>
      </c>
      <c r="C1335" s="9" t="b">
        <f t="shared" si="80"/>
        <v>0</v>
      </c>
      <c r="D1335" s="9" t="b">
        <f t="shared" si="81"/>
        <v>0</v>
      </c>
      <c r="E1335" s="7">
        <f t="shared" si="82"/>
        <v>44796</v>
      </c>
      <c r="F1335" s="48"/>
    </row>
    <row r="1336" spans="2:6" x14ac:dyDescent="0.25">
      <c r="B1336" s="7">
        <f t="shared" si="83"/>
        <v>44797</v>
      </c>
      <c r="C1336" s="9" t="b">
        <f t="shared" si="80"/>
        <v>0</v>
      </c>
      <c r="D1336" s="9" t="b">
        <f t="shared" si="81"/>
        <v>0</v>
      </c>
      <c r="E1336" s="7">
        <f t="shared" si="82"/>
        <v>44797</v>
      </c>
      <c r="F1336" s="48"/>
    </row>
    <row r="1337" spans="2:6" x14ac:dyDescent="0.25">
      <c r="B1337" s="7">
        <f t="shared" si="83"/>
        <v>44798</v>
      </c>
      <c r="C1337" s="9" t="b">
        <f t="shared" si="80"/>
        <v>0</v>
      </c>
      <c r="D1337" s="9" t="b">
        <f t="shared" si="81"/>
        <v>0</v>
      </c>
      <c r="E1337" s="7">
        <f t="shared" si="82"/>
        <v>44798</v>
      </c>
      <c r="F1337" s="48"/>
    </row>
    <row r="1338" spans="2:6" x14ac:dyDescent="0.25">
      <c r="B1338" s="7">
        <f t="shared" si="83"/>
        <v>44799</v>
      </c>
      <c r="C1338" s="9" t="b">
        <f t="shared" si="80"/>
        <v>0</v>
      </c>
      <c r="D1338" s="9" t="b">
        <f t="shared" si="81"/>
        <v>0</v>
      </c>
      <c r="E1338" s="7">
        <f t="shared" si="82"/>
        <v>44799</v>
      </c>
      <c r="F1338" s="48"/>
    </row>
    <row r="1339" spans="2:6" x14ac:dyDescent="0.25">
      <c r="B1339" s="7">
        <f t="shared" si="83"/>
        <v>44800</v>
      </c>
      <c r="C1339" s="9" t="b">
        <f t="shared" si="80"/>
        <v>1</v>
      </c>
      <c r="D1339" s="9" t="b">
        <f t="shared" si="81"/>
        <v>0</v>
      </c>
      <c r="E1339" s="7" t="b">
        <f t="shared" si="82"/>
        <v>0</v>
      </c>
      <c r="F1339" s="48"/>
    </row>
    <row r="1340" spans="2:6" x14ac:dyDescent="0.25">
      <c r="B1340" s="7">
        <f t="shared" si="83"/>
        <v>44801</v>
      </c>
      <c r="C1340" s="9" t="b">
        <f t="shared" si="80"/>
        <v>1</v>
      </c>
      <c r="D1340" s="9" t="b">
        <f t="shared" si="81"/>
        <v>0</v>
      </c>
      <c r="E1340" s="7" t="b">
        <f t="shared" si="82"/>
        <v>0</v>
      </c>
      <c r="F1340" s="48"/>
    </row>
    <row r="1341" spans="2:6" x14ac:dyDescent="0.25">
      <c r="B1341" s="7">
        <f t="shared" si="83"/>
        <v>44802</v>
      </c>
      <c r="C1341" s="9" t="b">
        <f t="shared" si="80"/>
        <v>0</v>
      </c>
      <c r="D1341" s="9" t="b">
        <f t="shared" si="81"/>
        <v>0</v>
      </c>
      <c r="E1341" s="7">
        <f t="shared" si="82"/>
        <v>44802</v>
      </c>
      <c r="F1341" s="48"/>
    </row>
    <row r="1342" spans="2:6" x14ac:dyDescent="0.25">
      <c r="B1342" s="7">
        <f t="shared" si="83"/>
        <v>44803</v>
      </c>
      <c r="C1342" s="9" t="b">
        <f t="shared" si="80"/>
        <v>0</v>
      </c>
      <c r="D1342" s="9" t="b">
        <f t="shared" si="81"/>
        <v>0</v>
      </c>
      <c r="E1342" s="7">
        <f t="shared" si="82"/>
        <v>44803</v>
      </c>
      <c r="F1342" s="48"/>
    </row>
    <row r="1343" spans="2:6" x14ac:dyDescent="0.25">
      <c r="B1343" s="7">
        <f t="shared" si="83"/>
        <v>44804</v>
      </c>
      <c r="C1343" s="9" t="b">
        <f t="shared" si="80"/>
        <v>0</v>
      </c>
      <c r="D1343" s="9" t="b">
        <f t="shared" si="81"/>
        <v>0</v>
      </c>
      <c r="E1343" s="7">
        <f t="shared" si="82"/>
        <v>44804</v>
      </c>
      <c r="F1343" s="48"/>
    </row>
    <row r="1344" spans="2:6" x14ac:dyDescent="0.25">
      <c r="B1344" s="7">
        <f t="shared" si="83"/>
        <v>44805</v>
      </c>
      <c r="C1344" s="9" t="b">
        <f t="shared" si="80"/>
        <v>0</v>
      </c>
      <c r="D1344" s="9" t="b">
        <f t="shared" si="81"/>
        <v>0</v>
      </c>
      <c r="E1344" s="7">
        <f t="shared" si="82"/>
        <v>44805</v>
      </c>
      <c r="F1344" s="48"/>
    </row>
    <row r="1345" spans="2:6" x14ac:dyDescent="0.25">
      <c r="B1345" s="7">
        <f t="shared" si="83"/>
        <v>44806</v>
      </c>
      <c r="C1345" s="9" t="b">
        <f t="shared" si="80"/>
        <v>0</v>
      </c>
      <c r="D1345" s="9" t="b">
        <f t="shared" si="81"/>
        <v>0</v>
      </c>
      <c r="E1345" s="7">
        <f t="shared" si="82"/>
        <v>44806</v>
      </c>
      <c r="F1345" s="48"/>
    </row>
    <row r="1346" spans="2:6" x14ac:dyDescent="0.25">
      <c r="B1346" s="7">
        <f t="shared" si="83"/>
        <v>44807</v>
      </c>
      <c r="C1346" s="9" t="b">
        <f t="shared" si="80"/>
        <v>1</v>
      </c>
      <c r="D1346" s="9" t="b">
        <f t="shared" si="81"/>
        <v>0</v>
      </c>
      <c r="E1346" s="7" t="b">
        <f t="shared" si="82"/>
        <v>0</v>
      </c>
      <c r="F1346" s="48"/>
    </row>
    <row r="1347" spans="2:6" x14ac:dyDescent="0.25">
      <c r="B1347" s="7">
        <f t="shared" si="83"/>
        <v>44808</v>
      </c>
      <c r="C1347" s="9" t="b">
        <f t="shared" si="80"/>
        <v>1</v>
      </c>
      <c r="D1347" s="9" t="b">
        <f t="shared" si="81"/>
        <v>0</v>
      </c>
      <c r="E1347" s="7" t="b">
        <f t="shared" si="82"/>
        <v>0</v>
      </c>
      <c r="F1347" s="48"/>
    </row>
    <row r="1348" spans="2:6" x14ac:dyDescent="0.25">
      <c r="B1348" s="7">
        <f t="shared" si="83"/>
        <v>44809</v>
      </c>
      <c r="C1348" s="9" t="b">
        <f t="shared" si="80"/>
        <v>0</v>
      </c>
      <c r="D1348" s="9" t="b">
        <f t="shared" si="81"/>
        <v>0</v>
      </c>
      <c r="E1348" s="7">
        <f t="shared" si="82"/>
        <v>44809</v>
      </c>
      <c r="F1348" s="48"/>
    </row>
    <row r="1349" spans="2:6" x14ac:dyDescent="0.25">
      <c r="B1349" s="7">
        <f t="shared" si="83"/>
        <v>44810</v>
      </c>
      <c r="C1349" s="9" t="b">
        <f t="shared" ref="C1349:C1412" si="84">IF(WEEKDAY(B1349,2)&gt;5,TRUE,FALSE)</f>
        <v>0</v>
      </c>
      <c r="D1349" s="9" t="b">
        <f t="shared" ref="D1349:D1412" si="85">IF(TYPE(VLOOKUP(B1349,Holiday_Dates,1,0))&lt;&gt;1,FALSE,TRUE)</f>
        <v>0</v>
      </c>
      <c r="E1349" s="7">
        <f t="shared" ref="E1349:E1412" si="86">IF(OR(C1349,D1349),FALSE,B1349)</f>
        <v>44810</v>
      </c>
      <c r="F1349" s="48"/>
    </row>
    <row r="1350" spans="2:6" x14ac:dyDescent="0.25">
      <c r="B1350" s="7">
        <f t="shared" ref="B1350:B1413" si="87">B1349+1</f>
        <v>44811</v>
      </c>
      <c r="C1350" s="9" t="b">
        <f t="shared" si="84"/>
        <v>0</v>
      </c>
      <c r="D1350" s="9" t="b">
        <f t="shared" si="85"/>
        <v>0</v>
      </c>
      <c r="E1350" s="7">
        <f t="shared" si="86"/>
        <v>44811</v>
      </c>
      <c r="F1350" s="48"/>
    </row>
    <row r="1351" spans="2:6" x14ac:dyDescent="0.25">
      <c r="B1351" s="7">
        <f t="shared" si="87"/>
        <v>44812</v>
      </c>
      <c r="C1351" s="9" t="b">
        <f t="shared" si="84"/>
        <v>0</v>
      </c>
      <c r="D1351" s="9" t="b">
        <f t="shared" si="85"/>
        <v>0</v>
      </c>
      <c r="E1351" s="7">
        <f t="shared" si="86"/>
        <v>44812</v>
      </c>
      <c r="F1351" s="48"/>
    </row>
    <row r="1352" spans="2:6" x14ac:dyDescent="0.25">
      <c r="B1352" s="7">
        <f t="shared" si="87"/>
        <v>44813</v>
      </c>
      <c r="C1352" s="9" t="b">
        <f t="shared" si="84"/>
        <v>0</v>
      </c>
      <c r="D1352" s="9" t="b">
        <f t="shared" si="85"/>
        <v>0</v>
      </c>
      <c r="E1352" s="7">
        <f t="shared" si="86"/>
        <v>44813</v>
      </c>
      <c r="F1352" s="48"/>
    </row>
    <row r="1353" spans="2:6" x14ac:dyDescent="0.25">
      <c r="B1353" s="7">
        <f t="shared" si="87"/>
        <v>44814</v>
      </c>
      <c r="C1353" s="9" t="b">
        <f t="shared" si="84"/>
        <v>1</v>
      </c>
      <c r="D1353" s="9" t="b">
        <f t="shared" si="85"/>
        <v>0</v>
      </c>
      <c r="E1353" s="7" t="b">
        <f t="shared" si="86"/>
        <v>0</v>
      </c>
      <c r="F1353" s="48"/>
    </row>
    <row r="1354" spans="2:6" x14ac:dyDescent="0.25">
      <c r="B1354" s="7">
        <f t="shared" si="87"/>
        <v>44815</v>
      </c>
      <c r="C1354" s="9" t="b">
        <f t="shared" si="84"/>
        <v>1</v>
      </c>
      <c r="D1354" s="9" t="b">
        <f t="shared" si="85"/>
        <v>0</v>
      </c>
      <c r="E1354" s="7" t="b">
        <f t="shared" si="86"/>
        <v>0</v>
      </c>
      <c r="F1354" s="48"/>
    </row>
    <row r="1355" spans="2:6" x14ac:dyDescent="0.25">
      <c r="B1355" s="7">
        <f t="shared" si="87"/>
        <v>44816</v>
      </c>
      <c r="C1355" s="9" t="b">
        <f t="shared" si="84"/>
        <v>0</v>
      </c>
      <c r="D1355" s="9" t="b">
        <f t="shared" si="85"/>
        <v>0</v>
      </c>
      <c r="E1355" s="7">
        <f t="shared" si="86"/>
        <v>44816</v>
      </c>
      <c r="F1355" s="48"/>
    </row>
    <row r="1356" spans="2:6" x14ac:dyDescent="0.25">
      <c r="B1356" s="7">
        <f t="shared" si="87"/>
        <v>44817</v>
      </c>
      <c r="C1356" s="9" t="b">
        <f t="shared" si="84"/>
        <v>0</v>
      </c>
      <c r="D1356" s="9" t="b">
        <f t="shared" si="85"/>
        <v>0</v>
      </c>
      <c r="E1356" s="7">
        <f t="shared" si="86"/>
        <v>44817</v>
      </c>
      <c r="F1356" s="48"/>
    </row>
    <row r="1357" spans="2:6" x14ac:dyDescent="0.25">
      <c r="B1357" s="7">
        <f t="shared" si="87"/>
        <v>44818</v>
      </c>
      <c r="C1357" s="9" t="b">
        <f t="shared" si="84"/>
        <v>0</v>
      </c>
      <c r="D1357" s="9" t="b">
        <f t="shared" si="85"/>
        <v>0</v>
      </c>
      <c r="E1357" s="7">
        <f t="shared" si="86"/>
        <v>44818</v>
      </c>
      <c r="F1357" s="48"/>
    </row>
    <row r="1358" spans="2:6" x14ac:dyDescent="0.25">
      <c r="B1358" s="7">
        <f t="shared" si="87"/>
        <v>44819</v>
      </c>
      <c r="C1358" s="9" t="b">
        <f t="shared" si="84"/>
        <v>0</v>
      </c>
      <c r="D1358" s="9" t="b">
        <f t="shared" si="85"/>
        <v>0</v>
      </c>
      <c r="E1358" s="7">
        <f t="shared" si="86"/>
        <v>44819</v>
      </c>
      <c r="F1358" s="48"/>
    </row>
    <row r="1359" spans="2:6" x14ac:dyDescent="0.25">
      <c r="B1359" s="7">
        <f t="shared" si="87"/>
        <v>44820</v>
      </c>
      <c r="C1359" s="9" t="b">
        <f t="shared" si="84"/>
        <v>0</v>
      </c>
      <c r="D1359" s="9" t="b">
        <f t="shared" si="85"/>
        <v>0</v>
      </c>
      <c r="E1359" s="7">
        <f t="shared" si="86"/>
        <v>44820</v>
      </c>
      <c r="F1359" s="48"/>
    </row>
    <row r="1360" spans="2:6" x14ac:dyDescent="0.25">
      <c r="B1360" s="7">
        <f t="shared" si="87"/>
        <v>44821</v>
      </c>
      <c r="C1360" s="9" t="b">
        <f t="shared" si="84"/>
        <v>1</v>
      </c>
      <c r="D1360" s="9" t="b">
        <f t="shared" si="85"/>
        <v>0</v>
      </c>
      <c r="E1360" s="7" t="b">
        <f t="shared" si="86"/>
        <v>0</v>
      </c>
      <c r="F1360" s="48"/>
    </row>
    <row r="1361" spans="2:6" x14ac:dyDescent="0.25">
      <c r="B1361" s="7">
        <f t="shared" si="87"/>
        <v>44822</v>
      </c>
      <c r="C1361" s="9" t="b">
        <f t="shared" si="84"/>
        <v>1</v>
      </c>
      <c r="D1361" s="9" t="b">
        <f t="shared" si="85"/>
        <v>0</v>
      </c>
      <c r="E1361" s="7" t="b">
        <f t="shared" si="86"/>
        <v>0</v>
      </c>
      <c r="F1361" s="48"/>
    </row>
    <row r="1362" spans="2:6" x14ac:dyDescent="0.25">
      <c r="B1362" s="7">
        <f t="shared" si="87"/>
        <v>44823</v>
      </c>
      <c r="C1362" s="9" t="b">
        <f t="shared" si="84"/>
        <v>0</v>
      </c>
      <c r="D1362" s="9" t="b">
        <f t="shared" si="85"/>
        <v>0</v>
      </c>
      <c r="E1362" s="7">
        <f t="shared" si="86"/>
        <v>44823</v>
      </c>
      <c r="F1362" s="48"/>
    </row>
    <row r="1363" spans="2:6" x14ac:dyDescent="0.25">
      <c r="B1363" s="7">
        <f t="shared" si="87"/>
        <v>44824</v>
      </c>
      <c r="C1363" s="9" t="b">
        <f t="shared" si="84"/>
        <v>0</v>
      </c>
      <c r="D1363" s="9" t="b">
        <f t="shared" si="85"/>
        <v>0</v>
      </c>
      <c r="E1363" s="7">
        <f t="shared" si="86"/>
        <v>44824</v>
      </c>
      <c r="F1363" s="48"/>
    </row>
    <row r="1364" spans="2:6" x14ac:dyDescent="0.25">
      <c r="B1364" s="7">
        <f t="shared" si="87"/>
        <v>44825</v>
      </c>
      <c r="C1364" s="9" t="b">
        <f t="shared" si="84"/>
        <v>0</v>
      </c>
      <c r="D1364" s="9" t="b">
        <f t="shared" si="85"/>
        <v>0</v>
      </c>
      <c r="E1364" s="7">
        <f t="shared" si="86"/>
        <v>44825</v>
      </c>
      <c r="F1364" s="48"/>
    </row>
    <row r="1365" spans="2:6" x14ac:dyDescent="0.25">
      <c r="B1365" s="7">
        <f t="shared" si="87"/>
        <v>44826</v>
      </c>
      <c r="C1365" s="9" t="b">
        <f t="shared" si="84"/>
        <v>0</v>
      </c>
      <c r="D1365" s="9" t="b">
        <f t="shared" si="85"/>
        <v>0</v>
      </c>
      <c r="E1365" s="7">
        <f t="shared" si="86"/>
        <v>44826</v>
      </c>
      <c r="F1365" s="48"/>
    </row>
    <row r="1366" spans="2:6" x14ac:dyDescent="0.25">
      <c r="B1366" s="7">
        <f t="shared" si="87"/>
        <v>44827</v>
      </c>
      <c r="C1366" s="9" t="b">
        <f t="shared" si="84"/>
        <v>0</v>
      </c>
      <c r="D1366" s="9" t="b">
        <f t="shared" si="85"/>
        <v>0</v>
      </c>
      <c r="E1366" s="7">
        <f t="shared" si="86"/>
        <v>44827</v>
      </c>
      <c r="F1366" s="48"/>
    </row>
    <row r="1367" spans="2:6" x14ac:dyDescent="0.25">
      <c r="B1367" s="7">
        <f t="shared" si="87"/>
        <v>44828</v>
      </c>
      <c r="C1367" s="9" t="b">
        <f t="shared" si="84"/>
        <v>1</v>
      </c>
      <c r="D1367" s="9" t="b">
        <f t="shared" si="85"/>
        <v>0</v>
      </c>
      <c r="E1367" s="7" t="b">
        <f t="shared" si="86"/>
        <v>0</v>
      </c>
      <c r="F1367" s="48"/>
    </row>
    <row r="1368" spans="2:6" x14ac:dyDescent="0.25">
      <c r="B1368" s="7">
        <f t="shared" si="87"/>
        <v>44829</v>
      </c>
      <c r="C1368" s="9" t="b">
        <f t="shared" si="84"/>
        <v>1</v>
      </c>
      <c r="D1368" s="9" t="b">
        <f t="shared" si="85"/>
        <v>0</v>
      </c>
      <c r="E1368" s="7" t="b">
        <f t="shared" si="86"/>
        <v>0</v>
      </c>
      <c r="F1368" s="48"/>
    </row>
    <row r="1369" spans="2:6" x14ac:dyDescent="0.25">
      <c r="B1369" s="7">
        <f t="shared" si="87"/>
        <v>44830</v>
      </c>
      <c r="C1369" s="9" t="b">
        <f t="shared" si="84"/>
        <v>0</v>
      </c>
      <c r="D1369" s="9" t="b">
        <f t="shared" si="85"/>
        <v>0</v>
      </c>
      <c r="E1369" s="7">
        <f t="shared" si="86"/>
        <v>44830</v>
      </c>
      <c r="F1369" s="48"/>
    </row>
    <row r="1370" spans="2:6" x14ac:dyDescent="0.25">
      <c r="B1370" s="7">
        <f t="shared" si="87"/>
        <v>44831</v>
      </c>
      <c r="C1370" s="9" t="b">
        <f t="shared" si="84"/>
        <v>0</v>
      </c>
      <c r="D1370" s="9" t="b">
        <f t="shared" si="85"/>
        <v>0</v>
      </c>
      <c r="E1370" s="7">
        <f t="shared" si="86"/>
        <v>44831</v>
      </c>
      <c r="F1370" s="48"/>
    </row>
    <row r="1371" spans="2:6" x14ac:dyDescent="0.25">
      <c r="B1371" s="7">
        <f t="shared" si="87"/>
        <v>44832</v>
      </c>
      <c r="C1371" s="9" t="b">
        <f t="shared" si="84"/>
        <v>0</v>
      </c>
      <c r="D1371" s="9" t="b">
        <f t="shared" si="85"/>
        <v>0</v>
      </c>
      <c r="E1371" s="7">
        <f t="shared" si="86"/>
        <v>44832</v>
      </c>
      <c r="F1371" s="48"/>
    </row>
    <row r="1372" spans="2:6" x14ac:dyDescent="0.25">
      <c r="B1372" s="7">
        <f t="shared" si="87"/>
        <v>44833</v>
      </c>
      <c r="C1372" s="9" t="b">
        <f t="shared" si="84"/>
        <v>0</v>
      </c>
      <c r="D1372" s="9" t="b">
        <f t="shared" si="85"/>
        <v>0</v>
      </c>
      <c r="E1372" s="7">
        <f t="shared" si="86"/>
        <v>44833</v>
      </c>
      <c r="F1372" s="48"/>
    </row>
    <row r="1373" spans="2:6" x14ac:dyDescent="0.25">
      <c r="B1373" s="7">
        <f t="shared" si="87"/>
        <v>44834</v>
      </c>
      <c r="C1373" s="9" t="b">
        <f t="shared" si="84"/>
        <v>0</v>
      </c>
      <c r="D1373" s="9" t="b">
        <f t="shared" si="85"/>
        <v>0</v>
      </c>
      <c r="E1373" s="7">
        <f t="shared" si="86"/>
        <v>44834</v>
      </c>
      <c r="F1373" s="48"/>
    </row>
    <row r="1374" spans="2:6" x14ac:dyDescent="0.25">
      <c r="B1374" s="7">
        <f t="shared" si="87"/>
        <v>44835</v>
      </c>
      <c r="C1374" s="9" t="b">
        <f t="shared" si="84"/>
        <v>1</v>
      </c>
      <c r="D1374" s="9" t="b">
        <f t="shared" si="85"/>
        <v>0</v>
      </c>
      <c r="E1374" s="7" t="b">
        <f t="shared" si="86"/>
        <v>0</v>
      </c>
      <c r="F1374" s="48"/>
    </row>
    <row r="1375" spans="2:6" x14ac:dyDescent="0.25">
      <c r="B1375" s="7">
        <f t="shared" si="87"/>
        <v>44836</v>
      </c>
      <c r="C1375" s="9" t="b">
        <f t="shared" si="84"/>
        <v>1</v>
      </c>
      <c r="D1375" s="9" t="b">
        <f t="shared" si="85"/>
        <v>0</v>
      </c>
      <c r="E1375" s="7" t="b">
        <f t="shared" si="86"/>
        <v>0</v>
      </c>
      <c r="F1375" s="48"/>
    </row>
    <row r="1376" spans="2:6" x14ac:dyDescent="0.25">
      <c r="B1376" s="7">
        <f t="shared" si="87"/>
        <v>44837</v>
      </c>
      <c r="C1376" s="9" t="b">
        <f t="shared" si="84"/>
        <v>0</v>
      </c>
      <c r="D1376" s="9" t="b">
        <f t="shared" si="85"/>
        <v>0</v>
      </c>
      <c r="E1376" s="7">
        <f t="shared" si="86"/>
        <v>44837</v>
      </c>
      <c r="F1376" s="48"/>
    </row>
    <row r="1377" spans="2:6" x14ac:dyDescent="0.25">
      <c r="B1377" s="7">
        <f t="shared" si="87"/>
        <v>44838</v>
      </c>
      <c r="C1377" s="9" t="b">
        <f t="shared" si="84"/>
        <v>0</v>
      </c>
      <c r="D1377" s="9" t="b">
        <f t="shared" si="85"/>
        <v>0</v>
      </c>
      <c r="E1377" s="7">
        <f t="shared" si="86"/>
        <v>44838</v>
      </c>
      <c r="F1377" s="48"/>
    </row>
    <row r="1378" spans="2:6" x14ac:dyDescent="0.25">
      <c r="B1378" s="7">
        <f t="shared" si="87"/>
        <v>44839</v>
      </c>
      <c r="C1378" s="9" t="b">
        <f t="shared" si="84"/>
        <v>0</v>
      </c>
      <c r="D1378" s="9" t="b">
        <f t="shared" si="85"/>
        <v>0</v>
      </c>
      <c r="E1378" s="7">
        <f t="shared" si="86"/>
        <v>44839</v>
      </c>
      <c r="F1378" s="48"/>
    </row>
    <row r="1379" spans="2:6" x14ac:dyDescent="0.25">
      <c r="B1379" s="7">
        <f t="shared" si="87"/>
        <v>44840</v>
      </c>
      <c r="C1379" s="9" t="b">
        <f t="shared" si="84"/>
        <v>0</v>
      </c>
      <c r="D1379" s="9" t="b">
        <f t="shared" si="85"/>
        <v>0</v>
      </c>
      <c r="E1379" s="7">
        <f t="shared" si="86"/>
        <v>44840</v>
      </c>
      <c r="F1379" s="48"/>
    </row>
    <row r="1380" spans="2:6" x14ac:dyDescent="0.25">
      <c r="B1380" s="7">
        <f t="shared" si="87"/>
        <v>44841</v>
      </c>
      <c r="C1380" s="9" t="b">
        <f t="shared" si="84"/>
        <v>0</v>
      </c>
      <c r="D1380" s="9" t="b">
        <f t="shared" si="85"/>
        <v>0</v>
      </c>
      <c r="E1380" s="7">
        <f t="shared" si="86"/>
        <v>44841</v>
      </c>
      <c r="F1380" s="48"/>
    </row>
    <row r="1381" spans="2:6" x14ac:dyDescent="0.25">
      <c r="B1381" s="7">
        <f t="shared" si="87"/>
        <v>44842</v>
      </c>
      <c r="C1381" s="9" t="b">
        <f t="shared" si="84"/>
        <v>1</v>
      </c>
      <c r="D1381" s="9" t="b">
        <f t="shared" si="85"/>
        <v>0</v>
      </c>
      <c r="E1381" s="7" t="b">
        <f t="shared" si="86"/>
        <v>0</v>
      </c>
      <c r="F1381" s="48"/>
    </row>
    <row r="1382" spans="2:6" x14ac:dyDescent="0.25">
      <c r="B1382" s="7">
        <f t="shared" si="87"/>
        <v>44843</v>
      </c>
      <c r="C1382" s="9" t="b">
        <f t="shared" si="84"/>
        <v>1</v>
      </c>
      <c r="D1382" s="9" t="b">
        <f t="shared" si="85"/>
        <v>0</v>
      </c>
      <c r="E1382" s="7" t="b">
        <f t="shared" si="86"/>
        <v>0</v>
      </c>
      <c r="F1382" s="48"/>
    </row>
    <row r="1383" spans="2:6" x14ac:dyDescent="0.25">
      <c r="B1383" s="7">
        <f t="shared" si="87"/>
        <v>44844</v>
      </c>
      <c r="C1383" s="9" t="b">
        <f t="shared" si="84"/>
        <v>0</v>
      </c>
      <c r="D1383" s="9" t="b">
        <f t="shared" si="85"/>
        <v>0</v>
      </c>
      <c r="E1383" s="7">
        <f t="shared" si="86"/>
        <v>44844</v>
      </c>
      <c r="F1383" s="48"/>
    </row>
    <row r="1384" spans="2:6" x14ac:dyDescent="0.25">
      <c r="B1384" s="7">
        <f t="shared" si="87"/>
        <v>44845</v>
      </c>
      <c r="C1384" s="9" t="b">
        <f t="shared" si="84"/>
        <v>0</v>
      </c>
      <c r="D1384" s="9" t="b">
        <f t="shared" si="85"/>
        <v>0</v>
      </c>
      <c r="E1384" s="7">
        <f t="shared" si="86"/>
        <v>44845</v>
      </c>
      <c r="F1384" s="48"/>
    </row>
    <row r="1385" spans="2:6" x14ac:dyDescent="0.25">
      <c r="B1385" s="7">
        <f t="shared" si="87"/>
        <v>44846</v>
      </c>
      <c r="C1385" s="9" t="b">
        <f t="shared" si="84"/>
        <v>0</v>
      </c>
      <c r="D1385" s="9" t="b">
        <f t="shared" si="85"/>
        <v>0</v>
      </c>
      <c r="E1385" s="7">
        <f t="shared" si="86"/>
        <v>44846</v>
      </c>
      <c r="F1385" s="48"/>
    </row>
    <row r="1386" spans="2:6" x14ac:dyDescent="0.25">
      <c r="B1386" s="7">
        <f t="shared" si="87"/>
        <v>44847</v>
      </c>
      <c r="C1386" s="9" t="b">
        <f t="shared" si="84"/>
        <v>0</v>
      </c>
      <c r="D1386" s="9" t="b">
        <f t="shared" si="85"/>
        <v>0</v>
      </c>
      <c r="E1386" s="7">
        <f t="shared" si="86"/>
        <v>44847</v>
      </c>
      <c r="F1386" s="48"/>
    </row>
    <row r="1387" spans="2:6" x14ac:dyDescent="0.25">
      <c r="B1387" s="7">
        <f t="shared" si="87"/>
        <v>44848</v>
      </c>
      <c r="C1387" s="9" t="b">
        <f t="shared" si="84"/>
        <v>0</v>
      </c>
      <c r="D1387" s="9" t="b">
        <f t="shared" si="85"/>
        <v>0</v>
      </c>
      <c r="E1387" s="7">
        <f t="shared" si="86"/>
        <v>44848</v>
      </c>
      <c r="F1387" s="48"/>
    </row>
    <row r="1388" spans="2:6" x14ac:dyDescent="0.25">
      <c r="B1388" s="7">
        <f t="shared" si="87"/>
        <v>44849</v>
      </c>
      <c r="C1388" s="9" t="b">
        <f t="shared" si="84"/>
        <v>1</v>
      </c>
      <c r="D1388" s="9" t="b">
        <f t="shared" si="85"/>
        <v>0</v>
      </c>
      <c r="E1388" s="7" t="b">
        <f t="shared" si="86"/>
        <v>0</v>
      </c>
      <c r="F1388" s="48"/>
    </row>
    <row r="1389" spans="2:6" x14ac:dyDescent="0.25">
      <c r="B1389" s="7">
        <f t="shared" si="87"/>
        <v>44850</v>
      </c>
      <c r="C1389" s="9" t="b">
        <f t="shared" si="84"/>
        <v>1</v>
      </c>
      <c r="D1389" s="9" t="b">
        <f t="shared" si="85"/>
        <v>0</v>
      </c>
      <c r="E1389" s="7" t="b">
        <f t="shared" si="86"/>
        <v>0</v>
      </c>
      <c r="F1389" s="48"/>
    </row>
    <row r="1390" spans="2:6" x14ac:dyDescent="0.25">
      <c r="B1390" s="7">
        <f t="shared" si="87"/>
        <v>44851</v>
      </c>
      <c r="C1390" s="9" t="b">
        <f t="shared" si="84"/>
        <v>0</v>
      </c>
      <c r="D1390" s="9" t="b">
        <f t="shared" si="85"/>
        <v>0</v>
      </c>
      <c r="E1390" s="7">
        <f t="shared" si="86"/>
        <v>44851</v>
      </c>
      <c r="F1390" s="48"/>
    </row>
    <row r="1391" spans="2:6" x14ac:dyDescent="0.25">
      <c r="B1391" s="7">
        <f t="shared" si="87"/>
        <v>44852</v>
      </c>
      <c r="C1391" s="9" t="b">
        <f t="shared" si="84"/>
        <v>0</v>
      </c>
      <c r="D1391" s="9" t="b">
        <f t="shared" si="85"/>
        <v>0</v>
      </c>
      <c r="E1391" s="7">
        <f t="shared" si="86"/>
        <v>44852</v>
      </c>
      <c r="F1391" s="48"/>
    </row>
    <row r="1392" spans="2:6" x14ac:dyDescent="0.25">
      <c r="B1392" s="7">
        <f t="shared" si="87"/>
        <v>44853</v>
      </c>
      <c r="C1392" s="9" t="b">
        <f t="shared" si="84"/>
        <v>0</v>
      </c>
      <c r="D1392" s="9" t="b">
        <f t="shared" si="85"/>
        <v>0</v>
      </c>
      <c r="E1392" s="7">
        <f t="shared" si="86"/>
        <v>44853</v>
      </c>
      <c r="F1392" s="48"/>
    </row>
    <row r="1393" spans="2:6" x14ac:dyDescent="0.25">
      <c r="B1393" s="7">
        <f t="shared" si="87"/>
        <v>44854</v>
      </c>
      <c r="C1393" s="9" t="b">
        <f t="shared" si="84"/>
        <v>0</v>
      </c>
      <c r="D1393" s="9" t="b">
        <f t="shared" si="85"/>
        <v>0</v>
      </c>
      <c r="E1393" s="7">
        <f t="shared" si="86"/>
        <v>44854</v>
      </c>
      <c r="F1393" s="48"/>
    </row>
    <row r="1394" spans="2:6" x14ac:dyDescent="0.25">
      <c r="B1394" s="7">
        <f t="shared" si="87"/>
        <v>44855</v>
      </c>
      <c r="C1394" s="9" t="b">
        <f t="shared" si="84"/>
        <v>0</v>
      </c>
      <c r="D1394" s="9" t="b">
        <f t="shared" si="85"/>
        <v>0</v>
      </c>
      <c r="E1394" s="7">
        <f t="shared" si="86"/>
        <v>44855</v>
      </c>
      <c r="F1394" s="48"/>
    </row>
    <row r="1395" spans="2:6" x14ac:dyDescent="0.25">
      <c r="B1395" s="7">
        <f t="shared" si="87"/>
        <v>44856</v>
      </c>
      <c r="C1395" s="9" t="b">
        <f t="shared" si="84"/>
        <v>1</v>
      </c>
      <c r="D1395" s="9" t="b">
        <f t="shared" si="85"/>
        <v>0</v>
      </c>
      <c r="E1395" s="7" t="b">
        <f t="shared" si="86"/>
        <v>0</v>
      </c>
      <c r="F1395" s="48"/>
    </row>
    <row r="1396" spans="2:6" x14ac:dyDescent="0.25">
      <c r="B1396" s="7">
        <f t="shared" si="87"/>
        <v>44857</v>
      </c>
      <c r="C1396" s="9" t="b">
        <f t="shared" si="84"/>
        <v>1</v>
      </c>
      <c r="D1396" s="9" t="b">
        <f t="shared" si="85"/>
        <v>0</v>
      </c>
      <c r="E1396" s="7" t="b">
        <f t="shared" si="86"/>
        <v>0</v>
      </c>
      <c r="F1396" s="48"/>
    </row>
    <row r="1397" spans="2:6" x14ac:dyDescent="0.25">
      <c r="B1397" s="7">
        <f t="shared" si="87"/>
        <v>44858</v>
      </c>
      <c r="C1397" s="9" t="b">
        <f t="shared" si="84"/>
        <v>0</v>
      </c>
      <c r="D1397" s="9" t="b">
        <f t="shared" si="85"/>
        <v>0</v>
      </c>
      <c r="E1397" s="7">
        <f t="shared" si="86"/>
        <v>44858</v>
      </c>
      <c r="F1397" s="48"/>
    </row>
    <row r="1398" spans="2:6" x14ac:dyDescent="0.25">
      <c r="B1398" s="7">
        <f t="shared" si="87"/>
        <v>44859</v>
      </c>
      <c r="C1398" s="9" t="b">
        <f t="shared" si="84"/>
        <v>0</v>
      </c>
      <c r="D1398" s="9" t="b">
        <f t="shared" si="85"/>
        <v>0</v>
      </c>
      <c r="E1398" s="7">
        <f t="shared" si="86"/>
        <v>44859</v>
      </c>
      <c r="F1398" s="48"/>
    </row>
    <row r="1399" spans="2:6" x14ac:dyDescent="0.25">
      <c r="B1399" s="7">
        <f t="shared" si="87"/>
        <v>44860</v>
      </c>
      <c r="C1399" s="9" t="b">
        <f t="shared" si="84"/>
        <v>0</v>
      </c>
      <c r="D1399" s="9" t="b">
        <f t="shared" si="85"/>
        <v>0</v>
      </c>
      <c r="E1399" s="7">
        <f t="shared" si="86"/>
        <v>44860</v>
      </c>
      <c r="F1399" s="48"/>
    </row>
    <row r="1400" spans="2:6" x14ac:dyDescent="0.25">
      <c r="B1400" s="7">
        <f t="shared" si="87"/>
        <v>44861</v>
      </c>
      <c r="C1400" s="9" t="b">
        <f t="shared" si="84"/>
        <v>0</v>
      </c>
      <c r="D1400" s="9" t="b">
        <f t="shared" si="85"/>
        <v>0</v>
      </c>
      <c r="E1400" s="7">
        <f t="shared" si="86"/>
        <v>44861</v>
      </c>
      <c r="F1400" s="48"/>
    </row>
    <row r="1401" spans="2:6" x14ac:dyDescent="0.25">
      <c r="B1401" s="7">
        <f t="shared" si="87"/>
        <v>44862</v>
      </c>
      <c r="C1401" s="9" t="b">
        <f t="shared" si="84"/>
        <v>0</v>
      </c>
      <c r="D1401" s="9" t="b">
        <f t="shared" si="85"/>
        <v>0</v>
      </c>
      <c r="E1401" s="7">
        <f t="shared" si="86"/>
        <v>44862</v>
      </c>
      <c r="F1401" s="48"/>
    </row>
    <row r="1402" spans="2:6" x14ac:dyDescent="0.25">
      <c r="B1402" s="7">
        <f t="shared" si="87"/>
        <v>44863</v>
      </c>
      <c r="C1402" s="9" t="b">
        <f t="shared" si="84"/>
        <v>1</v>
      </c>
      <c r="D1402" s="9" t="b">
        <f t="shared" si="85"/>
        <v>0</v>
      </c>
      <c r="E1402" s="7" t="b">
        <f t="shared" si="86"/>
        <v>0</v>
      </c>
      <c r="F1402" s="48"/>
    </row>
    <row r="1403" spans="2:6" x14ac:dyDescent="0.25">
      <c r="B1403" s="7">
        <f t="shared" si="87"/>
        <v>44864</v>
      </c>
      <c r="C1403" s="9" t="b">
        <f t="shared" si="84"/>
        <v>1</v>
      </c>
      <c r="D1403" s="9" t="b">
        <f t="shared" si="85"/>
        <v>0</v>
      </c>
      <c r="E1403" s="7" t="b">
        <f t="shared" si="86"/>
        <v>0</v>
      </c>
      <c r="F1403" s="48"/>
    </row>
    <row r="1404" spans="2:6" x14ac:dyDescent="0.25">
      <c r="B1404" s="7">
        <f t="shared" si="87"/>
        <v>44865</v>
      </c>
      <c r="C1404" s="9" t="b">
        <f t="shared" si="84"/>
        <v>0</v>
      </c>
      <c r="D1404" s="9" t="b">
        <f t="shared" si="85"/>
        <v>0</v>
      </c>
      <c r="E1404" s="7">
        <f t="shared" si="86"/>
        <v>44865</v>
      </c>
      <c r="F1404" s="48"/>
    </row>
    <row r="1405" spans="2:6" x14ac:dyDescent="0.25">
      <c r="B1405" s="7">
        <f t="shared" si="87"/>
        <v>44866</v>
      </c>
      <c r="C1405" s="9" t="b">
        <f t="shared" si="84"/>
        <v>0</v>
      </c>
      <c r="D1405" s="9" t="b">
        <f t="shared" si="85"/>
        <v>0</v>
      </c>
      <c r="E1405" s="7">
        <f t="shared" si="86"/>
        <v>44866</v>
      </c>
      <c r="F1405" s="48"/>
    </row>
    <row r="1406" spans="2:6" x14ac:dyDescent="0.25">
      <c r="B1406" s="7">
        <f t="shared" si="87"/>
        <v>44867</v>
      </c>
      <c r="C1406" s="9" t="b">
        <f t="shared" si="84"/>
        <v>0</v>
      </c>
      <c r="D1406" s="9" t="b">
        <f t="shared" si="85"/>
        <v>0</v>
      </c>
      <c r="E1406" s="7">
        <f t="shared" si="86"/>
        <v>44867</v>
      </c>
      <c r="F1406" s="48"/>
    </row>
    <row r="1407" spans="2:6" x14ac:dyDescent="0.25">
      <c r="B1407" s="7">
        <f t="shared" si="87"/>
        <v>44868</v>
      </c>
      <c r="C1407" s="9" t="b">
        <f t="shared" si="84"/>
        <v>0</v>
      </c>
      <c r="D1407" s="9" t="b">
        <f t="shared" si="85"/>
        <v>0</v>
      </c>
      <c r="E1407" s="7">
        <f t="shared" si="86"/>
        <v>44868</v>
      </c>
      <c r="F1407" s="48"/>
    </row>
    <row r="1408" spans="2:6" x14ac:dyDescent="0.25">
      <c r="B1408" s="7">
        <f t="shared" si="87"/>
        <v>44869</v>
      </c>
      <c r="C1408" s="9" t="b">
        <f t="shared" si="84"/>
        <v>0</v>
      </c>
      <c r="D1408" s="9" t="b">
        <f t="shared" si="85"/>
        <v>0</v>
      </c>
      <c r="E1408" s="7">
        <f t="shared" si="86"/>
        <v>44869</v>
      </c>
      <c r="F1408" s="48"/>
    </row>
    <row r="1409" spans="2:6" x14ac:dyDescent="0.25">
      <c r="B1409" s="7">
        <f t="shared" si="87"/>
        <v>44870</v>
      </c>
      <c r="C1409" s="9" t="b">
        <f t="shared" si="84"/>
        <v>1</v>
      </c>
      <c r="D1409" s="9" t="b">
        <f t="shared" si="85"/>
        <v>0</v>
      </c>
      <c r="E1409" s="7" t="b">
        <f t="shared" si="86"/>
        <v>0</v>
      </c>
      <c r="F1409" s="48"/>
    </row>
    <row r="1410" spans="2:6" x14ac:dyDescent="0.25">
      <c r="B1410" s="7">
        <f t="shared" si="87"/>
        <v>44871</v>
      </c>
      <c r="C1410" s="9" t="b">
        <f t="shared" si="84"/>
        <v>1</v>
      </c>
      <c r="D1410" s="9" t="b">
        <f t="shared" si="85"/>
        <v>0</v>
      </c>
      <c r="E1410" s="7" t="b">
        <f t="shared" si="86"/>
        <v>0</v>
      </c>
      <c r="F1410" s="48"/>
    </row>
    <row r="1411" spans="2:6" x14ac:dyDescent="0.25">
      <c r="B1411" s="7">
        <f t="shared" si="87"/>
        <v>44872</v>
      </c>
      <c r="C1411" s="9" t="b">
        <f t="shared" si="84"/>
        <v>0</v>
      </c>
      <c r="D1411" s="9" t="b">
        <f t="shared" si="85"/>
        <v>0</v>
      </c>
      <c r="E1411" s="7">
        <f t="shared" si="86"/>
        <v>44872</v>
      </c>
      <c r="F1411" s="48"/>
    </row>
    <row r="1412" spans="2:6" x14ac:dyDescent="0.25">
      <c r="B1412" s="7">
        <f t="shared" si="87"/>
        <v>44873</v>
      </c>
      <c r="C1412" s="9" t="b">
        <f t="shared" si="84"/>
        <v>0</v>
      </c>
      <c r="D1412" s="9" t="b">
        <f t="shared" si="85"/>
        <v>0</v>
      </c>
      <c r="E1412" s="7">
        <f t="shared" si="86"/>
        <v>44873</v>
      </c>
      <c r="F1412" s="48"/>
    </row>
    <row r="1413" spans="2:6" x14ac:dyDescent="0.25">
      <c r="B1413" s="7">
        <f t="shared" si="87"/>
        <v>44874</v>
      </c>
      <c r="C1413" s="9" t="b">
        <f t="shared" ref="C1413:C1476" si="88">IF(WEEKDAY(B1413,2)&gt;5,TRUE,FALSE)</f>
        <v>0</v>
      </c>
      <c r="D1413" s="9" t="b">
        <f t="shared" ref="D1413:D1476" si="89">IF(TYPE(VLOOKUP(B1413,Holiday_Dates,1,0))&lt;&gt;1,FALSE,TRUE)</f>
        <v>0</v>
      </c>
      <c r="E1413" s="7">
        <f t="shared" ref="E1413:E1476" si="90">IF(OR(C1413,D1413),FALSE,B1413)</f>
        <v>44874</v>
      </c>
      <c r="F1413" s="48"/>
    </row>
    <row r="1414" spans="2:6" x14ac:dyDescent="0.25">
      <c r="B1414" s="7">
        <f t="shared" ref="B1414:B1477" si="91">B1413+1</f>
        <v>44875</v>
      </c>
      <c r="C1414" s="9" t="b">
        <f t="shared" si="88"/>
        <v>0</v>
      </c>
      <c r="D1414" s="9" t="b">
        <f t="shared" si="89"/>
        <v>0</v>
      </c>
      <c r="E1414" s="7">
        <f t="shared" si="90"/>
        <v>44875</v>
      </c>
      <c r="F1414" s="48"/>
    </row>
    <row r="1415" spans="2:6" x14ac:dyDescent="0.25">
      <c r="B1415" s="7">
        <f t="shared" si="91"/>
        <v>44876</v>
      </c>
      <c r="C1415" s="9" t="b">
        <f t="shared" si="88"/>
        <v>0</v>
      </c>
      <c r="D1415" s="9" t="b">
        <f t="shared" si="89"/>
        <v>0</v>
      </c>
      <c r="E1415" s="7">
        <f t="shared" si="90"/>
        <v>44876</v>
      </c>
      <c r="F1415" s="48"/>
    </row>
    <row r="1416" spans="2:6" x14ac:dyDescent="0.25">
      <c r="B1416" s="7">
        <f t="shared" si="91"/>
        <v>44877</v>
      </c>
      <c r="C1416" s="9" t="b">
        <f t="shared" si="88"/>
        <v>1</v>
      </c>
      <c r="D1416" s="9" t="b">
        <f t="shared" si="89"/>
        <v>0</v>
      </c>
      <c r="E1416" s="7" t="b">
        <f t="shared" si="90"/>
        <v>0</v>
      </c>
      <c r="F1416" s="48"/>
    </row>
    <row r="1417" spans="2:6" x14ac:dyDescent="0.25">
      <c r="B1417" s="7">
        <f t="shared" si="91"/>
        <v>44878</v>
      </c>
      <c r="C1417" s="9" t="b">
        <f t="shared" si="88"/>
        <v>1</v>
      </c>
      <c r="D1417" s="9" t="b">
        <f t="shared" si="89"/>
        <v>0</v>
      </c>
      <c r="E1417" s="7" t="b">
        <f t="shared" si="90"/>
        <v>0</v>
      </c>
      <c r="F1417" s="48"/>
    </row>
    <row r="1418" spans="2:6" x14ac:dyDescent="0.25">
      <c r="B1418" s="7">
        <f t="shared" si="91"/>
        <v>44879</v>
      </c>
      <c r="C1418" s="9" t="b">
        <f t="shared" si="88"/>
        <v>0</v>
      </c>
      <c r="D1418" s="9" t="b">
        <f t="shared" si="89"/>
        <v>0</v>
      </c>
      <c r="E1418" s="7">
        <f t="shared" si="90"/>
        <v>44879</v>
      </c>
      <c r="F1418" s="48"/>
    </row>
    <row r="1419" spans="2:6" x14ac:dyDescent="0.25">
      <c r="B1419" s="7">
        <f t="shared" si="91"/>
        <v>44880</v>
      </c>
      <c r="C1419" s="9" t="b">
        <f t="shared" si="88"/>
        <v>0</v>
      </c>
      <c r="D1419" s="9" t="b">
        <f t="shared" si="89"/>
        <v>0</v>
      </c>
      <c r="E1419" s="7">
        <f t="shared" si="90"/>
        <v>44880</v>
      </c>
      <c r="F1419" s="48"/>
    </row>
    <row r="1420" spans="2:6" x14ac:dyDescent="0.25">
      <c r="B1420" s="7">
        <f t="shared" si="91"/>
        <v>44881</v>
      </c>
      <c r="C1420" s="9" t="b">
        <f t="shared" si="88"/>
        <v>0</v>
      </c>
      <c r="D1420" s="9" t="b">
        <f t="shared" si="89"/>
        <v>0</v>
      </c>
      <c r="E1420" s="7">
        <f t="shared" si="90"/>
        <v>44881</v>
      </c>
      <c r="F1420" s="48"/>
    </row>
    <row r="1421" spans="2:6" x14ac:dyDescent="0.25">
      <c r="B1421" s="7">
        <f t="shared" si="91"/>
        <v>44882</v>
      </c>
      <c r="C1421" s="9" t="b">
        <f t="shared" si="88"/>
        <v>0</v>
      </c>
      <c r="D1421" s="9" t="b">
        <f t="shared" si="89"/>
        <v>0</v>
      </c>
      <c r="E1421" s="7">
        <f t="shared" si="90"/>
        <v>44882</v>
      </c>
      <c r="F1421" s="48"/>
    </row>
    <row r="1422" spans="2:6" x14ac:dyDescent="0.25">
      <c r="B1422" s="7">
        <f t="shared" si="91"/>
        <v>44883</v>
      </c>
      <c r="C1422" s="9" t="b">
        <f t="shared" si="88"/>
        <v>0</v>
      </c>
      <c r="D1422" s="9" t="b">
        <f t="shared" si="89"/>
        <v>0</v>
      </c>
      <c r="E1422" s="7">
        <f t="shared" si="90"/>
        <v>44883</v>
      </c>
      <c r="F1422" s="48"/>
    </row>
    <row r="1423" spans="2:6" x14ac:dyDescent="0.25">
      <c r="B1423" s="7">
        <f t="shared" si="91"/>
        <v>44884</v>
      </c>
      <c r="C1423" s="9" t="b">
        <f t="shared" si="88"/>
        <v>1</v>
      </c>
      <c r="D1423" s="9" t="b">
        <f t="shared" si="89"/>
        <v>0</v>
      </c>
      <c r="E1423" s="7" t="b">
        <f t="shared" si="90"/>
        <v>0</v>
      </c>
      <c r="F1423" s="48"/>
    </row>
    <row r="1424" spans="2:6" x14ac:dyDescent="0.25">
      <c r="B1424" s="7">
        <f t="shared" si="91"/>
        <v>44885</v>
      </c>
      <c r="C1424" s="9" t="b">
        <f t="shared" si="88"/>
        <v>1</v>
      </c>
      <c r="D1424" s="9" t="b">
        <f t="shared" si="89"/>
        <v>0</v>
      </c>
      <c r="E1424" s="7" t="b">
        <f t="shared" si="90"/>
        <v>0</v>
      </c>
      <c r="F1424" s="48"/>
    </row>
    <row r="1425" spans="2:6" x14ac:dyDescent="0.25">
      <c r="B1425" s="7">
        <f t="shared" si="91"/>
        <v>44886</v>
      </c>
      <c r="C1425" s="9" t="b">
        <f t="shared" si="88"/>
        <v>0</v>
      </c>
      <c r="D1425" s="9" t="b">
        <f t="shared" si="89"/>
        <v>0</v>
      </c>
      <c r="E1425" s="7">
        <f t="shared" si="90"/>
        <v>44886</v>
      </c>
      <c r="F1425" s="48"/>
    </row>
    <row r="1426" spans="2:6" x14ac:dyDescent="0.25">
      <c r="B1426" s="7">
        <f t="shared" si="91"/>
        <v>44887</v>
      </c>
      <c r="C1426" s="9" t="b">
        <f t="shared" si="88"/>
        <v>0</v>
      </c>
      <c r="D1426" s="9" t="b">
        <f t="shared" si="89"/>
        <v>0</v>
      </c>
      <c r="E1426" s="7">
        <f t="shared" si="90"/>
        <v>44887</v>
      </c>
      <c r="F1426" s="48"/>
    </row>
    <row r="1427" spans="2:6" x14ac:dyDescent="0.25">
      <c r="B1427" s="7">
        <f t="shared" si="91"/>
        <v>44888</v>
      </c>
      <c r="C1427" s="9" t="b">
        <f t="shared" si="88"/>
        <v>0</v>
      </c>
      <c r="D1427" s="9" t="b">
        <f t="shared" si="89"/>
        <v>0</v>
      </c>
      <c r="E1427" s="7">
        <f t="shared" si="90"/>
        <v>44888</v>
      </c>
      <c r="F1427" s="48"/>
    </row>
    <row r="1428" spans="2:6" x14ac:dyDescent="0.25">
      <c r="B1428" s="7">
        <f t="shared" si="91"/>
        <v>44889</v>
      </c>
      <c r="C1428" s="9" t="b">
        <f t="shared" si="88"/>
        <v>0</v>
      </c>
      <c r="D1428" s="9" t="b">
        <f t="shared" si="89"/>
        <v>0</v>
      </c>
      <c r="E1428" s="7">
        <f t="shared" si="90"/>
        <v>44889</v>
      </c>
      <c r="F1428" s="48"/>
    </row>
    <row r="1429" spans="2:6" x14ac:dyDescent="0.25">
      <c r="B1429" s="7">
        <f t="shared" si="91"/>
        <v>44890</v>
      </c>
      <c r="C1429" s="9" t="b">
        <f t="shared" si="88"/>
        <v>0</v>
      </c>
      <c r="D1429" s="9" t="b">
        <f t="shared" si="89"/>
        <v>0</v>
      </c>
      <c r="E1429" s="7">
        <f t="shared" si="90"/>
        <v>44890</v>
      </c>
      <c r="F1429" s="48"/>
    </row>
    <row r="1430" spans="2:6" x14ac:dyDescent="0.25">
      <c r="B1430" s="7">
        <f t="shared" si="91"/>
        <v>44891</v>
      </c>
      <c r="C1430" s="9" t="b">
        <f t="shared" si="88"/>
        <v>1</v>
      </c>
      <c r="D1430" s="9" t="b">
        <f t="shared" si="89"/>
        <v>0</v>
      </c>
      <c r="E1430" s="7" t="b">
        <f t="shared" si="90"/>
        <v>0</v>
      </c>
      <c r="F1430" s="48"/>
    </row>
    <row r="1431" spans="2:6" x14ac:dyDescent="0.25">
      <c r="B1431" s="7">
        <f t="shared" si="91"/>
        <v>44892</v>
      </c>
      <c r="C1431" s="9" t="b">
        <f t="shared" si="88"/>
        <v>1</v>
      </c>
      <c r="D1431" s="9" t="b">
        <f t="shared" si="89"/>
        <v>0</v>
      </c>
      <c r="E1431" s="7" t="b">
        <f t="shared" si="90"/>
        <v>0</v>
      </c>
      <c r="F1431" s="48"/>
    </row>
    <row r="1432" spans="2:6" x14ac:dyDescent="0.25">
      <c r="B1432" s="7">
        <f t="shared" si="91"/>
        <v>44893</v>
      </c>
      <c r="C1432" s="9" t="b">
        <f t="shared" si="88"/>
        <v>0</v>
      </c>
      <c r="D1432" s="9" t="b">
        <f t="shared" si="89"/>
        <v>0</v>
      </c>
      <c r="E1432" s="7">
        <f t="shared" si="90"/>
        <v>44893</v>
      </c>
      <c r="F1432" s="48"/>
    </row>
    <row r="1433" spans="2:6" x14ac:dyDescent="0.25">
      <c r="B1433" s="7">
        <f t="shared" si="91"/>
        <v>44894</v>
      </c>
      <c r="C1433" s="9" t="b">
        <f t="shared" si="88"/>
        <v>0</v>
      </c>
      <c r="D1433" s="9" t="b">
        <f t="shared" si="89"/>
        <v>0</v>
      </c>
      <c r="E1433" s="7">
        <f t="shared" si="90"/>
        <v>44894</v>
      </c>
      <c r="F1433" s="48"/>
    </row>
    <row r="1434" spans="2:6" x14ac:dyDescent="0.25">
      <c r="B1434" s="7">
        <f t="shared" si="91"/>
        <v>44895</v>
      </c>
      <c r="C1434" s="9" t="b">
        <f t="shared" si="88"/>
        <v>0</v>
      </c>
      <c r="D1434" s="9" t="b">
        <f t="shared" si="89"/>
        <v>0</v>
      </c>
      <c r="E1434" s="7">
        <f t="shared" si="90"/>
        <v>44895</v>
      </c>
      <c r="F1434" s="48"/>
    </row>
    <row r="1435" spans="2:6" x14ac:dyDescent="0.25">
      <c r="B1435" s="7">
        <f t="shared" si="91"/>
        <v>44896</v>
      </c>
      <c r="C1435" s="9" t="b">
        <f t="shared" si="88"/>
        <v>0</v>
      </c>
      <c r="D1435" s="9" t="b">
        <f t="shared" si="89"/>
        <v>0</v>
      </c>
      <c r="E1435" s="7">
        <f t="shared" si="90"/>
        <v>44896</v>
      </c>
      <c r="F1435" s="48"/>
    </row>
    <row r="1436" spans="2:6" x14ac:dyDescent="0.25">
      <c r="B1436" s="7">
        <f t="shared" si="91"/>
        <v>44897</v>
      </c>
      <c r="C1436" s="9" t="b">
        <f t="shared" si="88"/>
        <v>0</v>
      </c>
      <c r="D1436" s="9" t="b">
        <f t="shared" si="89"/>
        <v>0</v>
      </c>
      <c r="E1436" s="7">
        <f t="shared" si="90"/>
        <v>44897</v>
      </c>
      <c r="F1436" s="48"/>
    </row>
    <row r="1437" spans="2:6" x14ac:dyDescent="0.25">
      <c r="B1437" s="7">
        <f t="shared" si="91"/>
        <v>44898</v>
      </c>
      <c r="C1437" s="9" t="b">
        <f t="shared" si="88"/>
        <v>1</v>
      </c>
      <c r="D1437" s="9" t="b">
        <f t="shared" si="89"/>
        <v>0</v>
      </c>
      <c r="E1437" s="7" t="b">
        <f t="shared" si="90"/>
        <v>0</v>
      </c>
      <c r="F1437" s="48"/>
    </row>
    <row r="1438" spans="2:6" x14ac:dyDescent="0.25">
      <c r="B1438" s="7">
        <f t="shared" si="91"/>
        <v>44899</v>
      </c>
      <c r="C1438" s="9" t="b">
        <f t="shared" si="88"/>
        <v>1</v>
      </c>
      <c r="D1438" s="9" t="b">
        <f t="shared" si="89"/>
        <v>0</v>
      </c>
      <c r="E1438" s="7" t="b">
        <f t="shared" si="90"/>
        <v>0</v>
      </c>
      <c r="F1438" s="48"/>
    </row>
    <row r="1439" spans="2:6" x14ac:dyDescent="0.25">
      <c r="B1439" s="7">
        <f t="shared" si="91"/>
        <v>44900</v>
      </c>
      <c r="C1439" s="9" t="b">
        <f t="shared" si="88"/>
        <v>0</v>
      </c>
      <c r="D1439" s="9" t="b">
        <f t="shared" si="89"/>
        <v>0</v>
      </c>
      <c r="E1439" s="7">
        <f t="shared" si="90"/>
        <v>44900</v>
      </c>
      <c r="F1439" s="48"/>
    </row>
    <row r="1440" spans="2:6" x14ac:dyDescent="0.25">
      <c r="B1440" s="7">
        <f t="shared" si="91"/>
        <v>44901</v>
      </c>
      <c r="C1440" s="9" t="b">
        <f t="shared" si="88"/>
        <v>0</v>
      </c>
      <c r="D1440" s="9" t="b">
        <f t="shared" si="89"/>
        <v>0</v>
      </c>
      <c r="E1440" s="7">
        <f t="shared" si="90"/>
        <v>44901</v>
      </c>
      <c r="F1440" s="48"/>
    </row>
    <row r="1441" spans="2:6" x14ac:dyDescent="0.25">
      <c r="B1441" s="7">
        <f t="shared" si="91"/>
        <v>44902</v>
      </c>
      <c r="C1441" s="9" t="b">
        <f t="shared" si="88"/>
        <v>0</v>
      </c>
      <c r="D1441" s="9" t="b">
        <f t="shared" si="89"/>
        <v>0</v>
      </c>
      <c r="E1441" s="7">
        <f t="shared" si="90"/>
        <v>44902</v>
      </c>
      <c r="F1441" s="48"/>
    </row>
    <row r="1442" spans="2:6" x14ac:dyDescent="0.25">
      <c r="B1442" s="7">
        <f t="shared" si="91"/>
        <v>44903</v>
      </c>
      <c r="C1442" s="9" t="b">
        <f t="shared" si="88"/>
        <v>0</v>
      </c>
      <c r="D1442" s="9" t="b">
        <f t="shared" si="89"/>
        <v>0</v>
      </c>
      <c r="E1442" s="7">
        <f t="shared" si="90"/>
        <v>44903</v>
      </c>
      <c r="F1442" s="48"/>
    </row>
    <row r="1443" spans="2:6" x14ac:dyDescent="0.25">
      <c r="B1443" s="7">
        <f t="shared" si="91"/>
        <v>44904</v>
      </c>
      <c r="C1443" s="9" t="b">
        <f t="shared" si="88"/>
        <v>0</v>
      </c>
      <c r="D1443" s="9" t="b">
        <f t="shared" si="89"/>
        <v>0</v>
      </c>
      <c r="E1443" s="7">
        <f t="shared" si="90"/>
        <v>44904</v>
      </c>
      <c r="F1443" s="48"/>
    </row>
    <row r="1444" spans="2:6" x14ac:dyDescent="0.25">
      <c r="B1444" s="7">
        <f t="shared" si="91"/>
        <v>44905</v>
      </c>
      <c r="C1444" s="9" t="b">
        <f t="shared" si="88"/>
        <v>1</v>
      </c>
      <c r="D1444" s="9" t="b">
        <f t="shared" si="89"/>
        <v>0</v>
      </c>
      <c r="E1444" s="7" t="b">
        <f t="shared" si="90"/>
        <v>0</v>
      </c>
      <c r="F1444" s="48"/>
    </row>
    <row r="1445" spans="2:6" x14ac:dyDescent="0.25">
      <c r="B1445" s="7">
        <f t="shared" si="91"/>
        <v>44906</v>
      </c>
      <c r="C1445" s="9" t="b">
        <f t="shared" si="88"/>
        <v>1</v>
      </c>
      <c r="D1445" s="9" t="b">
        <f t="shared" si="89"/>
        <v>0</v>
      </c>
      <c r="E1445" s="7" t="b">
        <f t="shared" si="90"/>
        <v>0</v>
      </c>
      <c r="F1445" s="48"/>
    </row>
    <row r="1446" spans="2:6" x14ac:dyDescent="0.25">
      <c r="B1446" s="7">
        <f t="shared" si="91"/>
        <v>44907</v>
      </c>
      <c r="C1446" s="9" t="b">
        <f t="shared" si="88"/>
        <v>0</v>
      </c>
      <c r="D1446" s="9" t="b">
        <f t="shared" si="89"/>
        <v>0</v>
      </c>
      <c r="E1446" s="7">
        <f t="shared" si="90"/>
        <v>44907</v>
      </c>
      <c r="F1446" s="48"/>
    </row>
    <row r="1447" spans="2:6" x14ac:dyDescent="0.25">
      <c r="B1447" s="7">
        <f t="shared" si="91"/>
        <v>44908</v>
      </c>
      <c r="C1447" s="9" t="b">
        <f t="shared" si="88"/>
        <v>0</v>
      </c>
      <c r="D1447" s="9" t="b">
        <f t="shared" si="89"/>
        <v>0</v>
      </c>
      <c r="E1447" s="7">
        <f t="shared" si="90"/>
        <v>44908</v>
      </c>
      <c r="F1447" s="48"/>
    </row>
    <row r="1448" spans="2:6" x14ac:dyDescent="0.25">
      <c r="B1448" s="7">
        <f t="shared" si="91"/>
        <v>44909</v>
      </c>
      <c r="C1448" s="9" t="b">
        <f t="shared" si="88"/>
        <v>0</v>
      </c>
      <c r="D1448" s="9" t="b">
        <f t="shared" si="89"/>
        <v>0</v>
      </c>
      <c r="E1448" s="7">
        <f t="shared" si="90"/>
        <v>44909</v>
      </c>
      <c r="F1448" s="48"/>
    </row>
    <row r="1449" spans="2:6" x14ac:dyDescent="0.25">
      <c r="B1449" s="7">
        <f t="shared" si="91"/>
        <v>44910</v>
      </c>
      <c r="C1449" s="9" t="b">
        <f t="shared" si="88"/>
        <v>0</v>
      </c>
      <c r="D1449" s="9" t="b">
        <f t="shared" si="89"/>
        <v>0</v>
      </c>
      <c r="E1449" s="7">
        <f t="shared" si="90"/>
        <v>44910</v>
      </c>
      <c r="F1449" s="48"/>
    </row>
    <row r="1450" spans="2:6" x14ac:dyDescent="0.25">
      <c r="B1450" s="7">
        <f t="shared" si="91"/>
        <v>44911</v>
      </c>
      <c r="C1450" s="9" t="b">
        <f t="shared" si="88"/>
        <v>0</v>
      </c>
      <c r="D1450" s="9" t="b">
        <f t="shared" si="89"/>
        <v>0</v>
      </c>
      <c r="E1450" s="7">
        <f t="shared" si="90"/>
        <v>44911</v>
      </c>
      <c r="F1450" s="48"/>
    </row>
    <row r="1451" spans="2:6" x14ac:dyDescent="0.25">
      <c r="B1451" s="7">
        <f t="shared" si="91"/>
        <v>44912</v>
      </c>
      <c r="C1451" s="9" t="b">
        <f t="shared" si="88"/>
        <v>1</v>
      </c>
      <c r="D1451" s="9" t="b">
        <f t="shared" si="89"/>
        <v>0</v>
      </c>
      <c r="E1451" s="7" t="b">
        <f t="shared" si="90"/>
        <v>0</v>
      </c>
      <c r="F1451" s="48"/>
    </row>
    <row r="1452" spans="2:6" x14ac:dyDescent="0.25">
      <c r="B1452" s="7">
        <f t="shared" si="91"/>
        <v>44913</v>
      </c>
      <c r="C1452" s="9" t="b">
        <f t="shared" si="88"/>
        <v>1</v>
      </c>
      <c r="D1452" s="9" t="b">
        <f t="shared" si="89"/>
        <v>0</v>
      </c>
      <c r="E1452" s="7" t="b">
        <f t="shared" si="90"/>
        <v>0</v>
      </c>
      <c r="F1452" s="48"/>
    </row>
    <row r="1453" spans="2:6" x14ac:dyDescent="0.25">
      <c r="B1453" s="7">
        <f t="shared" si="91"/>
        <v>44914</v>
      </c>
      <c r="C1453" s="9" t="b">
        <f t="shared" si="88"/>
        <v>0</v>
      </c>
      <c r="D1453" s="9" t="b">
        <f t="shared" si="89"/>
        <v>0</v>
      </c>
      <c r="E1453" s="7">
        <f t="shared" si="90"/>
        <v>44914</v>
      </c>
      <c r="F1453" s="48"/>
    </row>
    <row r="1454" spans="2:6" x14ac:dyDescent="0.25">
      <c r="B1454" s="7">
        <f t="shared" si="91"/>
        <v>44915</v>
      </c>
      <c r="C1454" s="9" t="b">
        <f t="shared" si="88"/>
        <v>0</v>
      </c>
      <c r="D1454" s="9" t="b">
        <f t="shared" si="89"/>
        <v>0</v>
      </c>
      <c r="E1454" s="7">
        <f t="shared" si="90"/>
        <v>44915</v>
      </c>
      <c r="F1454" s="48"/>
    </row>
    <row r="1455" spans="2:6" x14ac:dyDescent="0.25">
      <c r="B1455" s="7">
        <f t="shared" si="91"/>
        <v>44916</v>
      </c>
      <c r="C1455" s="9" t="b">
        <f t="shared" si="88"/>
        <v>0</v>
      </c>
      <c r="D1455" s="9" t="b">
        <f t="shared" si="89"/>
        <v>0</v>
      </c>
      <c r="E1455" s="7">
        <f t="shared" si="90"/>
        <v>44916</v>
      </c>
      <c r="F1455" s="48"/>
    </row>
    <row r="1456" spans="2:6" x14ac:dyDescent="0.25">
      <c r="B1456" s="7">
        <f t="shared" si="91"/>
        <v>44917</v>
      </c>
      <c r="C1456" s="9" t="b">
        <f t="shared" si="88"/>
        <v>0</v>
      </c>
      <c r="D1456" s="9" t="b">
        <f t="shared" si="89"/>
        <v>0</v>
      </c>
      <c r="E1456" s="7">
        <f t="shared" si="90"/>
        <v>44917</v>
      </c>
      <c r="F1456" s="48"/>
    </row>
    <row r="1457" spans="2:6" x14ac:dyDescent="0.25">
      <c r="B1457" s="7">
        <f t="shared" si="91"/>
        <v>44918</v>
      </c>
      <c r="C1457" s="9" t="b">
        <f t="shared" si="88"/>
        <v>0</v>
      </c>
      <c r="D1457" s="9" t="b">
        <f t="shared" si="89"/>
        <v>0</v>
      </c>
      <c r="E1457" s="7">
        <f t="shared" si="90"/>
        <v>44918</v>
      </c>
      <c r="F1457" s="48"/>
    </row>
    <row r="1458" spans="2:6" x14ac:dyDescent="0.25">
      <c r="B1458" s="7">
        <f t="shared" si="91"/>
        <v>44919</v>
      </c>
      <c r="C1458" s="9" t="b">
        <f t="shared" si="88"/>
        <v>1</v>
      </c>
      <c r="D1458" s="9" t="b">
        <f t="shared" si="89"/>
        <v>0</v>
      </c>
      <c r="E1458" s="7" t="b">
        <f t="shared" si="90"/>
        <v>0</v>
      </c>
      <c r="F1458" s="48"/>
    </row>
    <row r="1459" spans="2:6" x14ac:dyDescent="0.25">
      <c r="B1459" s="7">
        <f t="shared" si="91"/>
        <v>44920</v>
      </c>
      <c r="C1459" s="9" t="b">
        <f t="shared" si="88"/>
        <v>1</v>
      </c>
      <c r="D1459" s="9" t="b">
        <f t="shared" si="89"/>
        <v>1</v>
      </c>
      <c r="E1459" s="7" t="b">
        <f t="shared" si="90"/>
        <v>0</v>
      </c>
      <c r="F1459" s="48"/>
    </row>
    <row r="1460" spans="2:6" x14ac:dyDescent="0.25">
      <c r="B1460" s="7">
        <f t="shared" si="91"/>
        <v>44921</v>
      </c>
      <c r="C1460" s="9" t="b">
        <f t="shared" si="88"/>
        <v>0</v>
      </c>
      <c r="D1460" s="9" t="b">
        <f t="shared" si="89"/>
        <v>1</v>
      </c>
      <c r="E1460" s="7" t="b">
        <f t="shared" si="90"/>
        <v>0</v>
      </c>
      <c r="F1460" s="48"/>
    </row>
    <row r="1461" spans="2:6" x14ac:dyDescent="0.25">
      <c r="B1461" s="7">
        <f t="shared" si="91"/>
        <v>44922</v>
      </c>
      <c r="C1461" s="9" t="b">
        <f t="shared" si="88"/>
        <v>0</v>
      </c>
      <c r="D1461" s="9" t="b">
        <f t="shared" si="89"/>
        <v>0</v>
      </c>
      <c r="E1461" s="7">
        <f t="shared" si="90"/>
        <v>44922</v>
      </c>
      <c r="F1461" s="48"/>
    </row>
    <row r="1462" spans="2:6" x14ac:dyDescent="0.25">
      <c r="B1462" s="7">
        <f t="shared" si="91"/>
        <v>44923</v>
      </c>
      <c r="C1462" s="9" t="b">
        <f t="shared" si="88"/>
        <v>0</v>
      </c>
      <c r="D1462" s="9" t="b">
        <f t="shared" si="89"/>
        <v>0</v>
      </c>
      <c r="E1462" s="7">
        <f t="shared" si="90"/>
        <v>44923</v>
      </c>
      <c r="F1462" s="48"/>
    </row>
    <row r="1463" spans="2:6" x14ac:dyDescent="0.25">
      <c r="B1463" s="7">
        <f t="shared" si="91"/>
        <v>44924</v>
      </c>
      <c r="C1463" s="9" t="b">
        <f t="shared" si="88"/>
        <v>0</v>
      </c>
      <c r="D1463" s="9" t="b">
        <f t="shared" si="89"/>
        <v>0</v>
      </c>
      <c r="E1463" s="7">
        <f t="shared" si="90"/>
        <v>44924</v>
      </c>
      <c r="F1463" s="48"/>
    </row>
    <row r="1464" spans="2:6" x14ac:dyDescent="0.25">
      <c r="B1464" s="7">
        <f t="shared" si="91"/>
        <v>44925</v>
      </c>
      <c r="C1464" s="9" t="b">
        <f t="shared" si="88"/>
        <v>0</v>
      </c>
      <c r="D1464" s="9" t="b">
        <f t="shared" si="89"/>
        <v>0</v>
      </c>
      <c r="E1464" s="7">
        <f t="shared" si="90"/>
        <v>44925</v>
      </c>
      <c r="F1464" s="48"/>
    </row>
    <row r="1465" spans="2:6" x14ac:dyDescent="0.25">
      <c r="B1465" s="7">
        <f t="shared" si="91"/>
        <v>44926</v>
      </c>
      <c r="C1465" s="9" t="b">
        <f t="shared" si="88"/>
        <v>1</v>
      </c>
      <c r="D1465" s="9" t="b">
        <f t="shared" si="89"/>
        <v>0</v>
      </c>
      <c r="E1465" s="7" t="b">
        <f t="shared" si="90"/>
        <v>0</v>
      </c>
      <c r="F1465" s="48"/>
    </row>
    <row r="1466" spans="2:6" x14ac:dyDescent="0.25">
      <c r="B1466" s="7">
        <f t="shared" si="91"/>
        <v>44927</v>
      </c>
      <c r="C1466" s="9" t="b">
        <f t="shared" si="88"/>
        <v>1</v>
      </c>
      <c r="D1466" s="9" t="b">
        <f t="shared" si="89"/>
        <v>1</v>
      </c>
      <c r="E1466" s="7" t="b">
        <f t="shared" si="90"/>
        <v>0</v>
      </c>
      <c r="F1466" s="48"/>
    </row>
    <row r="1467" spans="2:6" x14ac:dyDescent="0.25">
      <c r="B1467" s="7">
        <f t="shared" si="91"/>
        <v>44928</v>
      </c>
      <c r="C1467" s="9" t="b">
        <f t="shared" si="88"/>
        <v>0</v>
      </c>
      <c r="D1467" s="9" t="b">
        <f t="shared" si="89"/>
        <v>0</v>
      </c>
      <c r="E1467" s="7">
        <f t="shared" si="90"/>
        <v>44928</v>
      </c>
      <c r="F1467" s="48"/>
    </row>
    <row r="1468" spans="2:6" x14ac:dyDescent="0.25">
      <c r="B1468" s="7">
        <f t="shared" si="91"/>
        <v>44929</v>
      </c>
      <c r="C1468" s="9" t="b">
        <f t="shared" si="88"/>
        <v>0</v>
      </c>
      <c r="D1468" s="9" t="b">
        <f t="shared" si="89"/>
        <v>0</v>
      </c>
      <c r="E1468" s="7">
        <f t="shared" si="90"/>
        <v>44929</v>
      </c>
      <c r="F1468" s="48"/>
    </row>
    <row r="1469" spans="2:6" x14ac:dyDescent="0.25">
      <c r="B1469" s="7">
        <f t="shared" si="91"/>
        <v>44930</v>
      </c>
      <c r="C1469" s="9" t="b">
        <f t="shared" si="88"/>
        <v>0</v>
      </c>
      <c r="D1469" s="9" t="b">
        <f t="shared" si="89"/>
        <v>0</v>
      </c>
      <c r="E1469" s="7">
        <f t="shared" si="90"/>
        <v>44930</v>
      </c>
      <c r="F1469" s="48"/>
    </row>
    <row r="1470" spans="2:6" x14ac:dyDescent="0.25">
      <c r="B1470" s="7">
        <f t="shared" si="91"/>
        <v>44931</v>
      </c>
      <c r="C1470" s="9" t="b">
        <f t="shared" si="88"/>
        <v>0</v>
      </c>
      <c r="D1470" s="9" t="b">
        <f t="shared" si="89"/>
        <v>0</v>
      </c>
      <c r="E1470" s="7">
        <f t="shared" si="90"/>
        <v>44931</v>
      </c>
      <c r="F1470" s="48"/>
    </row>
    <row r="1471" spans="2:6" x14ac:dyDescent="0.25">
      <c r="B1471" s="7">
        <f t="shared" si="91"/>
        <v>44932</v>
      </c>
      <c r="C1471" s="9" t="b">
        <f t="shared" si="88"/>
        <v>0</v>
      </c>
      <c r="D1471" s="9" t="b">
        <f t="shared" si="89"/>
        <v>0</v>
      </c>
      <c r="E1471" s="7">
        <f t="shared" si="90"/>
        <v>44932</v>
      </c>
      <c r="F1471" s="48"/>
    </row>
    <row r="1472" spans="2:6" x14ac:dyDescent="0.25">
      <c r="B1472" s="7">
        <f t="shared" si="91"/>
        <v>44933</v>
      </c>
      <c r="C1472" s="9" t="b">
        <f t="shared" si="88"/>
        <v>1</v>
      </c>
      <c r="D1472" s="9" t="b">
        <f t="shared" si="89"/>
        <v>0</v>
      </c>
      <c r="E1472" s="7" t="b">
        <f t="shared" si="90"/>
        <v>0</v>
      </c>
      <c r="F1472" s="48"/>
    </row>
    <row r="1473" spans="2:6" x14ac:dyDescent="0.25">
      <c r="B1473" s="7">
        <f t="shared" si="91"/>
        <v>44934</v>
      </c>
      <c r="C1473" s="9" t="b">
        <f t="shared" si="88"/>
        <v>1</v>
      </c>
      <c r="D1473" s="9" t="b">
        <f t="shared" si="89"/>
        <v>0</v>
      </c>
      <c r="E1473" s="7" t="b">
        <f t="shared" si="90"/>
        <v>0</v>
      </c>
      <c r="F1473" s="48"/>
    </row>
    <row r="1474" spans="2:6" x14ac:dyDescent="0.25">
      <c r="B1474" s="7">
        <f t="shared" si="91"/>
        <v>44935</v>
      </c>
      <c r="C1474" s="9" t="b">
        <f t="shared" si="88"/>
        <v>0</v>
      </c>
      <c r="D1474" s="9" t="b">
        <f t="shared" si="89"/>
        <v>0</v>
      </c>
      <c r="E1474" s="7">
        <f t="shared" si="90"/>
        <v>44935</v>
      </c>
      <c r="F1474" s="48"/>
    </row>
    <row r="1475" spans="2:6" x14ac:dyDescent="0.25">
      <c r="B1475" s="7">
        <f t="shared" si="91"/>
        <v>44936</v>
      </c>
      <c r="C1475" s="9" t="b">
        <f t="shared" si="88"/>
        <v>0</v>
      </c>
      <c r="D1475" s="9" t="b">
        <f t="shared" si="89"/>
        <v>0</v>
      </c>
      <c r="E1475" s="7">
        <f t="shared" si="90"/>
        <v>44936</v>
      </c>
      <c r="F1475" s="48"/>
    </row>
    <row r="1476" spans="2:6" x14ac:dyDescent="0.25">
      <c r="B1476" s="7">
        <f t="shared" si="91"/>
        <v>44937</v>
      </c>
      <c r="C1476" s="9" t="b">
        <f t="shared" si="88"/>
        <v>0</v>
      </c>
      <c r="D1476" s="9" t="b">
        <f t="shared" si="89"/>
        <v>0</v>
      </c>
      <c r="E1476" s="7">
        <f t="shared" si="90"/>
        <v>44937</v>
      </c>
      <c r="F1476" s="48"/>
    </row>
    <row r="1477" spans="2:6" x14ac:dyDescent="0.25">
      <c r="B1477" s="7">
        <f t="shared" si="91"/>
        <v>44938</v>
      </c>
      <c r="C1477" s="9" t="b">
        <f t="shared" ref="C1477:C1540" si="92">IF(WEEKDAY(B1477,2)&gt;5,TRUE,FALSE)</f>
        <v>0</v>
      </c>
      <c r="D1477" s="9" t="b">
        <f t="shared" ref="D1477:D1540" si="93">IF(TYPE(VLOOKUP(B1477,Holiday_Dates,1,0))&lt;&gt;1,FALSE,TRUE)</f>
        <v>0</v>
      </c>
      <c r="E1477" s="7">
        <f t="shared" ref="E1477:E1540" si="94">IF(OR(C1477,D1477),FALSE,B1477)</f>
        <v>44938</v>
      </c>
      <c r="F1477" s="48"/>
    </row>
    <row r="1478" spans="2:6" x14ac:dyDescent="0.25">
      <c r="B1478" s="7">
        <f t="shared" ref="B1478:B1541" si="95">B1477+1</f>
        <v>44939</v>
      </c>
      <c r="C1478" s="9" t="b">
        <f t="shared" si="92"/>
        <v>0</v>
      </c>
      <c r="D1478" s="9" t="b">
        <f t="shared" si="93"/>
        <v>0</v>
      </c>
      <c r="E1478" s="7">
        <f t="shared" si="94"/>
        <v>44939</v>
      </c>
      <c r="F1478" s="48"/>
    </row>
    <row r="1479" spans="2:6" x14ac:dyDescent="0.25">
      <c r="B1479" s="7">
        <f t="shared" si="95"/>
        <v>44940</v>
      </c>
      <c r="C1479" s="9" t="b">
        <f t="shared" si="92"/>
        <v>1</v>
      </c>
      <c r="D1479" s="9" t="b">
        <f t="shared" si="93"/>
        <v>0</v>
      </c>
      <c r="E1479" s="7" t="b">
        <f t="shared" si="94"/>
        <v>0</v>
      </c>
      <c r="F1479" s="48"/>
    </row>
    <row r="1480" spans="2:6" x14ac:dyDescent="0.25">
      <c r="B1480" s="7">
        <f t="shared" si="95"/>
        <v>44941</v>
      </c>
      <c r="C1480" s="9" t="b">
        <f t="shared" si="92"/>
        <v>1</v>
      </c>
      <c r="D1480" s="9" t="b">
        <f t="shared" si="93"/>
        <v>0</v>
      </c>
      <c r="E1480" s="7" t="b">
        <f t="shared" si="94"/>
        <v>0</v>
      </c>
      <c r="F1480" s="48"/>
    </row>
    <row r="1481" spans="2:6" x14ac:dyDescent="0.25">
      <c r="B1481" s="7">
        <f t="shared" si="95"/>
        <v>44942</v>
      </c>
      <c r="C1481" s="9" t="b">
        <f t="shared" si="92"/>
        <v>0</v>
      </c>
      <c r="D1481" s="9" t="b">
        <f t="shared" si="93"/>
        <v>0</v>
      </c>
      <c r="E1481" s="7">
        <f t="shared" si="94"/>
        <v>44942</v>
      </c>
      <c r="F1481" s="48"/>
    </row>
    <row r="1482" spans="2:6" x14ac:dyDescent="0.25">
      <c r="B1482" s="7">
        <f t="shared" si="95"/>
        <v>44943</v>
      </c>
      <c r="C1482" s="9" t="b">
        <f t="shared" si="92"/>
        <v>0</v>
      </c>
      <c r="D1482" s="9" t="b">
        <f t="shared" si="93"/>
        <v>0</v>
      </c>
      <c r="E1482" s="7">
        <f t="shared" si="94"/>
        <v>44943</v>
      </c>
      <c r="F1482" s="48"/>
    </row>
    <row r="1483" spans="2:6" x14ac:dyDescent="0.25">
      <c r="B1483" s="7">
        <f t="shared" si="95"/>
        <v>44944</v>
      </c>
      <c r="C1483" s="9" t="b">
        <f t="shared" si="92"/>
        <v>0</v>
      </c>
      <c r="D1483" s="9" t="b">
        <f t="shared" si="93"/>
        <v>0</v>
      </c>
      <c r="E1483" s="7">
        <f t="shared" si="94"/>
        <v>44944</v>
      </c>
      <c r="F1483" s="48"/>
    </row>
    <row r="1484" spans="2:6" x14ac:dyDescent="0.25">
      <c r="B1484" s="7">
        <f t="shared" si="95"/>
        <v>44945</v>
      </c>
      <c r="C1484" s="9" t="b">
        <f t="shared" si="92"/>
        <v>0</v>
      </c>
      <c r="D1484" s="9" t="b">
        <f t="shared" si="93"/>
        <v>0</v>
      </c>
      <c r="E1484" s="7">
        <f t="shared" si="94"/>
        <v>44945</v>
      </c>
      <c r="F1484" s="48"/>
    </row>
    <row r="1485" spans="2:6" x14ac:dyDescent="0.25">
      <c r="B1485" s="7">
        <f t="shared" si="95"/>
        <v>44946</v>
      </c>
      <c r="C1485" s="9" t="b">
        <f t="shared" si="92"/>
        <v>0</v>
      </c>
      <c r="D1485" s="9" t="b">
        <f t="shared" si="93"/>
        <v>0</v>
      </c>
      <c r="E1485" s="7">
        <f t="shared" si="94"/>
        <v>44946</v>
      </c>
      <c r="F1485" s="48"/>
    </row>
    <row r="1486" spans="2:6" x14ac:dyDescent="0.25">
      <c r="B1486" s="7">
        <f t="shared" si="95"/>
        <v>44947</v>
      </c>
      <c r="C1486" s="9" t="b">
        <f t="shared" si="92"/>
        <v>1</v>
      </c>
      <c r="D1486" s="9" t="b">
        <f t="shared" si="93"/>
        <v>0</v>
      </c>
      <c r="E1486" s="7" t="b">
        <f t="shared" si="94"/>
        <v>0</v>
      </c>
      <c r="F1486" s="48"/>
    </row>
    <row r="1487" spans="2:6" x14ac:dyDescent="0.25">
      <c r="B1487" s="7">
        <f t="shared" si="95"/>
        <v>44948</v>
      </c>
      <c r="C1487" s="9" t="b">
        <f t="shared" si="92"/>
        <v>1</v>
      </c>
      <c r="D1487" s="9" t="b">
        <f t="shared" si="93"/>
        <v>0</v>
      </c>
      <c r="E1487" s="7" t="b">
        <f t="shared" si="94"/>
        <v>0</v>
      </c>
      <c r="F1487" s="48"/>
    </row>
    <row r="1488" spans="2:6" x14ac:dyDescent="0.25">
      <c r="B1488" s="7">
        <f t="shared" si="95"/>
        <v>44949</v>
      </c>
      <c r="C1488" s="9" t="b">
        <f t="shared" si="92"/>
        <v>0</v>
      </c>
      <c r="D1488" s="9" t="b">
        <f t="shared" si="93"/>
        <v>0</v>
      </c>
      <c r="E1488" s="7">
        <f t="shared" si="94"/>
        <v>44949</v>
      </c>
      <c r="F1488" s="48"/>
    </row>
    <row r="1489" spans="2:6" x14ac:dyDescent="0.25">
      <c r="B1489" s="7">
        <f t="shared" si="95"/>
        <v>44950</v>
      </c>
      <c r="C1489" s="9" t="b">
        <f t="shared" si="92"/>
        <v>0</v>
      </c>
      <c r="D1489" s="9" t="b">
        <f t="shared" si="93"/>
        <v>0</v>
      </c>
      <c r="E1489" s="7">
        <f t="shared" si="94"/>
        <v>44950</v>
      </c>
      <c r="F1489" s="48"/>
    </row>
    <row r="1490" spans="2:6" x14ac:dyDescent="0.25">
      <c r="B1490" s="7">
        <f t="shared" si="95"/>
        <v>44951</v>
      </c>
      <c r="C1490" s="9" t="b">
        <f t="shared" si="92"/>
        <v>0</v>
      </c>
      <c r="D1490" s="9" t="b">
        <f t="shared" si="93"/>
        <v>0</v>
      </c>
      <c r="E1490" s="7">
        <f t="shared" si="94"/>
        <v>44951</v>
      </c>
      <c r="F1490" s="48"/>
    </row>
    <row r="1491" spans="2:6" x14ac:dyDescent="0.25">
      <c r="B1491" s="7">
        <f t="shared" si="95"/>
        <v>44952</v>
      </c>
      <c r="C1491" s="9" t="b">
        <f t="shared" si="92"/>
        <v>0</v>
      </c>
      <c r="D1491" s="9" t="b">
        <f t="shared" si="93"/>
        <v>0</v>
      </c>
      <c r="E1491" s="7">
        <f t="shared" si="94"/>
        <v>44952</v>
      </c>
      <c r="F1491" s="48"/>
    </row>
    <row r="1492" spans="2:6" x14ac:dyDescent="0.25">
      <c r="B1492" s="7">
        <f t="shared" si="95"/>
        <v>44953</v>
      </c>
      <c r="C1492" s="9" t="b">
        <f t="shared" si="92"/>
        <v>0</v>
      </c>
      <c r="D1492" s="9" t="b">
        <f t="shared" si="93"/>
        <v>0</v>
      </c>
      <c r="E1492" s="7">
        <f t="shared" si="94"/>
        <v>44953</v>
      </c>
      <c r="F1492" s="48"/>
    </row>
    <row r="1493" spans="2:6" x14ac:dyDescent="0.25">
      <c r="B1493" s="7">
        <f t="shared" si="95"/>
        <v>44954</v>
      </c>
      <c r="C1493" s="9" t="b">
        <f t="shared" si="92"/>
        <v>1</v>
      </c>
      <c r="D1493" s="9" t="b">
        <f t="shared" si="93"/>
        <v>0</v>
      </c>
      <c r="E1493" s="7" t="b">
        <f t="shared" si="94"/>
        <v>0</v>
      </c>
      <c r="F1493" s="48"/>
    </row>
    <row r="1494" spans="2:6" x14ac:dyDescent="0.25">
      <c r="B1494" s="7">
        <f t="shared" si="95"/>
        <v>44955</v>
      </c>
      <c r="C1494" s="9" t="b">
        <f t="shared" si="92"/>
        <v>1</v>
      </c>
      <c r="D1494" s="9" t="b">
        <f t="shared" si="93"/>
        <v>0</v>
      </c>
      <c r="E1494" s="7" t="b">
        <f t="shared" si="94"/>
        <v>0</v>
      </c>
      <c r="F1494" s="48"/>
    </row>
    <row r="1495" spans="2:6" x14ac:dyDescent="0.25">
      <c r="B1495" s="7">
        <f t="shared" si="95"/>
        <v>44956</v>
      </c>
      <c r="C1495" s="9" t="b">
        <f t="shared" si="92"/>
        <v>0</v>
      </c>
      <c r="D1495" s="9" t="b">
        <f t="shared" si="93"/>
        <v>0</v>
      </c>
      <c r="E1495" s="7">
        <f t="shared" si="94"/>
        <v>44956</v>
      </c>
      <c r="F1495" s="48"/>
    </row>
    <row r="1496" spans="2:6" x14ac:dyDescent="0.25">
      <c r="B1496" s="7">
        <f t="shared" si="95"/>
        <v>44957</v>
      </c>
      <c r="C1496" s="9" t="b">
        <f t="shared" si="92"/>
        <v>0</v>
      </c>
      <c r="D1496" s="9" t="b">
        <f t="shared" si="93"/>
        <v>0</v>
      </c>
      <c r="E1496" s="7">
        <f t="shared" si="94"/>
        <v>44957</v>
      </c>
      <c r="F1496" s="48"/>
    </row>
    <row r="1497" spans="2:6" x14ac:dyDescent="0.25">
      <c r="B1497" s="7">
        <f t="shared" si="95"/>
        <v>44958</v>
      </c>
      <c r="C1497" s="9" t="b">
        <f t="shared" si="92"/>
        <v>0</v>
      </c>
      <c r="D1497" s="9" t="b">
        <f t="shared" si="93"/>
        <v>0</v>
      </c>
      <c r="E1497" s="7">
        <f t="shared" si="94"/>
        <v>44958</v>
      </c>
      <c r="F1497" s="48"/>
    </row>
    <row r="1498" spans="2:6" x14ac:dyDescent="0.25">
      <c r="B1498" s="7">
        <f t="shared" si="95"/>
        <v>44959</v>
      </c>
      <c r="C1498" s="9" t="b">
        <f t="shared" si="92"/>
        <v>0</v>
      </c>
      <c r="D1498" s="9" t="b">
        <f t="shared" si="93"/>
        <v>0</v>
      </c>
      <c r="E1498" s="7">
        <f t="shared" si="94"/>
        <v>44959</v>
      </c>
      <c r="F1498" s="48"/>
    </row>
    <row r="1499" spans="2:6" x14ac:dyDescent="0.25">
      <c r="B1499" s="7">
        <f t="shared" si="95"/>
        <v>44960</v>
      </c>
      <c r="C1499" s="9" t="b">
        <f t="shared" si="92"/>
        <v>0</v>
      </c>
      <c r="D1499" s="9" t="b">
        <f t="shared" si="93"/>
        <v>0</v>
      </c>
      <c r="E1499" s="7">
        <f t="shared" si="94"/>
        <v>44960</v>
      </c>
      <c r="F1499" s="48"/>
    </row>
    <row r="1500" spans="2:6" x14ac:dyDescent="0.25">
      <c r="B1500" s="7">
        <f t="shared" si="95"/>
        <v>44961</v>
      </c>
      <c r="C1500" s="9" t="b">
        <f t="shared" si="92"/>
        <v>1</v>
      </c>
      <c r="D1500" s="9" t="b">
        <f t="shared" si="93"/>
        <v>0</v>
      </c>
      <c r="E1500" s="7" t="b">
        <f t="shared" si="94"/>
        <v>0</v>
      </c>
      <c r="F1500" s="48"/>
    </row>
    <row r="1501" spans="2:6" x14ac:dyDescent="0.25">
      <c r="B1501" s="7">
        <f t="shared" si="95"/>
        <v>44962</v>
      </c>
      <c r="C1501" s="9" t="b">
        <f t="shared" si="92"/>
        <v>1</v>
      </c>
      <c r="D1501" s="9" t="b">
        <f t="shared" si="93"/>
        <v>0</v>
      </c>
      <c r="E1501" s="7" t="b">
        <f t="shared" si="94"/>
        <v>0</v>
      </c>
      <c r="F1501" s="48"/>
    </row>
    <row r="1502" spans="2:6" x14ac:dyDescent="0.25">
      <c r="B1502" s="7">
        <f t="shared" si="95"/>
        <v>44963</v>
      </c>
      <c r="C1502" s="9" t="b">
        <f t="shared" si="92"/>
        <v>0</v>
      </c>
      <c r="D1502" s="9" t="b">
        <f t="shared" si="93"/>
        <v>0</v>
      </c>
      <c r="E1502" s="7">
        <f t="shared" si="94"/>
        <v>44963</v>
      </c>
      <c r="F1502" s="48"/>
    </row>
    <row r="1503" spans="2:6" x14ac:dyDescent="0.25">
      <c r="B1503" s="7">
        <f t="shared" si="95"/>
        <v>44964</v>
      </c>
      <c r="C1503" s="9" t="b">
        <f t="shared" si="92"/>
        <v>0</v>
      </c>
      <c r="D1503" s="9" t="b">
        <f t="shared" si="93"/>
        <v>0</v>
      </c>
      <c r="E1503" s="7">
        <f t="shared" si="94"/>
        <v>44964</v>
      </c>
      <c r="F1503" s="48"/>
    </row>
    <row r="1504" spans="2:6" x14ac:dyDescent="0.25">
      <c r="B1504" s="7">
        <f t="shared" si="95"/>
        <v>44965</v>
      </c>
      <c r="C1504" s="9" t="b">
        <f t="shared" si="92"/>
        <v>0</v>
      </c>
      <c r="D1504" s="9" t="b">
        <f t="shared" si="93"/>
        <v>0</v>
      </c>
      <c r="E1504" s="7">
        <f t="shared" si="94"/>
        <v>44965</v>
      </c>
      <c r="F1504" s="48"/>
    </row>
    <row r="1505" spans="2:6" x14ac:dyDescent="0.25">
      <c r="B1505" s="7">
        <f t="shared" si="95"/>
        <v>44966</v>
      </c>
      <c r="C1505" s="9" t="b">
        <f t="shared" si="92"/>
        <v>0</v>
      </c>
      <c r="D1505" s="9" t="b">
        <f t="shared" si="93"/>
        <v>0</v>
      </c>
      <c r="E1505" s="7">
        <f t="shared" si="94"/>
        <v>44966</v>
      </c>
      <c r="F1505" s="48"/>
    </row>
    <row r="1506" spans="2:6" x14ac:dyDescent="0.25">
      <c r="B1506" s="7">
        <f t="shared" si="95"/>
        <v>44967</v>
      </c>
      <c r="C1506" s="9" t="b">
        <f t="shared" si="92"/>
        <v>0</v>
      </c>
      <c r="D1506" s="9" t="b">
        <f t="shared" si="93"/>
        <v>0</v>
      </c>
      <c r="E1506" s="7">
        <f t="shared" si="94"/>
        <v>44967</v>
      </c>
      <c r="F1506" s="48"/>
    </row>
    <row r="1507" spans="2:6" x14ac:dyDescent="0.25">
      <c r="B1507" s="7">
        <f t="shared" si="95"/>
        <v>44968</v>
      </c>
      <c r="C1507" s="9" t="b">
        <f t="shared" si="92"/>
        <v>1</v>
      </c>
      <c r="D1507" s="9" t="b">
        <f t="shared" si="93"/>
        <v>0</v>
      </c>
      <c r="E1507" s="7" t="b">
        <f t="shared" si="94"/>
        <v>0</v>
      </c>
      <c r="F1507" s="48"/>
    </row>
    <row r="1508" spans="2:6" x14ac:dyDescent="0.25">
      <c r="B1508" s="7">
        <f t="shared" si="95"/>
        <v>44969</v>
      </c>
      <c r="C1508" s="9" t="b">
        <f t="shared" si="92"/>
        <v>1</v>
      </c>
      <c r="D1508" s="9" t="b">
        <f t="shared" si="93"/>
        <v>0</v>
      </c>
      <c r="E1508" s="7" t="b">
        <f t="shared" si="94"/>
        <v>0</v>
      </c>
      <c r="F1508" s="48"/>
    </row>
    <row r="1509" spans="2:6" x14ac:dyDescent="0.25">
      <c r="B1509" s="7">
        <f t="shared" si="95"/>
        <v>44970</v>
      </c>
      <c r="C1509" s="9" t="b">
        <f t="shared" si="92"/>
        <v>0</v>
      </c>
      <c r="D1509" s="9" t="b">
        <f t="shared" si="93"/>
        <v>0</v>
      </c>
      <c r="E1509" s="7">
        <f t="shared" si="94"/>
        <v>44970</v>
      </c>
      <c r="F1509" s="48"/>
    </row>
    <row r="1510" spans="2:6" x14ac:dyDescent="0.25">
      <c r="B1510" s="7">
        <f t="shared" si="95"/>
        <v>44971</v>
      </c>
      <c r="C1510" s="9" t="b">
        <f t="shared" si="92"/>
        <v>0</v>
      </c>
      <c r="D1510" s="9" t="b">
        <f t="shared" si="93"/>
        <v>0</v>
      </c>
      <c r="E1510" s="7">
        <f t="shared" si="94"/>
        <v>44971</v>
      </c>
      <c r="F1510" s="48"/>
    </row>
    <row r="1511" spans="2:6" x14ac:dyDescent="0.25">
      <c r="B1511" s="7">
        <f t="shared" si="95"/>
        <v>44972</v>
      </c>
      <c r="C1511" s="9" t="b">
        <f t="shared" si="92"/>
        <v>0</v>
      </c>
      <c r="D1511" s="9" t="b">
        <f t="shared" si="93"/>
        <v>0</v>
      </c>
      <c r="E1511" s="7">
        <f t="shared" si="94"/>
        <v>44972</v>
      </c>
      <c r="F1511" s="48"/>
    </row>
    <row r="1512" spans="2:6" x14ac:dyDescent="0.25">
      <c r="B1512" s="7">
        <f t="shared" si="95"/>
        <v>44973</v>
      </c>
      <c r="C1512" s="9" t="b">
        <f t="shared" si="92"/>
        <v>0</v>
      </c>
      <c r="D1512" s="9" t="b">
        <f t="shared" si="93"/>
        <v>0</v>
      </c>
      <c r="E1512" s="7">
        <f t="shared" si="94"/>
        <v>44973</v>
      </c>
      <c r="F1512" s="48"/>
    </row>
    <row r="1513" spans="2:6" x14ac:dyDescent="0.25">
      <c r="B1513" s="7">
        <f t="shared" si="95"/>
        <v>44974</v>
      </c>
      <c r="C1513" s="9" t="b">
        <f t="shared" si="92"/>
        <v>0</v>
      </c>
      <c r="D1513" s="9" t="b">
        <f t="shared" si="93"/>
        <v>0</v>
      </c>
      <c r="E1513" s="7">
        <f t="shared" si="94"/>
        <v>44974</v>
      </c>
      <c r="F1513" s="48"/>
    </row>
    <row r="1514" spans="2:6" x14ac:dyDescent="0.25">
      <c r="B1514" s="7">
        <f t="shared" si="95"/>
        <v>44975</v>
      </c>
      <c r="C1514" s="9" t="b">
        <f t="shared" si="92"/>
        <v>1</v>
      </c>
      <c r="D1514" s="9" t="b">
        <f t="shared" si="93"/>
        <v>0</v>
      </c>
      <c r="E1514" s="7" t="b">
        <f t="shared" si="94"/>
        <v>0</v>
      </c>
      <c r="F1514" s="48"/>
    </row>
    <row r="1515" spans="2:6" x14ac:dyDescent="0.25">
      <c r="B1515" s="7">
        <f t="shared" si="95"/>
        <v>44976</v>
      </c>
      <c r="C1515" s="9" t="b">
        <f t="shared" si="92"/>
        <v>1</v>
      </c>
      <c r="D1515" s="9" t="b">
        <f t="shared" si="93"/>
        <v>0</v>
      </c>
      <c r="E1515" s="7" t="b">
        <f t="shared" si="94"/>
        <v>0</v>
      </c>
      <c r="F1515" s="48"/>
    </row>
    <row r="1516" spans="2:6" x14ac:dyDescent="0.25">
      <c r="B1516" s="7">
        <f t="shared" si="95"/>
        <v>44977</v>
      </c>
      <c r="C1516" s="9" t="b">
        <f t="shared" si="92"/>
        <v>0</v>
      </c>
      <c r="D1516" s="9" t="b">
        <f t="shared" si="93"/>
        <v>0</v>
      </c>
      <c r="E1516" s="7">
        <f t="shared" si="94"/>
        <v>44977</v>
      </c>
      <c r="F1516" s="48"/>
    </row>
    <row r="1517" spans="2:6" x14ac:dyDescent="0.25">
      <c r="B1517" s="7">
        <f t="shared" si="95"/>
        <v>44978</v>
      </c>
      <c r="C1517" s="9" t="b">
        <f t="shared" si="92"/>
        <v>0</v>
      </c>
      <c r="D1517" s="9" t="b">
        <f t="shared" si="93"/>
        <v>0</v>
      </c>
      <c r="E1517" s="7">
        <f t="shared" si="94"/>
        <v>44978</v>
      </c>
      <c r="F1517" s="48"/>
    </row>
    <row r="1518" spans="2:6" x14ac:dyDescent="0.25">
      <c r="B1518" s="7">
        <f t="shared" si="95"/>
        <v>44979</v>
      </c>
      <c r="C1518" s="9" t="b">
        <f t="shared" si="92"/>
        <v>0</v>
      </c>
      <c r="D1518" s="9" t="b">
        <f t="shared" si="93"/>
        <v>0</v>
      </c>
      <c r="E1518" s="7">
        <f t="shared" si="94"/>
        <v>44979</v>
      </c>
      <c r="F1518" s="48"/>
    </row>
    <row r="1519" spans="2:6" x14ac:dyDescent="0.25">
      <c r="B1519" s="7">
        <f t="shared" si="95"/>
        <v>44980</v>
      </c>
      <c r="C1519" s="9" t="b">
        <f t="shared" si="92"/>
        <v>0</v>
      </c>
      <c r="D1519" s="9" t="b">
        <f t="shared" si="93"/>
        <v>0</v>
      </c>
      <c r="E1519" s="7">
        <f t="shared" si="94"/>
        <v>44980</v>
      </c>
      <c r="F1519" s="48"/>
    </row>
    <row r="1520" spans="2:6" x14ac:dyDescent="0.25">
      <c r="B1520" s="7">
        <f t="shared" si="95"/>
        <v>44981</v>
      </c>
      <c r="C1520" s="9" t="b">
        <f t="shared" si="92"/>
        <v>0</v>
      </c>
      <c r="D1520" s="9" t="b">
        <f t="shared" si="93"/>
        <v>0</v>
      </c>
      <c r="E1520" s="7">
        <f t="shared" si="94"/>
        <v>44981</v>
      </c>
      <c r="F1520" s="48"/>
    </row>
    <row r="1521" spans="2:6" x14ac:dyDescent="0.25">
      <c r="B1521" s="7">
        <f t="shared" si="95"/>
        <v>44982</v>
      </c>
      <c r="C1521" s="9" t="b">
        <f t="shared" si="92"/>
        <v>1</v>
      </c>
      <c r="D1521" s="9" t="b">
        <f t="shared" si="93"/>
        <v>0</v>
      </c>
      <c r="E1521" s="7" t="b">
        <f t="shared" si="94"/>
        <v>0</v>
      </c>
      <c r="F1521" s="48"/>
    </row>
    <row r="1522" spans="2:6" x14ac:dyDescent="0.25">
      <c r="B1522" s="7">
        <f t="shared" si="95"/>
        <v>44983</v>
      </c>
      <c r="C1522" s="9" t="b">
        <f t="shared" si="92"/>
        <v>1</v>
      </c>
      <c r="D1522" s="9" t="b">
        <f t="shared" si="93"/>
        <v>0</v>
      </c>
      <c r="E1522" s="7" t="b">
        <f t="shared" si="94"/>
        <v>0</v>
      </c>
      <c r="F1522" s="48"/>
    </row>
    <row r="1523" spans="2:6" x14ac:dyDescent="0.25">
      <c r="B1523" s="7">
        <f t="shared" si="95"/>
        <v>44984</v>
      </c>
      <c r="C1523" s="9" t="b">
        <f t="shared" si="92"/>
        <v>0</v>
      </c>
      <c r="D1523" s="9" t="b">
        <f t="shared" si="93"/>
        <v>0</v>
      </c>
      <c r="E1523" s="7">
        <f t="shared" si="94"/>
        <v>44984</v>
      </c>
      <c r="F1523" s="48"/>
    </row>
    <row r="1524" spans="2:6" x14ac:dyDescent="0.25">
      <c r="B1524" s="7">
        <f t="shared" si="95"/>
        <v>44985</v>
      </c>
      <c r="C1524" s="9" t="b">
        <f t="shared" si="92"/>
        <v>0</v>
      </c>
      <c r="D1524" s="9" t="b">
        <f t="shared" si="93"/>
        <v>0</v>
      </c>
      <c r="E1524" s="7">
        <f t="shared" si="94"/>
        <v>44985</v>
      </c>
      <c r="F1524" s="48"/>
    </row>
    <row r="1525" spans="2:6" x14ac:dyDescent="0.25">
      <c r="B1525" s="7">
        <f t="shared" si="95"/>
        <v>44986</v>
      </c>
      <c r="C1525" s="9" t="b">
        <f t="shared" si="92"/>
        <v>0</v>
      </c>
      <c r="D1525" s="9" t="b">
        <f t="shared" si="93"/>
        <v>0</v>
      </c>
      <c r="E1525" s="7">
        <f t="shared" si="94"/>
        <v>44986</v>
      </c>
      <c r="F1525" s="48"/>
    </row>
    <row r="1526" spans="2:6" x14ac:dyDescent="0.25">
      <c r="B1526" s="7">
        <f t="shared" si="95"/>
        <v>44987</v>
      </c>
      <c r="C1526" s="9" t="b">
        <f t="shared" si="92"/>
        <v>0</v>
      </c>
      <c r="D1526" s="9" t="b">
        <f t="shared" si="93"/>
        <v>0</v>
      </c>
      <c r="E1526" s="7">
        <f t="shared" si="94"/>
        <v>44987</v>
      </c>
      <c r="F1526" s="48"/>
    </row>
    <row r="1527" spans="2:6" x14ac:dyDescent="0.25">
      <c r="B1527" s="7">
        <f t="shared" si="95"/>
        <v>44988</v>
      </c>
      <c r="C1527" s="9" t="b">
        <f t="shared" si="92"/>
        <v>0</v>
      </c>
      <c r="D1527" s="9" t="b">
        <f t="shared" si="93"/>
        <v>0</v>
      </c>
      <c r="E1527" s="7">
        <f t="shared" si="94"/>
        <v>44988</v>
      </c>
      <c r="F1527" s="48"/>
    </row>
    <row r="1528" spans="2:6" x14ac:dyDescent="0.25">
      <c r="B1528" s="7">
        <f t="shared" si="95"/>
        <v>44989</v>
      </c>
      <c r="C1528" s="9" t="b">
        <f t="shared" si="92"/>
        <v>1</v>
      </c>
      <c r="D1528" s="9" t="b">
        <f t="shared" si="93"/>
        <v>0</v>
      </c>
      <c r="E1528" s="7" t="b">
        <f t="shared" si="94"/>
        <v>0</v>
      </c>
      <c r="F1528" s="48"/>
    </row>
    <row r="1529" spans="2:6" x14ac:dyDescent="0.25">
      <c r="B1529" s="7">
        <f t="shared" si="95"/>
        <v>44990</v>
      </c>
      <c r="C1529" s="9" t="b">
        <f t="shared" si="92"/>
        <v>1</v>
      </c>
      <c r="D1529" s="9" t="b">
        <f t="shared" si="93"/>
        <v>0</v>
      </c>
      <c r="E1529" s="7" t="b">
        <f t="shared" si="94"/>
        <v>0</v>
      </c>
      <c r="F1529" s="48"/>
    </row>
    <row r="1530" spans="2:6" x14ac:dyDescent="0.25">
      <c r="B1530" s="7">
        <f t="shared" si="95"/>
        <v>44991</v>
      </c>
      <c r="C1530" s="9" t="b">
        <f t="shared" si="92"/>
        <v>0</v>
      </c>
      <c r="D1530" s="9" t="b">
        <f t="shared" si="93"/>
        <v>0</v>
      </c>
      <c r="E1530" s="7">
        <f t="shared" si="94"/>
        <v>44991</v>
      </c>
      <c r="F1530" s="48"/>
    </row>
    <row r="1531" spans="2:6" x14ac:dyDescent="0.25">
      <c r="B1531" s="7">
        <f t="shared" si="95"/>
        <v>44992</v>
      </c>
      <c r="C1531" s="9" t="b">
        <f t="shared" si="92"/>
        <v>0</v>
      </c>
      <c r="D1531" s="9" t="b">
        <f t="shared" si="93"/>
        <v>0</v>
      </c>
      <c r="E1531" s="7">
        <f t="shared" si="94"/>
        <v>44992</v>
      </c>
      <c r="F1531" s="48"/>
    </row>
    <row r="1532" spans="2:6" x14ac:dyDescent="0.25">
      <c r="B1532" s="7">
        <f t="shared" si="95"/>
        <v>44993</v>
      </c>
      <c r="C1532" s="9" t="b">
        <f t="shared" si="92"/>
        <v>0</v>
      </c>
      <c r="D1532" s="9" t="b">
        <f t="shared" si="93"/>
        <v>0</v>
      </c>
      <c r="E1532" s="7">
        <f t="shared" si="94"/>
        <v>44993</v>
      </c>
      <c r="F1532" s="48"/>
    </row>
    <row r="1533" spans="2:6" x14ac:dyDescent="0.25">
      <c r="B1533" s="7">
        <f t="shared" si="95"/>
        <v>44994</v>
      </c>
      <c r="C1533" s="9" t="b">
        <f t="shared" si="92"/>
        <v>0</v>
      </c>
      <c r="D1533" s="9" t="b">
        <f t="shared" si="93"/>
        <v>0</v>
      </c>
      <c r="E1533" s="7">
        <f t="shared" si="94"/>
        <v>44994</v>
      </c>
      <c r="F1533" s="48"/>
    </row>
    <row r="1534" spans="2:6" x14ac:dyDescent="0.25">
      <c r="B1534" s="7">
        <f t="shared" si="95"/>
        <v>44995</v>
      </c>
      <c r="C1534" s="9" t="b">
        <f t="shared" si="92"/>
        <v>0</v>
      </c>
      <c r="D1534" s="9" t="b">
        <f t="shared" si="93"/>
        <v>0</v>
      </c>
      <c r="E1534" s="7">
        <f t="shared" si="94"/>
        <v>44995</v>
      </c>
      <c r="F1534" s="48"/>
    </row>
    <row r="1535" spans="2:6" x14ac:dyDescent="0.25">
      <c r="B1535" s="7">
        <f t="shared" si="95"/>
        <v>44996</v>
      </c>
      <c r="C1535" s="9" t="b">
        <f t="shared" si="92"/>
        <v>1</v>
      </c>
      <c r="D1535" s="9" t="b">
        <f t="shared" si="93"/>
        <v>0</v>
      </c>
      <c r="E1535" s="7" t="b">
        <f t="shared" si="94"/>
        <v>0</v>
      </c>
      <c r="F1535" s="48"/>
    </row>
    <row r="1536" spans="2:6" x14ac:dyDescent="0.25">
      <c r="B1536" s="7">
        <f t="shared" si="95"/>
        <v>44997</v>
      </c>
      <c r="C1536" s="9" t="b">
        <f t="shared" si="92"/>
        <v>1</v>
      </c>
      <c r="D1536" s="9" t="b">
        <f t="shared" si="93"/>
        <v>0</v>
      </c>
      <c r="E1536" s="7" t="b">
        <f t="shared" si="94"/>
        <v>0</v>
      </c>
      <c r="F1536" s="48"/>
    </row>
    <row r="1537" spans="2:6" x14ac:dyDescent="0.25">
      <c r="B1537" s="7">
        <f t="shared" si="95"/>
        <v>44998</v>
      </c>
      <c r="C1537" s="9" t="b">
        <f t="shared" si="92"/>
        <v>0</v>
      </c>
      <c r="D1537" s="9" t="b">
        <f t="shared" si="93"/>
        <v>0</v>
      </c>
      <c r="E1537" s="7">
        <f t="shared" si="94"/>
        <v>44998</v>
      </c>
      <c r="F1537" s="48"/>
    </row>
    <row r="1538" spans="2:6" x14ac:dyDescent="0.25">
      <c r="B1538" s="7">
        <f t="shared" si="95"/>
        <v>44999</v>
      </c>
      <c r="C1538" s="9" t="b">
        <f t="shared" si="92"/>
        <v>0</v>
      </c>
      <c r="D1538" s="9" t="b">
        <f t="shared" si="93"/>
        <v>0</v>
      </c>
      <c r="E1538" s="7">
        <f t="shared" si="94"/>
        <v>44999</v>
      </c>
      <c r="F1538" s="48"/>
    </row>
    <row r="1539" spans="2:6" x14ac:dyDescent="0.25">
      <c r="B1539" s="7">
        <f t="shared" si="95"/>
        <v>45000</v>
      </c>
      <c r="C1539" s="9" t="b">
        <f t="shared" si="92"/>
        <v>0</v>
      </c>
      <c r="D1539" s="9" t="b">
        <f t="shared" si="93"/>
        <v>0</v>
      </c>
      <c r="E1539" s="7">
        <f t="shared" si="94"/>
        <v>45000</v>
      </c>
      <c r="F1539" s="48"/>
    </row>
    <row r="1540" spans="2:6" x14ac:dyDescent="0.25">
      <c r="B1540" s="7">
        <f t="shared" si="95"/>
        <v>45001</v>
      </c>
      <c r="C1540" s="9" t="b">
        <f t="shared" si="92"/>
        <v>0</v>
      </c>
      <c r="D1540" s="9" t="b">
        <f t="shared" si="93"/>
        <v>0</v>
      </c>
      <c r="E1540" s="7">
        <f t="shared" si="94"/>
        <v>45001</v>
      </c>
      <c r="F1540" s="48"/>
    </row>
    <row r="1541" spans="2:6" x14ac:dyDescent="0.25">
      <c r="B1541" s="7">
        <f t="shared" si="95"/>
        <v>45002</v>
      </c>
      <c r="C1541" s="9" t="b">
        <f t="shared" ref="C1541:C1604" si="96">IF(WEEKDAY(B1541,2)&gt;5,TRUE,FALSE)</f>
        <v>0</v>
      </c>
      <c r="D1541" s="9" t="b">
        <f t="shared" ref="D1541:D1604" si="97">IF(TYPE(VLOOKUP(B1541,Holiday_Dates,1,0))&lt;&gt;1,FALSE,TRUE)</f>
        <v>0</v>
      </c>
      <c r="E1541" s="7">
        <f t="shared" ref="E1541:E1604" si="98">IF(OR(C1541,D1541),FALSE,B1541)</f>
        <v>45002</v>
      </c>
      <c r="F1541" s="48"/>
    </row>
    <row r="1542" spans="2:6" x14ac:dyDescent="0.25">
      <c r="B1542" s="7">
        <f t="shared" ref="B1542:B1605" si="99">B1541+1</f>
        <v>45003</v>
      </c>
      <c r="C1542" s="9" t="b">
        <f t="shared" si="96"/>
        <v>1</v>
      </c>
      <c r="D1542" s="9" t="b">
        <f t="shared" si="97"/>
        <v>0</v>
      </c>
      <c r="E1542" s="7" t="b">
        <f t="shared" si="98"/>
        <v>0</v>
      </c>
      <c r="F1542" s="48"/>
    </row>
    <row r="1543" spans="2:6" x14ac:dyDescent="0.25">
      <c r="B1543" s="7">
        <f t="shared" si="99"/>
        <v>45004</v>
      </c>
      <c r="C1543" s="9" t="b">
        <f t="shared" si="96"/>
        <v>1</v>
      </c>
      <c r="D1543" s="9" t="b">
        <f t="shared" si="97"/>
        <v>0</v>
      </c>
      <c r="E1543" s="7" t="b">
        <f t="shared" si="98"/>
        <v>0</v>
      </c>
      <c r="F1543" s="48"/>
    </row>
    <row r="1544" spans="2:6" x14ac:dyDescent="0.25">
      <c r="B1544" s="7">
        <f t="shared" si="99"/>
        <v>45005</v>
      </c>
      <c r="C1544" s="9" t="b">
        <f t="shared" si="96"/>
        <v>0</v>
      </c>
      <c r="D1544" s="9" t="b">
        <f t="shared" si="97"/>
        <v>0</v>
      </c>
      <c r="E1544" s="7">
        <f t="shared" si="98"/>
        <v>45005</v>
      </c>
      <c r="F1544" s="48"/>
    </row>
    <row r="1545" spans="2:6" x14ac:dyDescent="0.25">
      <c r="B1545" s="7">
        <f t="shared" si="99"/>
        <v>45006</v>
      </c>
      <c r="C1545" s="9" t="b">
        <f t="shared" si="96"/>
        <v>0</v>
      </c>
      <c r="D1545" s="9" t="b">
        <f t="shared" si="97"/>
        <v>0</v>
      </c>
      <c r="E1545" s="7">
        <f t="shared" si="98"/>
        <v>45006</v>
      </c>
      <c r="F1545" s="48"/>
    </row>
    <row r="1546" spans="2:6" x14ac:dyDescent="0.25">
      <c r="B1546" s="7">
        <f t="shared" si="99"/>
        <v>45007</v>
      </c>
      <c r="C1546" s="9" t="b">
        <f t="shared" si="96"/>
        <v>0</v>
      </c>
      <c r="D1546" s="9" t="b">
        <f t="shared" si="97"/>
        <v>0</v>
      </c>
      <c r="E1546" s="7">
        <f t="shared" si="98"/>
        <v>45007</v>
      </c>
      <c r="F1546" s="48"/>
    </row>
    <row r="1547" spans="2:6" x14ac:dyDescent="0.25">
      <c r="B1547" s="7">
        <f t="shared" si="99"/>
        <v>45008</v>
      </c>
      <c r="C1547" s="9" t="b">
        <f t="shared" si="96"/>
        <v>0</v>
      </c>
      <c r="D1547" s="9" t="b">
        <f t="shared" si="97"/>
        <v>0</v>
      </c>
      <c r="E1547" s="7">
        <f t="shared" si="98"/>
        <v>45008</v>
      </c>
      <c r="F1547" s="48"/>
    </row>
    <row r="1548" spans="2:6" x14ac:dyDescent="0.25">
      <c r="B1548" s="7">
        <f t="shared" si="99"/>
        <v>45009</v>
      </c>
      <c r="C1548" s="9" t="b">
        <f t="shared" si="96"/>
        <v>0</v>
      </c>
      <c r="D1548" s="9" t="b">
        <f t="shared" si="97"/>
        <v>0</v>
      </c>
      <c r="E1548" s="7">
        <f t="shared" si="98"/>
        <v>45009</v>
      </c>
      <c r="F1548" s="48"/>
    </row>
    <row r="1549" spans="2:6" x14ac:dyDescent="0.25">
      <c r="B1549" s="7">
        <f t="shared" si="99"/>
        <v>45010</v>
      </c>
      <c r="C1549" s="9" t="b">
        <f t="shared" si="96"/>
        <v>1</v>
      </c>
      <c r="D1549" s="9" t="b">
        <f t="shared" si="97"/>
        <v>0</v>
      </c>
      <c r="E1549" s="7" t="b">
        <f t="shared" si="98"/>
        <v>0</v>
      </c>
      <c r="F1549" s="48"/>
    </row>
    <row r="1550" spans="2:6" x14ac:dyDescent="0.25">
      <c r="B1550" s="7">
        <f t="shared" si="99"/>
        <v>45011</v>
      </c>
      <c r="C1550" s="9" t="b">
        <f t="shared" si="96"/>
        <v>1</v>
      </c>
      <c r="D1550" s="9" t="b">
        <f t="shared" si="97"/>
        <v>0</v>
      </c>
      <c r="E1550" s="7" t="b">
        <f t="shared" si="98"/>
        <v>0</v>
      </c>
      <c r="F1550" s="48"/>
    </row>
    <row r="1551" spans="2:6" x14ac:dyDescent="0.25">
      <c r="B1551" s="7">
        <f t="shared" si="99"/>
        <v>45012</v>
      </c>
      <c r="C1551" s="9" t="b">
        <f t="shared" si="96"/>
        <v>0</v>
      </c>
      <c r="D1551" s="9" t="b">
        <f t="shared" si="97"/>
        <v>0</v>
      </c>
      <c r="E1551" s="7">
        <f t="shared" si="98"/>
        <v>45012</v>
      </c>
      <c r="F1551" s="48"/>
    </row>
    <row r="1552" spans="2:6" x14ac:dyDescent="0.25">
      <c r="B1552" s="7">
        <f t="shared" si="99"/>
        <v>45013</v>
      </c>
      <c r="C1552" s="9" t="b">
        <f t="shared" si="96"/>
        <v>0</v>
      </c>
      <c r="D1552" s="9" t="b">
        <f t="shared" si="97"/>
        <v>0</v>
      </c>
      <c r="E1552" s="7">
        <f t="shared" si="98"/>
        <v>45013</v>
      </c>
      <c r="F1552" s="48"/>
    </row>
    <row r="1553" spans="2:6" x14ac:dyDescent="0.25">
      <c r="B1553" s="7">
        <f t="shared" si="99"/>
        <v>45014</v>
      </c>
      <c r="C1553" s="9" t="b">
        <f t="shared" si="96"/>
        <v>0</v>
      </c>
      <c r="D1553" s="9" t="b">
        <f t="shared" si="97"/>
        <v>0</v>
      </c>
      <c r="E1553" s="7">
        <f t="shared" si="98"/>
        <v>45014</v>
      </c>
      <c r="F1553" s="48"/>
    </row>
    <row r="1554" spans="2:6" x14ac:dyDescent="0.25">
      <c r="B1554" s="7">
        <f t="shared" si="99"/>
        <v>45015</v>
      </c>
      <c r="C1554" s="9" t="b">
        <f t="shared" si="96"/>
        <v>0</v>
      </c>
      <c r="D1554" s="9" t="b">
        <f t="shared" si="97"/>
        <v>0</v>
      </c>
      <c r="E1554" s="7">
        <f t="shared" si="98"/>
        <v>45015</v>
      </c>
      <c r="F1554" s="48"/>
    </row>
    <row r="1555" spans="2:6" x14ac:dyDescent="0.25">
      <c r="B1555" s="7">
        <f t="shared" si="99"/>
        <v>45016</v>
      </c>
      <c r="C1555" s="9" t="b">
        <f t="shared" si="96"/>
        <v>0</v>
      </c>
      <c r="D1555" s="9" t="b">
        <f t="shared" si="97"/>
        <v>0</v>
      </c>
      <c r="E1555" s="7">
        <f t="shared" si="98"/>
        <v>45016</v>
      </c>
      <c r="F1555" s="48"/>
    </row>
    <row r="1556" spans="2:6" x14ac:dyDescent="0.25">
      <c r="B1556" s="7">
        <f t="shared" si="99"/>
        <v>45017</v>
      </c>
      <c r="C1556" s="9" t="b">
        <f t="shared" si="96"/>
        <v>1</v>
      </c>
      <c r="D1556" s="9" t="b">
        <f t="shared" si="97"/>
        <v>0</v>
      </c>
      <c r="E1556" s="7" t="b">
        <f t="shared" si="98"/>
        <v>0</v>
      </c>
      <c r="F1556" s="48"/>
    </row>
    <row r="1557" spans="2:6" x14ac:dyDescent="0.25">
      <c r="B1557" s="7">
        <f t="shared" si="99"/>
        <v>45018</v>
      </c>
      <c r="C1557" s="9" t="b">
        <f t="shared" si="96"/>
        <v>1</v>
      </c>
      <c r="D1557" s="9" t="b">
        <f t="shared" si="97"/>
        <v>0</v>
      </c>
      <c r="E1557" s="7" t="b">
        <f t="shared" si="98"/>
        <v>0</v>
      </c>
      <c r="F1557" s="48"/>
    </row>
    <row r="1558" spans="2:6" x14ac:dyDescent="0.25">
      <c r="B1558" s="7">
        <f t="shared" si="99"/>
        <v>45019</v>
      </c>
      <c r="C1558" s="9" t="b">
        <f t="shared" si="96"/>
        <v>0</v>
      </c>
      <c r="D1558" s="9" t="b">
        <f t="shared" si="97"/>
        <v>0</v>
      </c>
      <c r="E1558" s="7">
        <f t="shared" si="98"/>
        <v>45019</v>
      </c>
      <c r="F1558" s="48"/>
    </row>
    <row r="1559" spans="2:6" x14ac:dyDescent="0.25">
      <c r="B1559" s="7">
        <f t="shared" si="99"/>
        <v>45020</v>
      </c>
      <c r="C1559" s="9" t="b">
        <f t="shared" si="96"/>
        <v>0</v>
      </c>
      <c r="D1559" s="9" t="b">
        <f t="shared" si="97"/>
        <v>0</v>
      </c>
      <c r="E1559" s="7">
        <f t="shared" si="98"/>
        <v>45020</v>
      </c>
      <c r="F1559" s="48"/>
    </row>
    <row r="1560" spans="2:6" x14ac:dyDescent="0.25">
      <c r="B1560" s="7">
        <f t="shared" si="99"/>
        <v>45021</v>
      </c>
      <c r="C1560" s="9" t="b">
        <f t="shared" si="96"/>
        <v>0</v>
      </c>
      <c r="D1560" s="9" t="b">
        <f t="shared" si="97"/>
        <v>0</v>
      </c>
      <c r="E1560" s="7">
        <f t="shared" si="98"/>
        <v>45021</v>
      </c>
      <c r="F1560" s="48"/>
    </row>
    <row r="1561" spans="2:6" x14ac:dyDescent="0.25">
      <c r="B1561" s="7">
        <f t="shared" si="99"/>
        <v>45022</v>
      </c>
      <c r="C1561" s="9" t="b">
        <f t="shared" si="96"/>
        <v>0</v>
      </c>
      <c r="D1561" s="9" t="b">
        <f t="shared" si="97"/>
        <v>0</v>
      </c>
      <c r="E1561" s="7">
        <f t="shared" si="98"/>
        <v>45022</v>
      </c>
      <c r="F1561" s="48"/>
    </row>
    <row r="1562" spans="2:6" x14ac:dyDescent="0.25">
      <c r="B1562" s="7">
        <f t="shared" si="99"/>
        <v>45023</v>
      </c>
      <c r="C1562" s="9" t="b">
        <f t="shared" si="96"/>
        <v>0</v>
      </c>
      <c r="D1562" s="9" t="b">
        <f t="shared" si="97"/>
        <v>1</v>
      </c>
      <c r="E1562" s="7" t="b">
        <f t="shared" si="98"/>
        <v>0</v>
      </c>
      <c r="F1562" s="48"/>
    </row>
    <row r="1563" spans="2:6" x14ac:dyDescent="0.25">
      <c r="B1563" s="7">
        <f t="shared" si="99"/>
        <v>45024</v>
      </c>
      <c r="C1563" s="9" t="b">
        <f t="shared" si="96"/>
        <v>1</v>
      </c>
      <c r="D1563" s="9" t="b">
        <f t="shared" si="97"/>
        <v>0</v>
      </c>
      <c r="E1563" s="7" t="b">
        <f t="shared" si="98"/>
        <v>0</v>
      </c>
      <c r="F1563" s="48"/>
    </row>
    <row r="1564" spans="2:6" x14ac:dyDescent="0.25">
      <c r="B1564" s="7">
        <f t="shared" si="99"/>
        <v>45025</v>
      </c>
      <c r="C1564" s="9" t="b">
        <f t="shared" si="96"/>
        <v>1</v>
      </c>
      <c r="D1564" s="9" t="b">
        <f t="shared" si="97"/>
        <v>0</v>
      </c>
      <c r="E1564" s="7" t="b">
        <f t="shared" si="98"/>
        <v>0</v>
      </c>
      <c r="F1564" s="48"/>
    </row>
    <row r="1565" spans="2:6" x14ac:dyDescent="0.25">
      <c r="B1565" s="7">
        <f t="shared" si="99"/>
        <v>45026</v>
      </c>
      <c r="C1565" s="9" t="b">
        <f t="shared" si="96"/>
        <v>0</v>
      </c>
      <c r="D1565" s="9" t="b">
        <f t="shared" si="97"/>
        <v>1</v>
      </c>
      <c r="E1565" s="7" t="b">
        <f t="shared" si="98"/>
        <v>0</v>
      </c>
      <c r="F1565" s="48"/>
    </row>
    <row r="1566" spans="2:6" x14ac:dyDescent="0.25">
      <c r="B1566" s="7">
        <f t="shared" si="99"/>
        <v>45027</v>
      </c>
      <c r="C1566" s="9" t="b">
        <f t="shared" si="96"/>
        <v>0</v>
      </c>
      <c r="D1566" s="9" t="b">
        <f t="shared" si="97"/>
        <v>0</v>
      </c>
      <c r="E1566" s="7">
        <f t="shared" si="98"/>
        <v>45027</v>
      </c>
      <c r="F1566" s="48"/>
    </row>
    <row r="1567" spans="2:6" x14ac:dyDescent="0.25">
      <c r="B1567" s="7">
        <f t="shared" si="99"/>
        <v>45028</v>
      </c>
      <c r="C1567" s="9" t="b">
        <f t="shared" si="96"/>
        <v>0</v>
      </c>
      <c r="D1567" s="9" t="b">
        <f t="shared" si="97"/>
        <v>0</v>
      </c>
      <c r="E1567" s="7">
        <f t="shared" si="98"/>
        <v>45028</v>
      </c>
      <c r="F1567" s="48"/>
    </row>
    <row r="1568" spans="2:6" x14ac:dyDescent="0.25">
      <c r="B1568" s="7">
        <f t="shared" si="99"/>
        <v>45029</v>
      </c>
      <c r="C1568" s="9" t="b">
        <f t="shared" si="96"/>
        <v>0</v>
      </c>
      <c r="D1568" s="9" t="b">
        <f t="shared" si="97"/>
        <v>0</v>
      </c>
      <c r="E1568" s="7">
        <f t="shared" si="98"/>
        <v>45029</v>
      </c>
      <c r="F1568" s="48"/>
    </row>
    <row r="1569" spans="2:6" x14ac:dyDescent="0.25">
      <c r="B1569" s="7">
        <f t="shared" si="99"/>
        <v>45030</v>
      </c>
      <c r="C1569" s="9" t="b">
        <f t="shared" si="96"/>
        <v>0</v>
      </c>
      <c r="D1569" s="9" t="b">
        <f t="shared" si="97"/>
        <v>0</v>
      </c>
      <c r="E1569" s="7">
        <f t="shared" si="98"/>
        <v>45030</v>
      </c>
      <c r="F1569" s="48"/>
    </row>
    <row r="1570" spans="2:6" x14ac:dyDescent="0.25">
      <c r="B1570" s="7">
        <f t="shared" si="99"/>
        <v>45031</v>
      </c>
      <c r="C1570" s="9" t="b">
        <f t="shared" si="96"/>
        <v>1</v>
      </c>
      <c r="D1570" s="9" t="b">
        <f t="shared" si="97"/>
        <v>0</v>
      </c>
      <c r="E1570" s="7" t="b">
        <f t="shared" si="98"/>
        <v>0</v>
      </c>
      <c r="F1570" s="48"/>
    </row>
    <row r="1571" spans="2:6" x14ac:dyDescent="0.25">
      <c r="B1571" s="7">
        <f t="shared" si="99"/>
        <v>45032</v>
      </c>
      <c r="C1571" s="9" t="b">
        <f t="shared" si="96"/>
        <v>1</v>
      </c>
      <c r="D1571" s="9" t="b">
        <f t="shared" si="97"/>
        <v>0</v>
      </c>
      <c r="E1571" s="7" t="b">
        <f t="shared" si="98"/>
        <v>0</v>
      </c>
      <c r="F1571" s="48"/>
    </row>
    <row r="1572" spans="2:6" x14ac:dyDescent="0.25">
      <c r="B1572" s="7">
        <f t="shared" si="99"/>
        <v>45033</v>
      </c>
      <c r="C1572" s="9" t="b">
        <f t="shared" si="96"/>
        <v>0</v>
      </c>
      <c r="D1572" s="9" t="b">
        <f t="shared" si="97"/>
        <v>0</v>
      </c>
      <c r="E1572" s="7">
        <f t="shared" si="98"/>
        <v>45033</v>
      </c>
      <c r="F1572" s="48"/>
    </row>
    <row r="1573" spans="2:6" x14ac:dyDescent="0.25">
      <c r="B1573" s="7">
        <f t="shared" si="99"/>
        <v>45034</v>
      </c>
      <c r="C1573" s="9" t="b">
        <f t="shared" si="96"/>
        <v>0</v>
      </c>
      <c r="D1573" s="9" t="b">
        <f t="shared" si="97"/>
        <v>0</v>
      </c>
      <c r="E1573" s="7">
        <f t="shared" si="98"/>
        <v>45034</v>
      </c>
      <c r="F1573" s="48"/>
    </row>
    <row r="1574" spans="2:6" x14ac:dyDescent="0.25">
      <c r="B1574" s="7">
        <f t="shared" si="99"/>
        <v>45035</v>
      </c>
      <c r="C1574" s="9" t="b">
        <f t="shared" si="96"/>
        <v>0</v>
      </c>
      <c r="D1574" s="9" t="b">
        <f t="shared" si="97"/>
        <v>0</v>
      </c>
      <c r="E1574" s="7">
        <f t="shared" si="98"/>
        <v>45035</v>
      </c>
      <c r="F1574" s="48"/>
    </row>
    <row r="1575" spans="2:6" x14ac:dyDescent="0.25">
      <c r="B1575" s="7">
        <f t="shared" si="99"/>
        <v>45036</v>
      </c>
      <c r="C1575" s="9" t="b">
        <f t="shared" si="96"/>
        <v>0</v>
      </c>
      <c r="D1575" s="9" t="b">
        <f t="shared" si="97"/>
        <v>0</v>
      </c>
      <c r="E1575" s="7">
        <f t="shared" si="98"/>
        <v>45036</v>
      </c>
      <c r="F1575" s="48"/>
    </row>
    <row r="1576" spans="2:6" x14ac:dyDescent="0.25">
      <c r="B1576" s="7">
        <f t="shared" si="99"/>
        <v>45037</v>
      </c>
      <c r="C1576" s="9" t="b">
        <f t="shared" si="96"/>
        <v>0</v>
      </c>
      <c r="D1576" s="9" t="b">
        <f t="shared" si="97"/>
        <v>0</v>
      </c>
      <c r="E1576" s="7">
        <f t="shared" si="98"/>
        <v>45037</v>
      </c>
      <c r="F1576" s="48"/>
    </row>
    <row r="1577" spans="2:6" x14ac:dyDescent="0.25">
      <c r="B1577" s="7">
        <f t="shared" si="99"/>
        <v>45038</v>
      </c>
      <c r="C1577" s="9" t="b">
        <f t="shared" si="96"/>
        <v>1</v>
      </c>
      <c r="D1577" s="9" t="b">
        <f t="shared" si="97"/>
        <v>0</v>
      </c>
      <c r="E1577" s="7" t="b">
        <f t="shared" si="98"/>
        <v>0</v>
      </c>
      <c r="F1577" s="48"/>
    </row>
    <row r="1578" spans="2:6" x14ac:dyDescent="0.25">
      <c r="B1578" s="7">
        <f t="shared" si="99"/>
        <v>45039</v>
      </c>
      <c r="C1578" s="9" t="b">
        <f t="shared" si="96"/>
        <v>1</v>
      </c>
      <c r="D1578" s="9" t="b">
        <f t="shared" si="97"/>
        <v>0</v>
      </c>
      <c r="E1578" s="7" t="b">
        <f t="shared" si="98"/>
        <v>0</v>
      </c>
      <c r="F1578" s="48"/>
    </row>
    <row r="1579" spans="2:6" x14ac:dyDescent="0.25">
      <c r="B1579" s="7">
        <f t="shared" si="99"/>
        <v>45040</v>
      </c>
      <c r="C1579" s="9" t="b">
        <f t="shared" si="96"/>
        <v>0</v>
      </c>
      <c r="D1579" s="9" t="b">
        <f t="shared" si="97"/>
        <v>0</v>
      </c>
      <c r="E1579" s="7">
        <f t="shared" si="98"/>
        <v>45040</v>
      </c>
      <c r="F1579" s="48"/>
    </row>
    <row r="1580" spans="2:6" x14ac:dyDescent="0.25">
      <c r="B1580" s="7">
        <f t="shared" si="99"/>
        <v>45041</v>
      </c>
      <c r="C1580" s="9" t="b">
        <f t="shared" si="96"/>
        <v>0</v>
      </c>
      <c r="D1580" s="9" t="b">
        <f t="shared" si="97"/>
        <v>0</v>
      </c>
      <c r="E1580" s="7">
        <f t="shared" si="98"/>
        <v>45041</v>
      </c>
      <c r="F1580" s="48"/>
    </row>
    <row r="1581" spans="2:6" x14ac:dyDescent="0.25">
      <c r="B1581" s="7">
        <f t="shared" si="99"/>
        <v>45042</v>
      </c>
      <c r="C1581" s="9" t="b">
        <f t="shared" si="96"/>
        <v>0</v>
      </c>
      <c r="D1581" s="9" t="b">
        <f t="shared" si="97"/>
        <v>0</v>
      </c>
      <c r="E1581" s="7">
        <f t="shared" si="98"/>
        <v>45042</v>
      </c>
      <c r="F1581" s="48"/>
    </row>
    <row r="1582" spans="2:6" x14ac:dyDescent="0.25">
      <c r="B1582" s="7">
        <f t="shared" si="99"/>
        <v>45043</v>
      </c>
      <c r="C1582" s="9" t="b">
        <f t="shared" si="96"/>
        <v>0</v>
      </c>
      <c r="D1582" s="9" t="b">
        <f t="shared" si="97"/>
        <v>0</v>
      </c>
      <c r="E1582" s="7">
        <f t="shared" si="98"/>
        <v>45043</v>
      </c>
      <c r="F1582" s="48"/>
    </row>
    <row r="1583" spans="2:6" x14ac:dyDescent="0.25">
      <c r="B1583" s="7">
        <f t="shared" si="99"/>
        <v>45044</v>
      </c>
      <c r="C1583" s="9" t="b">
        <f t="shared" si="96"/>
        <v>0</v>
      </c>
      <c r="D1583" s="9" t="b">
        <f t="shared" si="97"/>
        <v>0</v>
      </c>
      <c r="E1583" s="7">
        <f t="shared" si="98"/>
        <v>45044</v>
      </c>
      <c r="F1583" s="48"/>
    </row>
    <row r="1584" spans="2:6" x14ac:dyDescent="0.25">
      <c r="B1584" s="7">
        <f t="shared" si="99"/>
        <v>45045</v>
      </c>
      <c r="C1584" s="9" t="b">
        <f t="shared" si="96"/>
        <v>1</v>
      </c>
      <c r="D1584" s="9" t="b">
        <f t="shared" si="97"/>
        <v>0</v>
      </c>
      <c r="E1584" s="7" t="b">
        <f t="shared" si="98"/>
        <v>0</v>
      </c>
      <c r="F1584" s="48"/>
    </row>
    <row r="1585" spans="2:6" x14ac:dyDescent="0.25">
      <c r="B1585" s="7">
        <f t="shared" si="99"/>
        <v>45046</v>
      </c>
      <c r="C1585" s="9" t="b">
        <f t="shared" si="96"/>
        <v>1</v>
      </c>
      <c r="D1585" s="9" t="b">
        <f t="shared" si="97"/>
        <v>0</v>
      </c>
      <c r="E1585" s="7" t="b">
        <f t="shared" si="98"/>
        <v>0</v>
      </c>
      <c r="F1585" s="48"/>
    </row>
    <row r="1586" spans="2:6" x14ac:dyDescent="0.25">
      <c r="B1586" s="7">
        <f t="shared" si="99"/>
        <v>45047</v>
      </c>
      <c r="C1586" s="9" t="b">
        <f t="shared" si="96"/>
        <v>0</v>
      </c>
      <c r="D1586" s="9" t="b">
        <f t="shared" si="97"/>
        <v>1</v>
      </c>
      <c r="E1586" s="7" t="b">
        <f t="shared" si="98"/>
        <v>0</v>
      </c>
      <c r="F1586" s="48"/>
    </row>
    <row r="1587" spans="2:6" x14ac:dyDescent="0.25">
      <c r="B1587" s="7">
        <f t="shared" si="99"/>
        <v>45048</v>
      </c>
      <c r="C1587" s="9" t="b">
        <f t="shared" si="96"/>
        <v>0</v>
      </c>
      <c r="D1587" s="9" t="b">
        <f t="shared" si="97"/>
        <v>0</v>
      </c>
      <c r="E1587" s="7">
        <f t="shared" si="98"/>
        <v>45048</v>
      </c>
      <c r="F1587" s="48"/>
    </row>
    <row r="1588" spans="2:6" x14ac:dyDescent="0.25">
      <c r="B1588" s="7">
        <f t="shared" si="99"/>
        <v>45049</v>
      </c>
      <c r="C1588" s="9" t="b">
        <f t="shared" si="96"/>
        <v>0</v>
      </c>
      <c r="D1588" s="9" t="b">
        <f t="shared" si="97"/>
        <v>0</v>
      </c>
      <c r="E1588" s="7">
        <f t="shared" si="98"/>
        <v>45049</v>
      </c>
      <c r="F1588" s="48"/>
    </row>
    <row r="1589" spans="2:6" x14ac:dyDescent="0.25">
      <c r="B1589" s="7">
        <f t="shared" si="99"/>
        <v>45050</v>
      </c>
      <c r="C1589" s="9" t="b">
        <f t="shared" si="96"/>
        <v>0</v>
      </c>
      <c r="D1589" s="9" t="b">
        <f t="shared" si="97"/>
        <v>0</v>
      </c>
      <c r="E1589" s="7">
        <f t="shared" si="98"/>
        <v>45050</v>
      </c>
      <c r="F1589" s="48"/>
    </row>
    <row r="1590" spans="2:6" x14ac:dyDescent="0.25">
      <c r="B1590" s="7">
        <f t="shared" si="99"/>
        <v>45051</v>
      </c>
      <c r="C1590" s="9" t="b">
        <f t="shared" si="96"/>
        <v>0</v>
      </c>
      <c r="D1590" s="9" t="b">
        <f t="shared" si="97"/>
        <v>0</v>
      </c>
      <c r="E1590" s="7">
        <f t="shared" si="98"/>
        <v>45051</v>
      </c>
      <c r="F1590" s="48"/>
    </row>
    <row r="1591" spans="2:6" x14ac:dyDescent="0.25">
      <c r="B1591" s="7">
        <f t="shared" si="99"/>
        <v>45052</v>
      </c>
      <c r="C1591" s="9" t="b">
        <f t="shared" si="96"/>
        <v>1</v>
      </c>
      <c r="D1591" s="9" t="b">
        <f t="shared" si="97"/>
        <v>0</v>
      </c>
      <c r="E1591" s="7" t="b">
        <f t="shared" si="98"/>
        <v>0</v>
      </c>
      <c r="F1591" s="48"/>
    </row>
    <row r="1592" spans="2:6" x14ac:dyDescent="0.25">
      <c r="B1592" s="7">
        <f t="shared" si="99"/>
        <v>45053</v>
      </c>
      <c r="C1592" s="9" t="b">
        <f t="shared" si="96"/>
        <v>1</v>
      </c>
      <c r="D1592" s="9" t="b">
        <f t="shared" si="97"/>
        <v>0</v>
      </c>
      <c r="E1592" s="7" t="b">
        <f t="shared" si="98"/>
        <v>0</v>
      </c>
      <c r="F1592" s="48"/>
    </row>
    <row r="1593" spans="2:6" x14ac:dyDescent="0.25">
      <c r="B1593" s="7">
        <f t="shared" si="99"/>
        <v>45054</v>
      </c>
      <c r="C1593" s="9" t="b">
        <f t="shared" si="96"/>
        <v>0</v>
      </c>
      <c r="D1593" s="9" t="b">
        <f t="shared" si="97"/>
        <v>0</v>
      </c>
      <c r="E1593" s="7">
        <f t="shared" si="98"/>
        <v>45054</v>
      </c>
      <c r="F1593" s="48"/>
    </row>
    <row r="1594" spans="2:6" x14ac:dyDescent="0.25">
      <c r="B1594" s="7">
        <f t="shared" si="99"/>
        <v>45055</v>
      </c>
      <c r="C1594" s="9" t="b">
        <f t="shared" si="96"/>
        <v>0</v>
      </c>
      <c r="D1594" s="9" t="b">
        <f t="shared" si="97"/>
        <v>0</v>
      </c>
      <c r="E1594" s="7">
        <f t="shared" si="98"/>
        <v>45055</v>
      </c>
      <c r="F1594" s="48"/>
    </row>
    <row r="1595" spans="2:6" x14ac:dyDescent="0.25">
      <c r="B1595" s="7">
        <f t="shared" si="99"/>
        <v>45056</v>
      </c>
      <c r="C1595" s="9" t="b">
        <f t="shared" si="96"/>
        <v>0</v>
      </c>
      <c r="D1595" s="9" t="b">
        <f t="shared" si="97"/>
        <v>0</v>
      </c>
      <c r="E1595" s="7">
        <f t="shared" si="98"/>
        <v>45056</v>
      </c>
      <c r="F1595" s="48"/>
    </row>
    <row r="1596" spans="2:6" x14ac:dyDescent="0.25">
      <c r="B1596" s="7">
        <f t="shared" si="99"/>
        <v>45057</v>
      </c>
      <c r="C1596" s="9" t="b">
        <f t="shared" si="96"/>
        <v>0</v>
      </c>
      <c r="D1596" s="9" t="b">
        <f t="shared" si="97"/>
        <v>0</v>
      </c>
      <c r="E1596" s="7">
        <f t="shared" si="98"/>
        <v>45057</v>
      </c>
      <c r="F1596" s="48"/>
    </row>
    <row r="1597" spans="2:6" x14ac:dyDescent="0.25">
      <c r="B1597" s="7">
        <f t="shared" si="99"/>
        <v>45058</v>
      </c>
      <c r="C1597" s="9" t="b">
        <f t="shared" si="96"/>
        <v>0</v>
      </c>
      <c r="D1597" s="9" t="b">
        <f t="shared" si="97"/>
        <v>0</v>
      </c>
      <c r="E1597" s="7">
        <f t="shared" si="98"/>
        <v>45058</v>
      </c>
      <c r="F1597" s="48"/>
    </row>
    <row r="1598" spans="2:6" x14ac:dyDescent="0.25">
      <c r="B1598" s="7">
        <f t="shared" si="99"/>
        <v>45059</v>
      </c>
      <c r="C1598" s="9" t="b">
        <f t="shared" si="96"/>
        <v>1</v>
      </c>
      <c r="D1598" s="9" t="b">
        <f t="shared" si="97"/>
        <v>0</v>
      </c>
      <c r="E1598" s="7" t="b">
        <f t="shared" si="98"/>
        <v>0</v>
      </c>
      <c r="F1598" s="48"/>
    </row>
    <row r="1599" spans="2:6" x14ac:dyDescent="0.25">
      <c r="B1599" s="7">
        <f t="shared" si="99"/>
        <v>45060</v>
      </c>
      <c r="C1599" s="9" t="b">
        <f t="shared" si="96"/>
        <v>1</v>
      </c>
      <c r="D1599" s="9" t="b">
        <f t="shared" si="97"/>
        <v>0</v>
      </c>
      <c r="E1599" s="7" t="b">
        <f t="shared" si="98"/>
        <v>0</v>
      </c>
      <c r="F1599" s="48"/>
    </row>
    <row r="1600" spans="2:6" x14ac:dyDescent="0.25">
      <c r="B1600" s="7">
        <f t="shared" si="99"/>
        <v>45061</v>
      </c>
      <c r="C1600" s="9" t="b">
        <f t="shared" si="96"/>
        <v>0</v>
      </c>
      <c r="D1600" s="9" t="b">
        <f t="shared" si="97"/>
        <v>0</v>
      </c>
      <c r="E1600" s="7">
        <f t="shared" si="98"/>
        <v>45061</v>
      </c>
      <c r="F1600" s="48"/>
    </row>
    <row r="1601" spans="2:6" x14ac:dyDescent="0.25">
      <c r="B1601" s="7">
        <f t="shared" si="99"/>
        <v>45062</v>
      </c>
      <c r="C1601" s="9" t="b">
        <f t="shared" si="96"/>
        <v>0</v>
      </c>
      <c r="D1601" s="9" t="b">
        <f t="shared" si="97"/>
        <v>0</v>
      </c>
      <c r="E1601" s="7">
        <f t="shared" si="98"/>
        <v>45062</v>
      </c>
      <c r="F1601" s="48"/>
    </row>
    <row r="1602" spans="2:6" x14ac:dyDescent="0.25">
      <c r="B1602" s="7">
        <f t="shared" si="99"/>
        <v>45063</v>
      </c>
      <c r="C1602" s="9" t="b">
        <f t="shared" si="96"/>
        <v>0</v>
      </c>
      <c r="D1602" s="9" t="b">
        <f t="shared" si="97"/>
        <v>0</v>
      </c>
      <c r="E1602" s="7">
        <f t="shared" si="98"/>
        <v>45063</v>
      </c>
      <c r="F1602" s="48"/>
    </row>
    <row r="1603" spans="2:6" x14ac:dyDescent="0.25">
      <c r="B1603" s="7">
        <f t="shared" si="99"/>
        <v>45064</v>
      </c>
      <c r="C1603" s="9" t="b">
        <f t="shared" si="96"/>
        <v>0</v>
      </c>
      <c r="D1603" s="9" t="b">
        <f t="shared" si="97"/>
        <v>0</v>
      </c>
      <c r="E1603" s="7">
        <f t="shared" si="98"/>
        <v>45064</v>
      </c>
      <c r="F1603" s="48"/>
    </row>
    <row r="1604" spans="2:6" x14ac:dyDescent="0.25">
      <c r="B1604" s="7">
        <f t="shared" si="99"/>
        <v>45065</v>
      </c>
      <c r="C1604" s="9" t="b">
        <f t="shared" si="96"/>
        <v>0</v>
      </c>
      <c r="D1604" s="9" t="b">
        <f t="shared" si="97"/>
        <v>0</v>
      </c>
      <c r="E1604" s="7">
        <f t="shared" si="98"/>
        <v>45065</v>
      </c>
      <c r="F1604" s="48"/>
    </row>
    <row r="1605" spans="2:6" x14ac:dyDescent="0.25">
      <c r="B1605" s="7">
        <f t="shared" si="99"/>
        <v>45066</v>
      </c>
      <c r="C1605" s="9" t="b">
        <f t="shared" ref="C1605:C1668" si="100">IF(WEEKDAY(B1605,2)&gt;5,TRUE,FALSE)</f>
        <v>1</v>
      </c>
      <c r="D1605" s="9" t="b">
        <f t="shared" ref="D1605:D1668" si="101">IF(TYPE(VLOOKUP(B1605,Holiday_Dates,1,0))&lt;&gt;1,FALSE,TRUE)</f>
        <v>0</v>
      </c>
      <c r="E1605" s="7" t="b">
        <f t="shared" ref="E1605:E1668" si="102">IF(OR(C1605,D1605),FALSE,B1605)</f>
        <v>0</v>
      </c>
      <c r="F1605" s="48"/>
    </row>
    <row r="1606" spans="2:6" x14ac:dyDescent="0.25">
      <c r="B1606" s="7">
        <f t="shared" ref="B1606:B1669" si="103">B1605+1</f>
        <v>45067</v>
      </c>
      <c r="C1606" s="9" t="b">
        <f t="shared" si="100"/>
        <v>1</v>
      </c>
      <c r="D1606" s="9" t="b">
        <f t="shared" si="101"/>
        <v>0</v>
      </c>
      <c r="E1606" s="7" t="b">
        <f t="shared" si="102"/>
        <v>0</v>
      </c>
      <c r="F1606" s="48"/>
    </row>
    <row r="1607" spans="2:6" x14ac:dyDescent="0.25">
      <c r="B1607" s="7">
        <f t="shared" si="103"/>
        <v>45068</v>
      </c>
      <c r="C1607" s="9" t="b">
        <f t="shared" si="100"/>
        <v>0</v>
      </c>
      <c r="D1607" s="9" t="b">
        <f t="shared" si="101"/>
        <v>0</v>
      </c>
      <c r="E1607" s="7">
        <f t="shared" si="102"/>
        <v>45068</v>
      </c>
      <c r="F1607" s="48"/>
    </row>
    <row r="1608" spans="2:6" x14ac:dyDescent="0.25">
      <c r="B1608" s="7">
        <f t="shared" si="103"/>
        <v>45069</v>
      </c>
      <c r="C1608" s="9" t="b">
        <f t="shared" si="100"/>
        <v>0</v>
      </c>
      <c r="D1608" s="9" t="b">
        <f t="shared" si="101"/>
        <v>0</v>
      </c>
      <c r="E1608" s="7">
        <f t="shared" si="102"/>
        <v>45069</v>
      </c>
      <c r="F1608" s="48"/>
    </row>
    <row r="1609" spans="2:6" x14ac:dyDescent="0.25">
      <c r="B1609" s="7">
        <f t="shared" si="103"/>
        <v>45070</v>
      </c>
      <c r="C1609" s="9" t="b">
        <f t="shared" si="100"/>
        <v>0</v>
      </c>
      <c r="D1609" s="9" t="b">
        <f t="shared" si="101"/>
        <v>0</v>
      </c>
      <c r="E1609" s="7">
        <f t="shared" si="102"/>
        <v>45070</v>
      </c>
      <c r="F1609" s="48"/>
    </row>
    <row r="1610" spans="2:6" x14ac:dyDescent="0.25">
      <c r="B1610" s="7">
        <f t="shared" si="103"/>
        <v>45071</v>
      </c>
      <c r="C1610" s="9" t="b">
        <f t="shared" si="100"/>
        <v>0</v>
      </c>
      <c r="D1610" s="9" t="b">
        <f t="shared" si="101"/>
        <v>0</v>
      </c>
      <c r="E1610" s="7">
        <f t="shared" si="102"/>
        <v>45071</v>
      </c>
      <c r="F1610" s="48"/>
    </row>
    <row r="1611" spans="2:6" x14ac:dyDescent="0.25">
      <c r="B1611" s="7">
        <f t="shared" si="103"/>
        <v>45072</v>
      </c>
      <c r="C1611" s="9" t="b">
        <f t="shared" si="100"/>
        <v>0</v>
      </c>
      <c r="D1611" s="9" t="b">
        <f t="shared" si="101"/>
        <v>0</v>
      </c>
      <c r="E1611" s="7">
        <f t="shared" si="102"/>
        <v>45072</v>
      </c>
      <c r="F1611" s="48"/>
    </row>
    <row r="1612" spans="2:6" x14ac:dyDescent="0.25">
      <c r="B1612" s="7">
        <f t="shared" si="103"/>
        <v>45073</v>
      </c>
      <c r="C1612" s="9" t="b">
        <f t="shared" si="100"/>
        <v>1</v>
      </c>
      <c r="D1612" s="9" t="b">
        <f t="shared" si="101"/>
        <v>0</v>
      </c>
      <c r="E1612" s="7" t="b">
        <f t="shared" si="102"/>
        <v>0</v>
      </c>
      <c r="F1612" s="48"/>
    </row>
    <row r="1613" spans="2:6" x14ac:dyDescent="0.25">
      <c r="B1613" s="7">
        <f t="shared" si="103"/>
        <v>45074</v>
      </c>
      <c r="C1613" s="9" t="b">
        <f t="shared" si="100"/>
        <v>1</v>
      </c>
      <c r="D1613" s="9" t="b">
        <f t="shared" si="101"/>
        <v>0</v>
      </c>
      <c r="E1613" s="7" t="b">
        <f t="shared" si="102"/>
        <v>0</v>
      </c>
      <c r="F1613" s="48"/>
    </row>
    <row r="1614" spans="2:6" x14ac:dyDescent="0.25">
      <c r="B1614" s="7">
        <f t="shared" si="103"/>
        <v>45075</v>
      </c>
      <c r="C1614" s="9" t="b">
        <f t="shared" si="100"/>
        <v>0</v>
      </c>
      <c r="D1614" s="9" t="b">
        <f t="shared" si="101"/>
        <v>0</v>
      </c>
      <c r="E1614" s="7">
        <f t="shared" si="102"/>
        <v>45075</v>
      </c>
      <c r="F1614" s="48"/>
    </row>
    <row r="1615" spans="2:6" x14ac:dyDescent="0.25">
      <c r="B1615" s="7">
        <f t="shared" si="103"/>
        <v>45076</v>
      </c>
      <c r="C1615" s="9" t="b">
        <f t="shared" si="100"/>
        <v>0</v>
      </c>
      <c r="D1615" s="9" t="b">
        <f t="shared" si="101"/>
        <v>0</v>
      </c>
      <c r="E1615" s="7">
        <f t="shared" si="102"/>
        <v>45076</v>
      </c>
      <c r="F1615" s="48"/>
    </row>
    <row r="1616" spans="2:6" x14ac:dyDescent="0.25">
      <c r="B1616" s="7">
        <f t="shared" si="103"/>
        <v>45077</v>
      </c>
      <c r="C1616" s="9" t="b">
        <f t="shared" si="100"/>
        <v>0</v>
      </c>
      <c r="D1616" s="9" t="b">
        <f t="shared" si="101"/>
        <v>0</v>
      </c>
      <c r="E1616" s="7">
        <f t="shared" si="102"/>
        <v>45077</v>
      </c>
      <c r="F1616" s="48"/>
    </row>
    <row r="1617" spans="2:6" x14ac:dyDescent="0.25">
      <c r="B1617" s="7">
        <f t="shared" si="103"/>
        <v>45078</v>
      </c>
      <c r="C1617" s="9" t="b">
        <f t="shared" si="100"/>
        <v>0</v>
      </c>
      <c r="D1617" s="9" t="b">
        <f t="shared" si="101"/>
        <v>0</v>
      </c>
      <c r="E1617" s="7">
        <f t="shared" si="102"/>
        <v>45078</v>
      </c>
      <c r="F1617" s="48"/>
    </row>
    <row r="1618" spans="2:6" x14ac:dyDescent="0.25">
      <c r="B1618" s="7">
        <f t="shared" si="103"/>
        <v>45079</v>
      </c>
      <c r="C1618" s="9" t="b">
        <f t="shared" si="100"/>
        <v>0</v>
      </c>
      <c r="D1618" s="9" t="b">
        <f t="shared" si="101"/>
        <v>0</v>
      </c>
      <c r="E1618" s="7">
        <f t="shared" si="102"/>
        <v>45079</v>
      </c>
      <c r="F1618" s="48"/>
    </row>
    <row r="1619" spans="2:6" x14ac:dyDescent="0.25">
      <c r="B1619" s="7">
        <f t="shared" si="103"/>
        <v>45080</v>
      </c>
      <c r="C1619" s="9" t="b">
        <f t="shared" si="100"/>
        <v>1</v>
      </c>
      <c r="D1619" s="9" t="b">
        <f t="shared" si="101"/>
        <v>0</v>
      </c>
      <c r="E1619" s="7" t="b">
        <f t="shared" si="102"/>
        <v>0</v>
      </c>
      <c r="F1619" s="48"/>
    </row>
    <row r="1620" spans="2:6" x14ac:dyDescent="0.25">
      <c r="B1620" s="7">
        <f t="shared" si="103"/>
        <v>45081</v>
      </c>
      <c r="C1620" s="9" t="b">
        <f t="shared" si="100"/>
        <v>1</v>
      </c>
      <c r="D1620" s="9" t="b">
        <f t="shared" si="101"/>
        <v>0</v>
      </c>
      <c r="E1620" s="7" t="b">
        <f t="shared" si="102"/>
        <v>0</v>
      </c>
      <c r="F1620" s="48"/>
    </row>
    <row r="1621" spans="2:6" x14ac:dyDescent="0.25">
      <c r="B1621" s="7">
        <f t="shared" si="103"/>
        <v>45082</v>
      </c>
      <c r="C1621" s="9" t="b">
        <f t="shared" si="100"/>
        <v>0</v>
      </c>
      <c r="D1621" s="9" t="b">
        <f t="shared" si="101"/>
        <v>0</v>
      </c>
      <c r="E1621" s="7">
        <f t="shared" si="102"/>
        <v>45082</v>
      </c>
      <c r="F1621" s="48"/>
    </row>
    <row r="1622" spans="2:6" x14ac:dyDescent="0.25">
      <c r="B1622" s="7">
        <f t="shared" si="103"/>
        <v>45083</v>
      </c>
      <c r="C1622" s="9" t="b">
        <f t="shared" si="100"/>
        <v>0</v>
      </c>
      <c r="D1622" s="9" t="b">
        <f t="shared" si="101"/>
        <v>0</v>
      </c>
      <c r="E1622" s="7">
        <f t="shared" si="102"/>
        <v>45083</v>
      </c>
      <c r="F1622" s="48"/>
    </row>
    <row r="1623" spans="2:6" x14ac:dyDescent="0.25">
      <c r="B1623" s="7">
        <f t="shared" si="103"/>
        <v>45084</v>
      </c>
      <c r="C1623" s="9" t="b">
        <f t="shared" si="100"/>
        <v>0</v>
      </c>
      <c r="D1623" s="9" t="b">
        <f t="shared" si="101"/>
        <v>0</v>
      </c>
      <c r="E1623" s="7">
        <f t="shared" si="102"/>
        <v>45084</v>
      </c>
      <c r="F1623" s="48"/>
    </row>
    <row r="1624" spans="2:6" x14ac:dyDescent="0.25">
      <c r="B1624" s="7">
        <f t="shared" si="103"/>
        <v>45085</v>
      </c>
      <c r="C1624" s="9" t="b">
        <f t="shared" si="100"/>
        <v>0</v>
      </c>
      <c r="D1624" s="9" t="b">
        <f t="shared" si="101"/>
        <v>0</v>
      </c>
      <c r="E1624" s="7">
        <f t="shared" si="102"/>
        <v>45085</v>
      </c>
      <c r="F1624" s="48"/>
    </row>
    <row r="1625" spans="2:6" x14ac:dyDescent="0.25">
      <c r="B1625" s="7">
        <f t="shared" si="103"/>
        <v>45086</v>
      </c>
      <c r="C1625" s="9" t="b">
        <f t="shared" si="100"/>
        <v>0</v>
      </c>
      <c r="D1625" s="9" t="b">
        <f t="shared" si="101"/>
        <v>0</v>
      </c>
      <c r="E1625" s="7">
        <f t="shared" si="102"/>
        <v>45086</v>
      </c>
      <c r="F1625" s="48"/>
    </row>
    <row r="1626" spans="2:6" x14ac:dyDescent="0.25">
      <c r="B1626" s="7">
        <f t="shared" si="103"/>
        <v>45087</v>
      </c>
      <c r="C1626" s="9" t="b">
        <f t="shared" si="100"/>
        <v>1</v>
      </c>
      <c r="D1626" s="9" t="b">
        <f t="shared" si="101"/>
        <v>0</v>
      </c>
      <c r="E1626" s="7" t="b">
        <f t="shared" si="102"/>
        <v>0</v>
      </c>
      <c r="F1626" s="48"/>
    </row>
    <row r="1627" spans="2:6" x14ac:dyDescent="0.25">
      <c r="B1627" s="7">
        <f t="shared" si="103"/>
        <v>45088</v>
      </c>
      <c r="C1627" s="9" t="b">
        <f t="shared" si="100"/>
        <v>1</v>
      </c>
      <c r="D1627" s="9" t="b">
        <f t="shared" si="101"/>
        <v>0</v>
      </c>
      <c r="E1627" s="7" t="b">
        <f t="shared" si="102"/>
        <v>0</v>
      </c>
      <c r="F1627" s="48"/>
    </row>
    <row r="1628" spans="2:6" x14ac:dyDescent="0.25">
      <c r="B1628" s="7">
        <f t="shared" si="103"/>
        <v>45089</v>
      </c>
      <c r="C1628" s="9" t="b">
        <f t="shared" si="100"/>
        <v>0</v>
      </c>
      <c r="D1628" s="9" t="b">
        <f t="shared" si="101"/>
        <v>0</v>
      </c>
      <c r="E1628" s="7">
        <f t="shared" si="102"/>
        <v>45089</v>
      </c>
      <c r="F1628" s="48"/>
    </row>
    <row r="1629" spans="2:6" x14ac:dyDescent="0.25">
      <c r="B1629" s="7">
        <f t="shared" si="103"/>
        <v>45090</v>
      </c>
      <c r="C1629" s="9" t="b">
        <f t="shared" si="100"/>
        <v>0</v>
      </c>
      <c r="D1629" s="9" t="b">
        <f t="shared" si="101"/>
        <v>0</v>
      </c>
      <c r="E1629" s="7">
        <f t="shared" si="102"/>
        <v>45090</v>
      </c>
      <c r="F1629" s="48"/>
    </row>
    <row r="1630" spans="2:6" x14ac:dyDescent="0.25">
      <c r="B1630" s="7">
        <f t="shared" si="103"/>
        <v>45091</v>
      </c>
      <c r="C1630" s="9" t="b">
        <f t="shared" si="100"/>
        <v>0</v>
      </c>
      <c r="D1630" s="9" t="b">
        <f t="shared" si="101"/>
        <v>0</v>
      </c>
      <c r="E1630" s="7">
        <f t="shared" si="102"/>
        <v>45091</v>
      </c>
      <c r="F1630" s="48"/>
    </row>
    <row r="1631" spans="2:6" x14ac:dyDescent="0.25">
      <c r="B1631" s="7">
        <f t="shared" si="103"/>
        <v>45092</v>
      </c>
      <c r="C1631" s="9" t="b">
        <f t="shared" si="100"/>
        <v>0</v>
      </c>
      <c r="D1631" s="9" t="b">
        <f t="shared" si="101"/>
        <v>0</v>
      </c>
      <c r="E1631" s="7">
        <f t="shared" si="102"/>
        <v>45092</v>
      </c>
      <c r="F1631" s="48"/>
    </row>
    <row r="1632" spans="2:6" x14ac:dyDescent="0.25">
      <c r="B1632" s="7">
        <f t="shared" si="103"/>
        <v>45093</v>
      </c>
      <c r="C1632" s="9" t="b">
        <f t="shared" si="100"/>
        <v>0</v>
      </c>
      <c r="D1632" s="9" t="b">
        <f t="shared" si="101"/>
        <v>0</v>
      </c>
      <c r="E1632" s="7">
        <f t="shared" si="102"/>
        <v>45093</v>
      </c>
      <c r="F1632" s="48"/>
    </row>
    <row r="1633" spans="2:6" x14ac:dyDescent="0.25">
      <c r="B1633" s="7">
        <f t="shared" si="103"/>
        <v>45094</v>
      </c>
      <c r="C1633" s="9" t="b">
        <f t="shared" si="100"/>
        <v>1</v>
      </c>
      <c r="D1633" s="9" t="b">
        <f t="shared" si="101"/>
        <v>0</v>
      </c>
      <c r="E1633" s="7" t="b">
        <f t="shared" si="102"/>
        <v>0</v>
      </c>
      <c r="F1633" s="48"/>
    </row>
    <row r="1634" spans="2:6" x14ac:dyDescent="0.25">
      <c r="B1634" s="7">
        <f t="shared" si="103"/>
        <v>45095</v>
      </c>
      <c r="C1634" s="9" t="b">
        <f t="shared" si="100"/>
        <v>1</v>
      </c>
      <c r="D1634" s="9" t="b">
        <f t="shared" si="101"/>
        <v>0</v>
      </c>
      <c r="E1634" s="7" t="b">
        <f t="shared" si="102"/>
        <v>0</v>
      </c>
      <c r="F1634" s="48"/>
    </row>
    <row r="1635" spans="2:6" x14ac:dyDescent="0.25">
      <c r="B1635" s="7">
        <f t="shared" si="103"/>
        <v>45096</v>
      </c>
      <c r="C1635" s="9" t="b">
        <f t="shared" si="100"/>
        <v>0</v>
      </c>
      <c r="D1635" s="9" t="b">
        <f t="shared" si="101"/>
        <v>0</v>
      </c>
      <c r="E1635" s="7">
        <f t="shared" si="102"/>
        <v>45096</v>
      </c>
      <c r="F1635" s="48"/>
    </row>
    <row r="1636" spans="2:6" x14ac:dyDescent="0.25">
      <c r="B1636" s="7">
        <f t="shared" si="103"/>
        <v>45097</v>
      </c>
      <c r="C1636" s="9" t="b">
        <f t="shared" si="100"/>
        <v>0</v>
      </c>
      <c r="D1636" s="9" t="b">
        <f t="shared" si="101"/>
        <v>0</v>
      </c>
      <c r="E1636" s="7">
        <f t="shared" si="102"/>
        <v>45097</v>
      </c>
      <c r="F1636" s="48"/>
    </row>
    <row r="1637" spans="2:6" x14ac:dyDescent="0.25">
      <c r="B1637" s="7">
        <f t="shared" si="103"/>
        <v>45098</v>
      </c>
      <c r="C1637" s="9" t="b">
        <f t="shared" si="100"/>
        <v>0</v>
      </c>
      <c r="D1637" s="9" t="b">
        <f t="shared" si="101"/>
        <v>0</v>
      </c>
      <c r="E1637" s="7">
        <f t="shared" si="102"/>
        <v>45098</v>
      </c>
      <c r="F1637" s="48"/>
    </row>
    <row r="1638" spans="2:6" x14ac:dyDescent="0.25">
      <c r="B1638" s="7">
        <f t="shared" si="103"/>
        <v>45099</v>
      </c>
      <c r="C1638" s="9" t="b">
        <f t="shared" si="100"/>
        <v>0</v>
      </c>
      <c r="D1638" s="9" t="b">
        <f t="shared" si="101"/>
        <v>0</v>
      </c>
      <c r="E1638" s="7">
        <f t="shared" si="102"/>
        <v>45099</v>
      </c>
      <c r="F1638" s="48"/>
    </row>
    <row r="1639" spans="2:6" x14ac:dyDescent="0.25">
      <c r="B1639" s="7">
        <f t="shared" si="103"/>
        <v>45100</v>
      </c>
      <c r="C1639" s="9" t="b">
        <f t="shared" si="100"/>
        <v>0</v>
      </c>
      <c r="D1639" s="9" t="b">
        <f t="shared" si="101"/>
        <v>0</v>
      </c>
      <c r="E1639" s="7">
        <f t="shared" si="102"/>
        <v>45100</v>
      </c>
      <c r="F1639" s="48"/>
    </row>
    <row r="1640" spans="2:6" x14ac:dyDescent="0.25">
      <c r="B1640" s="7">
        <f t="shared" si="103"/>
        <v>45101</v>
      </c>
      <c r="C1640" s="9" t="b">
        <f t="shared" si="100"/>
        <v>1</v>
      </c>
      <c r="D1640" s="9" t="b">
        <f t="shared" si="101"/>
        <v>0</v>
      </c>
      <c r="E1640" s="7" t="b">
        <f t="shared" si="102"/>
        <v>0</v>
      </c>
      <c r="F1640" s="48"/>
    </row>
    <row r="1641" spans="2:6" x14ac:dyDescent="0.25">
      <c r="B1641" s="7">
        <f t="shared" si="103"/>
        <v>45102</v>
      </c>
      <c r="C1641" s="9" t="b">
        <f t="shared" si="100"/>
        <v>1</v>
      </c>
      <c r="D1641" s="9" t="b">
        <f t="shared" si="101"/>
        <v>0</v>
      </c>
      <c r="E1641" s="7" t="b">
        <f t="shared" si="102"/>
        <v>0</v>
      </c>
      <c r="F1641" s="48"/>
    </row>
    <row r="1642" spans="2:6" x14ac:dyDescent="0.25">
      <c r="B1642" s="7">
        <f t="shared" si="103"/>
        <v>45103</v>
      </c>
      <c r="C1642" s="9" t="b">
        <f t="shared" si="100"/>
        <v>0</v>
      </c>
      <c r="D1642" s="9" t="b">
        <f t="shared" si="101"/>
        <v>0</v>
      </c>
      <c r="E1642" s="7">
        <f t="shared" si="102"/>
        <v>45103</v>
      </c>
      <c r="F1642" s="48"/>
    </row>
    <row r="1643" spans="2:6" x14ac:dyDescent="0.25">
      <c r="B1643" s="7">
        <f t="shared" si="103"/>
        <v>45104</v>
      </c>
      <c r="C1643" s="9" t="b">
        <f t="shared" si="100"/>
        <v>0</v>
      </c>
      <c r="D1643" s="9" t="b">
        <f t="shared" si="101"/>
        <v>0</v>
      </c>
      <c r="E1643" s="7">
        <f t="shared" si="102"/>
        <v>45104</v>
      </c>
      <c r="F1643" s="48"/>
    </row>
    <row r="1644" spans="2:6" x14ac:dyDescent="0.25">
      <c r="B1644" s="7">
        <f t="shared" si="103"/>
        <v>45105</v>
      </c>
      <c r="C1644" s="9" t="b">
        <f t="shared" si="100"/>
        <v>0</v>
      </c>
      <c r="D1644" s="9" t="b">
        <f t="shared" si="101"/>
        <v>0</v>
      </c>
      <c r="E1644" s="7">
        <f t="shared" si="102"/>
        <v>45105</v>
      </c>
      <c r="F1644" s="48"/>
    </row>
    <row r="1645" spans="2:6" x14ac:dyDescent="0.25">
      <c r="B1645" s="7">
        <f t="shared" si="103"/>
        <v>45106</v>
      </c>
      <c r="C1645" s="9" t="b">
        <f t="shared" si="100"/>
        <v>0</v>
      </c>
      <c r="D1645" s="9" t="b">
        <f t="shared" si="101"/>
        <v>0</v>
      </c>
      <c r="E1645" s="7">
        <f t="shared" si="102"/>
        <v>45106</v>
      </c>
      <c r="F1645" s="48"/>
    </row>
    <row r="1646" spans="2:6" x14ac:dyDescent="0.25">
      <c r="B1646" s="7">
        <f t="shared" si="103"/>
        <v>45107</v>
      </c>
      <c r="C1646" s="9" t="b">
        <f t="shared" si="100"/>
        <v>0</v>
      </c>
      <c r="D1646" s="9" t="b">
        <f t="shared" si="101"/>
        <v>0</v>
      </c>
      <c r="E1646" s="7">
        <f t="shared" si="102"/>
        <v>45107</v>
      </c>
      <c r="F1646" s="48"/>
    </row>
    <row r="1647" spans="2:6" x14ac:dyDescent="0.25">
      <c r="B1647" s="7">
        <f t="shared" si="103"/>
        <v>45108</v>
      </c>
      <c r="C1647" s="9" t="b">
        <f t="shared" si="100"/>
        <v>1</v>
      </c>
      <c r="D1647" s="9" t="b">
        <f t="shared" si="101"/>
        <v>0</v>
      </c>
      <c r="E1647" s="7" t="b">
        <f t="shared" si="102"/>
        <v>0</v>
      </c>
      <c r="F1647" s="48"/>
    </row>
    <row r="1648" spans="2:6" x14ac:dyDescent="0.25">
      <c r="B1648" s="7">
        <f t="shared" si="103"/>
        <v>45109</v>
      </c>
      <c r="C1648" s="9" t="b">
        <f t="shared" si="100"/>
        <v>1</v>
      </c>
      <c r="D1648" s="9" t="b">
        <f t="shared" si="101"/>
        <v>0</v>
      </c>
      <c r="E1648" s="7" t="b">
        <f t="shared" si="102"/>
        <v>0</v>
      </c>
      <c r="F1648" s="48"/>
    </row>
    <row r="1649" spans="2:6" x14ac:dyDescent="0.25">
      <c r="B1649" s="7">
        <f t="shared" si="103"/>
        <v>45110</v>
      </c>
      <c r="C1649" s="9" t="b">
        <f t="shared" si="100"/>
        <v>0</v>
      </c>
      <c r="D1649" s="9" t="b">
        <f t="shared" si="101"/>
        <v>0</v>
      </c>
      <c r="E1649" s="7">
        <f t="shared" si="102"/>
        <v>45110</v>
      </c>
      <c r="F1649" s="48"/>
    </row>
    <row r="1650" spans="2:6" x14ac:dyDescent="0.25">
      <c r="B1650" s="7">
        <f t="shared" si="103"/>
        <v>45111</v>
      </c>
      <c r="C1650" s="9" t="b">
        <f t="shared" si="100"/>
        <v>0</v>
      </c>
      <c r="D1650" s="9" t="b">
        <f t="shared" si="101"/>
        <v>0</v>
      </c>
      <c r="E1650" s="7">
        <f t="shared" si="102"/>
        <v>45111</v>
      </c>
      <c r="F1650" s="48"/>
    </row>
    <row r="1651" spans="2:6" x14ac:dyDescent="0.25">
      <c r="B1651" s="7">
        <f t="shared" si="103"/>
        <v>45112</v>
      </c>
      <c r="C1651" s="9" t="b">
        <f t="shared" si="100"/>
        <v>0</v>
      </c>
      <c r="D1651" s="9" t="b">
        <f t="shared" si="101"/>
        <v>0</v>
      </c>
      <c r="E1651" s="7">
        <f t="shared" si="102"/>
        <v>45112</v>
      </c>
      <c r="F1651" s="48"/>
    </row>
    <row r="1652" spans="2:6" x14ac:dyDescent="0.25">
      <c r="B1652" s="7">
        <f t="shared" si="103"/>
        <v>45113</v>
      </c>
      <c r="C1652" s="9" t="b">
        <f t="shared" si="100"/>
        <v>0</v>
      </c>
      <c r="D1652" s="9" t="b">
        <f t="shared" si="101"/>
        <v>0</v>
      </c>
      <c r="E1652" s="7">
        <f t="shared" si="102"/>
        <v>45113</v>
      </c>
      <c r="F1652" s="48"/>
    </row>
    <row r="1653" spans="2:6" x14ac:dyDescent="0.25">
      <c r="B1653" s="7">
        <f t="shared" si="103"/>
        <v>45114</v>
      </c>
      <c r="C1653" s="9" t="b">
        <f t="shared" si="100"/>
        <v>0</v>
      </c>
      <c r="D1653" s="9" t="b">
        <f t="shared" si="101"/>
        <v>0</v>
      </c>
      <c r="E1653" s="7">
        <f t="shared" si="102"/>
        <v>45114</v>
      </c>
      <c r="F1653" s="48"/>
    </row>
    <row r="1654" spans="2:6" x14ac:dyDescent="0.25">
      <c r="B1654" s="7">
        <f t="shared" si="103"/>
        <v>45115</v>
      </c>
      <c r="C1654" s="9" t="b">
        <f t="shared" si="100"/>
        <v>1</v>
      </c>
      <c r="D1654" s="9" t="b">
        <f t="shared" si="101"/>
        <v>0</v>
      </c>
      <c r="E1654" s="7" t="b">
        <f t="shared" si="102"/>
        <v>0</v>
      </c>
      <c r="F1654" s="48"/>
    </row>
    <row r="1655" spans="2:6" x14ac:dyDescent="0.25">
      <c r="B1655" s="7">
        <f t="shared" si="103"/>
        <v>45116</v>
      </c>
      <c r="C1655" s="9" t="b">
        <f t="shared" si="100"/>
        <v>1</v>
      </c>
      <c r="D1655" s="9" t="b">
        <f t="shared" si="101"/>
        <v>0</v>
      </c>
      <c r="E1655" s="7" t="b">
        <f t="shared" si="102"/>
        <v>0</v>
      </c>
      <c r="F1655" s="48"/>
    </row>
    <row r="1656" spans="2:6" x14ac:dyDescent="0.25">
      <c r="B1656" s="7">
        <f t="shared" si="103"/>
        <v>45117</v>
      </c>
      <c r="C1656" s="9" t="b">
        <f t="shared" si="100"/>
        <v>0</v>
      </c>
      <c r="D1656" s="9" t="b">
        <f t="shared" si="101"/>
        <v>0</v>
      </c>
      <c r="E1656" s="7">
        <f t="shared" si="102"/>
        <v>45117</v>
      </c>
      <c r="F1656" s="48"/>
    </row>
    <row r="1657" spans="2:6" x14ac:dyDescent="0.25">
      <c r="B1657" s="7">
        <f t="shared" si="103"/>
        <v>45118</v>
      </c>
      <c r="C1657" s="9" t="b">
        <f t="shared" si="100"/>
        <v>0</v>
      </c>
      <c r="D1657" s="9" t="b">
        <f t="shared" si="101"/>
        <v>0</v>
      </c>
      <c r="E1657" s="7">
        <f t="shared" si="102"/>
        <v>45118</v>
      </c>
      <c r="F1657" s="48"/>
    </row>
    <row r="1658" spans="2:6" x14ac:dyDescent="0.25">
      <c r="B1658" s="7">
        <f t="shared" si="103"/>
        <v>45119</v>
      </c>
      <c r="C1658" s="9" t="b">
        <f t="shared" si="100"/>
        <v>0</v>
      </c>
      <c r="D1658" s="9" t="b">
        <f t="shared" si="101"/>
        <v>0</v>
      </c>
      <c r="E1658" s="7">
        <f t="shared" si="102"/>
        <v>45119</v>
      </c>
      <c r="F1658" s="48"/>
    </row>
    <row r="1659" spans="2:6" x14ac:dyDescent="0.25">
      <c r="B1659" s="7">
        <f t="shared" si="103"/>
        <v>45120</v>
      </c>
      <c r="C1659" s="9" t="b">
        <f t="shared" si="100"/>
        <v>0</v>
      </c>
      <c r="D1659" s="9" t="b">
        <f t="shared" si="101"/>
        <v>0</v>
      </c>
      <c r="E1659" s="7">
        <f t="shared" si="102"/>
        <v>45120</v>
      </c>
      <c r="F1659" s="48"/>
    </row>
    <row r="1660" spans="2:6" x14ac:dyDescent="0.25">
      <c r="B1660" s="7">
        <f t="shared" si="103"/>
        <v>45121</v>
      </c>
      <c r="C1660" s="9" t="b">
        <f t="shared" si="100"/>
        <v>0</v>
      </c>
      <c r="D1660" s="9" t="b">
        <f t="shared" si="101"/>
        <v>0</v>
      </c>
      <c r="E1660" s="7">
        <f t="shared" si="102"/>
        <v>45121</v>
      </c>
      <c r="F1660" s="48"/>
    </row>
    <row r="1661" spans="2:6" x14ac:dyDescent="0.25">
      <c r="B1661" s="7">
        <f t="shared" si="103"/>
        <v>45122</v>
      </c>
      <c r="C1661" s="9" t="b">
        <f t="shared" si="100"/>
        <v>1</v>
      </c>
      <c r="D1661" s="9" t="b">
        <f t="shared" si="101"/>
        <v>0</v>
      </c>
      <c r="E1661" s="7" t="b">
        <f t="shared" si="102"/>
        <v>0</v>
      </c>
      <c r="F1661" s="48"/>
    </row>
    <row r="1662" spans="2:6" x14ac:dyDescent="0.25">
      <c r="B1662" s="7">
        <f t="shared" si="103"/>
        <v>45123</v>
      </c>
      <c r="C1662" s="9" t="b">
        <f t="shared" si="100"/>
        <v>1</v>
      </c>
      <c r="D1662" s="9" t="b">
        <f t="shared" si="101"/>
        <v>0</v>
      </c>
      <c r="E1662" s="7" t="b">
        <f t="shared" si="102"/>
        <v>0</v>
      </c>
      <c r="F1662" s="48"/>
    </row>
    <row r="1663" spans="2:6" x14ac:dyDescent="0.25">
      <c r="B1663" s="7">
        <f t="shared" si="103"/>
        <v>45124</v>
      </c>
      <c r="C1663" s="9" t="b">
        <f t="shared" si="100"/>
        <v>0</v>
      </c>
      <c r="D1663" s="9" t="b">
        <f t="shared" si="101"/>
        <v>0</v>
      </c>
      <c r="E1663" s="7">
        <f t="shared" si="102"/>
        <v>45124</v>
      </c>
      <c r="F1663" s="48"/>
    </row>
    <row r="1664" spans="2:6" x14ac:dyDescent="0.25">
      <c r="B1664" s="7">
        <f t="shared" si="103"/>
        <v>45125</v>
      </c>
      <c r="C1664" s="9" t="b">
        <f t="shared" si="100"/>
        <v>0</v>
      </c>
      <c r="D1664" s="9" t="b">
        <f t="shared" si="101"/>
        <v>0</v>
      </c>
      <c r="E1664" s="7">
        <f t="shared" si="102"/>
        <v>45125</v>
      </c>
      <c r="F1664" s="48"/>
    </row>
    <row r="1665" spans="2:6" x14ac:dyDescent="0.25">
      <c r="B1665" s="7">
        <f t="shared" si="103"/>
        <v>45126</v>
      </c>
      <c r="C1665" s="9" t="b">
        <f t="shared" si="100"/>
        <v>0</v>
      </c>
      <c r="D1665" s="9" t="b">
        <f t="shared" si="101"/>
        <v>0</v>
      </c>
      <c r="E1665" s="7">
        <f t="shared" si="102"/>
        <v>45126</v>
      </c>
      <c r="F1665" s="48"/>
    </row>
    <row r="1666" spans="2:6" x14ac:dyDescent="0.25">
      <c r="B1666" s="7">
        <f t="shared" si="103"/>
        <v>45127</v>
      </c>
      <c r="C1666" s="9" t="b">
        <f t="shared" si="100"/>
        <v>0</v>
      </c>
      <c r="D1666" s="9" t="b">
        <f t="shared" si="101"/>
        <v>0</v>
      </c>
      <c r="E1666" s="7">
        <f t="shared" si="102"/>
        <v>45127</v>
      </c>
      <c r="F1666" s="48"/>
    </row>
    <row r="1667" spans="2:6" x14ac:dyDescent="0.25">
      <c r="B1667" s="7">
        <f t="shared" si="103"/>
        <v>45128</v>
      </c>
      <c r="C1667" s="9" t="b">
        <f t="shared" si="100"/>
        <v>0</v>
      </c>
      <c r="D1667" s="9" t="b">
        <f t="shared" si="101"/>
        <v>0</v>
      </c>
      <c r="E1667" s="7">
        <f t="shared" si="102"/>
        <v>45128</v>
      </c>
      <c r="F1667" s="48"/>
    </row>
    <row r="1668" spans="2:6" x14ac:dyDescent="0.25">
      <c r="B1668" s="7">
        <f t="shared" si="103"/>
        <v>45129</v>
      </c>
      <c r="C1668" s="9" t="b">
        <f t="shared" si="100"/>
        <v>1</v>
      </c>
      <c r="D1668" s="9" t="b">
        <f t="shared" si="101"/>
        <v>0</v>
      </c>
      <c r="E1668" s="7" t="b">
        <f t="shared" si="102"/>
        <v>0</v>
      </c>
      <c r="F1668" s="48"/>
    </row>
    <row r="1669" spans="2:6" x14ac:dyDescent="0.25">
      <c r="B1669" s="7">
        <f t="shared" si="103"/>
        <v>45130</v>
      </c>
      <c r="C1669" s="9" t="b">
        <f t="shared" ref="C1669:C1732" si="104">IF(WEEKDAY(B1669,2)&gt;5,TRUE,FALSE)</f>
        <v>1</v>
      </c>
      <c r="D1669" s="9" t="b">
        <f t="shared" ref="D1669:D1732" si="105">IF(TYPE(VLOOKUP(B1669,Holiday_Dates,1,0))&lt;&gt;1,FALSE,TRUE)</f>
        <v>0</v>
      </c>
      <c r="E1669" s="7" t="b">
        <f t="shared" ref="E1669:E1732" si="106">IF(OR(C1669,D1669),FALSE,B1669)</f>
        <v>0</v>
      </c>
      <c r="F1669" s="48"/>
    </row>
    <row r="1670" spans="2:6" x14ac:dyDescent="0.25">
      <c r="B1670" s="7">
        <f t="shared" ref="B1670:B1733" si="107">B1669+1</f>
        <v>45131</v>
      </c>
      <c r="C1670" s="9" t="b">
        <f t="shared" si="104"/>
        <v>0</v>
      </c>
      <c r="D1670" s="9" t="b">
        <f t="shared" si="105"/>
        <v>0</v>
      </c>
      <c r="E1670" s="7">
        <f t="shared" si="106"/>
        <v>45131</v>
      </c>
      <c r="F1670" s="48"/>
    </row>
    <row r="1671" spans="2:6" x14ac:dyDescent="0.25">
      <c r="B1671" s="7">
        <f t="shared" si="107"/>
        <v>45132</v>
      </c>
      <c r="C1671" s="9" t="b">
        <f t="shared" si="104"/>
        <v>0</v>
      </c>
      <c r="D1671" s="9" t="b">
        <f t="shared" si="105"/>
        <v>0</v>
      </c>
      <c r="E1671" s="7">
        <f t="shared" si="106"/>
        <v>45132</v>
      </c>
      <c r="F1671" s="48"/>
    </row>
    <row r="1672" spans="2:6" x14ac:dyDescent="0.25">
      <c r="B1672" s="7">
        <f t="shared" si="107"/>
        <v>45133</v>
      </c>
      <c r="C1672" s="9" t="b">
        <f t="shared" si="104"/>
        <v>0</v>
      </c>
      <c r="D1672" s="9" t="b">
        <f t="shared" si="105"/>
        <v>0</v>
      </c>
      <c r="E1672" s="7">
        <f t="shared" si="106"/>
        <v>45133</v>
      </c>
      <c r="F1672" s="48"/>
    </row>
    <row r="1673" spans="2:6" x14ac:dyDescent="0.25">
      <c r="B1673" s="7">
        <f t="shared" si="107"/>
        <v>45134</v>
      </c>
      <c r="C1673" s="9" t="b">
        <f t="shared" si="104"/>
        <v>0</v>
      </c>
      <c r="D1673" s="9" t="b">
        <f t="shared" si="105"/>
        <v>0</v>
      </c>
      <c r="E1673" s="7">
        <f t="shared" si="106"/>
        <v>45134</v>
      </c>
      <c r="F1673" s="48"/>
    </row>
    <row r="1674" spans="2:6" x14ac:dyDescent="0.25">
      <c r="B1674" s="7">
        <f t="shared" si="107"/>
        <v>45135</v>
      </c>
      <c r="C1674" s="9" t="b">
        <f t="shared" si="104"/>
        <v>0</v>
      </c>
      <c r="D1674" s="9" t="b">
        <f t="shared" si="105"/>
        <v>0</v>
      </c>
      <c r="E1674" s="7">
        <f t="shared" si="106"/>
        <v>45135</v>
      </c>
      <c r="F1674" s="48"/>
    </row>
    <row r="1675" spans="2:6" x14ac:dyDescent="0.25">
      <c r="B1675" s="7">
        <f t="shared" si="107"/>
        <v>45136</v>
      </c>
      <c r="C1675" s="9" t="b">
        <f t="shared" si="104"/>
        <v>1</v>
      </c>
      <c r="D1675" s="9" t="b">
        <f t="shared" si="105"/>
        <v>0</v>
      </c>
      <c r="E1675" s="7" t="b">
        <f t="shared" si="106"/>
        <v>0</v>
      </c>
      <c r="F1675" s="48"/>
    </row>
    <row r="1676" spans="2:6" x14ac:dyDescent="0.25">
      <c r="B1676" s="7">
        <f t="shared" si="107"/>
        <v>45137</v>
      </c>
      <c r="C1676" s="9" t="b">
        <f t="shared" si="104"/>
        <v>1</v>
      </c>
      <c r="D1676" s="9" t="b">
        <f t="shared" si="105"/>
        <v>0</v>
      </c>
      <c r="E1676" s="7" t="b">
        <f t="shared" si="106"/>
        <v>0</v>
      </c>
      <c r="F1676" s="48"/>
    </row>
    <row r="1677" spans="2:6" x14ac:dyDescent="0.25">
      <c r="B1677" s="7">
        <f t="shared" si="107"/>
        <v>45138</v>
      </c>
      <c r="C1677" s="9" t="b">
        <f t="shared" si="104"/>
        <v>0</v>
      </c>
      <c r="D1677" s="9" t="b">
        <f t="shared" si="105"/>
        <v>0</v>
      </c>
      <c r="E1677" s="7">
        <f t="shared" si="106"/>
        <v>45138</v>
      </c>
      <c r="F1677" s="48"/>
    </row>
    <row r="1678" spans="2:6" x14ac:dyDescent="0.25">
      <c r="B1678" s="7">
        <f t="shared" si="107"/>
        <v>45139</v>
      </c>
      <c r="C1678" s="9" t="b">
        <f t="shared" si="104"/>
        <v>0</v>
      </c>
      <c r="D1678" s="9" t="b">
        <f t="shared" si="105"/>
        <v>0</v>
      </c>
      <c r="E1678" s="7">
        <f t="shared" si="106"/>
        <v>45139</v>
      </c>
      <c r="F1678" s="48"/>
    </row>
    <row r="1679" spans="2:6" x14ac:dyDescent="0.25">
      <c r="B1679" s="7">
        <f t="shared" si="107"/>
        <v>45140</v>
      </c>
      <c r="C1679" s="9" t="b">
        <f t="shared" si="104"/>
        <v>0</v>
      </c>
      <c r="D1679" s="9" t="b">
        <f t="shared" si="105"/>
        <v>0</v>
      </c>
      <c r="E1679" s="7">
        <f t="shared" si="106"/>
        <v>45140</v>
      </c>
      <c r="F1679" s="48"/>
    </row>
    <row r="1680" spans="2:6" x14ac:dyDescent="0.25">
      <c r="B1680" s="7">
        <f t="shared" si="107"/>
        <v>45141</v>
      </c>
      <c r="C1680" s="9" t="b">
        <f t="shared" si="104"/>
        <v>0</v>
      </c>
      <c r="D1680" s="9" t="b">
        <f t="shared" si="105"/>
        <v>0</v>
      </c>
      <c r="E1680" s="7">
        <f t="shared" si="106"/>
        <v>45141</v>
      </c>
      <c r="F1680" s="48"/>
    </row>
    <row r="1681" spans="2:6" x14ac:dyDescent="0.25">
      <c r="B1681" s="7">
        <f t="shared" si="107"/>
        <v>45142</v>
      </c>
      <c r="C1681" s="9" t="b">
        <f t="shared" si="104"/>
        <v>0</v>
      </c>
      <c r="D1681" s="9" t="b">
        <f t="shared" si="105"/>
        <v>0</v>
      </c>
      <c r="E1681" s="7">
        <f t="shared" si="106"/>
        <v>45142</v>
      </c>
      <c r="F1681" s="48"/>
    </row>
    <row r="1682" spans="2:6" x14ac:dyDescent="0.25">
      <c r="B1682" s="7">
        <f t="shared" si="107"/>
        <v>45143</v>
      </c>
      <c r="C1682" s="9" t="b">
        <f t="shared" si="104"/>
        <v>1</v>
      </c>
      <c r="D1682" s="9" t="b">
        <f t="shared" si="105"/>
        <v>0</v>
      </c>
      <c r="E1682" s="7" t="b">
        <f t="shared" si="106"/>
        <v>0</v>
      </c>
      <c r="F1682" s="48"/>
    </row>
    <row r="1683" spans="2:6" x14ac:dyDescent="0.25">
      <c r="B1683" s="7">
        <f t="shared" si="107"/>
        <v>45144</v>
      </c>
      <c r="C1683" s="9" t="b">
        <f t="shared" si="104"/>
        <v>1</v>
      </c>
      <c r="D1683" s="9" t="b">
        <f t="shared" si="105"/>
        <v>0</v>
      </c>
      <c r="E1683" s="7" t="b">
        <f t="shared" si="106"/>
        <v>0</v>
      </c>
      <c r="F1683" s="48"/>
    </row>
    <row r="1684" spans="2:6" x14ac:dyDescent="0.25">
      <c r="B1684" s="7">
        <f t="shared" si="107"/>
        <v>45145</v>
      </c>
      <c r="C1684" s="9" t="b">
        <f t="shared" si="104"/>
        <v>0</v>
      </c>
      <c r="D1684" s="9" t="b">
        <f t="shared" si="105"/>
        <v>0</v>
      </c>
      <c r="E1684" s="7">
        <f t="shared" si="106"/>
        <v>45145</v>
      </c>
      <c r="F1684" s="48"/>
    </row>
    <row r="1685" spans="2:6" x14ac:dyDescent="0.25">
      <c r="B1685" s="7">
        <f t="shared" si="107"/>
        <v>45146</v>
      </c>
      <c r="C1685" s="9" t="b">
        <f t="shared" si="104"/>
        <v>0</v>
      </c>
      <c r="D1685" s="9" t="b">
        <f t="shared" si="105"/>
        <v>0</v>
      </c>
      <c r="E1685" s="7">
        <f t="shared" si="106"/>
        <v>45146</v>
      </c>
      <c r="F1685" s="48"/>
    </row>
    <row r="1686" spans="2:6" x14ac:dyDescent="0.25">
      <c r="B1686" s="7">
        <f t="shared" si="107"/>
        <v>45147</v>
      </c>
      <c r="C1686" s="9" t="b">
        <f t="shared" si="104"/>
        <v>0</v>
      </c>
      <c r="D1686" s="9" t="b">
        <f t="shared" si="105"/>
        <v>0</v>
      </c>
      <c r="E1686" s="7">
        <f t="shared" si="106"/>
        <v>45147</v>
      </c>
      <c r="F1686" s="48"/>
    </row>
    <row r="1687" spans="2:6" x14ac:dyDescent="0.25">
      <c r="B1687" s="7">
        <f t="shared" si="107"/>
        <v>45148</v>
      </c>
      <c r="C1687" s="9" t="b">
        <f t="shared" si="104"/>
        <v>0</v>
      </c>
      <c r="D1687" s="9" t="b">
        <f t="shared" si="105"/>
        <v>0</v>
      </c>
      <c r="E1687" s="7">
        <f t="shared" si="106"/>
        <v>45148</v>
      </c>
      <c r="F1687" s="48"/>
    </row>
    <row r="1688" spans="2:6" x14ac:dyDescent="0.25">
      <c r="B1688" s="7">
        <f t="shared" si="107"/>
        <v>45149</v>
      </c>
      <c r="C1688" s="9" t="b">
        <f t="shared" si="104"/>
        <v>0</v>
      </c>
      <c r="D1688" s="9" t="b">
        <f t="shared" si="105"/>
        <v>0</v>
      </c>
      <c r="E1688" s="7">
        <f t="shared" si="106"/>
        <v>45149</v>
      </c>
      <c r="F1688" s="48"/>
    </row>
    <row r="1689" spans="2:6" x14ac:dyDescent="0.25">
      <c r="B1689" s="7">
        <f t="shared" si="107"/>
        <v>45150</v>
      </c>
      <c r="C1689" s="9" t="b">
        <f t="shared" si="104"/>
        <v>1</v>
      </c>
      <c r="D1689" s="9" t="b">
        <f t="shared" si="105"/>
        <v>0</v>
      </c>
      <c r="E1689" s="7" t="b">
        <f t="shared" si="106"/>
        <v>0</v>
      </c>
      <c r="F1689" s="48"/>
    </row>
    <row r="1690" spans="2:6" x14ac:dyDescent="0.25">
      <c r="B1690" s="7">
        <f t="shared" si="107"/>
        <v>45151</v>
      </c>
      <c r="C1690" s="9" t="b">
        <f t="shared" si="104"/>
        <v>1</v>
      </c>
      <c r="D1690" s="9" t="b">
        <f t="shared" si="105"/>
        <v>0</v>
      </c>
      <c r="E1690" s="7" t="b">
        <f t="shared" si="106"/>
        <v>0</v>
      </c>
      <c r="F1690" s="48"/>
    </row>
    <row r="1691" spans="2:6" x14ac:dyDescent="0.25">
      <c r="B1691" s="7">
        <f t="shared" si="107"/>
        <v>45152</v>
      </c>
      <c r="C1691" s="9" t="b">
        <f t="shared" si="104"/>
        <v>0</v>
      </c>
      <c r="D1691" s="9" t="b">
        <f t="shared" si="105"/>
        <v>0</v>
      </c>
      <c r="E1691" s="7">
        <f t="shared" si="106"/>
        <v>45152</v>
      </c>
      <c r="F1691" s="48"/>
    </row>
    <row r="1692" spans="2:6" x14ac:dyDescent="0.25">
      <c r="B1692" s="7">
        <f t="shared" si="107"/>
        <v>45153</v>
      </c>
      <c r="C1692" s="9" t="b">
        <f t="shared" si="104"/>
        <v>0</v>
      </c>
      <c r="D1692" s="9" t="b">
        <f t="shared" si="105"/>
        <v>0</v>
      </c>
      <c r="E1692" s="7">
        <f t="shared" si="106"/>
        <v>45153</v>
      </c>
      <c r="F1692" s="48"/>
    </row>
    <row r="1693" spans="2:6" x14ac:dyDescent="0.25">
      <c r="B1693" s="7">
        <f t="shared" si="107"/>
        <v>45154</v>
      </c>
      <c r="C1693" s="9" t="b">
        <f t="shared" si="104"/>
        <v>0</v>
      </c>
      <c r="D1693" s="9" t="b">
        <f t="shared" si="105"/>
        <v>0</v>
      </c>
      <c r="E1693" s="7">
        <f t="shared" si="106"/>
        <v>45154</v>
      </c>
      <c r="F1693" s="48"/>
    </row>
    <row r="1694" spans="2:6" x14ac:dyDescent="0.25">
      <c r="B1694" s="7">
        <f t="shared" si="107"/>
        <v>45155</v>
      </c>
      <c r="C1694" s="9" t="b">
        <f t="shared" si="104"/>
        <v>0</v>
      </c>
      <c r="D1694" s="9" t="b">
        <f t="shared" si="105"/>
        <v>0</v>
      </c>
      <c r="E1694" s="7">
        <f t="shared" si="106"/>
        <v>45155</v>
      </c>
      <c r="F1694" s="48"/>
    </row>
    <row r="1695" spans="2:6" x14ac:dyDescent="0.25">
      <c r="B1695" s="7">
        <f t="shared" si="107"/>
        <v>45156</v>
      </c>
      <c r="C1695" s="9" t="b">
        <f t="shared" si="104"/>
        <v>0</v>
      </c>
      <c r="D1695" s="9" t="b">
        <f t="shared" si="105"/>
        <v>0</v>
      </c>
      <c r="E1695" s="7">
        <f t="shared" si="106"/>
        <v>45156</v>
      </c>
      <c r="F1695" s="48"/>
    </row>
    <row r="1696" spans="2:6" x14ac:dyDescent="0.25">
      <c r="B1696" s="7">
        <f t="shared" si="107"/>
        <v>45157</v>
      </c>
      <c r="C1696" s="9" t="b">
        <f t="shared" si="104"/>
        <v>1</v>
      </c>
      <c r="D1696" s="9" t="b">
        <f t="shared" si="105"/>
        <v>0</v>
      </c>
      <c r="E1696" s="7" t="b">
        <f t="shared" si="106"/>
        <v>0</v>
      </c>
      <c r="F1696" s="48"/>
    </row>
    <row r="1697" spans="2:6" x14ac:dyDescent="0.25">
      <c r="B1697" s="7">
        <f t="shared" si="107"/>
        <v>45158</v>
      </c>
      <c r="C1697" s="9" t="b">
        <f t="shared" si="104"/>
        <v>1</v>
      </c>
      <c r="D1697" s="9" t="b">
        <f t="shared" si="105"/>
        <v>0</v>
      </c>
      <c r="E1697" s="7" t="b">
        <f t="shared" si="106"/>
        <v>0</v>
      </c>
      <c r="F1697" s="48"/>
    </row>
    <row r="1698" spans="2:6" x14ac:dyDescent="0.25">
      <c r="B1698" s="7">
        <f t="shared" si="107"/>
        <v>45159</v>
      </c>
      <c r="C1698" s="9" t="b">
        <f t="shared" si="104"/>
        <v>0</v>
      </c>
      <c r="D1698" s="9" t="b">
        <f t="shared" si="105"/>
        <v>0</v>
      </c>
      <c r="E1698" s="7">
        <f t="shared" si="106"/>
        <v>45159</v>
      </c>
      <c r="F1698" s="48"/>
    </row>
    <row r="1699" spans="2:6" x14ac:dyDescent="0.25">
      <c r="B1699" s="7">
        <f t="shared" si="107"/>
        <v>45160</v>
      </c>
      <c r="C1699" s="9" t="b">
        <f t="shared" si="104"/>
        <v>0</v>
      </c>
      <c r="D1699" s="9" t="b">
        <f t="shared" si="105"/>
        <v>0</v>
      </c>
      <c r="E1699" s="7">
        <f t="shared" si="106"/>
        <v>45160</v>
      </c>
      <c r="F1699" s="48"/>
    </row>
    <row r="1700" spans="2:6" x14ac:dyDescent="0.25">
      <c r="B1700" s="7">
        <f t="shared" si="107"/>
        <v>45161</v>
      </c>
      <c r="C1700" s="9" t="b">
        <f t="shared" si="104"/>
        <v>0</v>
      </c>
      <c r="D1700" s="9" t="b">
        <f t="shared" si="105"/>
        <v>0</v>
      </c>
      <c r="E1700" s="7">
        <f t="shared" si="106"/>
        <v>45161</v>
      </c>
      <c r="F1700" s="48"/>
    </row>
    <row r="1701" spans="2:6" x14ac:dyDescent="0.25">
      <c r="B1701" s="7">
        <f t="shared" si="107"/>
        <v>45162</v>
      </c>
      <c r="C1701" s="9" t="b">
        <f t="shared" si="104"/>
        <v>0</v>
      </c>
      <c r="D1701" s="9" t="b">
        <f t="shared" si="105"/>
        <v>0</v>
      </c>
      <c r="E1701" s="7">
        <f t="shared" si="106"/>
        <v>45162</v>
      </c>
      <c r="F1701" s="48"/>
    </row>
    <row r="1702" spans="2:6" x14ac:dyDescent="0.25">
      <c r="B1702" s="7">
        <f t="shared" si="107"/>
        <v>45163</v>
      </c>
      <c r="C1702" s="9" t="b">
        <f t="shared" si="104"/>
        <v>0</v>
      </c>
      <c r="D1702" s="9" t="b">
        <f t="shared" si="105"/>
        <v>0</v>
      </c>
      <c r="E1702" s="7">
        <f t="shared" si="106"/>
        <v>45163</v>
      </c>
      <c r="F1702" s="48"/>
    </row>
    <row r="1703" spans="2:6" x14ac:dyDescent="0.25">
      <c r="B1703" s="7">
        <f t="shared" si="107"/>
        <v>45164</v>
      </c>
      <c r="C1703" s="9" t="b">
        <f t="shared" si="104"/>
        <v>1</v>
      </c>
      <c r="D1703" s="9" t="b">
        <f t="shared" si="105"/>
        <v>0</v>
      </c>
      <c r="E1703" s="7" t="b">
        <f t="shared" si="106"/>
        <v>0</v>
      </c>
      <c r="F1703" s="48"/>
    </row>
    <row r="1704" spans="2:6" x14ac:dyDescent="0.25">
      <c r="B1704" s="7">
        <f t="shared" si="107"/>
        <v>45165</v>
      </c>
      <c r="C1704" s="9" t="b">
        <f t="shared" si="104"/>
        <v>1</v>
      </c>
      <c r="D1704" s="9" t="b">
        <f t="shared" si="105"/>
        <v>0</v>
      </c>
      <c r="E1704" s="7" t="b">
        <f t="shared" si="106"/>
        <v>0</v>
      </c>
      <c r="F1704" s="48"/>
    </row>
    <row r="1705" spans="2:6" x14ac:dyDescent="0.25">
      <c r="B1705" s="7">
        <f t="shared" si="107"/>
        <v>45166</v>
      </c>
      <c r="C1705" s="9" t="b">
        <f t="shared" si="104"/>
        <v>0</v>
      </c>
      <c r="D1705" s="9" t="b">
        <f t="shared" si="105"/>
        <v>0</v>
      </c>
      <c r="E1705" s="7">
        <f t="shared" si="106"/>
        <v>45166</v>
      </c>
      <c r="F1705" s="48"/>
    </row>
    <row r="1706" spans="2:6" x14ac:dyDescent="0.25">
      <c r="B1706" s="7">
        <f t="shared" si="107"/>
        <v>45167</v>
      </c>
      <c r="C1706" s="9" t="b">
        <f t="shared" si="104"/>
        <v>0</v>
      </c>
      <c r="D1706" s="9" t="b">
        <f t="shared" si="105"/>
        <v>0</v>
      </c>
      <c r="E1706" s="7">
        <f t="shared" si="106"/>
        <v>45167</v>
      </c>
      <c r="F1706" s="48"/>
    </row>
    <row r="1707" spans="2:6" x14ac:dyDescent="0.25">
      <c r="B1707" s="7">
        <f t="shared" si="107"/>
        <v>45168</v>
      </c>
      <c r="C1707" s="9" t="b">
        <f t="shared" si="104"/>
        <v>0</v>
      </c>
      <c r="D1707" s="9" t="b">
        <f t="shared" si="105"/>
        <v>0</v>
      </c>
      <c r="E1707" s="7">
        <f t="shared" si="106"/>
        <v>45168</v>
      </c>
      <c r="F1707" s="48"/>
    </row>
    <row r="1708" spans="2:6" x14ac:dyDescent="0.25">
      <c r="B1708" s="7">
        <f t="shared" si="107"/>
        <v>45169</v>
      </c>
      <c r="C1708" s="9" t="b">
        <f t="shared" si="104"/>
        <v>0</v>
      </c>
      <c r="D1708" s="9" t="b">
        <f t="shared" si="105"/>
        <v>0</v>
      </c>
      <c r="E1708" s="7">
        <f t="shared" si="106"/>
        <v>45169</v>
      </c>
      <c r="F1708" s="48"/>
    </row>
    <row r="1709" spans="2:6" x14ac:dyDescent="0.25">
      <c r="B1709" s="7">
        <f t="shared" si="107"/>
        <v>45170</v>
      </c>
      <c r="C1709" s="9" t="b">
        <f t="shared" si="104"/>
        <v>0</v>
      </c>
      <c r="D1709" s="9" t="b">
        <f t="shared" si="105"/>
        <v>0</v>
      </c>
      <c r="E1709" s="7">
        <f t="shared" si="106"/>
        <v>45170</v>
      </c>
      <c r="F1709" s="48"/>
    </row>
    <row r="1710" spans="2:6" x14ac:dyDescent="0.25">
      <c r="B1710" s="7">
        <f t="shared" si="107"/>
        <v>45171</v>
      </c>
      <c r="C1710" s="9" t="b">
        <f t="shared" si="104"/>
        <v>1</v>
      </c>
      <c r="D1710" s="9" t="b">
        <f t="shared" si="105"/>
        <v>0</v>
      </c>
      <c r="E1710" s="7" t="b">
        <f t="shared" si="106"/>
        <v>0</v>
      </c>
      <c r="F1710" s="48"/>
    </row>
    <row r="1711" spans="2:6" x14ac:dyDescent="0.25">
      <c r="B1711" s="7">
        <f t="shared" si="107"/>
        <v>45172</v>
      </c>
      <c r="C1711" s="9" t="b">
        <f t="shared" si="104"/>
        <v>1</v>
      </c>
      <c r="D1711" s="9" t="b">
        <f t="shared" si="105"/>
        <v>0</v>
      </c>
      <c r="E1711" s="7" t="b">
        <f t="shared" si="106"/>
        <v>0</v>
      </c>
      <c r="F1711" s="48"/>
    </row>
    <row r="1712" spans="2:6" x14ac:dyDescent="0.25">
      <c r="B1712" s="7">
        <f t="shared" si="107"/>
        <v>45173</v>
      </c>
      <c r="C1712" s="9" t="b">
        <f t="shared" si="104"/>
        <v>0</v>
      </c>
      <c r="D1712" s="9" t="b">
        <f t="shared" si="105"/>
        <v>0</v>
      </c>
      <c r="E1712" s="7">
        <f t="shared" si="106"/>
        <v>45173</v>
      </c>
      <c r="F1712" s="48"/>
    </row>
    <row r="1713" spans="2:6" x14ac:dyDescent="0.25">
      <c r="B1713" s="7">
        <f t="shared" si="107"/>
        <v>45174</v>
      </c>
      <c r="C1713" s="9" t="b">
        <f t="shared" si="104"/>
        <v>0</v>
      </c>
      <c r="D1713" s="9" t="b">
        <f t="shared" si="105"/>
        <v>0</v>
      </c>
      <c r="E1713" s="7">
        <f t="shared" si="106"/>
        <v>45174</v>
      </c>
      <c r="F1713" s="48"/>
    </row>
    <row r="1714" spans="2:6" x14ac:dyDescent="0.25">
      <c r="B1714" s="7">
        <f t="shared" si="107"/>
        <v>45175</v>
      </c>
      <c r="C1714" s="9" t="b">
        <f t="shared" si="104"/>
        <v>0</v>
      </c>
      <c r="D1714" s="9" t="b">
        <f t="shared" si="105"/>
        <v>0</v>
      </c>
      <c r="E1714" s="7">
        <f t="shared" si="106"/>
        <v>45175</v>
      </c>
      <c r="F1714" s="48"/>
    </row>
    <row r="1715" spans="2:6" x14ac:dyDescent="0.25">
      <c r="B1715" s="7">
        <f t="shared" si="107"/>
        <v>45176</v>
      </c>
      <c r="C1715" s="9" t="b">
        <f t="shared" si="104"/>
        <v>0</v>
      </c>
      <c r="D1715" s="9" t="b">
        <f t="shared" si="105"/>
        <v>0</v>
      </c>
      <c r="E1715" s="7">
        <f t="shared" si="106"/>
        <v>45176</v>
      </c>
      <c r="F1715" s="48"/>
    </row>
    <row r="1716" spans="2:6" x14ac:dyDescent="0.25">
      <c r="B1716" s="7">
        <f t="shared" si="107"/>
        <v>45177</v>
      </c>
      <c r="C1716" s="9" t="b">
        <f t="shared" si="104"/>
        <v>0</v>
      </c>
      <c r="D1716" s="9" t="b">
        <f t="shared" si="105"/>
        <v>0</v>
      </c>
      <c r="E1716" s="7">
        <f t="shared" si="106"/>
        <v>45177</v>
      </c>
      <c r="F1716" s="48"/>
    </row>
    <row r="1717" spans="2:6" x14ac:dyDescent="0.25">
      <c r="B1717" s="7">
        <f t="shared" si="107"/>
        <v>45178</v>
      </c>
      <c r="C1717" s="9" t="b">
        <f t="shared" si="104"/>
        <v>1</v>
      </c>
      <c r="D1717" s="9" t="b">
        <f t="shared" si="105"/>
        <v>0</v>
      </c>
      <c r="E1717" s="7" t="b">
        <f t="shared" si="106"/>
        <v>0</v>
      </c>
      <c r="F1717" s="48"/>
    </row>
    <row r="1718" spans="2:6" x14ac:dyDescent="0.25">
      <c r="B1718" s="7">
        <f t="shared" si="107"/>
        <v>45179</v>
      </c>
      <c r="C1718" s="9" t="b">
        <f t="shared" si="104"/>
        <v>1</v>
      </c>
      <c r="D1718" s="9" t="b">
        <f t="shared" si="105"/>
        <v>0</v>
      </c>
      <c r="E1718" s="7" t="b">
        <f t="shared" si="106"/>
        <v>0</v>
      </c>
      <c r="F1718" s="48"/>
    </row>
    <row r="1719" spans="2:6" x14ac:dyDescent="0.25">
      <c r="B1719" s="7">
        <f t="shared" si="107"/>
        <v>45180</v>
      </c>
      <c r="C1719" s="9" t="b">
        <f t="shared" si="104"/>
        <v>0</v>
      </c>
      <c r="D1719" s="9" t="b">
        <f t="shared" si="105"/>
        <v>0</v>
      </c>
      <c r="E1719" s="7">
        <f t="shared" si="106"/>
        <v>45180</v>
      </c>
      <c r="F1719" s="48"/>
    </row>
    <row r="1720" spans="2:6" x14ac:dyDescent="0.25">
      <c r="B1720" s="7">
        <f t="shared" si="107"/>
        <v>45181</v>
      </c>
      <c r="C1720" s="9" t="b">
        <f t="shared" si="104"/>
        <v>0</v>
      </c>
      <c r="D1720" s="9" t="b">
        <f t="shared" si="105"/>
        <v>0</v>
      </c>
      <c r="E1720" s="7">
        <f t="shared" si="106"/>
        <v>45181</v>
      </c>
      <c r="F1720" s="48"/>
    </row>
    <row r="1721" spans="2:6" x14ac:dyDescent="0.25">
      <c r="B1721" s="7">
        <f t="shared" si="107"/>
        <v>45182</v>
      </c>
      <c r="C1721" s="9" t="b">
        <f t="shared" si="104"/>
        <v>0</v>
      </c>
      <c r="D1721" s="9" t="b">
        <f t="shared" si="105"/>
        <v>0</v>
      </c>
      <c r="E1721" s="7">
        <f t="shared" si="106"/>
        <v>45182</v>
      </c>
      <c r="F1721" s="48"/>
    </row>
    <row r="1722" spans="2:6" x14ac:dyDescent="0.25">
      <c r="B1722" s="7">
        <f t="shared" si="107"/>
        <v>45183</v>
      </c>
      <c r="C1722" s="9" t="b">
        <f t="shared" si="104"/>
        <v>0</v>
      </c>
      <c r="D1722" s="9" t="b">
        <f t="shared" si="105"/>
        <v>0</v>
      </c>
      <c r="E1722" s="7">
        <f t="shared" si="106"/>
        <v>45183</v>
      </c>
      <c r="F1722" s="48"/>
    </row>
    <row r="1723" spans="2:6" x14ac:dyDescent="0.25">
      <c r="B1723" s="7">
        <f t="shared" si="107"/>
        <v>45184</v>
      </c>
      <c r="C1723" s="9" t="b">
        <f t="shared" si="104"/>
        <v>0</v>
      </c>
      <c r="D1723" s="9" t="b">
        <f t="shared" si="105"/>
        <v>0</v>
      </c>
      <c r="E1723" s="7">
        <f t="shared" si="106"/>
        <v>45184</v>
      </c>
      <c r="F1723" s="48"/>
    </row>
    <row r="1724" spans="2:6" x14ac:dyDescent="0.25">
      <c r="B1724" s="7">
        <f t="shared" si="107"/>
        <v>45185</v>
      </c>
      <c r="C1724" s="9" t="b">
        <f t="shared" si="104"/>
        <v>1</v>
      </c>
      <c r="D1724" s="9" t="b">
        <f t="shared" si="105"/>
        <v>0</v>
      </c>
      <c r="E1724" s="7" t="b">
        <f t="shared" si="106"/>
        <v>0</v>
      </c>
      <c r="F1724" s="48"/>
    </row>
    <row r="1725" spans="2:6" x14ac:dyDescent="0.25">
      <c r="B1725" s="7">
        <f t="shared" si="107"/>
        <v>45186</v>
      </c>
      <c r="C1725" s="9" t="b">
        <f t="shared" si="104"/>
        <v>1</v>
      </c>
      <c r="D1725" s="9" t="b">
        <f t="shared" si="105"/>
        <v>0</v>
      </c>
      <c r="E1725" s="7" t="b">
        <f t="shared" si="106"/>
        <v>0</v>
      </c>
      <c r="F1725" s="48"/>
    </row>
    <row r="1726" spans="2:6" x14ac:dyDescent="0.25">
      <c r="B1726" s="7">
        <f t="shared" si="107"/>
        <v>45187</v>
      </c>
      <c r="C1726" s="9" t="b">
        <f t="shared" si="104"/>
        <v>0</v>
      </c>
      <c r="D1726" s="9" t="b">
        <f t="shared" si="105"/>
        <v>0</v>
      </c>
      <c r="E1726" s="7">
        <f t="shared" si="106"/>
        <v>45187</v>
      </c>
      <c r="F1726" s="48"/>
    </row>
    <row r="1727" spans="2:6" x14ac:dyDescent="0.25">
      <c r="B1727" s="7">
        <f t="shared" si="107"/>
        <v>45188</v>
      </c>
      <c r="C1727" s="9" t="b">
        <f t="shared" si="104"/>
        <v>0</v>
      </c>
      <c r="D1727" s="9" t="b">
        <f t="shared" si="105"/>
        <v>0</v>
      </c>
      <c r="E1727" s="7">
        <f t="shared" si="106"/>
        <v>45188</v>
      </c>
      <c r="F1727" s="48"/>
    </row>
    <row r="1728" spans="2:6" x14ac:dyDescent="0.25">
      <c r="B1728" s="7">
        <f t="shared" si="107"/>
        <v>45189</v>
      </c>
      <c r="C1728" s="9" t="b">
        <f t="shared" si="104"/>
        <v>0</v>
      </c>
      <c r="D1728" s="9" t="b">
        <f t="shared" si="105"/>
        <v>0</v>
      </c>
      <c r="E1728" s="7">
        <f t="shared" si="106"/>
        <v>45189</v>
      </c>
      <c r="F1728" s="48"/>
    </row>
    <row r="1729" spans="2:6" x14ac:dyDescent="0.25">
      <c r="B1729" s="7">
        <f t="shared" si="107"/>
        <v>45190</v>
      </c>
      <c r="C1729" s="9" t="b">
        <f t="shared" si="104"/>
        <v>0</v>
      </c>
      <c r="D1729" s="9" t="b">
        <f t="shared" si="105"/>
        <v>0</v>
      </c>
      <c r="E1729" s="7">
        <f t="shared" si="106"/>
        <v>45190</v>
      </c>
      <c r="F1729" s="48"/>
    </row>
    <row r="1730" spans="2:6" x14ac:dyDescent="0.25">
      <c r="B1730" s="7">
        <f t="shared" si="107"/>
        <v>45191</v>
      </c>
      <c r="C1730" s="9" t="b">
        <f t="shared" si="104"/>
        <v>0</v>
      </c>
      <c r="D1730" s="9" t="b">
        <f t="shared" si="105"/>
        <v>0</v>
      </c>
      <c r="E1730" s="7">
        <f t="shared" si="106"/>
        <v>45191</v>
      </c>
      <c r="F1730" s="48"/>
    </row>
    <row r="1731" spans="2:6" x14ac:dyDescent="0.25">
      <c r="B1731" s="7">
        <f t="shared" si="107"/>
        <v>45192</v>
      </c>
      <c r="C1731" s="9" t="b">
        <f t="shared" si="104"/>
        <v>1</v>
      </c>
      <c r="D1731" s="9" t="b">
        <f t="shared" si="105"/>
        <v>0</v>
      </c>
      <c r="E1731" s="7" t="b">
        <f t="shared" si="106"/>
        <v>0</v>
      </c>
      <c r="F1731" s="48"/>
    </row>
    <row r="1732" spans="2:6" x14ac:dyDescent="0.25">
      <c r="B1732" s="7">
        <f t="shared" si="107"/>
        <v>45193</v>
      </c>
      <c r="C1732" s="9" t="b">
        <f t="shared" si="104"/>
        <v>1</v>
      </c>
      <c r="D1732" s="9" t="b">
        <f t="shared" si="105"/>
        <v>0</v>
      </c>
      <c r="E1732" s="7" t="b">
        <f t="shared" si="106"/>
        <v>0</v>
      </c>
      <c r="F1732" s="48"/>
    </row>
    <row r="1733" spans="2:6" x14ac:dyDescent="0.25">
      <c r="B1733" s="7">
        <f t="shared" si="107"/>
        <v>45194</v>
      </c>
      <c r="C1733" s="9" t="b">
        <f t="shared" ref="C1733:C1796" si="108">IF(WEEKDAY(B1733,2)&gt;5,TRUE,FALSE)</f>
        <v>0</v>
      </c>
      <c r="D1733" s="9" t="b">
        <f t="shared" ref="D1733:D1796" si="109">IF(TYPE(VLOOKUP(B1733,Holiday_Dates,1,0))&lt;&gt;1,FALSE,TRUE)</f>
        <v>0</v>
      </c>
      <c r="E1733" s="7">
        <f t="shared" ref="E1733:E1796" si="110">IF(OR(C1733,D1733),FALSE,B1733)</f>
        <v>45194</v>
      </c>
      <c r="F1733" s="48"/>
    </row>
    <row r="1734" spans="2:6" x14ac:dyDescent="0.25">
      <c r="B1734" s="7">
        <f t="shared" ref="B1734:B1797" si="111">B1733+1</f>
        <v>45195</v>
      </c>
      <c r="C1734" s="9" t="b">
        <f t="shared" si="108"/>
        <v>0</v>
      </c>
      <c r="D1734" s="9" t="b">
        <f t="shared" si="109"/>
        <v>0</v>
      </c>
      <c r="E1734" s="7">
        <f t="shared" si="110"/>
        <v>45195</v>
      </c>
      <c r="F1734" s="48"/>
    </row>
    <row r="1735" spans="2:6" x14ac:dyDescent="0.25">
      <c r="B1735" s="7">
        <f t="shared" si="111"/>
        <v>45196</v>
      </c>
      <c r="C1735" s="9" t="b">
        <f t="shared" si="108"/>
        <v>0</v>
      </c>
      <c r="D1735" s="9" t="b">
        <f t="shared" si="109"/>
        <v>0</v>
      </c>
      <c r="E1735" s="7">
        <f t="shared" si="110"/>
        <v>45196</v>
      </c>
      <c r="F1735" s="48"/>
    </row>
    <row r="1736" spans="2:6" x14ac:dyDescent="0.25">
      <c r="B1736" s="7">
        <f t="shared" si="111"/>
        <v>45197</v>
      </c>
      <c r="C1736" s="9" t="b">
        <f t="shared" si="108"/>
        <v>0</v>
      </c>
      <c r="D1736" s="9" t="b">
        <f t="shared" si="109"/>
        <v>0</v>
      </c>
      <c r="E1736" s="7">
        <f t="shared" si="110"/>
        <v>45197</v>
      </c>
      <c r="F1736" s="48"/>
    </row>
    <row r="1737" spans="2:6" x14ac:dyDescent="0.25">
      <c r="B1737" s="7">
        <f t="shared" si="111"/>
        <v>45198</v>
      </c>
      <c r="C1737" s="9" t="b">
        <f t="shared" si="108"/>
        <v>0</v>
      </c>
      <c r="D1737" s="9" t="b">
        <f t="shared" si="109"/>
        <v>0</v>
      </c>
      <c r="E1737" s="7">
        <f t="shared" si="110"/>
        <v>45198</v>
      </c>
      <c r="F1737" s="48"/>
    </row>
    <row r="1738" spans="2:6" x14ac:dyDescent="0.25">
      <c r="B1738" s="7">
        <f t="shared" si="111"/>
        <v>45199</v>
      </c>
      <c r="C1738" s="9" t="b">
        <f t="shared" si="108"/>
        <v>1</v>
      </c>
      <c r="D1738" s="9" t="b">
        <f t="shared" si="109"/>
        <v>0</v>
      </c>
      <c r="E1738" s="7" t="b">
        <f t="shared" si="110"/>
        <v>0</v>
      </c>
      <c r="F1738" s="48"/>
    </row>
    <row r="1739" spans="2:6" x14ac:dyDescent="0.25">
      <c r="B1739" s="7">
        <f t="shared" si="111"/>
        <v>45200</v>
      </c>
      <c r="C1739" s="9" t="b">
        <f t="shared" si="108"/>
        <v>1</v>
      </c>
      <c r="D1739" s="9" t="b">
        <f t="shared" si="109"/>
        <v>0</v>
      </c>
      <c r="E1739" s="7" t="b">
        <f t="shared" si="110"/>
        <v>0</v>
      </c>
      <c r="F1739" s="48"/>
    </row>
    <row r="1740" spans="2:6" x14ac:dyDescent="0.25">
      <c r="B1740" s="7">
        <f t="shared" si="111"/>
        <v>45201</v>
      </c>
      <c r="C1740" s="9" t="b">
        <f t="shared" si="108"/>
        <v>0</v>
      </c>
      <c r="D1740" s="9" t="b">
        <f t="shared" si="109"/>
        <v>0</v>
      </c>
      <c r="E1740" s="7">
        <f t="shared" si="110"/>
        <v>45201</v>
      </c>
      <c r="F1740" s="48"/>
    </row>
    <row r="1741" spans="2:6" x14ac:dyDescent="0.25">
      <c r="B1741" s="7">
        <f t="shared" si="111"/>
        <v>45202</v>
      </c>
      <c r="C1741" s="9" t="b">
        <f t="shared" si="108"/>
        <v>0</v>
      </c>
      <c r="D1741" s="9" t="b">
        <f t="shared" si="109"/>
        <v>0</v>
      </c>
      <c r="E1741" s="7">
        <f t="shared" si="110"/>
        <v>45202</v>
      </c>
      <c r="F1741" s="48"/>
    </row>
    <row r="1742" spans="2:6" x14ac:dyDescent="0.25">
      <c r="B1742" s="7">
        <f t="shared" si="111"/>
        <v>45203</v>
      </c>
      <c r="C1742" s="9" t="b">
        <f t="shared" si="108"/>
        <v>0</v>
      </c>
      <c r="D1742" s="9" t="b">
        <f t="shared" si="109"/>
        <v>0</v>
      </c>
      <c r="E1742" s="7">
        <f t="shared" si="110"/>
        <v>45203</v>
      </c>
      <c r="F1742" s="48"/>
    </row>
    <row r="1743" spans="2:6" x14ac:dyDescent="0.25">
      <c r="B1743" s="7">
        <f t="shared" si="111"/>
        <v>45204</v>
      </c>
      <c r="C1743" s="9" t="b">
        <f t="shared" si="108"/>
        <v>0</v>
      </c>
      <c r="D1743" s="9" t="b">
        <f t="shared" si="109"/>
        <v>0</v>
      </c>
      <c r="E1743" s="7">
        <f t="shared" si="110"/>
        <v>45204</v>
      </c>
      <c r="F1743" s="48"/>
    </row>
    <row r="1744" spans="2:6" x14ac:dyDescent="0.25">
      <c r="B1744" s="7">
        <f t="shared" si="111"/>
        <v>45205</v>
      </c>
      <c r="C1744" s="9" t="b">
        <f t="shared" si="108"/>
        <v>0</v>
      </c>
      <c r="D1744" s="9" t="b">
        <f t="shared" si="109"/>
        <v>0</v>
      </c>
      <c r="E1744" s="7">
        <f t="shared" si="110"/>
        <v>45205</v>
      </c>
      <c r="F1744" s="48"/>
    </row>
    <row r="1745" spans="2:6" x14ac:dyDescent="0.25">
      <c r="B1745" s="7">
        <f t="shared" si="111"/>
        <v>45206</v>
      </c>
      <c r="C1745" s="9" t="b">
        <f t="shared" si="108"/>
        <v>1</v>
      </c>
      <c r="D1745" s="9" t="b">
        <f t="shared" si="109"/>
        <v>0</v>
      </c>
      <c r="E1745" s="7" t="b">
        <f t="shared" si="110"/>
        <v>0</v>
      </c>
      <c r="F1745" s="48"/>
    </row>
    <row r="1746" spans="2:6" x14ac:dyDescent="0.25">
      <c r="B1746" s="7">
        <f t="shared" si="111"/>
        <v>45207</v>
      </c>
      <c r="C1746" s="9" t="b">
        <f t="shared" si="108"/>
        <v>1</v>
      </c>
      <c r="D1746" s="9" t="b">
        <f t="shared" si="109"/>
        <v>0</v>
      </c>
      <c r="E1746" s="7" t="b">
        <f t="shared" si="110"/>
        <v>0</v>
      </c>
      <c r="F1746" s="48"/>
    </row>
    <row r="1747" spans="2:6" x14ac:dyDescent="0.25">
      <c r="B1747" s="7">
        <f t="shared" si="111"/>
        <v>45208</v>
      </c>
      <c r="C1747" s="9" t="b">
        <f t="shared" si="108"/>
        <v>0</v>
      </c>
      <c r="D1747" s="9" t="b">
        <f t="shared" si="109"/>
        <v>0</v>
      </c>
      <c r="E1747" s="7">
        <f t="shared" si="110"/>
        <v>45208</v>
      </c>
      <c r="F1747" s="48"/>
    </row>
    <row r="1748" spans="2:6" x14ac:dyDescent="0.25">
      <c r="B1748" s="7">
        <f t="shared" si="111"/>
        <v>45209</v>
      </c>
      <c r="C1748" s="9" t="b">
        <f t="shared" si="108"/>
        <v>0</v>
      </c>
      <c r="D1748" s="9" t="b">
        <f t="shared" si="109"/>
        <v>0</v>
      </c>
      <c r="E1748" s="7">
        <f t="shared" si="110"/>
        <v>45209</v>
      </c>
      <c r="F1748" s="48"/>
    </row>
    <row r="1749" spans="2:6" x14ac:dyDescent="0.25">
      <c r="B1749" s="7">
        <f t="shared" si="111"/>
        <v>45210</v>
      </c>
      <c r="C1749" s="9" t="b">
        <f t="shared" si="108"/>
        <v>0</v>
      </c>
      <c r="D1749" s="9" t="b">
        <f t="shared" si="109"/>
        <v>0</v>
      </c>
      <c r="E1749" s="7">
        <f t="shared" si="110"/>
        <v>45210</v>
      </c>
      <c r="F1749" s="48"/>
    </row>
    <row r="1750" spans="2:6" x14ac:dyDescent="0.25">
      <c r="B1750" s="7">
        <f t="shared" si="111"/>
        <v>45211</v>
      </c>
      <c r="C1750" s="9" t="b">
        <f t="shared" si="108"/>
        <v>0</v>
      </c>
      <c r="D1750" s="9" t="b">
        <f t="shared" si="109"/>
        <v>0</v>
      </c>
      <c r="E1750" s="7">
        <f t="shared" si="110"/>
        <v>45211</v>
      </c>
      <c r="F1750" s="48"/>
    </row>
    <row r="1751" spans="2:6" x14ac:dyDescent="0.25">
      <c r="B1751" s="7">
        <f t="shared" si="111"/>
        <v>45212</v>
      </c>
      <c r="C1751" s="9" t="b">
        <f t="shared" si="108"/>
        <v>0</v>
      </c>
      <c r="D1751" s="9" t="b">
        <f t="shared" si="109"/>
        <v>0</v>
      </c>
      <c r="E1751" s="7">
        <f t="shared" si="110"/>
        <v>45212</v>
      </c>
      <c r="F1751" s="48"/>
    </row>
    <row r="1752" spans="2:6" x14ac:dyDescent="0.25">
      <c r="B1752" s="7">
        <f t="shared" si="111"/>
        <v>45213</v>
      </c>
      <c r="C1752" s="9" t="b">
        <f t="shared" si="108"/>
        <v>1</v>
      </c>
      <c r="D1752" s="9" t="b">
        <f t="shared" si="109"/>
        <v>0</v>
      </c>
      <c r="E1752" s="7" t="b">
        <f t="shared" si="110"/>
        <v>0</v>
      </c>
      <c r="F1752" s="48"/>
    </row>
    <row r="1753" spans="2:6" x14ac:dyDescent="0.25">
      <c r="B1753" s="7">
        <f t="shared" si="111"/>
        <v>45214</v>
      </c>
      <c r="C1753" s="9" t="b">
        <f t="shared" si="108"/>
        <v>1</v>
      </c>
      <c r="D1753" s="9" t="b">
        <f t="shared" si="109"/>
        <v>0</v>
      </c>
      <c r="E1753" s="7" t="b">
        <f t="shared" si="110"/>
        <v>0</v>
      </c>
      <c r="F1753" s="48"/>
    </row>
    <row r="1754" spans="2:6" x14ac:dyDescent="0.25">
      <c r="B1754" s="7">
        <f t="shared" si="111"/>
        <v>45215</v>
      </c>
      <c r="C1754" s="9" t="b">
        <f t="shared" si="108"/>
        <v>0</v>
      </c>
      <c r="D1754" s="9" t="b">
        <f t="shared" si="109"/>
        <v>0</v>
      </c>
      <c r="E1754" s="7">
        <f t="shared" si="110"/>
        <v>45215</v>
      </c>
      <c r="F1754" s="48"/>
    </row>
    <row r="1755" spans="2:6" x14ac:dyDescent="0.25">
      <c r="B1755" s="7">
        <f t="shared" si="111"/>
        <v>45216</v>
      </c>
      <c r="C1755" s="9" t="b">
        <f t="shared" si="108"/>
        <v>0</v>
      </c>
      <c r="D1755" s="9" t="b">
        <f t="shared" si="109"/>
        <v>0</v>
      </c>
      <c r="E1755" s="7">
        <f t="shared" si="110"/>
        <v>45216</v>
      </c>
      <c r="F1755" s="48"/>
    </row>
    <row r="1756" spans="2:6" x14ac:dyDescent="0.25">
      <c r="B1756" s="7">
        <f t="shared" si="111"/>
        <v>45217</v>
      </c>
      <c r="C1756" s="9" t="b">
        <f t="shared" si="108"/>
        <v>0</v>
      </c>
      <c r="D1756" s="9" t="b">
        <f t="shared" si="109"/>
        <v>0</v>
      </c>
      <c r="E1756" s="7">
        <f t="shared" si="110"/>
        <v>45217</v>
      </c>
      <c r="F1756" s="48"/>
    </row>
    <row r="1757" spans="2:6" x14ac:dyDescent="0.25">
      <c r="B1757" s="7">
        <f t="shared" si="111"/>
        <v>45218</v>
      </c>
      <c r="C1757" s="9" t="b">
        <f t="shared" si="108"/>
        <v>0</v>
      </c>
      <c r="D1757" s="9" t="b">
        <f t="shared" si="109"/>
        <v>0</v>
      </c>
      <c r="E1757" s="7">
        <f t="shared" si="110"/>
        <v>45218</v>
      </c>
      <c r="F1757" s="48"/>
    </row>
    <row r="1758" spans="2:6" x14ac:dyDescent="0.25">
      <c r="B1758" s="7">
        <f t="shared" si="111"/>
        <v>45219</v>
      </c>
      <c r="C1758" s="9" t="b">
        <f t="shared" si="108"/>
        <v>0</v>
      </c>
      <c r="D1758" s="9" t="b">
        <f t="shared" si="109"/>
        <v>0</v>
      </c>
      <c r="E1758" s="7">
        <f t="shared" si="110"/>
        <v>45219</v>
      </c>
      <c r="F1758" s="48"/>
    </row>
    <row r="1759" spans="2:6" x14ac:dyDescent="0.25">
      <c r="B1759" s="7">
        <f t="shared" si="111"/>
        <v>45220</v>
      </c>
      <c r="C1759" s="9" t="b">
        <f t="shared" si="108"/>
        <v>1</v>
      </c>
      <c r="D1759" s="9" t="b">
        <f t="shared" si="109"/>
        <v>0</v>
      </c>
      <c r="E1759" s="7" t="b">
        <f t="shared" si="110"/>
        <v>0</v>
      </c>
      <c r="F1759" s="48"/>
    </row>
    <row r="1760" spans="2:6" x14ac:dyDescent="0.25">
      <c r="B1760" s="7">
        <f t="shared" si="111"/>
        <v>45221</v>
      </c>
      <c r="C1760" s="9" t="b">
        <f t="shared" si="108"/>
        <v>1</v>
      </c>
      <c r="D1760" s="9" t="b">
        <f t="shared" si="109"/>
        <v>0</v>
      </c>
      <c r="E1760" s="7" t="b">
        <f t="shared" si="110"/>
        <v>0</v>
      </c>
      <c r="F1760" s="48"/>
    </row>
    <row r="1761" spans="2:6" x14ac:dyDescent="0.25">
      <c r="B1761" s="7">
        <f t="shared" si="111"/>
        <v>45222</v>
      </c>
      <c r="C1761" s="9" t="b">
        <f t="shared" si="108"/>
        <v>0</v>
      </c>
      <c r="D1761" s="9" t="b">
        <f t="shared" si="109"/>
        <v>0</v>
      </c>
      <c r="E1761" s="7">
        <f t="shared" si="110"/>
        <v>45222</v>
      </c>
      <c r="F1761" s="48"/>
    </row>
    <row r="1762" spans="2:6" x14ac:dyDescent="0.25">
      <c r="B1762" s="7">
        <f t="shared" si="111"/>
        <v>45223</v>
      </c>
      <c r="C1762" s="9" t="b">
        <f t="shared" si="108"/>
        <v>0</v>
      </c>
      <c r="D1762" s="9" t="b">
        <f t="shared" si="109"/>
        <v>0</v>
      </c>
      <c r="E1762" s="7">
        <f t="shared" si="110"/>
        <v>45223</v>
      </c>
      <c r="F1762" s="48"/>
    </row>
    <row r="1763" spans="2:6" x14ac:dyDescent="0.25">
      <c r="B1763" s="7">
        <f t="shared" si="111"/>
        <v>45224</v>
      </c>
      <c r="C1763" s="9" t="b">
        <f t="shared" si="108"/>
        <v>0</v>
      </c>
      <c r="D1763" s="9" t="b">
        <f t="shared" si="109"/>
        <v>0</v>
      </c>
      <c r="E1763" s="7">
        <f t="shared" si="110"/>
        <v>45224</v>
      </c>
      <c r="F1763" s="48"/>
    </row>
    <row r="1764" spans="2:6" x14ac:dyDescent="0.25">
      <c r="B1764" s="7">
        <f t="shared" si="111"/>
        <v>45225</v>
      </c>
      <c r="C1764" s="9" t="b">
        <f t="shared" si="108"/>
        <v>0</v>
      </c>
      <c r="D1764" s="9" t="b">
        <f t="shared" si="109"/>
        <v>0</v>
      </c>
      <c r="E1764" s="7">
        <f t="shared" si="110"/>
        <v>45225</v>
      </c>
      <c r="F1764" s="48"/>
    </row>
    <row r="1765" spans="2:6" x14ac:dyDescent="0.25">
      <c r="B1765" s="7">
        <f t="shared" si="111"/>
        <v>45226</v>
      </c>
      <c r="C1765" s="9" t="b">
        <f t="shared" si="108"/>
        <v>0</v>
      </c>
      <c r="D1765" s="9" t="b">
        <f t="shared" si="109"/>
        <v>0</v>
      </c>
      <c r="E1765" s="7">
        <f t="shared" si="110"/>
        <v>45226</v>
      </c>
      <c r="F1765" s="48"/>
    </row>
    <row r="1766" spans="2:6" x14ac:dyDescent="0.25">
      <c r="B1766" s="7">
        <f t="shared" si="111"/>
        <v>45227</v>
      </c>
      <c r="C1766" s="9" t="b">
        <f t="shared" si="108"/>
        <v>1</v>
      </c>
      <c r="D1766" s="9" t="b">
        <f t="shared" si="109"/>
        <v>0</v>
      </c>
      <c r="E1766" s="7" t="b">
        <f t="shared" si="110"/>
        <v>0</v>
      </c>
      <c r="F1766" s="48"/>
    </row>
    <row r="1767" spans="2:6" x14ac:dyDescent="0.25">
      <c r="B1767" s="7">
        <f t="shared" si="111"/>
        <v>45228</v>
      </c>
      <c r="C1767" s="9" t="b">
        <f t="shared" si="108"/>
        <v>1</v>
      </c>
      <c r="D1767" s="9" t="b">
        <f t="shared" si="109"/>
        <v>0</v>
      </c>
      <c r="E1767" s="7" t="b">
        <f t="shared" si="110"/>
        <v>0</v>
      </c>
      <c r="F1767" s="48"/>
    </row>
    <row r="1768" spans="2:6" x14ac:dyDescent="0.25">
      <c r="B1768" s="7">
        <f t="shared" si="111"/>
        <v>45229</v>
      </c>
      <c r="C1768" s="9" t="b">
        <f t="shared" si="108"/>
        <v>0</v>
      </c>
      <c r="D1768" s="9" t="b">
        <f t="shared" si="109"/>
        <v>0</v>
      </c>
      <c r="E1768" s="7">
        <f t="shared" si="110"/>
        <v>45229</v>
      </c>
      <c r="F1768" s="48"/>
    </row>
    <row r="1769" spans="2:6" x14ac:dyDescent="0.25">
      <c r="B1769" s="7">
        <f t="shared" si="111"/>
        <v>45230</v>
      </c>
      <c r="C1769" s="9" t="b">
        <f t="shared" si="108"/>
        <v>0</v>
      </c>
      <c r="D1769" s="9" t="b">
        <f t="shared" si="109"/>
        <v>0</v>
      </c>
      <c r="E1769" s="7">
        <f t="shared" si="110"/>
        <v>45230</v>
      </c>
      <c r="F1769" s="48"/>
    </row>
    <row r="1770" spans="2:6" x14ac:dyDescent="0.25">
      <c r="B1770" s="7">
        <f t="shared" si="111"/>
        <v>45231</v>
      </c>
      <c r="C1770" s="9" t="b">
        <f t="shared" si="108"/>
        <v>0</v>
      </c>
      <c r="D1770" s="9" t="b">
        <f t="shared" si="109"/>
        <v>0</v>
      </c>
      <c r="E1770" s="7">
        <f t="shared" si="110"/>
        <v>45231</v>
      </c>
      <c r="F1770" s="48"/>
    </row>
    <row r="1771" spans="2:6" x14ac:dyDescent="0.25">
      <c r="B1771" s="7">
        <f t="shared" si="111"/>
        <v>45232</v>
      </c>
      <c r="C1771" s="9" t="b">
        <f t="shared" si="108"/>
        <v>0</v>
      </c>
      <c r="D1771" s="9" t="b">
        <f t="shared" si="109"/>
        <v>0</v>
      </c>
      <c r="E1771" s="7">
        <f t="shared" si="110"/>
        <v>45232</v>
      </c>
      <c r="F1771" s="48"/>
    </row>
    <row r="1772" spans="2:6" x14ac:dyDescent="0.25">
      <c r="B1772" s="7">
        <f t="shared" si="111"/>
        <v>45233</v>
      </c>
      <c r="C1772" s="9" t="b">
        <f t="shared" si="108"/>
        <v>0</v>
      </c>
      <c r="D1772" s="9" t="b">
        <f t="shared" si="109"/>
        <v>0</v>
      </c>
      <c r="E1772" s="7">
        <f t="shared" si="110"/>
        <v>45233</v>
      </c>
      <c r="F1772" s="48"/>
    </row>
    <row r="1773" spans="2:6" x14ac:dyDescent="0.25">
      <c r="B1773" s="7">
        <f t="shared" si="111"/>
        <v>45234</v>
      </c>
      <c r="C1773" s="9" t="b">
        <f t="shared" si="108"/>
        <v>1</v>
      </c>
      <c r="D1773" s="9" t="b">
        <f t="shared" si="109"/>
        <v>0</v>
      </c>
      <c r="E1773" s="7" t="b">
        <f t="shared" si="110"/>
        <v>0</v>
      </c>
      <c r="F1773" s="48"/>
    </row>
    <row r="1774" spans="2:6" x14ac:dyDescent="0.25">
      <c r="B1774" s="7">
        <f t="shared" si="111"/>
        <v>45235</v>
      </c>
      <c r="C1774" s="9" t="b">
        <f t="shared" si="108"/>
        <v>1</v>
      </c>
      <c r="D1774" s="9" t="b">
        <f t="shared" si="109"/>
        <v>0</v>
      </c>
      <c r="E1774" s="7" t="b">
        <f t="shared" si="110"/>
        <v>0</v>
      </c>
      <c r="F1774" s="48"/>
    </row>
    <row r="1775" spans="2:6" x14ac:dyDescent="0.25">
      <c r="B1775" s="7">
        <f t="shared" si="111"/>
        <v>45236</v>
      </c>
      <c r="C1775" s="9" t="b">
        <f t="shared" si="108"/>
        <v>0</v>
      </c>
      <c r="D1775" s="9" t="b">
        <f t="shared" si="109"/>
        <v>0</v>
      </c>
      <c r="E1775" s="7">
        <f t="shared" si="110"/>
        <v>45236</v>
      </c>
      <c r="F1775" s="48"/>
    </row>
    <row r="1776" spans="2:6" x14ac:dyDescent="0.25">
      <c r="B1776" s="7">
        <f t="shared" si="111"/>
        <v>45237</v>
      </c>
      <c r="C1776" s="9" t="b">
        <f t="shared" si="108"/>
        <v>0</v>
      </c>
      <c r="D1776" s="9" t="b">
        <f t="shared" si="109"/>
        <v>0</v>
      </c>
      <c r="E1776" s="7">
        <f t="shared" si="110"/>
        <v>45237</v>
      </c>
      <c r="F1776" s="48"/>
    </row>
    <row r="1777" spans="2:6" x14ac:dyDescent="0.25">
      <c r="B1777" s="7">
        <f t="shared" si="111"/>
        <v>45238</v>
      </c>
      <c r="C1777" s="9" t="b">
        <f t="shared" si="108"/>
        <v>0</v>
      </c>
      <c r="D1777" s="9" t="b">
        <f t="shared" si="109"/>
        <v>0</v>
      </c>
      <c r="E1777" s="7">
        <f t="shared" si="110"/>
        <v>45238</v>
      </c>
      <c r="F1777" s="48"/>
    </row>
    <row r="1778" spans="2:6" x14ac:dyDescent="0.25">
      <c r="B1778" s="7">
        <f t="shared" si="111"/>
        <v>45239</v>
      </c>
      <c r="C1778" s="9" t="b">
        <f t="shared" si="108"/>
        <v>0</v>
      </c>
      <c r="D1778" s="9" t="b">
        <f t="shared" si="109"/>
        <v>0</v>
      </c>
      <c r="E1778" s="7">
        <f t="shared" si="110"/>
        <v>45239</v>
      </c>
      <c r="F1778" s="48"/>
    </row>
    <row r="1779" spans="2:6" x14ac:dyDescent="0.25">
      <c r="B1779" s="7">
        <f t="shared" si="111"/>
        <v>45240</v>
      </c>
      <c r="C1779" s="9" t="b">
        <f t="shared" si="108"/>
        <v>0</v>
      </c>
      <c r="D1779" s="9" t="b">
        <f t="shared" si="109"/>
        <v>0</v>
      </c>
      <c r="E1779" s="7">
        <f t="shared" si="110"/>
        <v>45240</v>
      </c>
      <c r="F1779" s="48"/>
    </row>
    <row r="1780" spans="2:6" x14ac:dyDescent="0.25">
      <c r="B1780" s="7">
        <f t="shared" si="111"/>
        <v>45241</v>
      </c>
      <c r="C1780" s="9" t="b">
        <f t="shared" si="108"/>
        <v>1</v>
      </c>
      <c r="D1780" s="9" t="b">
        <f t="shared" si="109"/>
        <v>0</v>
      </c>
      <c r="E1780" s="7" t="b">
        <f t="shared" si="110"/>
        <v>0</v>
      </c>
      <c r="F1780" s="48"/>
    </row>
    <row r="1781" spans="2:6" x14ac:dyDescent="0.25">
      <c r="B1781" s="7">
        <f t="shared" si="111"/>
        <v>45242</v>
      </c>
      <c r="C1781" s="9" t="b">
        <f t="shared" si="108"/>
        <v>1</v>
      </c>
      <c r="D1781" s="9" t="b">
        <f t="shared" si="109"/>
        <v>0</v>
      </c>
      <c r="E1781" s="7" t="b">
        <f t="shared" si="110"/>
        <v>0</v>
      </c>
      <c r="F1781" s="48"/>
    </row>
    <row r="1782" spans="2:6" x14ac:dyDescent="0.25">
      <c r="B1782" s="7">
        <f t="shared" si="111"/>
        <v>45243</v>
      </c>
      <c r="C1782" s="9" t="b">
        <f t="shared" si="108"/>
        <v>0</v>
      </c>
      <c r="D1782" s="9" t="b">
        <f t="shared" si="109"/>
        <v>0</v>
      </c>
      <c r="E1782" s="7">
        <f t="shared" si="110"/>
        <v>45243</v>
      </c>
      <c r="F1782" s="48"/>
    </row>
    <row r="1783" spans="2:6" x14ac:dyDescent="0.25">
      <c r="B1783" s="7">
        <f t="shared" si="111"/>
        <v>45244</v>
      </c>
      <c r="C1783" s="9" t="b">
        <f t="shared" si="108"/>
        <v>0</v>
      </c>
      <c r="D1783" s="9" t="b">
        <f t="shared" si="109"/>
        <v>0</v>
      </c>
      <c r="E1783" s="7">
        <f t="shared" si="110"/>
        <v>45244</v>
      </c>
      <c r="F1783" s="48"/>
    </row>
    <row r="1784" spans="2:6" x14ac:dyDescent="0.25">
      <c r="B1784" s="7">
        <f t="shared" si="111"/>
        <v>45245</v>
      </c>
      <c r="C1784" s="9" t="b">
        <f t="shared" si="108"/>
        <v>0</v>
      </c>
      <c r="D1784" s="9" t="b">
        <f t="shared" si="109"/>
        <v>0</v>
      </c>
      <c r="E1784" s="7">
        <f t="shared" si="110"/>
        <v>45245</v>
      </c>
      <c r="F1784" s="48"/>
    </row>
    <row r="1785" spans="2:6" x14ac:dyDescent="0.25">
      <c r="B1785" s="7">
        <f t="shared" si="111"/>
        <v>45246</v>
      </c>
      <c r="C1785" s="9" t="b">
        <f t="shared" si="108"/>
        <v>0</v>
      </c>
      <c r="D1785" s="9" t="b">
        <f t="shared" si="109"/>
        <v>0</v>
      </c>
      <c r="E1785" s="7">
        <f t="shared" si="110"/>
        <v>45246</v>
      </c>
      <c r="F1785" s="48"/>
    </row>
    <row r="1786" spans="2:6" x14ac:dyDescent="0.25">
      <c r="B1786" s="7">
        <f t="shared" si="111"/>
        <v>45247</v>
      </c>
      <c r="C1786" s="9" t="b">
        <f t="shared" si="108"/>
        <v>0</v>
      </c>
      <c r="D1786" s="9" t="b">
        <f t="shared" si="109"/>
        <v>0</v>
      </c>
      <c r="E1786" s="7">
        <f t="shared" si="110"/>
        <v>45247</v>
      </c>
      <c r="F1786" s="48"/>
    </row>
    <row r="1787" spans="2:6" x14ac:dyDescent="0.25">
      <c r="B1787" s="7">
        <f t="shared" si="111"/>
        <v>45248</v>
      </c>
      <c r="C1787" s="9" t="b">
        <f t="shared" si="108"/>
        <v>1</v>
      </c>
      <c r="D1787" s="9" t="b">
        <f t="shared" si="109"/>
        <v>0</v>
      </c>
      <c r="E1787" s="7" t="b">
        <f t="shared" si="110"/>
        <v>0</v>
      </c>
      <c r="F1787" s="48"/>
    </row>
    <row r="1788" spans="2:6" x14ac:dyDescent="0.25">
      <c r="B1788" s="7">
        <f t="shared" si="111"/>
        <v>45249</v>
      </c>
      <c r="C1788" s="9" t="b">
        <f t="shared" si="108"/>
        <v>1</v>
      </c>
      <c r="D1788" s="9" t="b">
        <f t="shared" si="109"/>
        <v>0</v>
      </c>
      <c r="E1788" s="7" t="b">
        <f t="shared" si="110"/>
        <v>0</v>
      </c>
      <c r="F1788" s="48"/>
    </row>
    <row r="1789" spans="2:6" x14ac:dyDescent="0.25">
      <c r="B1789" s="7">
        <f t="shared" si="111"/>
        <v>45250</v>
      </c>
      <c r="C1789" s="9" t="b">
        <f t="shared" si="108"/>
        <v>0</v>
      </c>
      <c r="D1789" s="9" t="b">
        <f t="shared" si="109"/>
        <v>0</v>
      </c>
      <c r="E1789" s="7">
        <f t="shared" si="110"/>
        <v>45250</v>
      </c>
      <c r="F1789" s="48"/>
    </row>
    <row r="1790" spans="2:6" x14ac:dyDescent="0.25">
      <c r="B1790" s="7">
        <f t="shared" si="111"/>
        <v>45251</v>
      </c>
      <c r="C1790" s="9" t="b">
        <f t="shared" si="108"/>
        <v>0</v>
      </c>
      <c r="D1790" s="9" t="b">
        <f t="shared" si="109"/>
        <v>0</v>
      </c>
      <c r="E1790" s="7">
        <f t="shared" si="110"/>
        <v>45251</v>
      </c>
      <c r="F1790" s="48"/>
    </row>
    <row r="1791" spans="2:6" x14ac:dyDescent="0.25">
      <c r="B1791" s="7">
        <f t="shared" si="111"/>
        <v>45252</v>
      </c>
      <c r="C1791" s="9" t="b">
        <f t="shared" si="108"/>
        <v>0</v>
      </c>
      <c r="D1791" s="9" t="b">
        <f t="shared" si="109"/>
        <v>0</v>
      </c>
      <c r="E1791" s="7">
        <f t="shared" si="110"/>
        <v>45252</v>
      </c>
      <c r="F1791" s="48"/>
    </row>
    <row r="1792" spans="2:6" x14ac:dyDescent="0.25">
      <c r="B1792" s="7">
        <f t="shared" si="111"/>
        <v>45253</v>
      </c>
      <c r="C1792" s="9" t="b">
        <f t="shared" si="108"/>
        <v>0</v>
      </c>
      <c r="D1792" s="9" t="b">
        <f t="shared" si="109"/>
        <v>0</v>
      </c>
      <c r="E1792" s="7">
        <f t="shared" si="110"/>
        <v>45253</v>
      </c>
      <c r="F1792" s="48"/>
    </row>
    <row r="1793" spans="2:6" x14ac:dyDescent="0.25">
      <c r="B1793" s="7">
        <f t="shared" si="111"/>
        <v>45254</v>
      </c>
      <c r="C1793" s="9" t="b">
        <f t="shared" si="108"/>
        <v>0</v>
      </c>
      <c r="D1793" s="9" t="b">
        <f t="shared" si="109"/>
        <v>0</v>
      </c>
      <c r="E1793" s="7">
        <f t="shared" si="110"/>
        <v>45254</v>
      </c>
      <c r="F1793" s="48"/>
    </row>
    <row r="1794" spans="2:6" x14ac:dyDescent="0.25">
      <c r="B1794" s="7">
        <f t="shared" si="111"/>
        <v>45255</v>
      </c>
      <c r="C1794" s="9" t="b">
        <f t="shared" si="108"/>
        <v>1</v>
      </c>
      <c r="D1794" s="9" t="b">
        <f t="shared" si="109"/>
        <v>0</v>
      </c>
      <c r="E1794" s="7" t="b">
        <f t="shared" si="110"/>
        <v>0</v>
      </c>
      <c r="F1794" s="48"/>
    </row>
    <row r="1795" spans="2:6" x14ac:dyDescent="0.25">
      <c r="B1795" s="7">
        <f t="shared" si="111"/>
        <v>45256</v>
      </c>
      <c r="C1795" s="9" t="b">
        <f t="shared" si="108"/>
        <v>1</v>
      </c>
      <c r="D1795" s="9" t="b">
        <f t="shared" si="109"/>
        <v>0</v>
      </c>
      <c r="E1795" s="7" t="b">
        <f t="shared" si="110"/>
        <v>0</v>
      </c>
      <c r="F1795" s="48"/>
    </row>
    <row r="1796" spans="2:6" x14ac:dyDescent="0.25">
      <c r="B1796" s="7">
        <f t="shared" si="111"/>
        <v>45257</v>
      </c>
      <c r="C1796" s="9" t="b">
        <f t="shared" si="108"/>
        <v>0</v>
      </c>
      <c r="D1796" s="9" t="b">
        <f t="shared" si="109"/>
        <v>0</v>
      </c>
      <c r="E1796" s="7">
        <f t="shared" si="110"/>
        <v>45257</v>
      </c>
      <c r="F1796" s="48"/>
    </row>
    <row r="1797" spans="2:6" x14ac:dyDescent="0.25">
      <c r="B1797" s="7">
        <f t="shared" si="111"/>
        <v>45258</v>
      </c>
      <c r="C1797" s="9" t="b">
        <f t="shared" ref="C1797:C1860" si="112">IF(WEEKDAY(B1797,2)&gt;5,TRUE,FALSE)</f>
        <v>0</v>
      </c>
      <c r="D1797" s="9" t="b">
        <f t="shared" ref="D1797:D1860" si="113">IF(TYPE(VLOOKUP(B1797,Holiday_Dates,1,0))&lt;&gt;1,FALSE,TRUE)</f>
        <v>0</v>
      </c>
      <c r="E1797" s="7">
        <f t="shared" ref="E1797:E1860" si="114">IF(OR(C1797,D1797),FALSE,B1797)</f>
        <v>45258</v>
      </c>
      <c r="F1797" s="48"/>
    </row>
    <row r="1798" spans="2:6" x14ac:dyDescent="0.25">
      <c r="B1798" s="7">
        <f t="shared" ref="B1798:B1861" si="115">B1797+1</f>
        <v>45259</v>
      </c>
      <c r="C1798" s="9" t="b">
        <f t="shared" si="112"/>
        <v>0</v>
      </c>
      <c r="D1798" s="9" t="b">
        <f t="shared" si="113"/>
        <v>0</v>
      </c>
      <c r="E1798" s="7">
        <f t="shared" si="114"/>
        <v>45259</v>
      </c>
      <c r="F1798" s="48"/>
    </row>
    <row r="1799" spans="2:6" x14ac:dyDescent="0.25">
      <c r="B1799" s="7">
        <f t="shared" si="115"/>
        <v>45260</v>
      </c>
      <c r="C1799" s="9" t="b">
        <f t="shared" si="112"/>
        <v>0</v>
      </c>
      <c r="D1799" s="9" t="b">
        <f t="shared" si="113"/>
        <v>0</v>
      </c>
      <c r="E1799" s="7">
        <f t="shared" si="114"/>
        <v>45260</v>
      </c>
      <c r="F1799" s="48"/>
    </row>
    <row r="1800" spans="2:6" x14ac:dyDescent="0.25">
      <c r="B1800" s="7">
        <f t="shared" si="115"/>
        <v>45261</v>
      </c>
      <c r="C1800" s="9" t="b">
        <f t="shared" si="112"/>
        <v>0</v>
      </c>
      <c r="D1800" s="9" t="b">
        <f t="shared" si="113"/>
        <v>0</v>
      </c>
      <c r="E1800" s="7">
        <f t="shared" si="114"/>
        <v>45261</v>
      </c>
      <c r="F1800" s="48"/>
    </row>
    <row r="1801" spans="2:6" x14ac:dyDescent="0.25">
      <c r="B1801" s="7">
        <f t="shared" si="115"/>
        <v>45262</v>
      </c>
      <c r="C1801" s="9" t="b">
        <f t="shared" si="112"/>
        <v>1</v>
      </c>
      <c r="D1801" s="9" t="b">
        <f t="shared" si="113"/>
        <v>0</v>
      </c>
      <c r="E1801" s="7" t="b">
        <f t="shared" si="114"/>
        <v>0</v>
      </c>
      <c r="F1801" s="48"/>
    </row>
    <row r="1802" spans="2:6" x14ac:dyDescent="0.25">
      <c r="B1802" s="7">
        <f t="shared" si="115"/>
        <v>45263</v>
      </c>
      <c r="C1802" s="9" t="b">
        <f t="shared" si="112"/>
        <v>1</v>
      </c>
      <c r="D1802" s="9" t="b">
        <f t="shared" si="113"/>
        <v>0</v>
      </c>
      <c r="E1802" s="7" t="b">
        <f t="shared" si="114"/>
        <v>0</v>
      </c>
      <c r="F1802" s="48"/>
    </row>
    <row r="1803" spans="2:6" x14ac:dyDescent="0.25">
      <c r="B1803" s="7">
        <f t="shared" si="115"/>
        <v>45264</v>
      </c>
      <c r="C1803" s="9" t="b">
        <f t="shared" si="112"/>
        <v>0</v>
      </c>
      <c r="D1803" s="9" t="b">
        <f t="shared" si="113"/>
        <v>0</v>
      </c>
      <c r="E1803" s="7">
        <f t="shared" si="114"/>
        <v>45264</v>
      </c>
      <c r="F1803" s="48"/>
    </row>
    <row r="1804" spans="2:6" x14ac:dyDescent="0.25">
      <c r="B1804" s="7">
        <f t="shared" si="115"/>
        <v>45265</v>
      </c>
      <c r="C1804" s="9" t="b">
        <f t="shared" si="112"/>
        <v>0</v>
      </c>
      <c r="D1804" s="9" t="b">
        <f t="shared" si="113"/>
        <v>0</v>
      </c>
      <c r="E1804" s="7">
        <f t="shared" si="114"/>
        <v>45265</v>
      </c>
      <c r="F1804" s="48"/>
    </row>
    <row r="1805" spans="2:6" x14ac:dyDescent="0.25">
      <c r="B1805" s="7">
        <f t="shared" si="115"/>
        <v>45266</v>
      </c>
      <c r="C1805" s="9" t="b">
        <f t="shared" si="112"/>
        <v>0</v>
      </c>
      <c r="D1805" s="9" t="b">
        <f t="shared" si="113"/>
        <v>0</v>
      </c>
      <c r="E1805" s="7">
        <f t="shared" si="114"/>
        <v>45266</v>
      </c>
      <c r="F1805" s="48"/>
    </row>
    <row r="1806" spans="2:6" x14ac:dyDescent="0.25">
      <c r="B1806" s="7">
        <f t="shared" si="115"/>
        <v>45267</v>
      </c>
      <c r="C1806" s="9" t="b">
        <f t="shared" si="112"/>
        <v>0</v>
      </c>
      <c r="D1806" s="9" t="b">
        <f t="shared" si="113"/>
        <v>0</v>
      </c>
      <c r="E1806" s="7">
        <f t="shared" si="114"/>
        <v>45267</v>
      </c>
      <c r="F1806" s="48"/>
    </row>
    <row r="1807" spans="2:6" x14ac:dyDescent="0.25">
      <c r="B1807" s="7">
        <f t="shared" si="115"/>
        <v>45268</v>
      </c>
      <c r="C1807" s="9" t="b">
        <f t="shared" si="112"/>
        <v>0</v>
      </c>
      <c r="D1807" s="9" t="b">
        <f t="shared" si="113"/>
        <v>0</v>
      </c>
      <c r="E1807" s="7">
        <f t="shared" si="114"/>
        <v>45268</v>
      </c>
      <c r="F1807" s="48"/>
    </row>
    <row r="1808" spans="2:6" x14ac:dyDescent="0.25">
      <c r="B1808" s="7">
        <f t="shared" si="115"/>
        <v>45269</v>
      </c>
      <c r="C1808" s="9" t="b">
        <f t="shared" si="112"/>
        <v>1</v>
      </c>
      <c r="D1808" s="9" t="b">
        <f t="shared" si="113"/>
        <v>0</v>
      </c>
      <c r="E1808" s="7" t="b">
        <f t="shared" si="114"/>
        <v>0</v>
      </c>
      <c r="F1808" s="48"/>
    </row>
    <row r="1809" spans="2:6" x14ac:dyDescent="0.25">
      <c r="B1809" s="7">
        <f t="shared" si="115"/>
        <v>45270</v>
      </c>
      <c r="C1809" s="9" t="b">
        <f t="shared" si="112"/>
        <v>1</v>
      </c>
      <c r="D1809" s="9" t="b">
        <f t="shared" si="113"/>
        <v>0</v>
      </c>
      <c r="E1809" s="7" t="b">
        <f t="shared" si="114"/>
        <v>0</v>
      </c>
      <c r="F1809" s="48"/>
    </row>
    <row r="1810" spans="2:6" x14ac:dyDescent="0.25">
      <c r="B1810" s="7">
        <f t="shared" si="115"/>
        <v>45271</v>
      </c>
      <c r="C1810" s="9" t="b">
        <f t="shared" si="112"/>
        <v>0</v>
      </c>
      <c r="D1810" s="9" t="b">
        <f t="shared" si="113"/>
        <v>0</v>
      </c>
      <c r="E1810" s="7">
        <f t="shared" si="114"/>
        <v>45271</v>
      </c>
      <c r="F1810" s="48"/>
    </row>
    <row r="1811" spans="2:6" x14ac:dyDescent="0.25">
      <c r="B1811" s="7">
        <f t="shared" si="115"/>
        <v>45272</v>
      </c>
      <c r="C1811" s="9" t="b">
        <f t="shared" si="112"/>
        <v>0</v>
      </c>
      <c r="D1811" s="9" t="b">
        <f t="shared" si="113"/>
        <v>0</v>
      </c>
      <c r="E1811" s="7">
        <f t="shared" si="114"/>
        <v>45272</v>
      </c>
      <c r="F1811" s="48"/>
    </row>
    <row r="1812" spans="2:6" x14ac:dyDescent="0.25">
      <c r="B1812" s="7">
        <f t="shared" si="115"/>
        <v>45273</v>
      </c>
      <c r="C1812" s="9" t="b">
        <f t="shared" si="112"/>
        <v>0</v>
      </c>
      <c r="D1812" s="9" t="b">
        <f t="shared" si="113"/>
        <v>0</v>
      </c>
      <c r="E1812" s="7">
        <f t="shared" si="114"/>
        <v>45273</v>
      </c>
      <c r="F1812" s="48"/>
    </row>
    <row r="1813" spans="2:6" x14ac:dyDescent="0.25">
      <c r="B1813" s="7">
        <f t="shared" si="115"/>
        <v>45274</v>
      </c>
      <c r="C1813" s="9" t="b">
        <f t="shared" si="112"/>
        <v>0</v>
      </c>
      <c r="D1813" s="9" t="b">
        <f t="shared" si="113"/>
        <v>0</v>
      </c>
      <c r="E1813" s="7">
        <f t="shared" si="114"/>
        <v>45274</v>
      </c>
      <c r="F1813" s="48"/>
    </row>
    <row r="1814" spans="2:6" x14ac:dyDescent="0.25">
      <c r="B1814" s="7">
        <f t="shared" si="115"/>
        <v>45275</v>
      </c>
      <c r="C1814" s="9" t="b">
        <f t="shared" si="112"/>
        <v>0</v>
      </c>
      <c r="D1814" s="9" t="b">
        <f t="shared" si="113"/>
        <v>0</v>
      </c>
      <c r="E1814" s="7">
        <f t="shared" si="114"/>
        <v>45275</v>
      </c>
      <c r="F1814" s="48"/>
    </row>
    <row r="1815" spans="2:6" x14ac:dyDescent="0.25">
      <c r="B1815" s="7">
        <f t="shared" si="115"/>
        <v>45276</v>
      </c>
      <c r="C1815" s="9" t="b">
        <f t="shared" si="112"/>
        <v>1</v>
      </c>
      <c r="D1815" s="9" t="b">
        <f t="shared" si="113"/>
        <v>0</v>
      </c>
      <c r="E1815" s="7" t="b">
        <f t="shared" si="114"/>
        <v>0</v>
      </c>
      <c r="F1815" s="48"/>
    </row>
    <row r="1816" spans="2:6" x14ac:dyDescent="0.25">
      <c r="B1816" s="7">
        <f t="shared" si="115"/>
        <v>45277</v>
      </c>
      <c r="C1816" s="9" t="b">
        <f t="shared" si="112"/>
        <v>1</v>
      </c>
      <c r="D1816" s="9" t="b">
        <f t="shared" si="113"/>
        <v>0</v>
      </c>
      <c r="E1816" s="7" t="b">
        <f t="shared" si="114"/>
        <v>0</v>
      </c>
      <c r="F1816" s="48"/>
    </row>
    <row r="1817" spans="2:6" x14ac:dyDescent="0.25">
      <c r="B1817" s="7">
        <f t="shared" si="115"/>
        <v>45278</v>
      </c>
      <c r="C1817" s="9" t="b">
        <f t="shared" si="112"/>
        <v>0</v>
      </c>
      <c r="D1817" s="9" t="b">
        <f t="shared" si="113"/>
        <v>0</v>
      </c>
      <c r="E1817" s="7">
        <f t="shared" si="114"/>
        <v>45278</v>
      </c>
      <c r="F1817" s="48"/>
    </row>
    <row r="1818" spans="2:6" x14ac:dyDescent="0.25">
      <c r="B1818" s="7">
        <f t="shared" si="115"/>
        <v>45279</v>
      </c>
      <c r="C1818" s="9" t="b">
        <f t="shared" si="112"/>
        <v>0</v>
      </c>
      <c r="D1818" s="9" t="b">
        <f t="shared" si="113"/>
        <v>0</v>
      </c>
      <c r="E1818" s="7">
        <f t="shared" si="114"/>
        <v>45279</v>
      </c>
      <c r="F1818" s="48"/>
    </row>
    <row r="1819" spans="2:6" x14ac:dyDescent="0.25">
      <c r="B1819" s="7">
        <f t="shared" si="115"/>
        <v>45280</v>
      </c>
      <c r="C1819" s="9" t="b">
        <f t="shared" si="112"/>
        <v>0</v>
      </c>
      <c r="D1819" s="9" t="b">
        <f t="shared" si="113"/>
        <v>0</v>
      </c>
      <c r="E1819" s="7">
        <f t="shared" si="114"/>
        <v>45280</v>
      </c>
      <c r="F1819" s="48"/>
    </row>
    <row r="1820" spans="2:6" x14ac:dyDescent="0.25">
      <c r="B1820" s="7">
        <f t="shared" si="115"/>
        <v>45281</v>
      </c>
      <c r="C1820" s="9" t="b">
        <f t="shared" si="112"/>
        <v>0</v>
      </c>
      <c r="D1820" s="9" t="b">
        <f t="shared" si="113"/>
        <v>0</v>
      </c>
      <c r="E1820" s="7">
        <f t="shared" si="114"/>
        <v>45281</v>
      </c>
      <c r="F1820" s="48"/>
    </row>
    <row r="1821" spans="2:6" x14ac:dyDescent="0.25">
      <c r="B1821" s="7">
        <f t="shared" si="115"/>
        <v>45282</v>
      </c>
      <c r="C1821" s="9" t="b">
        <f t="shared" si="112"/>
        <v>0</v>
      </c>
      <c r="D1821" s="9" t="b">
        <f t="shared" si="113"/>
        <v>0</v>
      </c>
      <c r="E1821" s="7">
        <f t="shared" si="114"/>
        <v>45282</v>
      </c>
      <c r="F1821" s="48"/>
    </row>
    <row r="1822" spans="2:6" x14ac:dyDescent="0.25">
      <c r="B1822" s="7">
        <f t="shared" si="115"/>
        <v>45283</v>
      </c>
      <c r="C1822" s="9" t="b">
        <f t="shared" si="112"/>
        <v>1</v>
      </c>
      <c r="D1822" s="9" t="b">
        <f t="shared" si="113"/>
        <v>0</v>
      </c>
      <c r="E1822" s="7" t="b">
        <f t="shared" si="114"/>
        <v>0</v>
      </c>
      <c r="F1822" s="48"/>
    </row>
    <row r="1823" spans="2:6" x14ac:dyDescent="0.25">
      <c r="B1823" s="7">
        <f t="shared" si="115"/>
        <v>45284</v>
      </c>
      <c r="C1823" s="9" t="b">
        <f t="shared" si="112"/>
        <v>1</v>
      </c>
      <c r="D1823" s="9" t="b">
        <f t="shared" si="113"/>
        <v>0</v>
      </c>
      <c r="E1823" s="7" t="b">
        <f t="shared" si="114"/>
        <v>0</v>
      </c>
      <c r="F1823" s="48"/>
    </row>
    <row r="1824" spans="2:6" x14ac:dyDescent="0.25">
      <c r="B1824" s="7">
        <f t="shared" si="115"/>
        <v>45285</v>
      </c>
      <c r="C1824" s="9" t="b">
        <f t="shared" si="112"/>
        <v>0</v>
      </c>
      <c r="D1824" s="9" t="b">
        <f t="shared" si="113"/>
        <v>1</v>
      </c>
      <c r="E1824" s="7" t="b">
        <f t="shared" si="114"/>
        <v>0</v>
      </c>
      <c r="F1824" s="48"/>
    </row>
    <row r="1825" spans="2:6" x14ac:dyDescent="0.25">
      <c r="B1825" s="7">
        <f t="shared" si="115"/>
        <v>45286</v>
      </c>
      <c r="C1825" s="9" t="b">
        <f t="shared" si="112"/>
        <v>0</v>
      </c>
      <c r="D1825" s="9" t="b">
        <f t="shared" si="113"/>
        <v>1</v>
      </c>
      <c r="E1825" s="7" t="b">
        <f t="shared" si="114"/>
        <v>0</v>
      </c>
      <c r="F1825" s="48"/>
    </row>
    <row r="1826" spans="2:6" x14ac:dyDescent="0.25">
      <c r="B1826" s="7">
        <f t="shared" si="115"/>
        <v>45287</v>
      </c>
      <c r="C1826" s="9" t="b">
        <f t="shared" si="112"/>
        <v>0</v>
      </c>
      <c r="D1826" s="9" t="b">
        <f t="shared" si="113"/>
        <v>0</v>
      </c>
      <c r="E1826" s="7">
        <f t="shared" si="114"/>
        <v>45287</v>
      </c>
      <c r="F1826" s="48"/>
    </row>
    <row r="1827" spans="2:6" x14ac:dyDescent="0.25">
      <c r="B1827" s="7">
        <f t="shared" si="115"/>
        <v>45288</v>
      </c>
      <c r="C1827" s="9" t="b">
        <f t="shared" si="112"/>
        <v>0</v>
      </c>
      <c r="D1827" s="9" t="b">
        <f t="shared" si="113"/>
        <v>0</v>
      </c>
      <c r="E1827" s="7">
        <f t="shared" si="114"/>
        <v>45288</v>
      </c>
      <c r="F1827" s="48"/>
    </row>
    <row r="1828" spans="2:6" x14ac:dyDescent="0.25">
      <c r="B1828" s="7">
        <f t="shared" si="115"/>
        <v>45289</v>
      </c>
      <c r="C1828" s="9" t="b">
        <f t="shared" si="112"/>
        <v>0</v>
      </c>
      <c r="D1828" s="9" t="b">
        <f t="shared" si="113"/>
        <v>0</v>
      </c>
      <c r="E1828" s="7">
        <f t="shared" si="114"/>
        <v>45289</v>
      </c>
      <c r="F1828" s="48"/>
    </row>
    <row r="1829" spans="2:6" x14ac:dyDescent="0.25">
      <c r="B1829" s="7">
        <f t="shared" si="115"/>
        <v>45290</v>
      </c>
      <c r="C1829" s="9" t="b">
        <f t="shared" si="112"/>
        <v>1</v>
      </c>
      <c r="D1829" s="9" t="b">
        <f t="shared" si="113"/>
        <v>0</v>
      </c>
      <c r="E1829" s="7" t="b">
        <f t="shared" si="114"/>
        <v>0</v>
      </c>
      <c r="F1829" s="48"/>
    </row>
    <row r="1830" spans="2:6" x14ac:dyDescent="0.25">
      <c r="B1830" s="7">
        <f t="shared" si="115"/>
        <v>45291</v>
      </c>
      <c r="C1830" s="9" t="b">
        <f t="shared" si="112"/>
        <v>1</v>
      </c>
      <c r="D1830" s="9" t="b">
        <f t="shared" si="113"/>
        <v>0</v>
      </c>
      <c r="E1830" s="7" t="b">
        <f t="shared" si="114"/>
        <v>0</v>
      </c>
      <c r="F1830" s="48"/>
    </row>
    <row r="1831" spans="2:6" x14ac:dyDescent="0.25">
      <c r="B1831" s="7">
        <f t="shared" si="115"/>
        <v>45292</v>
      </c>
      <c r="C1831" s="9" t="b">
        <f t="shared" si="112"/>
        <v>0</v>
      </c>
      <c r="D1831" s="9" t="b">
        <f t="shared" si="113"/>
        <v>1</v>
      </c>
      <c r="E1831" s="7" t="b">
        <f t="shared" si="114"/>
        <v>0</v>
      </c>
      <c r="F1831" s="48"/>
    </row>
    <row r="1832" spans="2:6" x14ac:dyDescent="0.25">
      <c r="B1832" s="7">
        <f t="shared" si="115"/>
        <v>45293</v>
      </c>
      <c r="C1832" s="9" t="b">
        <f t="shared" si="112"/>
        <v>0</v>
      </c>
      <c r="D1832" s="9" t="b">
        <f t="shared" si="113"/>
        <v>0</v>
      </c>
      <c r="E1832" s="7">
        <f t="shared" si="114"/>
        <v>45293</v>
      </c>
      <c r="F1832" s="48"/>
    </row>
    <row r="1833" spans="2:6" x14ac:dyDescent="0.25">
      <c r="B1833" s="7">
        <f t="shared" si="115"/>
        <v>45294</v>
      </c>
      <c r="C1833" s="9" t="b">
        <f t="shared" si="112"/>
        <v>0</v>
      </c>
      <c r="D1833" s="9" t="b">
        <f t="shared" si="113"/>
        <v>0</v>
      </c>
      <c r="E1833" s="7">
        <f t="shared" si="114"/>
        <v>45294</v>
      </c>
      <c r="F1833" s="48"/>
    </row>
    <row r="1834" spans="2:6" x14ac:dyDescent="0.25">
      <c r="B1834" s="7">
        <f t="shared" si="115"/>
        <v>45295</v>
      </c>
      <c r="C1834" s="9" t="b">
        <f t="shared" si="112"/>
        <v>0</v>
      </c>
      <c r="D1834" s="9" t="b">
        <f t="shared" si="113"/>
        <v>0</v>
      </c>
      <c r="E1834" s="7">
        <f t="shared" si="114"/>
        <v>45295</v>
      </c>
      <c r="F1834" s="48"/>
    </row>
    <row r="1835" spans="2:6" x14ac:dyDescent="0.25">
      <c r="B1835" s="7">
        <f t="shared" si="115"/>
        <v>45296</v>
      </c>
      <c r="C1835" s="9" t="b">
        <f t="shared" si="112"/>
        <v>0</v>
      </c>
      <c r="D1835" s="9" t="b">
        <f t="shared" si="113"/>
        <v>0</v>
      </c>
      <c r="E1835" s="7">
        <f t="shared" si="114"/>
        <v>45296</v>
      </c>
      <c r="F1835" s="48"/>
    </row>
    <row r="1836" spans="2:6" x14ac:dyDescent="0.25">
      <c r="B1836" s="7">
        <f t="shared" si="115"/>
        <v>45297</v>
      </c>
      <c r="C1836" s="9" t="b">
        <f t="shared" si="112"/>
        <v>1</v>
      </c>
      <c r="D1836" s="9" t="b">
        <f t="shared" si="113"/>
        <v>0</v>
      </c>
      <c r="E1836" s="7" t="b">
        <f t="shared" si="114"/>
        <v>0</v>
      </c>
      <c r="F1836" s="48"/>
    </row>
    <row r="1837" spans="2:6" x14ac:dyDescent="0.25">
      <c r="B1837" s="7">
        <f t="shared" si="115"/>
        <v>45298</v>
      </c>
      <c r="C1837" s="9" t="b">
        <f t="shared" si="112"/>
        <v>1</v>
      </c>
      <c r="D1837" s="9" t="b">
        <f t="shared" si="113"/>
        <v>0</v>
      </c>
      <c r="E1837" s="7" t="b">
        <f t="shared" si="114"/>
        <v>0</v>
      </c>
      <c r="F1837" s="48"/>
    </row>
    <row r="1838" spans="2:6" x14ac:dyDescent="0.25">
      <c r="B1838" s="7">
        <f t="shared" si="115"/>
        <v>45299</v>
      </c>
      <c r="C1838" s="9" t="b">
        <f t="shared" si="112"/>
        <v>0</v>
      </c>
      <c r="D1838" s="9" t="b">
        <f t="shared" si="113"/>
        <v>0</v>
      </c>
      <c r="E1838" s="7">
        <f t="shared" si="114"/>
        <v>45299</v>
      </c>
      <c r="F1838" s="48"/>
    </row>
    <row r="1839" spans="2:6" x14ac:dyDescent="0.25">
      <c r="B1839" s="7">
        <f t="shared" si="115"/>
        <v>45300</v>
      </c>
      <c r="C1839" s="9" t="b">
        <f t="shared" si="112"/>
        <v>0</v>
      </c>
      <c r="D1839" s="9" t="b">
        <f t="shared" si="113"/>
        <v>0</v>
      </c>
      <c r="E1839" s="7">
        <f t="shared" si="114"/>
        <v>45300</v>
      </c>
      <c r="F1839" s="48"/>
    </row>
    <row r="1840" spans="2:6" x14ac:dyDescent="0.25">
      <c r="B1840" s="7">
        <f t="shared" si="115"/>
        <v>45301</v>
      </c>
      <c r="C1840" s="9" t="b">
        <f t="shared" si="112"/>
        <v>0</v>
      </c>
      <c r="D1840" s="9" t="b">
        <f t="shared" si="113"/>
        <v>0</v>
      </c>
      <c r="E1840" s="7">
        <f t="shared" si="114"/>
        <v>45301</v>
      </c>
      <c r="F1840" s="48"/>
    </row>
    <row r="1841" spans="2:6" x14ac:dyDescent="0.25">
      <c r="B1841" s="7">
        <f t="shared" si="115"/>
        <v>45302</v>
      </c>
      <c r="C1841" s="9" t="b">
        <f t="shared" si="112"/>
        <v>0</v>
      </c>
      <c r="D1841" s="9" t="b">
        <f t="shared" si="113"/>
        <v>0</v>
      </c>
      <c r="E1841" s="7">
        <f t="shared" si="114"/>
        <v>45302</v>
      </c>
      <c r="F1841" s="48"/>
    </row>
    <row r="1842" spans="2:6" x14ac:dyDescent="0.25">
      <c r="B1842" s="7">
        <f t="shared" si="115"/>
        <v>45303</v>
      </c>
      <c r="C1842" s="9" t="b">
        <f t="shared" si="112"/>
        <v>0</v>
      </c>
      <c r="D1842" s="9" t="b">
        <f t="shared" si="113"/>
        <v>0</v>
      </c>
      <c r="E1842" s="7">
        <f t="shared" si="114"/>
        <v>45303</v>
      </c>
      <c r="F1842" s="48"/>
    </row>
    <row r="1843" spans="2:6" x14ac:dyDescent="0.25">
      <c r="B1843" s="7">
        <f t="shared" si="115"/>
        <v>45304</v>
      </c>
      <c r="C1843" s="9" t="b">
        <f t="shared" si="112"/>
        <v>1</v>
      </c>
      <c r="D1843" s="9" t="b">
        <f t="shared" si="113"/>
        <v>0</v>
      </c>
      <c r="E1843" s="7" t="b">
        <f t="shared" si="114"/>
        <v>0</v>
      </c>
      <c r="F1843" s="48"/>
    </row>
    <row r="1844" spans="2:6" x14ac:dyDescent="0.25">
      <c r="B1844" s="7">
        <f t="shared" si="115"/>
        <v>45305</v>
      </c>
      <c r="C1844" s="9" t="b">
        <f t="shared" si="112"/>
        <v>1</v>
      </c>
      <c r="D1844" s="9" t="b">
        <f t="shared" si="113"/>
        <v>0</v>
      </c>
      <c r="E1844" s="7" t="b">
        <f t="shared" si="114"/>
        <v>0</v>
      </c>
      <c r="F1844" s="48"/>
    </row>
    <row r="1845" spans="2:6" x14ac:dyDescent="0.25">
      <c r="B1845" s="7">
        <f t="shared" si="115"/>
        <v>45306</v>
      </c>
      <c r="C1845" s="9" t="b">
        <f t="shared" si="112"/>
        <v>0</v>
      </c>
      <c r="D1845" s="9" t="b">
        <f t="shared" si="113"/>
        <v>0</v>
      </c>
      <c r="E1845" s="7">
        <f t="shared" si="114"/>
        <v>45306</v>
      </c>
      <c r="F1845" s="48"/>
    </row>
    <row r="1846" spans="2:6" x14ac:dyDescent="0.25">
      <c r="B1846" s="7">
        <f t="shared" si="115"/>
        <v>45307</v>
      </c>
      <c r="C1846" s="9" t="b">
        <f t="shared" si="112"/>
        <v>0</v>
      </c>
      <c r="D1846" s="9" t="b">
        <f t="shared" si="113"/>
        <v>0</v>
      </c>
      <c r="E1846" s="7">
        <f t="shared" si="114"/>
        <v>45307</v>
      </c>
      <c r="F1846" s="48"/>
    </row>
    <row r="1847" spans="2:6" x14ac:dyDescent="0.25">
      <c r="B1847" s="7">
        <f t="shared" si="115"/>
        <v>45308</v>
      </c>
      <c r="C1847" s="9" t="b">
        <f t="shared" si="112"/>
        <v>0</v>
      </c>
      <c r="D1847" s="9" t="b">
        <f t="shared" si="113"/>
        <v>0</v>
      </c>
      <c r="E1847" s="7">
        <f t="shared" si="114"/>
        <v>45308</v>
      </c>
      <c r="F1847" s="48"/>
    </row>
    <row r="1848" spans="2:6" x14ac:dyDescent="0.25">
      <c r="B1848" s="7">
        <f t="shared" si="115"/>
        <v>45309</v>
      </c>
      <c r="C1848" s="9" t="b">
        <f t="shared" si="112"/>
        <v>0</v>
      </c>
      <c r="D1848" s="9" t="b">
        <f t="shared" si="113"/>
        <v>0</v>
      </c>
      <c r="E1848" s="7">
        <f t="shared" si="114"/>
        <v>45309</v>
      </c>
      <c r="F1848" s="48"/>
    </row>
    <row r="1849" spans="2:6" x14ac:dyDescent="0.25">
      <c r="B1849" s="7">
        <f t="shared" si="115"/>
        <v>45310</v>
      </c>
      <c r="C1849" s="9" t="b">
        <f t="shared" si="112"/>
        <v>0</v>
      </c>
      <c r="D1849" s="9" t="b">
        <f t="shared" si="113"/>
        <v>0</v>
      </c>
      <c r="E1849" s="7">
        <f t="shared" si="114"/>
        <v>45310</v>
      </c>
      <c r="F1849" s="48"/>
    </row>
    <row r="1850" spans="2:6" x14ac:dyDescent="0.25">
      <c r="B1850" s="7">
        <f t="shared" si="115"/>
        <v>45311</v>
      </c>
      <c r="C1850" s="9" t="b">
        <f t="shared" si="112"/>
        <v>1</v>
      </c>
      <c r="D1850" s="9" t="b">
        <f t="shared" si="113"/>
        <v>0</v>
      </c>
      <c r="E1850" s="7" t="b">
        <f t="shared" si="114"/>
        <v>0</v>
      </c>
      <c r="F1850" s="48"/>
    </row>
    <row r="1851" spans="2:6" x14ac:dyDescent="0.25">
      <c r="B1851" s="7">
        <f t="shared" si="115"/>
        <v>45312</v>
      </c>
      <c r="C1851" s="9" t="b">
        <f t="shared" si="112"/>
        <v>1</v>
      </c>
      <c r="D1851" s="9" t="b">
        <f t="shared" si="113"/>
        <v>0</v>
      </c>
      <c r="E1851" s="7" t="b">
        <f t="shared" si="114"/>
        <v>0</v>
      </c>
      <c r="F1851" s="48"/>
    </row>
    <row r="1852" spans="2:6" x14ac:dyDescent="0.25">
      <c r="B1852" s="7">
        <f t="shared" si="115"/>
        <v>45313</v>
      </c>
      <c r="C1852" s="9" t="b">
        <f t="shared" si="112"/>
        <v>0</v>
      </c>
      <c r="D1852" s="9" t="b">
        <f t="shared" si="113"/>
        <v>0</v>
      </c>
      <c r="E1852" s="7">
        <f t="shared" si="114"/>
        <v>45313</v>
      </c>
      <c r="F1852" s="48"/>
    </row>
    <row r="1853" spans="2:6" x14ac:dyDescent="0.25">
      <c r="B1853" s="7">
        <f t="shared" si="115"/>
        <v>45314</v>
      </c>
      <c r="C1853" s="9" t="b">
        <f t="shared" si="112"/>
        <v>0</v>
      </c>
      <c r="D1853" s="9" t="b">
        <f t="shared" si="113"/>
        <v>0</v>
      </c>
      <c r="E1853" s="7">
        <f t="shared" si="114"/>
        <v>45314</v>
      </c>
      <c r="F1853" s="48"/>
    </row>
    <row r="1854" spans="2:6" x14ac:dyDescent="0.25">
      <c r="B1854" s="7">
        <f t="shared" si="115"/>
        <v>45315</v>
      </c>
      <c r="C1854" s="9" t="b">
        <f t="shared" si="112"/>
        <v>0</v>
      </c>
      <c r="D1854" s="9" t="b">
        <f t="shared" si="113"/>
        <v>0</v>
      </c>
      <c r="E1854" s="7">
        <f t="shared" si="114"/>
        <v>45315</v>
      </c>
      <c r="F1854" s="48"/>
    </row>
    <row r="1855" spans="2:6" x14ac:dyDescent="0.25">
      <c r="B1855" s="7">
        <f t="shared" si="115"/>
        <v>45316</v>
      </c>
      <c r="C1855" s="9" t="b">
        <f t="shared" si="112"/>
        <v>0</v>
      </c>
      <c r="D1855" s="9" t="b">
        <f t="shared" si="113"/>
        <v>0</v>
      </c>
      <c r="E1855" s="7">
        <f t="shared" si="114"/>
        <v>45316</v>
      </c>
      <c r="F1855" s="48"/>
    </row>
    <row r="1856" spans="2:6" x14ac:dyDescent="0.25">
      <c r="B1856" s="7">
        <f t="shared" si="115"/>
        <v>45317</v>
      </c>
      <c r="C1856" s="9" t="b">
        <f t="shared" si="112"/>
        <v>0</v>
      </c>
      <c r="D1856" s="9" t="b">
        <f t="shared" si="113"/>
        <v>0</v>
      </c>
      <c r="E1856" s="7">
        <f t="shared" si="114"/>
        <v>45317</v>
      </c>
      <c r="F1856" s="48"/>
    </row>
    <row r="1857" spans="2:6" x14ac:dyDescent="0.25">
      <c r="B1857" s="7">
        <f t="shared" si="115"/>
        <v>45318</v>
      </c>
      <c r="C1857" s="9" t="b">
        <f t="shared" si="112"/>
        <v>1</v>
      </c>
      <c r="D1857" s="9" t="b">
        <f t="shared" si="113"/>
        <v>0</v>
      </c>
      <c r="E1857" s="7" t="b">
        <f t="shared" si="114"/>
        <v>0</v>
      </c>
      <c r="F1857" s="48"/>
    </row>
    <row r="1858" spans="2:6" x14ac:dyDescent="0.25">
      <c r="B1858" s="7">
        <f t="shared" si="115"/>
        <v>45319</v>
      </c>
      <c r="C1858" s="9" t="b">
        <f t="shared" si="112"/>
        <v>1</v>
      </c>
      <c r="D1858" s="9" t="b">
        <f t="shared" si="113"/>
        <v>0</v>
      </c>
      <c r="E1858" s="7" t="b">
        <f t="shared" si="114"/>
        <v>0</v>
      </c>
      <c r="F1858" s="48"/>
    </row>
    <row r="1859" spans="2:6" x14ac:dyDescent="0.25">
      <c r="B1859" s="7">
        <f t="shared" si="115"/>
        <v>45320</v>
      </c>
      <c r="C1859" s="9" t="b">
        <f t="shared" si="112"/>
        <v>0</v>
      </c>
      <c r="D1859" s="9" t="b">
        <f t="shared" si="113"/>
        <v>0</v>
      </c>
      <c r="E1859" s="7">
        <f t="shared" si="114"/>
        <v>45320</v>
      </c>
      <c r="F1859" s="48"/>
    </row>
    <row r="1860" spans="2:6" x14ac:dyDescent="0.25">
      <c r="B1860" s="7">
        <f t="shared" si="115"/>
        <v>45321</v>
      </c>
      <c r="C1860" s="9" t="b">
        <f t="shared" si="112"/>
        <v>0</v>
      </c>
      <c r="D1860" s="9" t="b">
        <f t="shared" si="113"/>
        <v>0</v>
      </c>
      <c r="E1860" s="7">
        <f t="shared" si="114"/>
        <v>45321</v>
      </c>
      <c r="F1860" s="48"/>
    </row>
    <row r="1861" spans="2:6" x14ac:dyDescent="0.25">
      <c r="B1861" s="7">
        <f t="shared" si="115"/>
        <v>45322</v>
      </c>
      <c r="C1861" s="9" t="b">
        <f t="shared" ref="C1861:C1924" si="116">IF(WEEKDAY(B1861,2)&gt;5,TRUE,FALSE)</f>
        <v>0</v>
      </c>
      <c r="D1861" s="9" t="b">
        <f t="shared" ref="D1861:D1924" si="117">IF(TYPE(VLOOKUP(B1861,Holiday_Dates,1,0))&lt;&gt;1,FALSE,TRUE)</f>
        <v>0</v>
      </c>
      <c r="E1861" s="7">
        <f t="shared" ref="E1861:E1924" si="118">IF(OR(C1861,D1861),FALSE,B1861)</f>
        <v>45322</v>
      </c>
      <c r="F1861" s="48"/>
    </row>
    <row r="1862" spans="2:6" x14ac:dyDescent="0.25">
      <c r="B1862" s="7">
        <f t="shared" ref="B1862:B1925" si="119">B1861+1</f>
        <v>45323</v>
      </c>
      <c r="C1862" s="9" t="b">
        <f t="shared" si="116"/>
        <v>0</v>
      </c>
      <c r="D1862" s="9" t="b">
        <f t="shared" si="117"/>
        <v>0</v>
      </c>
      <c r="E1862" s="7">
        <f t="shared" si="118"/>
        <v>45323</v>
      </c>
      <c r="F1862" s="48"/>
    </row>
    <row r="1863" spans="2:6" x14ac:dyDescent="0.25">
      <c r="B1863" s="7">
        <f t="shared" si="119"/>
        <v>45324</v>
      </c>
      <c r="C1863" s="9" t="b">
        <f t="shared" si="116"/>
        <v>0</v>
      </c>
      <c r="D1863" s="9" t="b">
        <f t="shared" si="117"/>
        <v>0</v>
      </c>
      <c r="E1863" s="7">
        <f t="shared" si="118"/>
        <v>45324</v>
      </c>
      <c r="F1863" s="48"/>
    </row>
    <row r="1864" spans="2:6" x14ac:dyDescent="0.25">
      <c r="B1864" s="7">
        <f t="shared" si="119"/>
        <v>45325</v>
      </c>
      <c r="C1864" s="9" t="b">
        <f t="shared" si="116"/>
        <v>1</v>
      </c>
      <c r="D1864" s="9" t="b">
        <f t="shared" si="117"/>
        <v>0</v>
      </c>
      <c r="E1864" s="7" t="b">
        <f t="shared" si="118"/>
        <v>0</v>
      </c>
      <c r="F1864" s="48"/>
    </row>
    <row r="1865" spans="2:6" x14ac:dyDescent="0.25">
      <c r="B1865" s="7">
        <f t="shared" si="119"/>
        <v>45326</v>
      </c>
      <c r="C1865" s="9" t="b">
        <f t="shared" si="116"/>
        <v>1</v>
      </c>
      <c r="D1865" s="9" t="b">
        <f t="shared" si="117"/>
        <v>0</v>
      </c>
      <c r="E1865" s="7" t="b">
        <f t="shared" si="118"/>
        <v>0</v>
      </c>
      <c r="F1865" s="48"/>
    </row>
    <row r="1866" spans="2:6" x14ac:dyDescent="0.25">
      <c r="B1866" s="7">
        <f t="shared" si="119"/>
        <v>45327</v>
      </c>
      <c r="C1866" s="9" t="b">
        <f t="shared" si="116"/>
        <v>0</v>
      </c>
      <c r="D1866" s="9" t="b">
        <f t="shared" si="117"/>
        <v>0</v>
      </c>
      <c r="E1866" s="7">
        <f t="shared" si="118"/>
        <v>45327</v>
      </c>
      <c r="F1866" s="48"/>
    </row>
    <row r="1867" spans="2:6" x14ac:dyDescent="0.25">
      <c r="B1867" s="7">
        <f t="shared" si="119"/>
        <v>45328</v>
      </c>
      <c r="C1867" s="9" t="b">
        <f t="shared" si="116"/>
        <v>0</v>
      </c>
      <c r="D1867" s="9" t="b">
        <f t="shared" si="117"/>
        <v>0</v>
      </c>
      <c r="E1867" s="7">
        <f t="shared" si="118"/>
        <v>45328</v>
      </c>
      <c r="F1867" s="48"/>
    </row>
    <row r="1868" spans="2:6" x14ac:dyDescent="0.25">
      <c r="B1868" s="7">
        <f t="shared" si="119"/>
        <v>45329</v>
      </c>
      <c r="C1868" s="9" t="b">
        <f t="shared" si="116"/>
        <v>0</v>
      </c>
      <c r="D1868" s="9" t="b">
        <f t="shared" si="117"/>
        <v>0</v>
      </c>
      <c r="E1868" s="7">
        <f t="shared" si="118"/>
        <v>45329</v>
      </c>
      <c r="F1868" s="48"/>
    </row>
    <row r="1869" spans="2:6" x14ac:dyDescent="0.25">
      <c r="B1869" s="7">
        <f t="shared" si="119"/>
        <v>45330</v>
      </c>
      <c r="C1869" s="9" t="b">
        <f t="shared" si="116"/>
        <v>0</v>
      </c>
      <c r="D1869" s="9" t="b">
        <f t="shared" si="117"/>
        <v>0</v>
      </c>
      <c r="E1869" s="7">
        <f t="shared" si="118"/>
        <v>45330</v>
      </c>
      <c r="F1869" s="48"/>
    </row>
    <row r="1870" spans="2:6" x14ac:dyDescent="0.25">
      <c r="B1870" s="7">
        <f t="shared" si="119"/>
        <v>45331</v>
      </c>
      <c r="C1870" s="9" t="b">
        <f t="shared" si="116"/>
        <v>0</v>
      </c>
      <c r="D1870" s="9" t="b">
        <f t="shared" si="117"/>
        <v>0</v>
      </c>
      <c r="E1870" s="7">
        <f t="shared" si="118"/>
        <v>45331</v>
      </c>
      <c r="F1870" s="48"/>
    </row>
    <row r="1871" spans="2:6" x14ac:dyDescent="0.25">
      <c r="B1871" s="7">
        <f t="shared" si="119"/>
        <v>45332</v>
      </c>
      <c r="C1871" s="9" t="b">
        <f t="shared" si="116"/>
        <v>1</v>
      </c>
      <c r="D1871" s="9" t="b">
        <f t="shared" si="117"/>
        <v>0</v>
      </c>
      <c r="E1871" s="7" t="b">
        <f t="shared" si="118"/>
        <v>0</v>
      </c>
      <c r="F1871" s="48"/>
    </row>
    <row r="1872" spans="2:6" x14ac:dyDescent="0.25">
      <c r="B1872" s="7">
        <f t="shared" si="119"/>
        <v>45333</v>
      </c>
      <c r="C1872" s="9" t="b">
        <f t="shared" si="116"/>
        <v>1</v>
      </c>
      <c r="D1872" s="9" t="b">
        <f t="shared" si="117"/>
        <v>0</v>
      </c>
      <c r="E1872" s="7" t="b">
        <f t="shared" si="118"/>
        <v>0</v>
      </c>
      <c r="F1872" s="48"/>
    </row>
    <row r="1873" spans="2:6" x14ac:dyDescent="0.25">
      <c r="B1873" s="7">
        <f t="shared" si="119"/>
        <v>45334</v>
      </c>
      <c r="C1873" s="9" t="b">
        <f t="shared" si="116"/>
        <v>0</v>
      </c>
      <c r="D1873" s="9" t="b">
        <f t="shared" si="117"/>
        <v>0</v>
      </c>
      <c r="E1873" s="7">
        <f t="shared" si="118"/>
        <v>45334</v>
      </c>
      <c r="F1873" s="48"/>
    </row>
    <row r="1874" spans="2:6" x14ac:dyDescent="0.25">
      <c r="B1874" s="7">
        <f t="shared" si="119"/>
        <v>45335</v>
      </c>
      <c r="C1874" s="9" t="b">
        <f t="shared" si="116"/>
        <v>0</v>
      </c>
      <c r="D1874" s="9" t="b">
        <f t="shared" si="117"/>
        <v>0</v>
      </c>
      <c r="E1874" s="7">
        <f t="shared" si="118"/>
        <v>45335</v>
      </c>
      <c r="F1874" s="48"/>
    </row>
    <row r="1875" spans="2:6" x14ac:dyDescent="0.25">
      <c r="B1875" s="7">
        <f t="shared" si="119"/>
        <v>45336</v>
      </c>
      <c r="C1875" s="9" t="b">
        <f t="shared" si="116"/>
        <v>0</v>
      </c>
      <c r="D1875" s="9" t="b">
        <f t="shared" si="117"/>
        <v>0</v>
      </c>
      <c r="E1875" s="7">
        <f t="shared" si="118"/>
        <v>45336</v>
      </c>
      <c r="F1875" s="48"/>
    </row>
    <row r="1876" spans="2:6" x14ac:dyDescent="0.25">
      <c r="B1876" s="7">
        <f t="shared" si="119"/>
        <v>45337</v>
      </c>
      <c r="C1876" s="9" t="b">
        <f t="shared" si="116"/>
        <v>0</v>
      </c>
      <c r="D1876" s="9" t="b">
        <f t="shared" si="117"/>
        <v>0</v>
      </c>
      <c r="E1876" s="7">
        <f t="shared" si="118"/>
        <v>45337</v>
      </c>
      <c r="F1876" s="48"/>
    </row>
    <row r="1877" spans="2:6" x14ac:dyDescent="0.25">
      <c r="B1877" s="7">
        <f t="shared" si="119"/>
        <v>45338</v>
      </c>
      <c r="C1877" s="9" t="b">
        <f t="shared" si="116"/>
        <v>0</v>
      </c>
      <c r="D1877" s="9" t="b">
        <f t="shared" si="117"/>
        <v>0</v>
      </c>
      <c r="E1877" s="7">
        <f t="shared" si="118"/>
        <v>45338</v>
      </c>
      <c r="F1877" s="48"/>
    </row>
    <row r="1878" spans="2:6" x14ac:dyDescent="0.25">
      <c r="B1878" s="7">
        <f t="shared" si="119"/>
        <v>45339</v>
      </c>
      <c r="C1878" s="9" t="b">
        <f t="shared" si="116"/>
        <v>1</v>
      </c>
      <c r="D1878" s="9" t="b">
        <f t="shared" si="117"/>
        <v>0</v>
      </c>
      <c r="E1878" s="7" t="b">
        <f t="shared" si="118"/>
        <v>0</v>
      </c>
      <c r="F1878" s="48"/>
    </row>
    <row r="1879" spans="2:6" x14ac:dyDescent="0.25">
      <c r="B1879" s="7">
        <f t="shared" si="119"/>
        <v>45340</v>
      </c>
      <c r="C1879" s="9" t="b">
        <f t="shared" si="116"/>
        <v>1</v>
      </c>
      <c r="D1879" s="9" t="b">
        <f t="shared" si="117"/>
        <v>0</v>
      </c>
      <c r="E1879" s="7" t="b">
        <f t="shared" si="118"/>
        <v>0</v>
      </c>
      <c r="F1879" s="48"/>
    </row>
    <row r="1880" spans="2:6" x14ac:dyDescent="0.25">
      <c r="B1880" s="7">
        <f t="shared" si="119"/>
        <v>45341</v>
      </c>
      <c r="C1880" s="9" t="b">
        <f t="shared" si="116"/>
        <v>0</v>
      </c>
      <c r="D1880" s="9" t="b">
        <f t="shared" si="117"/>
        <v>0</v>
      </c>
      <c r="E1880" s="7">
        <f t="shared" si="118"/>
        <v>45341</v>
      </c>
      <c r="F1880" s="48"/>
    </row>
    <row r="1881" spans="2:6" x14ac:dyDescent="0.25">
      <c r="B1881" s="7">
        <f t="shared" si="119"/>
        <v>45342</v>
      </c>
      <c r="C1881" s="9" t="b">
        <f t="shared" si="116"/>
        <v>0</v>
      </c>
      <c r="D1881" s="9" t="b">
        <f t="shared" si="117"/>
        <v>0</v>
      </c>
      <c r="E1881" s="7">
        <f t="shared" si="118"/>
        <v>45342</v>
      </c>
      <c r="F1881" s="48"/>
    </row>
    <row r="1882" spans="2:6" x14ac:dyDescent="0.25">
      <c r="B1882" s="7">
        <f t="shared" si="119"/>
        <v>45343</v>
      </c>
      <c r="C1882" s="9" t="b">
        <f t="shared" si="116"/>
        <v>0</v>
      </c>
      <c r="D1882" s="9" t="b">
        <f t="shared" si="117"/>
        <v>0</v>
      </c>
      <c r="E1882" s="7">
        <f t="shared" si="118"/>
        <v>45343</v>
      </c>
      <c r="F1882" s="48"/>
    </row>
    <row r="1883" spans="2:6" x14ac:dyDescent="0.25">
      <c r="B1883" s="7">
        <f t="shared" si="119"/>
        <v>45344</v>
      </c>
      <c r="C1883" s="9" t="b">
        <f t="shared" si="116"/>
        <v>0</v>
      </c>
      <c r="D1883" s="9" t="b">
        <f t="shared" si="117"/>
        <v>0</v>
      </c>
      <c r="E1883" s="7">
        <f t="shared" si="118"/>
        <v>45344</v>
      </c>
      <c r="F1883" s="48"/>
    </row>
    <row r="1884" spans="2:6" x14ac:dyDescent="0.25">
      <c r="B1884" s="7">
        <f t="shared" si="119"/>
        <v>45345</v>
      </c>
      <c r="C1884" s="9" t="b">
        <f t="shared" si="116"/>
        <v>0</v>
      </c>
      <c r="D1884" s="9" t="b">
        <f t="shared" si="117"/>
        <v>0</v>
      </c>
      <c r="E1884" s="7">
        <f t="shared" si="118"/>
        <v>45345</v>
      </c>
      <c r="F1884" s="48"/>
    </row>
    <row r="1885" spans="2:6" x14ac:dyDescent="0.25">
      <c r="B1885" s="7">
        <f t="shared" si="119"/>
        <v>45346</v>
      </c>
      <c r="C1885" s="9" t="b">
        <f t="shared" si="116"/>
        <v>1</v>
      </c>
      <c r="D1885" s="9" t="b">
        <f t="shared" si="117"/>
        <v>0</v>
      </c>
      <c r="E1885" s="7" t="b">
        <f t="shared" si="118"/>
        <v>0</v>
      </c>
      <c r="F1885" s="48"/>
    </row>
    <row r="1886" spans="2:6" x14ac:dyDescent="0.25">
      <c r="B1886" s="7">
        <f t="shared" si="119"/>
        <v>45347</v>
      </c>
      <c r="C1886" s="9" t="b">
        <f t="shared" si="116"/>
        <v>1</v>
      </c>
      <c r="D1886" s="9" t="b">
        <f t="shared" si="117"/>
        <v>0</v>
      </c>
      <c r="E1886" s="7" t="b">
        <f t="shared" si="118"/>
        <v>0</v>
      </c>
      <c r="F1886" s="48"/>
    </row>
    <row r="1887" spans="2:6" x14ac:dyDescent="0.25">
      <c r="B1887" s="7">
        <f t="shared" si="119"/>
        <v>45348</v>
      </c>
      <c r="C1887" s="9" t="b">
        <f t="shared" si="116"/>
        <v>0</v>
      </c>
      <c r="D1887" s="9" t="b">
        <f t="shared" si="117"/>
        <v>0</v>
      </c>
      <c r="E1887" s="7">
        <f t="shared" si="118"/>
        <v>45348</v>
      </c>
      <c r="F1887" s="48"/>
    </row>
    <row r="1888" spans="2:6" x14ac:dyDescent="0.25">
      <c r="B1888" s="7">
        <f t="shared" si="119"/>
        <v>45349</v>
      </c>
      <c r="C1888" s="9" t="b">
        <f t="shared" si="116"/>
        <v>0</v>
      </c>
      <c r="D1888" s="9" t="b">
        <f t="shared" si="117"/>
        <v>0</v>
      </c>
      <c r="E1888" s="7">
        <f t="shared" si="118"/>
        <v>45349</v>
      </c>
      <c r="F1888" s="48"/>
    </row>
    <row r="1889" spans="2:6" x14ac:dyDescent="0.25">
      <c r="B1889" s="7">
        <f t="shared" si="119"/>
        <v>45350</v>
      </c>
      <c r="C1889" s="9" t="b">
        <f t="shared" si="116"/>
        <v>0</v>
      </c>
      <c r="D1889" s="9" t="b">
        <f t="shared" si="117"/>
        <v>0</v>
      </c>
      <c r="E1889" s="7">
        <f t="shared" si="118"/>
        <v>45350</v>
      </c>
      <c r="F1889" s="48"/>
    </row>
    <row r="1890" spans="2:6" x14ac:dyDescent="0.25">
      <c r="B1890" s="7">
        <f t="shared" si="119"/>
        <v>45351</v>
      </c>
      <c r="C1890" s="9" t="b">
        <f t="shared" si="116"/>
        <v>0</v>
      </c>
      <c r="D1890" s="9" t="b">
        <f t="shared" si="117"/>
        <v>0</v>
      </c>
      <c r="E1890" s="7">
        <f t="shared" si="118"/>
        <v>45351</v>
      </c>
      <c r="F1890" s="48"/>
    </row>
    <row r="1891" spans="2:6" x14ac:dyDescent="0.25">
      <c r="B1891" s="7">
        <f t="shared" si="119"/>
        <v>45352</v>
      </c>
      <c r="C1891" s="9" t="b">
        <f t="shared" si="116"/>
        <v>0</v>
      </c>
      <c r="D1891" s="9" t="b">
        <f t="shared" si="117"/>
        <v>0</v>
      </c>
      <c r="E1891" s="7">
        <f t="shared" si="118"/>
        <v>45352</v>
      </c>
      <c r="F1891" s="48"/>
    </row>
    <row r="1892" spans="2:6" x14ac:dyDescent="0.25">
      <c r="B1892" s="7">
        <f t="shared" si="119"/>
        <v>45353</v>
      </c>
      <c r="C1892" s="9" t="b">
        <f t="shared" si="116"/>
        <v>1</v>
      </c>
      <c r="D1892" s="9" t="b">
        <f t="shared" si="117"/>
        <v>0</v>
      </c>
      <c r="E1892" s="7" t="b">
        <f t="shared" si="118"/>
        <v>0</v>
      </c>
      <c r="F1892" s="48"/>
    </row>
    <row r="1893" spans="2:6" x14ac:dyDescent="0.25">
      <c r="B1893" s="7">
        <f t="shared" si="119"/>
        <v>45354</v>
      </c>
      <c r="C1893" s="9" t="b">
        <f t="shared" si="116"/>
        <v>1</v>
      </c>
      <c r="D1893" s="9" t="b">
        <f t="shared" si="117"/>
        <v>0</v>
      </c>
      <c r="E1893" s="7" t="b">
        <f t="shared" si="118"/>
        <v>0</v>
      </c>
      <c r="F1893" s="48"/>
    </row>
    <row r="1894" spans="2:6" x14ac:dyDescent="0.25">
      <c r="B1894" s="7">
        <f t="shared" si="119"/>
        <v>45355</v>
      </c>
      <c r="C1894" s="9" t="b">
        <f t="shared" si="116"/>
        <v>0</v>
      </c>
      <c r="D1894" s="9" t="b">
        <f t="shared" si="117"/>
        <v>0</v>
      </c>
      <c r="E1894" s="7">
        <f t="shared" si="118"/>
        <v>45355</v>
      </c>
      <c r="F1894" s="48"/>
    </row>
    <row r="1895" spans="2:6" x14ac:dyDescent="0.25">
      <c r="B1895" s="7">
        <f t="shared" si="119"/>
        <v>45356</v>
      </c>
      <c r="C1895" s="9" t="b">
        <f t="shared" si="116"/>
        <v>0</v>
      </c>
      <c r="D1895" s="9" t="b">
        <f t="shared" si="117"/>
        <v>0</v>
      </c>
      <c r="E1895" s="7">
        <f t="shared" si="118"/>
        <v>45356</v>
      </c>
      <c r="F1895" s="48"/>
    </row>
    <row r="1896" spans="2:6" x14ac:dyDescent="0.25">
      <c r="B1896" s="7">
        <f t="shared" si="119"/>
        <v>45357</v>
      </c>
      <c r="C1896" s="9" t="b">
        <f t="shared" si="116"/>
        <v>0</v>
      </c>
      <c r="D1896" s="9" t="b">
        <f t="shared" si="117"/>
        <v>0</v>
      </c>
      <c r="E1896" s="7">
        <f t="shared" si="118"/>
        <v>45357</v>
      </c>
      <c r="F1896" s="48"/>
    </row>
    <row r="1897" spans="2:6" x14ac:dyDescent="0.25">
      <c r="B1897" s="7">
        <f t="shared" si="119"/>
        <v>45358</v>
      </c>
      <c r="C1897" s="9" t="b">
        <f t="shared" si="116"/>
        <v>0</v>
      </c>
      <c r="D1897" s="9" t="b">
        <f t="shared" si="117"/>
        <v>0</v>
      </c>
      <c r="E1897" s="7">
        <f t="shared" si="118"/>
        <v>45358</v>
      </c>
      <c r="F1897" s="48"/>
    </row>
    <row r="1898" spans="2:6" x14ac:dyDescent="0.25">
      <c r="B1898" s="7">
        <f t="shared" si="119"/>
        <v>45359</v>
      </c>
      <c r="C1898" s="9" t="b">
        <f t="shared" si="116"/>
        <v>0</v>
      </c>
      <c r="D1898" s="9" t="b">
        <f t="shared" si="117"/>
        <v>0</v>
      </c>
      <c r="E1898" s="7">
        <f t="shared" si="118"/>
        <v>45359</v>
      </c>
      <c r="F1898" s="48"/>
    </row>
    <row r="1899" spans="2:6" x14ac:dyDescent="0.25">
      <c r="B1899" s="7">
        <f t="shared" si="119"/>
        <v>45360</v>
      </c>
      <c r="C1899" s="9" t="b">
        <f t="shared" si="116"/>
        <v>1</v>
      </c>
      <c r="D1899" s="9" t="b">
        <f t="shared" si="117"/>
        <v>0</v>
      </c>
      <c r="E1899" s="7" t="b">
        <f t="shared" si="118"/>
        <v>0</v>
      </c>
      <c r="F1899" s="48"/>
    </row>
    <row r="1900" spans="2:6" x14ac:dyDescent="0.25">
      <c r="B1900" s="7">
        <f t="shared" si="119"/>
        <v>45361</v>
      </c>
      <c r="C1900" s="9" t="b">
        <f t="shared" si="116"/>
        <v>1</v>
      </c>
      <c r="D1900" s="9" t="b">
        <f t="shared" si="117"/>
        <v>0</v>
      </c>
      <c r="E1900" s="7" t="b">
        <f t="shared" si="118"/>
        <v>0</v>
      </c>
      <c r="F1900" s="48"/>
    </row>
    <row r="1901" spans="2:6" x14ac:dyDescent="0.25">
      <c r="B1901" s="7">
        <f t="shared" si="119"/>
        <v>45362</v>
      </c>
      <c r="C1901" s="9" t="b">
        <f t="shared" si="116"/>
        <v>0</v>
      </c>
      <c r="D1901" s="9" t="b">
        <f t="shared" si="117"/>
        <v>0</v>
      </c>
      <c r="E1901" s="7">
        <f t="shared" si="118"/>
        <v>45362</v>
      </c>
      <c r="F1901" s="48"/>
    </row>
    <row r="1902" spans="2:6" x14ac:dyDescent="0.25">
      <c r="B1902" s="7">
        <f t="shared" si="119"/>
        <v>45363</v>
      </c>
      <c r="C1902" s="9" t="b">
        <f t="shared" si="116"/>
        <v>0</v>
      </c>
      <c r="D1902" s="9" t="b">
        <f t="shared" si="117"/>
        <v>0</v>
      </c>
      <c r="E1902" s="7">
        <f t="shared" si="118"/>
        <v>45363</v>
      </c>
      <c r="F1902" s="48"/>
    </row>
    <row r="1903" spans="2:6" x14ac:dyDescent="0.25">
      <c r="B1903" s="7">
        <f t="shared" si="119"/>
        <v>45364</v>
      </c>
      <c r="C1903" s="9" t="b">
        <f t="shared" si="116"/>
        <v>0</v>
      </c>
      <c r="D1903" s="9" t="b">
        <f t="shared" si="117"/>
        <v>0</v>
      </c>
      <c r="E1903" s="7">
        <f t="shared" si="118"/>
        <v>45364</v>
      </c>
      <c r="F1903" s="48"/>
    </row>
    <row r="1904" spans="2:6" x14ac:dyDescent="0.25">
      <c r="B1904" s="7">
        <f t="shared" si="119"/>
        <v>45365</v>
      </c>
      <c r="C1904" s="9" t="b">
        <f t="shared" si="116"/>
        <v>0</v>
      </c>
      <c r="D1904" s="9" t="b">
        <f t="shared" si="117"/>
        <v>0</v>
      </c>
      <c r="E1904" s="7">
        <f t="shared" si="118"/>
        <v>45365</v>
      </c>
      <c r="F1904" s="48"/>
    </row>
    <row r="1905" spans="2:6" x14ac:dyDescent="0.25">
      <c r="B1905" s="7">
        <f t="shared" si="119"/>
        <v>45366</v>
      </c>
      <c r="C1905" s="9" t="b">
        <f t="shared" si="116"/>
        <v>0</v>
      </c>
      <c r="D1905" s="9" t="b">
        <f t="shared" si="117"/>
        <v>0</v>
      </c>
      <c r="E1905" s="7">
        <f t="shared" si="118"/>
        <v>45366</v>
      </c>
      <c r="F1905" s="48"/>
    </row>
    <row r="1906" spans="2:6" x14ac:dyDescent="0.25">
      <c r="B1906" s="7">
        <f t="shared" si="119"/>
        <v>45367</v>
      </c>
      <c r="C1906" s="9" t="b">
        <f t="shared" si="116"/>
        <v>1</v>
      </c>
      <c r="D1906" s="9" t="b">
        <f t="shared" si="117"/>
        <v>0</v>
      </c>
      <c r="E1906" s="7" t="b">
        <f t="shared" si="118"/>
        <v>0</v>
      </c>
      <c r="F1906" s="48"/>
    </row>
    <row r="1907" spans="2:6" x14ac:dyDescent="0.25">
      <c r="B1907" s="7">
        <f t="shared" si="119"/>
        <v>45368</v>
      </c>
      <c r="C1907" s="9" t="b">
        <f t="shared" si="116"/>
        <v>1</v>
      </c>
      <c r="D1907" s="9" t="b">
        <f t="shared" si="117"/>
        <v>0</v>
      </c>
      <c r="E1907" s="7" t="b">
        <f t="shared" si="118"/>
        <v>0</v>
      </c>
      <c r="F1907" s="48"/>
    </row>
    <row r="1908" spans="2:6" x14ac:dyDescent="0.25">
      <c r="B1908" s="7">
        <f t="shared" si="119"/>
        <v>45369</v>
      </c>
      <c r="C1908" s="9" t="b">
        <f t="shared" si="116"/>
        <v>0</v>
      </c>
      <c r="D1908" s="9" t="b">
        <f t="shared" si="117"/>
        <v>0</v>
      </c>
      <c r="E1908" s="7">
        <f t="shared" si="118"/>
        <v>45369</v>
      </c>
      <c r="F1908" s="48"/>
    </row>
    <row r="1909" spans="2:6" x14ac:dyDescent="0.25">
      <c r="B1909" s="7">
        <f t="shared" si="119"/>
        <v>45370</v>
      </c>
      <c r="C1909" s="9" t="b">
        <f t="shared" si="116"/>
        <v>0</v>
      </c>
      <c r="D1909" s="9" t="b">
        <f t="shared" si="117"/>
        <v>0</v>
      </c>
      <c r="E1909" s="7">
        <f t="shared" si="118"/>
        <v>45370</v>
      </c>
      <c r="F1909" s="48"/>
    </row>
    <row r="1910" spans="2:6" x14ac:dyDescent="0.25">
      <c r="B1910" s="7">
        <f t="shared" si="119"/>
        <v>45371</v>
      </c>
      <c r="C1910" s="9" t="b">
        <f t="shared" si="116"/>
        <v>0</v>
      </c>
      <c r="D1910" s="9" t="b">
        <f t="shared" si="117"/>
        <v>0</v>
      </c>
      <c r="E1910" s="7">
        <f t="shared" si="118"/>
        <v>45371</v>
      </c>
      <c r="F1910" s="48"/>
    </row>
    <row r="1911" spans="2:6" x14ac:dyDescent="0.25">
      <c r="B1911" s="7">
        <f t="shared" si="119"/>
        <v>45372</v>
      </c>
      <c r="C1911" s="9" t="b">
        <f t="shared" si="116"/>
        <v>0</v>
      </c>
      <c r="D1911" s="9" t="b">
        <f t="shared" si="117"/>
        <v>0</v>
      </c>
      <c r="E1911" s="7">
        <f t="shared" si="118"/>
        <v>45372</v>
      </c>
      <c r="F1911" s="48"/>
    </row>
    <row r="1912" spans="2:6" x14ac:dyDescent="0.25">
      <c r="B1912" s="7">
        <f t="shared" si="119"/>
        <v>45373</v>
      </c>
      <c r="C1912" s="9" t="b">
        <f t="shared" si="116"/>
        <v>0</v>
      </c>
      <c r="D1912" s="9" t="b">
        <f t="shared" si="117"/>
        <v>0</v>
      </c>
      <c r="E1912" s="7">
        <f t="shared" si="118"/>
        <v>45373</v>
      </c>
      <c r="F1912" s="48"/>
    </row>
    <row r="1913" spans="2:6" x14ac:dyDescent="0.25">
      <c r="B1913" s="7">
        <f t="shared" si="119"/>
        <v>45374</v>
      </c>
      <c r="C1913" s="9" t="b">
        <f t="shared" si="116"/>
        <v>1</v>
      </c>
      <c r="D1913" s="9" t="b">
        <f t="shared" si="117"/>
        <v>0</v>
      </c>
      <c r="E1913" s="7" t="b">
        <f t="shared" si="118"/>
        <v>0</v>
      </c>
      <c r="F1913" s="48"/>
    </row>
    <row r="1914" spans="2:6" x14ac:dyDescent="0.25">
      <c r="B1914" s="7">
        <f t="shared" si="119"/>
        <v>45375</v>
      </c>
      <c r="C1914" s="9" t="b">
        <f t="shared" si="116"/>
        <v>1</v>
      </c>
      <c r="D1914" s="9" t="b">
        <f t="shared" si="117"/>
        <v>0</v>
      </c>
      <c r="E1914" s="7" t="b">
        <f t="shared" si="118"/>
        <v>0</v>
      </c>
      <c r="F1914" s="48"/>
    </row>
    <row r="1915" spans="2:6" x14ac:dyDescent="0.25">
      <c r="B1915" s="7">
        <f t="shared" si="119"/>
        <v>45376</v>
      </c>
      <c r="C1915" s="9" t="b">
        <f t="shared" si="116"/>
        <v>0</v>
      </c>
      <c r="D1915" s="9" t="b">
        <f t="shared" si="117"/>
        <v>0</v>
      </c>
      <c r="E1915" s="7">
        <f t="shared" si="118"/>
        <v>45376</v>
      </c>
      <c r="F1915" s="48"/>
    </row>
    <row r="1916" spans="2:6" x14ac:dyDescent="0.25">
      <c r="B1916" s="7">
        <f t="shared" si="119"/>
        <v>45377</v>
      </c>
      <c r="C1916" s="9" t="b">
        <f t="shared" si="116"/>
        <v>0</v>
      </c>
      <c r="D1916" s="9" t="b">
        <f t="shared" si="117"/>
        <v>0</v>
      </c>
      <c r="E1916" s="7">
        <f t="shared" si="118"/>
        <v>45377</v>
      </c>
      <c r="F1916" s="48"/>
    </row>
    <row r="1917" spans="2:6" x14ac:dyDescent="0.25">
      <c r="B1917" s="7">
        <f t="shared" si="119"/>
        <v>45378</v>
      </c>
      <c r="C1917" s="9" t="b">
        <f t="shared" si="116"/>
        <v>0</v>
      </c>
      <c r="D1917" s="9" t="b">
        <f t="shared" si="117"/>
        <v>0</v>
      </c>
      <c r="E1917" s="7">
        <f t="shared" si="118"/>
        <v>45378</v>
      </c>
      <c r="F1917" s="48"/>
    </row>
    <row r="1918" spans="2:6" x14ac:dyDescent="0.25">
      <c r="B1918" s="7">
        <f t="shared" si="119"/>
        <v>45379</v>
      </c>
      <c r="C1918" s="9" t="b">
        <f t="shared" si="116"/>
        <v>0</v>
      </c>
      <c r="D1918" s="9" t="b">
        <f t="shared" si="117"/>
        <v>0</v>
      </c>
      <c r="E1918" s="7">
        <f t="shared" si="118"/>
        <v>45379</v>
      </c>
      <c r="F1918" s="48"/>
    </row>
    <row r="1919" spans="2:6" x14ac:dyDescent="0.25">
      <c r="B1919" s="7">
        <f t="shared" si="119"/>
        <v>45380</v>
      </c>
      <c r="C1919" s="9" t="b">
        <f t="shared" si="116"/>
        <v>0</v>
      </c>
      <c r="D1919" s="9" t="b">
        <f t="shared" si="117"/>
        <v>1</v>
      </c>
      <c r="E1919" s="7" t="b">
        <f t="shared" si="118"/>
        <v>0</v>
      </c>
      <c r="F1919" s="48"/>
    </row>
    <row r="1920" spans="2:6" x14ac:dyDescent="0.25">
      <c r="B1920" s="7">
        <f t="shared" si="119"/>
        <v>45381</v>
      </c>
      <c r="C1920" s="9" t="b">
        <f t="shared" si="116"/>
        <v>1</v>
      </c>
      <c r="D1920" s="9" t="b">
        <f t="shared" si="117"/>
        <v>0</v>
      </c>
      <c r="E1920" s="7" t="b">
        <f t="shared" si="118"/>
        <v>0</v>
      </c>
      <c r="F1920" s="48"/>
    </row>
    <row r="1921" spans="2:6" x14ac:dyDescent="0.25">
      <c r="B1921" s="7">
        <f t="shared" si="119"/>
        <v>45382</v>
      </c>
      <c r="C1921" s="9" t="b">
        <f t="shared" si="116"/>
        <v>1</v>
      </c>
      <c r="D1921" s="9" t="b">
        <f t="shared" si="117"/>
        <v>0</v>
      </c>
      <c r="E1921" s="7" t="b">
        <f t="shared" si="118"/>
        <v>0</v>
      </c>
      <c r="F1921" s="48"/>
    </row>
    <row r="1922" spans="2:6" x14ac:dyDescent="0.25">
      <c r="B1922" s="7">
        <f t="shared" si="119"/>
        <v>45383</v>
      </c>
      <c r="C1922" s="9" t="b">
        <f t="shared" si="116"/>
        <v>0</v>
      </c>
      <c r="D1922" s="9" t="b">
        <f t="shared" si="117"/>
        <v>1</v>
      </c>
      <c r="E1922" s="7" t="b">
        <f t="shared" si="118"/>
        <v>0</v>
      </c>
      <c r="F1922" s="48"/>
    </row>
    <row r="1923" spans="2:6" x14ac:dyDescent="0.25">
      <c r="B1923" s="7">
        <f t="shared" si="119"/>
        <v>45384</v>
      </c>
      <c r="C1923" s="9" t="b">
        <f t="shared" si="116"/>
        <v>0</v>
      </c>
      <c r="D1923" s="9" t="b">
        <f t="shared" si="117"/>
        <v>0</v>
      </c>
      <c r="E1923" s="7">
        <f t="shared" si="118"/>
        <v>45384</v>
      </c>
      <c r="F1923" s="48"/>
    </row>
    <row r="1924" spans="2:6" x14ac:dyDescent="0.25">
      <c r="B1924" s="7">
        <f t="shared" si="119"/>
        <v>45385</v>
      </c>
      <c r="C1924" s="9" t="b">
        <f t="shared" si="116"/>
        <v>0</v>
      </c>
      <c r="D1924" s="9" t="b">
        <f t="shared" si="117"/>
        <v>0</v>
      </c>
      <c r="E1924" s="7">
        <f t="shared" si="118"/>
        <v>45385</v>
      </c>
      <c r="F1924" s="48"/>
    </row>
    <row r="1925" spans="2:6" x14ac:dyDescent="0.25">
      <c r="B1925" s="7">
        <f t="shared" si="119"/>
        <v>45386</v>
      </c>
      <c r="C1925" s="9" t="b">
        <f t="shared" ref="C1925:C1988" si="120">IF(WEEKDAY(B1925,2)&gt;5,TRUE,FALSE)</f>
        <v>0</v>
      </c>
      <c r="D1925" s="9" t="b">
        <f t="shared" ref="D1925:D1988" si="121">IF(TYPE(VLOOKUP(B1925,Holiday_Dates,1,0))&lt;&gt;1,FALSE,TRUE)</f>
        <v>0</v>
      </c>
      <c r="E1925" s="7">
        <f t="shared" ref="E1925:E1988" si="122">IF(OR(C1925,D1925),FALSE,B1925)</f>
        <v>45386</v>
      </c>
      <c r="F1925" s="48"/>
    </row>
    <row r="1926" spans="2:6" x14ac:dyDescent="0.25">
      <c r="B1926" s="7">
        <f t="shared" ref="B1926:B1989" si="123">B1925+1</f>
        <v>45387</v>
      </c>
      <c r="C1926" s="9" t="b">
        <f t="shared" si="120"/>
        <v>0</v>
      </c>
      <c r="D1926" s="9" t="b">
        <f t="shared" si="121"/>
        <v>0</v>
      </c>
      <c r="E1926" s="7">
        <f t="shared" si="122"/>
        <v>45387</v>
      </c>
      <c r="F1926" s="48"/>
    </row>
    <row r="1927" spans="2:6" x14ac:dyDescent="0.25">
      <c r="B1927" s="7">
        <f t="shared" si="123"/>
        <v>45388</v>
      </c>
      <c r="C1927" s="9" t="b">
        <f t="shared" si="120"/>
        <v>1</v>
      </c>
      <c r="D1927" s="9" t="b">
        <f t="shared" si="121"/>
        <v>0</v>
      </c>
      <c r="E1927" s="7" t="b">
        <f t="shared" si="122"/>
        <v>0</v>
      </c>
      <c r="F1927" s="48"/>
    </row>
    <row r="1928" spans="2:6" x14ac:dyDescent="0.25">
      <c r="B1928" s="7">
        <f t="shared" si="123"/>
        <v>45389</v>
      </c>
      <c r="C1928" s="9" t="b">
        <f t="shared" si="120"/>
        <v>1</v>
      </c>
      <c r="D1928" s="9" t="b">
        <f t="shared" si="121"/>
        <v>0</v>
      </c>
      <c r="E1928" s="7" t="b">
        <f t="shared" si="122"/>
        <v>0</v>
      </c>
      <c r="F1928" s="48"/>
    </row>
    <row r="1929" spans="2:6" x14ac:dyDescent="0.25">
      <c r="B1929" s="7">
        <f t="shared" si="123"/>
        <v>45390</v>
      </c>
      <c r="C1929" s="9" t="b">
        <f t="shared" si="120"/>
        <v>0</v>
      </c>
      <c r="D1929" s="9" t="b">
        <f t="shared" si="121"/>
        <v>0</v>
      </c>
      <c r="E1929" s="7">
        <f t="shared" si="122"/>
        <v>45390</v>
      </c>
      <c r="F1929" s="48"/>
    </row>
    <row r="1930" spans="2:6" x14ac:dyDescent="0.25">
      <c r="B1930" s="7">
        <f t="shared" si="123"/>
        <v>45391</v>
      </c>
      <c r="C1930" s="9" t="b">
        <f t="shared" si="120"/>
        <v>0</v>
      </c>
      <c r="D1930" s="9" t="b">
        <f t="shared" si="121"/>
        <v>0</v>
      </c>
      <c r="E1930" s="7">
        <f t="shared" si="122"/>
        <v>45391</v>
      </c>
      <c r="F1930" s="48"/>
    </row>
    <row r="1931" spans="2:6" x14ac:dyDescent="0.25">
      <c r="B1931" s="7">
        <f t="shared" si="123"/>
        <v>45392</v>
      </c>
      <c r="C1931" s="9" t="b">
        <f t="shared" si="120"/>
        <v>0</v>
      </c>
      <c r="D1931" s="9" t="b">
        <f t="shared" si="121"/>
        <v>0</v>
      </c>
      <c r="E1931" s="7">
        <f t="shared" si="122"/>
        <v>45392</v>
      </c>
      <c r="F1931" s="48"/>
    </row>
    <row r="1932" spans="2:6" x14ac:dyDescent="0.25">
      <c r="B1932" s="7">
        <f t="shared" si="123"/>
        <v>45393</v>
      </c>
      <c r="C1932" s="9" t="b">
        <f t="shared" si="120"/>
        <v>0</v>
      </c>
      <c r="D1932" s="9" t="b">
        <f t="shared" si="121"/>
        <v>0</v>
      </c>
      <c r="E1932" s="7">
        <f t="shared" si="122"/>
        <v>45393</v>
      </c>
      <c r="F1932" s="48"/>
    </row>
    <row r="1933" spans="2:6" x14ac:dyDescent="0.25">
      <c r="B1933" s="7">
        <f t="shared" si="123"/>
        <v>45394</v>
      </c>
      <c r="C1933" s="9" t="b">
        <f t="shared" si="120"/>
        <v>0</v>
      </c>
      <c r="D1933" s="9" t="b">
        <f t="shared" si="121"/>
        <v>0</v>
      </c>
      <c r="E1933" s="7">
        <f t="shared" si="122"/>
        <v>45394</v>
      </c>
      <c r="F1933" s="48"/>
    </row>
    <row r="1934" spans="2:6" x14ac:dyDescent="0.25">
      <c r="B1934" s="7">
        <f t="shared" si="123"/>
        <v>45395</v>
      </c>
      <c r="C1934" s="9" t="b">
        <f t="shared" si="120"/>
        <v>1</v>
      </c>
      <c r="D1934" s="9" t="b">
        <f t="shared" si="121"/>
        <v>0</v>
      </c>
      <c r="E1934" s="7" t="b">
        <f t="shared" si="122"/>
        <v>0</v>
      </c>
      <c r="F1934" s="48"/>
    </row>
    <row r="1935" spans="2:6" x14ac:dyDescent="0.25">
      <c r="B1935" s="7">
        <f t="shared" si="123"/>
        <v>45396</v>
      </c>
      <c r="C1935" s="9" t="b">
        <f t="shared" si="120"/>
        <v>1</v>
      </c>
      <c r="D1935" s="9" t="b">
        <f t="shared" si="121"/>
        <v>0</v>
      </c>
      <c r="E1935" s="7" t="b">
        <f t="shared" si="122"/>
        <v>0</v>
      </c>
      <c r="F1935" s="48"/>
    </row>
    <row r="1936" spans="2:6" x14ac:dyDescent="0.25">
      <c r="B1936" s="7">
        <f t="shared" si="123"/>
        <v>45397</v>
      </c>
      <c r="C1936" s="9" t="b">
        <f t="shared" si="120"/>
        <v>0</v>
      </c>
      <c r="D1936" s="9" t="b">
        <f t="shared" si="121"/>
        <v>0</v>
      </c>
      <c r="E1936" s="7">
        <f t="shared" si="122"/>
        <v>45397</v>
      </c>
      <c r="F1936" s="48"/>
    </row>
    <row r="1937" spans="2:6" x14ac:dyDescent="0.25">
      <c r="B1937" s="7">
        <f t="shared" si="123"/>
        <v>45398</v>
      </c>
      <c r="C1937" s="9" t="b">
        <f t="shared" si="120"/>
        <v>0</v>
      </c>
      <c r="D1937" s="9" t="b">
        <f t="shared" si="121"/>
        <v>0</v>
      </c>
      <c r="E1937" s="7">
        <f t="shared" si="122"/>
        <v>45398</v>
      </c>
      <c r="F1937" s="48"/>
    </row>
    <row r="1938" spans="2:6" x14ac:dyDescent="0.25">
      <c r="B1938" s="7">
        <f t="shared" si="123"/>
        <v>45399</v>
      </c>
      <c r="C1938" s="9" t="b">
        <f t="shared" si="120"/>
        <v>0</v>
      </c>
      <c r="D1938" s="9" t="b">
        <f t="shared" si="121"/>
        <v>0</v>
      </c>
      <c r="E1938" s="7">
        <f t="shared" si="122"/>
        <v>45399</v>
      </c>
      <c r="F1938" s="48"/>
    </row>
    <row r="1939" spans="2:6" x14ac:dyDescent="0.25">
      <c r="B1939" s="7">
        <f t="shared" si="123"/>
        <v>45400</v>
      </c>
      <c r="C1939" s="9" t="b">
        <f t="shared" si="120"/>
        <v>0</v>
      </c>
      <c r="D1939" s="9" t="b">
        <f t="shared" si="121"/>
        <v>0</v>
      </c>
      <c r="E1939" s="7">
        <f t="shared" si="122"/>
        <v>45400</v>
      </c>
      <c r="F1939" s="48"/>
    </row>
    <row r="1940" spans="2:6" x14ac:dyDescent="0.25">
      <c r="B1940" s="7">
        <f t="shared" si="123"/>
        <v>45401</v>
      </c>
      <c r="C1940" s="9" t="b">
        <f t="shared" si="120"/>
        <v>0</v>
      </c>
      <c r="D1940" s="9" t="b">
        <f t="shared" si="121"/>
        <v>0</v>
      </c>
      <c r="E1940" s="7">
        <f t="shared" si="122"/>
        <v>45401</v>
      </c>
      <c r="F1940" s="48"/>
    </row>
    <row r="1941" spans="2:6" x14ac:dyDescent="0.25">
      <c r="B1941" s="7">
        <f t="shared" si="123"/>
        <v>45402</v>
      </c>
      <c r="C1941" s="9" t="b">
        <f t="shared" si="120"/>
        <v>1</v>
      </c>
      <c r="D1941" s="9" t="b">
        <f t="shared" si="121"/>
        <v>0</v>
      </c>
      <c r="E1941" s="7" t="b">
        <f t="shared" si="122"/>
        <v>0</v>
      </c>
      <c r="F1941" s="48"/>
    </row>
    <row r="1942" spans="2:6" x14ac:dyDescent="0.25">
      <c r="B1942" s="7">
        <f t="shared" si="123"/>
        <v>45403</v>
      </c>
      <c r="C1942" s="9" t="b">
        <f t="shared" si="120"/>
        <v>1</v>
      </c>
      <c r="D1942" s="9" t="b">
        <f t="shared" si="121"/>
        <v>0</v>
      </c>
      <c r="E1942" s="7" t="b">
        <f t="shared" si="122"/>
        <v>0</v>
      </c>
      <c r="F1942" s="48"/>
    </row>
    <row r="1943" spans="2:6" x14ac:dyDescent="0.25">
      <c r="B1943" s="7">
        <f t="shared" si="123"/>
        <v>45404</v>
      </c>
      <c r="C1943" s="9" t="b">
        <f t="shared" si="120"/>
        <v>0</v>
      </c>
      <c r="D1943" s="9" t="b">
        <f t="shared" si="121"/>
        <v>0</v>
      </c>
      <c r="E1943" s="7">
        <f t="shared" si="122"/>
        <v>45404</v>
      </c>
      <c r="F1943" s="48"/>
    </row>
    <row r="1944" spans="2:6" x14ac:dyDescent="0.25">
      <c r="B1944" s="7">
        <f t="shared" si="123"/>
        <v>45405</v>
      </c>
      <c r="C1944" s="9" t="b">
        <f t="shared" si="120"/>
        <v>0</v>
      </c>
      <c r="D1944" s="9" t="b">
        <f t="shared" si="121"/>
        <v>0</v>
      </c>
      <c r="E1944" s="7">
        <f t="shared" si="122"/>
        <v>45405</v>
      </c>
      <c r="F1944" s="48"/>
    </row>
    <row r="1945" spans="2:6" x14ac:dyDescent="0.25">
      <c r="B1945" s="7">
        <f t="shared" si="123"/>
        <v>45406</v>
      </c>
      <c r="C1945" s="9" t="b">
        <f t="shared" si="120"/>
        <v>0</v>
      </c>
      <c r="D1945" s="9" t="b">
        <f t="shared" si="121"/>
        <v>0</v>
      </c>
      <c r="E1945" s="7">
        <f t="shared" si="122"/>
        <v>45406</v>
      </c>
      <c r="F1945" s="48"/>
    </row>
    <row r="1946" spans="2:6" x14ac:dyDescent="0.25">
      <c r="B1946" s="7">
        <f t="shared" si="123"/>
        <v>45407</v>
      </c>
      <c r="C1946" s="9" t="b">
        <f t="shared" si="120"/>
        <v>0</v>
      </c>
      <c r="D1946" s="9" t="b">
        <f t="shared" si="121"/>
        <v>0</v>
      </c>
      <c r="E1946" s="7">
        <f t="shared" si="122"/>
        <v>45407</v>
      </c>
      <c r="F1946" s="48"/>
    </row>
    <row r="1947" spans="2:6" x14ac:dyDescent="0.25">
      <c r="B1947" s="7">
        <f t="shared" si="123"/>
        <v>45408</v>
      </c>
      <c r="C1947" s="9" t="b">
        <f t="shared" si="120"/>
        <v>0</v>
      </c>
      <c r="D1947" s="9" t="b">
        <f t="shared" si="121"/>
        <v>0</v>
      </c>
      <c r="E1947" s="7">
        <f t="shared" si="122"/>
        <v>45408</v>
      </c>
      <c r="F1947" s="48"/>
    </row>
    <row r="1948" spans="2:6" x14ac:dyDescent="0.25">
      <c r="B1948" s="7">
        <f t="shared" si="123"/>
        <v>45409</v>
      </c>
      <c r="C1948" s="9" t="b">
        <f t="shared" si="120"/>
        <v>1</v>
      </c>
      <c r="D1948" s="9" t="b">
        <f t="shared" si="121"/>
        <v>0</v>
      </c>
      <c r="E1948" s="7" t="b">
        <f t="shared" si="122"/>
        <v>0</v>
      </c>
      <c r="F1948" s="48"/>
    </row>
    <row r="1949" spans="2:6" x14ac:dyDescent="0.25">
      <c r="B1949" s="7">
        <f t="shared" si="123"/>
        <v>45410</v>
      </c>
      <c r="C1949" s="9" t="b">
        <f t="shared" si="120"/>
        <v>1</v>
      </c>
      <c r="D1949" s="9" t="b">
        <f t="shared" si="121"/>
        <v>0</v>
      </c>
      <c r="E1949" s="7" t="b">
        <f t="shared" si="122"/>
        <v>0</v>
      </c>
      <c r="F1949" s="48"/>
    </row>
    <row r="1950" spans="2:6" x14ac:dyDescent="0.25">
      <c r="B1950" s="7">
        <f t="shared" si="123"/>
        <v>45411</v>
      </c>
      <c r="C1950" s="9" t="b">
        <f t="shared" si="120"/>
        <v>0</v>
      </c>
      <c r="D1950" s="9" t="b">
        <f t="shared" si="121"/>
        <v>0</v>
      </c>
      <c r="E1950" s="7">
        <f t="shared" si="122"/>
        <v>45411</v>
      </c>
      <c r="F1950" s="48"/>
    </row>
    <row r="1951" spans="2:6" x14ac:dyDescent="0.25">
      <c r="B1951" s="7">
        <f t="shared" si="123"/>
        <v>45412</v>
      </c>
      <c r="C1951" s="9" t="b">
        <f t="shared" si="120"/>
        <v>0</v>
      </c>
      <c r="D1951" s="9" t="b">
        <f t="shared" si="121"/>
        <v>0</v>
      </c>
      <c r="E1951" s="7">
        <f t="shared" si="122"/>
        <v>45412</v>
      </c>
      <c r="F1951" s="48"/>
    </row>
    <row r="1952" spans="2:6" x14ac:dyDescent="0.25">
      <c r="B1952" s="7">
        <f t="shared" si="123"/>
        <v>45413</v>
      </c>
      <c r="C1952" s="9" t="b">
        <f t="shared" si="120"/>
        <v>0</v>
      </c>
      <c r="D1952" s="9" t="b">
        <f t="shared" si="121"/>
        <v>1</v>
      </c>
      <c r="E1952" s="7" t="b">
        <f t="shared" si="122"/>
        <v>0</v>
      </c>
      <c r="F1952" s="48"/>
    </row>
    <row r="1953" spans="2:6" x14ac:dyDescent="0.25">
      <c r="B1953" s="7">
        <f t="shared" si="123"/>
        <v>45414</v>
      </c>
      <c r="C1953" s="9" t="b">
        <f t="shared" si="120"/>
        <v>0</v>
      </c>
      <c r="D1953" s="9" t="b">
        <f t="shared" si="121"/>
        <v>0</v>
      </c>
      <c r="E1953" s="7">
        <f t="shared" si="122"/>
        <v>45414</v>
      </c>
      <c r="F1953" s="48"/>
    </row>
    <row r="1954" spans="2:6" x14ac:dyDescent="0.25">
      <c r="B1954" s="7">
        <f t="shared" si="123"/>
        <v>45415</v>
      </c>
      <c r="C1954" s="9" t="b">
        <f t="shared" si="120"/>
        <v>0</v>
      </c>
      <c r="D1954" s="9" t="b">
        <f t="shared" si="121"/>
        <v>0</v>
      </c>
      <c r="E1954" s="7">
        <f t="shared" si="122"/>
        <v>45415</v>
      </c>
      <c r="F1954" s="48"/>
    </row>
    <row r="1955" spans="2:6" x14ac:dyDescent="0.25">
      <c r="B1955" s="7">
        <f t="shared" si="123"/>
        <v>45416</v>
      </c>
      <c r="C1955" s="9" t="b">
        <f t="shared" si="120"/>
        <v>1</v>
      </c>
      <c r="D1955" s="9" t="b">
        <f t="shared" si="121"/>
        <v>0</v>
      </c>
      <c r="E1955" s="7" t="b">
        <f t="shared" si="122"/>
        <v>0</v>
      </c>
      <c r="F1955" s="48"/>
    </row>
    <row r="1956" spans="2:6" x14ac:dyDescent="0.25">
      <c r="B1956" s="7">
        <f t="shared" si="123"/>
        <v>45417</v>
      </c>
      <c r="C1956" s="9" t="b">
        <f t="shared" si="120"/>
        <v>1</v>
      </c>
      <c r="D1956" s="9" t="b">
        <f t="shared" si="121"/>
        <v>0</v>
      </c>
      <c r="E1956" s="7" t="b">
        <f t="shared" si="122"/>
        <v>0</v>
      </c>
      <c r="F1956" s="48"/>
    </row>
    <row r="1957" spans="2:6" x14ac:dyDescent="0.25">
      <c r="B1957" s="7">
        <f t="shared" si="123"/>
        <v>45418</v>
      </c>
      <c r="C1957" s="9" t="b">
        <f t="shared" si="120"/>
        <v>0</v>
      </c>
      <c r="D1957" s="9" t="b">
        <f t="shared" si="121"/>
        <v>0</v>
      </c>
      <c r="E1957" s="7">
        <f t="shared" si="122"/>
        <v>45418</v>
      </c>
      <c r="F1957" s="48"/>
    </row>
    <row r="1958" spans="2:6" x14ac:dyDescent="0.25">
      <c r="B1958" s="7">
        <f t="shared" si="123"/>
        <v>45419</v>
      </c>
      <c r="C1958" s="9" t="b">
        <f t="shared" si="120"/>
        <v>0</v>
      </c>
      <c r="D1958" s="9" t="b">
        <f t="shared" si="121"/>
        <v>0</v>
      </c>
      <c r="E1958" s="7">
        <f t="shared" si="122"/>
        <v>45419</v>
      </c>
      <c r="F1958" s="48"/>
    </row>
    <row r="1959" spans="2:6" x14ac:dyDescent="0.25">
      <c r="B1959" s="7">
        <f t="shared" si="123"/>
        <v>45420</v>
      </c>
      <c r="C1959" s="9" t="b">
        <f t="shared" si="120"/>
        <v>0</v>
      </c>
      <c r="D1959" s="9" t="b">
        <f t="shared" si="121"/>
        <v>0</v>
      </c>
      <c r="E1959" s="7">
        <f t="shared" si="122"/>
        <v>45420</v>
      </c>
      <c r="F1959" s="48"/>
    </row>
    <row r="1960" spans="2:6" x14ac:dyDescent="0.25">
      <c r="B1960" s="7">
        <f t="shared" si="123"/>
        <v>45421</v>
      </c>
      <c r="C1960" s="9" t="b">
        <f t="shared" si="120"/>
        <v>0</v>
      </c>
      <c r="D1960" s="9" t="b">
        <f t="shared" si="121"/>
        <v>0</v>
      </c>
      <c r="E1960" s="7">
        <f t="shared" si="122"/>
        <v>45421</v>
      </c>
      <c r="F1960" s="48"/>
    </row>
    <row r="1961" spans="2:6" x14ac:dyDescent="0.25">
      <c r="B1961" s="7">
        <f t="shared" si="123"/>
        <v>45422</v>
      </c>
      <c r="C1961" s="9" t="b">
        <f t="shared" si="120"/>
        <v>0</v>
      </c>
      <c r="D1961" s="9" t="b">
        <f t="shared" si="121"/>
        <v>0</v>
      </c>
      <c r="E1961" s="7">
        <f t="shared" si="122"/>
        <v>45422</v>
      </c>
      <c r="F1961" s="48"/>
    </row>
    <row r="1962" spans="2:6" x14ac:dyDescent="0.25">
      <c r="B1962" s="7">
        <f t="shared" si="123"/>
        <v>45423</v>
      </c>
      <c r="C1962" s="9" t="b">
        <f t="shared" si="120"/>
        <v>1</v>
      </c>
      <c r="D1962" s="9" t="b">
        <f t="shared" si="121"/>
        <v>0</v>
      </c>
      <c r="E1962" s="7" t="b">
        <f t="shared" si="122"/>
        <v>0</v>
      </c>
      <c r="F1962" s="48"/>
    </row>
    <row r="1963" spans="2:6" x14ac:dyDescent="0.25">
      <c r="B1963" s="7">
        <f t="shared" si="123"/>
        <v>45424</v>
      </c>
      <c r="C1963" s="9" t="b">
        <f t="shared" si="120"/>
        <v>1</v>
      </c>
      <c r="D1963" s="9" t="b">
        <f t="shared" si="121"/>
        <v>0</v>
      </c>
      <c r="E1963" s="7" t="b">
        <f t="shared" si="122"/>
        <v>0</v>
      </c>
      <c r="F1963" s="48"/>
    </row>
    <row r="1964" spans="2:6" x14ac:dyDescent="0.25">
      <c r="B1964" s="7">
        <f t="shared" si="123"/>
        <v>45425</v>
      </c>
      <c r="C1964" s="9" t="b">
        <f t="shared" si="120"/>
        <v>0</v>
      </c>
      <c r="D1964" s="9" t="b">
        <f t="shared" si="121"/>
        <v>0</v>
      </c>
      <c r="E1964" s="7">
        <f t="shared" si="122"/>
        <v>45425</v>
      </c>
      <c r="F1964" s="48"/>
    </row>
    <row r="1965" spans="2:6" x14ac:dyDescent="0.25">
      <c r="B1965" s="7">
        <f t="shared" si="123"/>
        <v>45426</v>
      </c>
      <c r="C1965" s="9" t="b">
        <f t="shared" si="120"/>
        <v>0</v>
      </c>
      <c r="D1965" s="9" t="b">
        <f t="shared" si="121"/>
        <v>0</v>
      </c>
      <c r="E1965" s="7">
        <f t="shared" si="122"/>
        <v>45426</v>
      </c>
      <c r="F1965" s="48"/>
    </row>
    <row r="1966" spans="2:6" x14ac:dyDescent="0.25">
      <c r="B1966" s="7">
        <f t="shared" si="123"/>
        <v>45427</v>
      </c>
      <c r="C1966" s="9" t="b">
        <f t="shared" si="120"/>
        <v>0</v>
      </c>
      <c r="D1966" s="9" t="b">
        <f t="shared" si="121"/>
        <v>0</v>
      </c>
      <c r="E1966" s="7">
        <f t="shared" si="122"/>
        <v>45427</v>
      </c>
      <c r="F1966" s="48"/>
    </row>
    <row r="1967" spans="2:6" x14ac:dyDescent="0.25">
      <c r="B1967" s="7">
        <f t="shared" si="123"/>
        <v>45428</v>
      </c>
      <c r="C1967" s="9" t="b">
        <f t="shared" si="120"/>
        <v>0</v>
      </c>
      <c r="D1967" s="9" t="b">
        <f t="shared" si="121"/>
        <v>0</v>
      </c>
      <c r="E1967" s="7">
        <f t="shared" si="122"/>
        <v>45428</v>
      </c>
      <c r="F1967" s="48"/>
    </row>
    <row r="1968" spans="2:6" x14ac:dyDescent="0.25">
      <c r="B1968" s="7">
        <f t="shared" si="123"/>
        <v>45429</v>
      </c>
      <c r="C1968" s="9" t="b">
        <f t="shared" si="120"/>
        <v>0</v>
      </c>
      <c r="D1968" s="9" t="b">
        <f t="shared" si="121"/>
        <v>0</v>
      </c>
      <c r="E1968" s="7">
        <f t="shared" si="122"/>
        <v>45429</v>
      </c>
      <c r="F1968" s="48"/>
    </row>
    <row r="1969" spans="2:6" x14ac:dyDescent="0.25">
      <c r="B1969" s="7">
        <f t="shared" si="123"/>
        <v>45430</v>
      </c>
      <c r="C1969" s="9" t="b">
        <f t="shared" si="120"/>
        <v>1</v>
      </c>
      <c r="D1969" s="9" t="b">
        <f t="shared" si="121"/>
        <v>0</v>
      </c>
      <c r="E1969" s="7" t="b">
        <f t="shared" si="122"/>
        <v>0</v>
      </c>
      <c r="F1969" s="48"/>
    </row>
    <row r="1970" spans="2:6" x14ac:dyDescent="0.25">
      <c r="B1970" s="7">
        <f t="shared" si="123"/>
        <v>45431</v>
      </c>
      <c r="C1970" s="9" t="b">
        <f t="shared" si="120"/>
        <v>1</v>
      </c>
      <c r="D1970" s="9" t="b">
        <f t="shared" si="121"/>
        <v>0</v>
      </c>
      <c r="E1970" s="7" t="b">
        <f t="shared" si="122"/>
        <v>0</v>
      </c>
      <c r="F1970" s="48"/>
    </row>
    <row r="1971" spans="2:6" x14ac:dyDescent="0.25">
      <c r="B1971" s="7">
        <f t="shared" si="123"/>
        <v>45432</v>
      </c>
      <c r="C1971" s="9" t="b">
        <f t="shared" si="120"/>
        <v>0</v>
      </c>
      <c r="D1971" s="9" t="b">
        <f t="shared" si="121"/>
        <v>0</v>
      </c>
      <c r="E1971" s="7">
        <f t="shared" si="122"/>
        <v>45432</v>
      </c>
      <c r="F1971" s="48"/>
    </row>
    <row r="1972" spans="2:6" x14ac:dyDescent="0.25">
      <c r="B1972" s="7">
        <f t="shared" si="123"/>
        <v>45433</v>
      </c>
      <c r="C1972" s="9" t="b">
        <f t="shared" si="120"/>
        <v>0</v>
      </c>
      <c r="D1972" s="9" t="b">
        <f t="shared" si="121"/>
        <v>0</v>
      </c>
      <c r="E1972" s="7">
        <f t="shared" si="122"/>
        <v>45433</v>
      </c>
      <c r="F1972" s="48"/>
    </row>
    <row r="1973" spans="2:6" x14ac:dyDescent="0.25">
      <c r="B1973" s="7">
        <f t="shared" si="123"/>
        <v>45434</v>
      </c>
      <c r="C1973" s="9" t="b">
        <f t="shared" si="120"/>
        <v>0</v>
      </c>
      <c r="D1973" s="9" t="b">
        <f t="shared" si="121"/>
        <v>0</v>
      </c>
      <c r="E1973" s="7">
        <f t="shared" si="122"/>
        <v>45434</v>
      </c>
      <c r="F1973" s="48"/>
    </row>
    <row r="1974" spans="2:6" x14ac:dyDescent="0.25">
      <c r="B1974" s="7">
        <f t="shared" si="123"/>
        <v>45435</v>
      </c>
      <c r="C1974" s="9" t="b">
        <f t="shared" si="120"/>
        <v>0</v>
      </c>
      <c r="D1974" s="9" t="b">
        <f t="shared" si="121"/>
        <v>0</v>
      </c>
      <c r="E1974" s="7">
        <f t="shared" si="122"/>
        <v>45435</v>
      </c>
      <c r="F1974" s="48"/>
    </row>
    <row r="1975" spans="2:6" x14ac:dyDescent="0.25">
      <c r="B1975" s="7">
        <f t="shared" si="123"/>
        <v>45436</v>
      </c>
      <c r="C1975" s="9" t="b">
        <f t="shared" si="120"/>
        <v>0</v>
      </c>
      <c r="D1975" s="9" t="b">
        <f t="shared" si="121"/>
        <v>0</v>
      </c>
      <c r="E1975" s="7">
        <f t="shared" si="122"/>
        <v>45436</v>
      </c>
      <c r="F1975" s="48"/>
    </row>
    <row r="1976" spans="2:6" x14ac:dyDescent="0.25">
      <c r="B1976" s="7">
        <f t="shared" si="123"/>
        <v>45437</v>
      </c>
      <c r="C1976" s="9" t="b">
        <f t="shared" si="120"/>
        <v>1</v>
      </c>
      <c r="D1976" s="9" t="b">
        <f t="shared" si="121"/>
        <v>0</v>
      </c>
      <c r="E1976" s="7" t="b">
        <f t="shared" si="122"/>
        <v>0</v>
      </c>
      <c r="F1976" s="48"/>
    </row>
    <row r="1977" spans="2:6" x14ac:dyDescent="0.25">
      <c r="B1977" s="7">
        <f t="shared" si="123"/>
        <v>45438</v>
      </c>
      <c r="C1977" s="9" t="b">
        <f t="shared" si="120"/>
        <v>1</v>
      </c>
      <c r="D1977" s="9" t="b">
        <f t="shared" si="121"/>
        <v>0</v>
      </c>
      <c r="E1977" s="7" t="b">
        <f t="shared" si="122"/>
        <v>0</v>
      </c>
      <c r="F1977" s="48"/>
    </row>
    <row r="1978" spans="2:6" x14ac:dyDescent="0.25">
      <c r="B1978" s="7">
        <f t="shared" si="123"/>
        <v>45439</v>
      </c>
      <c r="C1978" s="9" t="b">
        <f t="shared" si="120"/>
        <v>0</v>
      </c>
      <c r="D1978" s="9" t="b">
        <f t="shared" si="121"/>
        <v>0</v>
      </c>
      <c r="E1978" s="7">
        <f t="shared" si="122"/>
        <v>45439</v>
      </c>
      <c r="F1978" s="48"/>
    </row>
    <row r="1979" spans="2:6" x14ac:dyDescent="0.25">
      <c r="B1979" s="7">
        <f t="shared" si="123"/>
        <v>45440</v>
      </c>
      <c r="C1979" s="9" t="b">
        <f t="shared" si="120"/>
        <v>0</v>
      </c>
      <c r="D1979" s="9" t="b">
        <f t="shared" si="121"/>
        <v>0</v>
      </c>
      <c r="E1979" s="7">
        <f t="shared" si="122"/>
        <v>45440</v>
      </c>
      <c r="F1979" s="48"/>
    </row>
    <row r="1980" spans="2:6" x14ac:dyDescent="0.25">
      <c r="B1980" s="7">
        <f t="shared" si="123"/>
        <v>45441</v>
      </c>
      <c r="C1980" s="9" t="b">
        <f t="shared" si="120"/>
        <v>0</v>
      </c>
      <c r="D1980" s="9" t="b">
        <f t="shared" si="121"/>
        <v>0</v>
      </c>
      <c r="E1980" s="7">
        <f t="shared" si="122"/>
        <v>45441</v>
      </c>
      <c r="F1980" s="48"/>
    </row>
    <row r="1981" spans="2:6" x14ac:dyDescent="0.25">
      <c r="B1981" s="7">
        <f t="shared" si="123"/>
        <v>45442</v>
      </c>
      <c r="C1981" s="9" t="b">
        <f t="shared" si="120"/>
        <v>0</v>
      </c>
      <c r="D1981" s="9" t="b">
        <f t="shared" si="121"/>
        <v>0</v>
      </c>
      <c r="E1981" s="7">
        <f t="shared" si="122"/>
        <v>45442</v>
      </c>
      <c r="F1981" s="48"/>
    </row>
    <row r="1982" spans="2:6" x14ac:dyDescent="0.25">
      <c r="B1982" s="7">
        <f t="shared" si="123"/>
        <v>45443</v>
      </c>
      <c r="C1982" s="9" t="b">
        <f t="shared" si="120"/>
        <v>0</v>
      </c>
      <c r="D1982" s="9" t="b">
        <f t="shared" si="121"/>
        <v>0</v>
      </c>
      <c r="E1982" s="7">
        <f t="shared" si="122"/>
        <v>45443</v>
      </c>
      <c r="F1982" s="48"/>
    </row>
    <row r="1983" spans="2:6" x14ac:dyDescent="0.25">
      <c r="B1983" s="7">
        <f t="shared" si="123"/>
        <v>45444</v>
      </c>
      <c r="C1983" s="9" t="b">
        <f t="shared" si="120"/>
        <v>1</v>
      </c>
      <c r="D1983" s="9" t="b">
        <f t="shared" si="121"/>
        <v>0</v>
      </c>
      <c r="E1983" s="7" t="b">
        <f t="shared" si="122"/>
        <v>0</v>
      </c>
      <c r="F1983" s="48"/>
    </row>
    <row r="1984" spans="2:6" x14ac:dyDescent="0.25">
      <c r="B1984" s="7">
        <f t="shared" si="123"/>
        <v>45445</v>
      </c>
      <c r="C1984" s="9" t="b">
        <f t="shared" si="120"/>
        <v>1</v>
      </c>
      <c r="D1984" s="9" t="b">
        <f t="shared" si="121"/>
        <v>0</v>
      </c>
      <c r="E1984" s="7" t="b">
        <f t="shared" si="122"/>
        <v>0</v>
      </c>
      <c r="F1984" s="48"/>
    </row>
    <row r="1985" spans="2:6" x14ac:dyDescent="0.25">
      <c r="B1985" s="7">
        <f t="shared" si="123"/>
        <v>45446</v>
      </c>
      <c r="C1985" s="9" t="b">
        <f t="shared" si="120"/>
        <v>0</v>
      </c>
      <c r="D1985" s="9" t="b">
        <f t="shared" si="121"/>
        <v>0</v>
      </c>
      <c r="E1985" s="7">
        <f t="shared" si="122"/>
        <v>45446</v>
      </c>
      <c r="F1985" s="48"/>
    </row>
    <row r="1986" spans="2:6" x14ac:dyDescent="0.25">
      <c r="B1986" s="7">
        <f t="shared" si="123"/>
        <v>45447</v>
      </c>
      <c r="C1986" s="9" t="b">
        <f t="shared" si="120"/>
        <v>0</v>
      </c>
      <c r="D1986" s="9" t="b">
        <f t="shared" si="121"/>
        <v>0</v>
      </c>
      <c r="E1986" s="7">
        <f t="shared" si="122"/>
        <v>45447</v>
      </c>
      <c r="F1986" s="48"/>
    </row>
    <row r="1987" spans="2:6" x14ac:dyDescent="0.25">
      <c r="B1987" s="7">
        <f t="shared" si="123"/>
        <v>45448</v>
      </c>
      <c r="C1987" s="9" t="b">
        <f t="shared" si="120"/>
        <v>0</v>
      </c>
      <c r="D1987" s="9" t="b">
        <f t="shared" si="121"/>
        <v>0</v>
      </c>
      <c r="E1987" s="7">
        <f t="shared" si="122"/>
        <v>45448</v>
      </c>
      <c r="F1987" s="48"/>
    </row>
    <row r="1988" spans="2:6" x14ac:dyDescent="0.25">
      <c r="B1988" s="7">
        <f t="shared" si="123"/>
        <v>45449</v>
      </c>
      <c r="C1988" s="9" t="b">
        <f t="shared" si="120"/>
        <v>0</v>
      </c>
      <c r="D1988" s="9" t="b">
        <f t="shared" si="121"/>
        <v>0</v>
      </c>
      <c r="E1988" s="7">
        <f t="shared" si="122"/>
        <v>45449</v>
      </c>
      <c r="F1988" s="48"/>
    </row>
    <row r="1989" spans="2:6" x14ac:dyDescent="0.25">
      <c r="B1989" s="7">
        <f t="shared" si="123"/>
        <v>45450</v>
      </c>
      <c r="C1989" s="9" t="b">
        <f t="shared" ref="C1989:C2052" si="124">IF(WEEKDAY(B1989,2)&gt;5,TRUE,FALSE)</f>
        <v>0</v>
      </c>
      <c r="D1989" s="9" t="b">
        <f t="shared" ref="D1989:D2052" si="125">IF(TYPE(VLOOKUP(B1989,Holiday_Dates,1,0))&lt;&gt;1,FALSE,TRUE)</f>
        <v>0</v>
      </c>
      <c r="E1989" s="7">
        <f t="shared" ref="E1989:E2052" si="126">IF(OR(C1989,D1989),FALSE,B1989)</f>
        <v>45450</v>
      </c>
      <c r="F1989" s="48"/>
    </row>
    <row r="1990" spans="2:6" x14ac:dyDescent="0.25">
      <c r="B1990" s="7">
        <f t="shared" ref="B1990:B2053" si="127">B1989+1</f>
        <v>45451</v>
      </c>
      <c r="C1990" s="9" t="b">
        <f t="shared" si="124"/>
        <v>1</v>
      </c>
      <c r="D1990" s="9" t="b">
        <f t="shared" si="125"/>
        <v>0</v>
      </c>
      <c r="E1990" s="7" t="b">
        <f t="shared" si="126"/>
        <v>0</v>
      </c>
      <c r="F1990" s="48"/>
    </row>
    <row r="1991" spans="2:6" x14ac:dyDescent="0.25">
      <c r="B1991" s="7">
        <f t="shared" si="127"/>
        <v>45452</v>
      </c>
      <c r="C1991" s="9" t="b">
        <f t="shared" si="124"/>
        <v>1</v>
      </c>
      <c r="D1991" s="9" t="b">
        <f t="shared" si="125"/>
        <v>0</v>
      </c>
      <c r="E1991" s="7" t="b">
        <f t="shared" si="126"/>
        <v>0</v>
      </c>
      <c r="F1991" s="48"/>
    </row>
    <row r="1992" spans="2:6" x14ac:dyDescent="0.25">
      <c r="B1992" s="7">
        <f t="shared" si="127"/>
        <v>45453</v>
      </c>
      <c r="C1992" s="9" t="b">
        <f t="shared" si="124"/>
        <v>0</v>
      </c>
      <c r="D1992" s="9" t="b">
        <f t="shared" si="125"/>
        <v>0</v>
      </c>
      <c r="E1992" s="7">
        <f t="shared" si="126"/>
        <v>45453</v>
      </c>
      <c r="F1992" s="48"/>
    </row>
    <row r="1993" spans="2:6" x14ac:dyDescent="0.25">
      <c r="B1993" s="7">
        <f t="shared" si="127"/>
        <v>45454</v>
      </c>
      <c r="C1993" s="9" t="b">
        <f t="shared" si="124"/>
        <v>0</v>
      </c>
      <c r="D1993" s="9" t="b">
        <f t="shared" si="125"/>
        <v>0</v>
      </c>
      <c r="E1993" s="7">
        <f t="shared" si="126"/>
        <v>45454</v>
      </c>
      <c r="F1993" s="48"/>
    </row>
    <row r="1994" spans="2:6" x14ac:dyDescent="0.25">
      <c r="B1994" s="7">
        <f t="shared" si="127"/>
        <v>45455</v>
      </c>
      <c r="C1994" s="9" t="b">
        <f t="shared" si="124"/>
        <v>0</v>
      </c>
      <c r="D1994" s="9" t="b">
        <f t="shared" si="125"/>
        <v>0</v>
      </c>
      <c r="E1994" s="7">
        <f t="shared" si="126"/>
        <v>45455</v>
      </c>
      <c r="F1994" s="48"/>
    </row>
    <row r="1995" spans="2:6" x14ac:dyDescent="0.25">
      <c r="B1995" s="7">
        <f t="shared" si="127"/>
        <v>45456</v>
      </c>
      <c r="C1995" s="9" t="b">
        <f t="shared" si="124"/>
        <v>0</v>
      </c>
      <c r="D1995" s="9" t="b">
        <f t="shared" si="125"/>
        <v>0</v>
      </c>
      <c r="E1995" s="7">
        <f t="shared" si="126"/>
        <v>45456</v>
      </c>
      <c r="F1995" s="48"/>
    </row>
    <row r="1996" spans="2:6" x14ac:dyDescent="0.25">
      <c r="B1996" s="7">
        <f t="shared" si="127"/>
        <v>45457</v>
      </c>
      <c r="C1996" s="9" t="b">
        <f t="shared" si="124"/>
        <v>0</v>
      </c>
      <c r="D1996" s="9" t="b">
        <f t="shared" si="125"/>
        <v>0</v>
      </c>
      <c r="E1996" s="7">
        <f t="shared" si="126"/>
        <v>45457</v>
      </c>
      <c r="F1996" s="48"/>
    </row>
    <row r="1997" spans="2:6" x14ac:dyDescent="0.25">
      <c r="B1997" s="7">
        <f t="shared" si="127"/>
        <v>45458</v>
      </c>
      <c r="C1997" s="9" t="b">
        <f t="shared" si="124"/>
        <v>1</v>
      </c>
      <c r="D1997" s="9" t="b">
        <f t="shared" si="125"/>
        <v>0</v>
      </c>
      <c r="E1997" s="7" t="b">
        <f t="shared" si="126"/>
        <v>0</v>
      </c>
      <c r="F1997" s="48"/>
    </row>
    <row r="1998" spans="2:6" x14ac:dyDescent="0.25">
      <c r="B1998" s="7">
        <f t="shared" si="127"/>
        <v>45459</v>
      </c>
      <c r="C1998" s="9" t="b">
        <f t="shared" si="124"/>
        <v>1</v>
      </c>
      <c r="D1998" s="9" t="b">
        <f t="shared" si="125"/>
        <v>0</v>
      </c>
      <c r="E1998" s="7" t="b">
        <f t="shared" si="126"/>
        <v>0</v>
      </c>
      <c r="F1998" s="48"/>
    </row>
    <row r="1999" spans="2:6" x14ac:dyDescent="0.25">
      <c r="B1999" s="7">
        <f t="shared" si="127"/>
        <v>45460</v>
      </c>
      <c r="C1999" s="9" t="b">
        <f t="shared" si="124"/>
        <v>0</v>
      </c>
      <c r="D1999" s="9" t="b">
        <f t="shared" si="125"/>
        <v>0</v>
      </c>
      <c r="E1999" s="7">
        <f t="shared" si="126"/>
        <v>45460</v>
      </c>
      <c r="F1999" s="48"/>
    </row>
    <row r="2000" spans="2:6" x14ac:dyDescent="0.25">
      <c r="B2000" s="7">
        <f t="shared" si="127"/>
        <v>45461</v>
      </c>
      <c r="C2000" s="9" t="b">
        <f t="shared" si="124"/>
        <v>0</v>
      </c>
      <c r="D2000" s="9" t="b">
        <f t="shared" si="125"/>
        <v>0</v>
      </c>
      <c r="E2000" s="7">
        <f t="shared" si="126"/>
        <v>45461</v>
      </c>
      <c r="F2000" s="48"/>
    </row>
    <row r="2001" spans="2:6" x14ac:dyDescent="0.25">
      <c r="B2001" s="7">
        <f t="shared" si="127"/>
        <v>45462</v>
      </c>
      <c r="C2001" s="9" t="b">
        <f t="shared" si="124"/>
        <v>0</v>
      </c>
      <c r="D2001" s="9" t="b">
        <f t="shared" si="125"/>
        <v>0</v>
      </c>
      <c r="E2001" s="7">
        <f t="shared" si="126"/>
        <v>45462</v>
      </c>
      <c r="F2001" s="48"/>
    </row>
    <row r="2002" spans="2:6" x14ac:dyDescent="0.25">
      <c r="B2002" s="7">
        <f t="shared" si="127"/>
        <v>45463</v>
      </c>
      <c r="C2002" s="9" t="b">
        <f t="shared" si="124"/>
        <v>0</v>
      </c>
      <c r="D2002" s="9" t="b">
        <f t="shared" si="125"/>
        <v>0</v>
      </c>
      <c r="E2002" s="7">
        <f t="shared" si="126"/>
        <v>45463</v>
      </c>
      <c r="F2002" s="48"/>
    </row>
    <row r="2003" spans="2:6" x14ac:dyDescent="0.25">
      <c r="B2003" s="7">
        <f t="shared" si="127"/>
        <v>45464</v>
      </c>
      <c r="C2003" s="9" t="b">
        <f t="shared" si="124"/>
        <v>0</v>
      </c>
      <c r="D2003" s="9" t="b">
        <f t="shared" si="125"/>
        <v>0</v>
      </c>
      <c r="E2003" s="7">
        <f t="shared" si="126"/>
        <v>45464</v>
      </c>
      <c r="F2003" s="48"/>
    </row>
    <row r="2004" spans="2:6" x14ac:dyDescent="0.25">
      <c r="B2004" s="7">
        <f t="shared" si="127"/>
        <v>45465</v>
      </c>
      <c r="C2004" s="9" t="b">
        <f t="shared" si="124"/>
        <v>1</v>
      </c>
      <c r="D2004" s="9" t="b">
        <f t="shared" si="125"/>
        <v>0</v>
      </c>
      <c r="E2004" s="7" t="b">
        <f t="shared" si="126"/>
        <v>0</v>
      </c>
      <c r="F2004" s="48"/>
    </row>
    <row r="2005" spans="2:6" x14ac:dyDescent="0.25">
      <c r="B2005" s="7">
        <f t="shared" si="127"/>
        <v>45466</v>
      </c>
      <c r="C2005" s="9" t="b">
        <f t="shared" si="124"/>
        <v>1</v>
      </c>
      <c r="D2005" s="9" t="b">
        <f t="shared" si="125"/>
        <v>0</v>
      </c>
      <c r="E2005" s="7" t="b">
        <f t="shared" si="126"/>
        <v>0</v>
      </c>
      <c r="F2005" s="48"/>
    </row>
    <row r="2006" spans="2:6" x14ac:dyDescent="0.25">
      <c r="B2006" s="7">
        <f t="shared" si="127"/>
        <v>45467</v>
      </c>
      <c r="C2006" s="9" t="b">
        <f t="shared" si="124"/>
        <v>0</v>
      </c>
      <c r="D2006" s="9" t="b">
        <f t="shared" si="125"/>
        <v>0</v>
      </c>
      <c r="E2006" s="7">
        <f t="shared" si="126"/>
        <v>45467</v>
      </c>
      <c r="F2006" s="48"/>
    </row>
    <row r="2007" spans="2:6" x14ac:dyDescent="0.25">
      <c r="B2007" s="7">
        <f t="shared" si="127"/>
        <v>45468</v>
      </c>
      <c r="C2007" s="9" t="b">
        <f t="shared" si="124"/>
        <v>0</v>
      </c>
      <c r="D2007" s="9" t="b">
        <f t="shared" si="125"/>
        <v>0</v>
      </c>
      <c r="E2007" s="7">
        <f t="shared" si="126"/>
        <v>45468</v>
      </c>
      <c r="F2007" s="48"/>
    </row>
    <row r="2008" spans="2:6" x14ac:dyDescent="0.25">
      <c r="B2008" s="7">
        <f t="shared" si="127"/>
        <v>45469</v>
      </c>
      <c r="C2008" s="9" t="b">
        <f t="shared" si="124"/>
        <v>0</v>
      </c>
      <c r="D2008" s="9" t="b">
        <f t="shared" si="125"/>
        <v>0</v>
      </c>
      <c r="E2008" s="7">
        <f t="shared" si="126"/>
        <v>45469</v>
      </c>
      <c r="F2008" s="48"/>
    </row>
    <row r="2009" spans="2:6" x14ac:dyDescent="0.25">
      <c r="B2009" s="7">
        <f t="shared" si="127"/>
        <v>45470</v>
      </c>
      <c r="C2009" s="9" t="b">
        <f t="shared" si="124"/>
        <v>0</v>
      </c>
      <c r="D2009" s="9" t="b">
        <f t="shared" si="125"/>
        <v>0</v>
      </c>
      <c r="E2009" s="7">
        <f t="shared" si="126"/>
        <v>45470</v>
      </c>
      <c r="F2009" s="48"/>
    </row>
    <row r="2010" spans="2:6" x14ac:dyDescent="0.25">
      <c r="B2010" s="7">
        <f t="shared" si="127"/>
        <v>45471</v>
      </c>
      <c r="C2010" s="9" t="b">
        <f t="shared" si="124"/>
        <v>0</v>
      </c>
      <c r="D2010" s="9" t="b">
        <f t="shared" si="125"/>
        <v>0</v>
      </c>
      <c r="E2010" s="7">
        <f t="shared" si="126"/>
        <v>45471</v>
      </c>
      <c r="F2010" s="48"/>
    </row>
    <row r="2011" spans="2:6" x14ac:dyDescent="0.25">
      <c r="B2011" s="7">
        <f t="shared" si="127"/>
        <v>45472</v>
      </c>
      <c r="C2011" s="9" t="b">
        <f t="shared" si="124"/>
        <v>1</v>
      </c>
      <c r="D2011" s="9" t="b">
        <f t="shared" si="125"/>
        <v>0</v>
      </c>
      <c r="E2011" s="7" t="b">
        <f t="shared" si="126"/>
        <v>0</v>
      </c>
      <c r="F2011" s="48"/>
    </row>
    <row r="2012" spans="2:6" x14ac:dyDescent="0.25">
      <c r="B2012" s="7">
        <f t="shared" si="127"/>
        <v>45473</v>
      </c>
      <c r="C2012" s="9" t="b">
        <f t="shared" si="124"/>
        <v>1</v>
      </c>
      <c r="D2012" s="9" t="b">
        <f t="shared" si="125"/>
        <v>0</v>
      </c>
      <c r="E2012" s="7" t="b">
        <f t="shared" si="126"/>
        <v>0</v>
      </c>
      <c r="F2012" s="48"/>
    </row>
    <row r="2013" spans="2:6" x14ac:dyDescent="0.25">
      <c r="B2013" s="7">
        <f t="shared" si="127"/>
        <v>45474</v>
      </c>
      <c r="C2013" s="9" t="b">
        <f t="shared" si="124"/>
        <v>0</v>
      </c>
      <c r="D2013" s="9" t="b">
        <f t="shared" si="125"/>
        <v>0</v>
      </c>
      <c r="E2013" s="7">
        <f t="shared" si="126"/>
        <v>45474</v>
      </c>
      <c r="F2013" s="48"/>
    </row>
    <row r="2014" spans="2:6" x14ac:dyDescent="0.25">
      <c r="B2014" s="7">
        <f t="shared" si="127"/>
        <v>45475</v>
      </c>
      <c r="C2014" s="9" t="b">
        <f t="shared" si="124"/>
        <v>0</v>
      </c>
      <c r="D2014" s="9" t="b">
        <f t="shared" si="125"/>
        <v>0</v>
      </c>
      <c r="E2014" s="7">
        <f t="shared" si="126"/>
        <v>45475</v>
      </c>
      <c r="F2014" s="48"/>
    </row>
    <row r="2015" spans="2:6" x14ac:dyDescent="0.25">
      <c r="B2015" s="7">
        <f t="shared" si="127"/>
        <v>45476</v>
      </c>
      <c r="C2015" s="9" t="b">
        <f t="shared" si="124"/>
        <v>0</v>
      </c>
      <c r="D2015" s="9" t="b">
        <f t="shared" si="125"/>
        <v>0</v>
      </c>
      <c r="E2015" s="7">
        <f t="shared" si="126"/>
        <v>45476</v>
      </c>
      <c r="F2015" s="48"/>
    </row>
    <row r="2016" spans="2:6" x14ac:dyDescent="0.25">
      <c r="B2016" s="7">
        <f t="shared" si="127"/>
        <v>45477</v>
      </c>
      <c r="C2016" s="9" t="b">
        <f t="shared" si="124"/>
        <v>0</v>
      </c>
      <c r="D2016" s="9" t="b">
        <f t="shared" si="125"/>
        <v>0</v>
      </c>
      <c r="E2016" s="7">
        <f t="shared" si="126"/>
        <v>45477</v>
      </c>
      <c r="F2016" s="48"/>
    </row>
    <row r="2017" spans="2:6" x14ac:dyDescent="0.25">
      <c r="B2017" s="7">
        <f t="shared" si="127"/>
        <v>45478</v>
      </c>
      <c r="C2017" s="9" t="b">
        <f t="shared" si="124"/>
        <v>0</v>
      </c>
      <c r="D2017" s="9" t="b">
        <f t="shared" si="125"/>
        <v>0</v>
      </c>
      <c r="E2017" s="7">
        <f t="shared" si="126"/>
        <v>45478</v>
      </c>
      <c r="F2017" s="48"/>
    </row>
    <row r="2018" spans="2:6" x14ac:dyDescent="0.25">
      <c r="B2018" s="7">
        <f t="shared" si="127"/>
        <v>45479</v>
      </c>
      <c r="C2018" s="9" t="b">
        <f t="shared" si="124"/>
        <v>1</v>
      </c>
      <c r="D2018" s="9" t="b">
        <f t="shared" si="125"/>
        <v>0</v>
      </c>
      <c r="E2018" s="7" t="b">
        <f t="shared" si="126"/>
        <v>0</v>
      </c>
      <c r="F2018" s="48"/>
    </row>
    <row r="2019" spans="2:6" x14ac:dyDescent="0.25">
      <c r="B2019" s="7">
        <f t="shared" si="127"/>
        <v>45480</v>
      </c>
      <c r="C2019" s="9" t="b">
        <f t="shared" si="124"/>
        <v>1</v>
      </c>
      <c r="D2019" s="9" t="b">
        <f t="shared" si="125"/>
        <v>0</v>
      </c>
      <c r="E2019" s="7" t="b">
        <f t="shared" si="126"/>
        <v>0</v>
      </c>
      <c r="F2019" s="48"/>
    </row>
    <row r="2020" spans="2:6" x14ac:dyDescent="0.25">
      <c r="B2020" s="7">
        <f t="shared" si="127"/>
        <v>45481</v>
      </c>
      <c r="C2020" s="9" t="b">
        <f t="shared" si="124"/>
        <v>0</v>
      </c>
      <c r="D2020" s="9" t="b">
        <f t="shared" si="125"/>
        <v>0</v>
      </c>
      <c r="E2020" s="7">
        <f t="shared" si="126"/>
        <v>45481</v>
      </c>
      <c r="F2020" s="48"/>
    </row>
    <row r="2021" spans="2:6" x14ac:dyDescent="0.25">
      <c r="B2021" s="7">
        <f t="shared" si="127"/>
        <v>45482</v>
      </c>
      <c r="C2021" s="9" t="b">
        <f t="shared" si="124"/>
        <v>0</v>
      </c>
      <c r="D2021" s="9" t="b">
        <f t="shared" si="125"/>
        <v>0</v>
      </c>
      <c r="E2021" s="7">
        <f t="shared" si="126"/>
        <v>45482</v>
      </c>
      <c r="F2021" s="48"/>
    </row>
    <row r="2022" spans="2:6" x14ac:dyDescent="0.25">
      <c r="B2022" s="7">
        <f t="shared" si="127"/>
        <v>45483</v>
      </c>
      <c r="C2022" s="9" t="b">
        <f t="shared" si="124"/>
        <v>0</v>
      </c>
      <c r="D2022" s="9" t="b">
        <f t="shared" si="125"/>
        <v>0</v>
      </c>
      <c r="E2022" s="7">
        <f t="shared" si="126"/>
        <v>45483</v>
      </c>
      <c r="F2022" s="48"/>
    </row>
    <row r="2023" spans="2:6" x14ac:dyDescent="0.25">
      <c r="B2023" s="7">
        <f t="shared" si="127"/>
        <v>45484</v>
      </c>
      <c r="C2023" s="9" t="b">
        <f t="shared" si="124"/>
        <v>0</v>
      </c>
      <c r="D2023" s="9" t="b">
        <f t="shared" si="125"/>
        <v>0</v>
      </c>
      <c r="E2023" s="7">
        <f t="shared" si="126"/>
        <v>45484</v>
      </c>
      <c r="F2023" s="48"/>
    </row>
    <row r="2024" spans="2:6" x14ac:dyDescent="0.25">
      <c r="B2024" s="7">
        <f t="shared" si="127"/>
        <v>45485</v>
      </c>
      <c r="C2024" s="9" t="b">
        <f t="shared" si="124"/>
        <v>0</v>
      </c>
      <c r="D2024" s="9" t="b">
        <f t="shared" si="125"/>
        <v>0</v>
      </c>
      <c r="E2024" s="7">
        <f t="shared" si="126"/>
        <v>45485</v>
      </c>
      <c r="F2024" s="48"/>
    </row>
    <row r="2025" spans="2:6" x14ac:dyDescent="0.25">
      <c r="B2025" s="7">
        <f t="shared" si="127"/>
        <v>45486</v>
      </c>
      <c r="C2025" s="9" t="b">
        <f t="shared" si="124"/>
        <v>1</v>
      </c>
      <c r="D2025" s="9" t="b">
        <f t="shared" si="125"/>
        <v>0</v>
      </c>
      <c r="E2025" s="7" t="b">
        <f t="shared" si="126"/>
        <v>0</v>
      </c>
      <c r="F2025" s="48"/>
    </row>
    <row r="2026" spans="2:6" x14ac:dyDescent="0.25">
      <c r="B2026" s="7">
        <f t="shared" si="127"/>
        <v>45487</v>
      </c>
      <c r="C2026" s="9" t="b">
        <f t="shared" si="124"/>
        <v>1</v>
      </c>
      <c r="D2026" s="9" t="b">
        <f t="shared" si="125"/>
        <v>0</v>
      </c>
      <c r="E2026" s="7" t="b">
        <f t="shared" si="126"/>
        <v>0</v>
      </c>
      <c r="F2026" s="48"/>
    </row>
    <row r="2027" spans="2:6" x14ac:dyDescent="0.25">
      <c r="B2027" s="7">
        <f t="shared" si="127"/>
        <v>45488</v>
      </c>
      <c r="C2027" s="9" t="b">
        <f t="shared" si="124"/>
        <v>0</v>
      </c>
      <c r="D2027" s="9" t="b">
        <f t="shared" si="125"/>
        <v>0</v>
      </c>
      <c r="E2027" s="7">
        <f t="shared" si="126"/>
        <v>45488</v>
      </c>
      <c r="F2027" s="48"/>
    </row>
    <row r="2028" spans="2:6" x14ac:dyDescent="0.25">
      <c r="B2028" s="7">
        <f t="shared" si="127"/>
        <v>45489</v>
      </c>
      <c r="C2028" s="9" t="b">
        <f t="shared" si="124"/>
        <v>0</v>
      </c>
      <c r="D2028" s="9" t="b">
        <f t="shared" si="125"/>
        <v>0</v>
      </c>
      <c r="E2028" s="7">
        <f t="shared" si="126"/>
        <v>45489</v>
      </c>
      <c r="F2028" s="48"/>
    </row>
    <row r="2029" spans="2:6" x14ac:dyDescent="0.25">
      <c r="B2029" s="7">
        <f t="shared" si="127"/>
        <v>45490</v>
      </c>
      <c r="C2029" s="9" t="b">
        <f t="shared" si="124"/>
        <v>0</v>
      </c>
      <c r="D2029" s="9" t="b">
        <f t="shared" si="125"/>
        <v>0</v>
      </c>
      <c r="E2029" s="7">
        <f t="shared" si="126"/>
        <v>45490</v>
      </c>
      <c r="F2029" s="48"/>
    </row>
    <row r="2030" spans="2:6" x14ac:dyDescent="0.25">
      <c r="B2030" s="7">
        <f t="shared" si="127"/>
        <v>45491</v>
      </c>
      <c r="C2030" s="9" t="b">
        <f t="shared" si="124"/>
        <v>0</v>
      </c>
      <c r="D2030" s="9" t="b">
        <f t="shared" si="125"/>
        <v>0</v>
      </c>
      <c r="E2030" s="7">
        <f t="shared" si="126"/>
        <v>45491</v>
      </c>
      <c r="F2030" s="48"/>
    </row>
    <row r="2031" spans="2:6" x14ac:dyDescent="0.25">
      <c r="B2031" s="7">
        <f t="shared" si="127"/>
        <v>45492</v>
      </c>
      <c r="C2031" s="9" t="b">
        <f t="shared" si="124"/>
        <v>0</v>
      </c>
      <c r="D2031" s="9" t="b">
        <f t="shared" si="125"/>
        <v>0</v>
      </c>
      <c r="E2031" s="7">
        <f t="shared" si="126"/>
        <v>45492</v>
      </c>
      <c r="F2031" s="48"/>
    </row>
    <row r="2032" spans="2:6" x14ac:dyDescent="0.25">
      <c r="B2032" s="7">
        <f t="shared" si="127"/>
        <v>45493</v>
      </c>
      <c r="C2032" s="9" t="b">
        <f t="shared" si="124"/>
        <v>1</v>
      </c>
      <c r="D2032" s="9" t="b">
        <f t="shared" si="125"/>
        <v>0</v>
      </c>
      <c r="E2032" s="7" t="b">
        <f t="shared" si="126"/>
        <v>0</v>
      </c>
      <c r="F2032" s="48"/>
    </row>
    <row r="2033" spans="2:6" x14ac:dyDescent="0.25">
      <c r="B2033" s="7">
        <f t="shared" si="127"/>
        <v>45494</v>
      </c>
      <c r="C2033" s="9" t="b">
        <f t="shared" si="124"/>
        <v>1</v>
      </c>
      <c r="D2033" s="9" t="b">
        <f t="shared" si="125"/>
        <v>0</v>
      </c>
      <c r="E2033" s="7" t="b">
        <f t="shared" si="126"/>
        <v>0</v>
      </c>
      <c r="F2033" s="48"/>
    </row>
    <row r="2034" spans="2:6" x14ac:dyDescent="0.25">
      <c r="B2034" s="7">
        <f t="shared" si="127"/>
        <v>45495</v>
      </c>
      <c r="C2034" s="9" t="b">
        <f t="shared" si="124"/>
        <v>0</v>
      </c>
      <c r="D2034" s="9" t="b">
        <f t="shared" si="125"/>
        <v>0</v>
      </c>
      <c r="E2034" s="7">
        <f t="shared" si="126"/>
        <v>45495</v>
      </c>
      <c r="F2034" s="48"/>
    </row>
    <row r="2035" spans="2:6" x14ac:dyDescent="0.25">
      <c r="B2035" s="7">
        <f t="shared" si="127"/>
        <v>45496</v>
      </c>
      <c r="C2035" s="9" t="b">
        <f t="shared" si="124"/>
        <v>0</v>
      </c>
      <c r="D2035" s="9" t="b">
        <f t="shared" si="125"/>
        <v>0</v>
      </c>
      <c r="E2035" s="7">
        <f t="shared" si="126"/>
        <v>45496</v>
      </c>
      <c r="F2035" s="48"/>
    </row>
    <row r="2036" spans="2:6" x14ac:dyDescent="0.25">
      <c r="B2036" s="7">
        <f t="shared" si="127"/>
        <v>45497</v>
      </c>
      <c r="C2036" s="9" t="b">
        <f t="shared" si="124"/>
        <v>0</v>
      </c>
      <c r="D2036" s="9" t="b">
        <f t="shared" si="125"/>
        <v>0</v>
      </c>
      <c r="E2036" s="7">
        <f t="shared" si="126"/>
        <v>45497</v>
      </c>
      <c r="F2036" s="48"/>
    </row>
    <row r="2037" spans="2:6" x14ac:dyDescent="0.25">
      <c r="B2037" s="7">
        <f t="shared" si="127"/>
        <v>45498</v>
      </c>
      <c r="C2037" s="9" t="b">
        <f t="shared" si="124"/>
        <v>0</v>
      </c>
      <c r="D2037" s="9" t="b">
        <f t="shared" si="125"/>
        <v>0</v>
      </c>
      <c r="E2037" s="7">
        <f t="shared" si="126"/>
        <v>45498</v>
      </c>
      <c r="F2037" s="48"/>
    </row>
    <row r="2038" spans="2:6" x14ac:dyDescent="0.25">
      <c r="B2038" s="7">
        <f t="shared" si="127"/>
        <v>45499</v>
      </c>
      <c r="C2038" s="9" t="b">
        <f t="shared" si="124"/>
        <v>0</v>
      </c>
      <c r="D2038" s="9" t="b">
        <f t="shared" si="125"/>
        <v>0</v>
      </c>
      <c r="E2038" s="7">
        <f t="shared" si="126"/>
        <v>45499</v>
      </c>
      <c r="F2038" s="48"/>
    </row>
    <row r="2039" spans="2:6" x14ac:dyDescent="0.25">
      <c r="B2039" s="7">
        <f t="shared" si="127"/>
        <v>45500</v>
      </c>
      <c r="C2039" s="9" t="b">
        <f t="shared" si="124"/>
        <v>1</v>
      </c>
      <c r="D2039" s="9" t="b">
        <f t="shared" si="125"/>
        <v>0</v>
      </c>
      <c r="E2039" s="7" t="b">
        <f t="shared" si="126"/>
        <v>0</v>
      </c>
      <c r="F2039" s="48"/>
    </row>
    <row r="2040" spans="2:6" x14ac:dyDescent="0.25">
      <c r="B2040" s="7">
        <f t="shared" si="127"/>
        <v>45501</v>
      </c>
      <c r="C2040" s="9" t="b">
        <f t="shared" si="124"/>
        <v>1</v>
      </c>
      <c r="D2040" s="9" t="b">
        <f t="shared" si="125"/>
        <v>0</v>
      </c>
      <c r="E2040" s="7" t="b">
        <f t="shared" si="126"/>
        <v>0</v>
      </c>
      <c r="F2040" s="48"/>
    </row>
    <row r="2041" spans="2:6" x14ac:dyDescent="0.25">
      <c r="B2041" s="7">
        <f t="shared" si="127"/>
        <v>45502</v>
      </c>
      <c r="C2041" s="9" t="b">
        <f t="shared" si="124"/>
        <v>0</v>
      </c>
      <c r="D2041" s="9" t="b">
        <f t="shared" si="125"/>
        <v>0</v>
      </c>
      <c r="E2041" s="7">
        <f t="shared" si="126"/>
        <v>45502</v>
      </c>
      <c r="F2041" s="48"/>
    </row>
    <row r="2042" spans="2:6" x14ac:dyDescent="0.25">
      <c r="B2042" s="7">
        <f t="shared" si="127"/>
        <v>45503</v>
      </c>
      <c r="C2042" s="9" t="b">
        <f t="shared" si="124"/>
        <v>0</v>
      </c>
      <c r="D2042" s="9" t="b">
        <f t="shared" si="125"/>
        <v>0</v>
      </c>
      <c r="E2042" s="7">
        <f t="shared" si="126"/>
        <v>45503</v>
      </c>
      <c r="F2042" s="48"/>
    </row>
    <row r="2043" spans="2:6" x14ac:dyDescent="0.25">
      <c r="B2043" s="7">
        <f t="shared" si="127"/>
        <v>45504</v>
      </c>
      <c r="C2043" s="9" t="b">
        <f t="shared" si="124"/>
        <v>0</v>
      </c>
      <c r="D2043" s="9" t="b">
        <f t="shared" si="125"/>
        <v>0</v>
      </c>
      <c r="E2043" s="7">
        <f t="shared" si="126"/>
        <v>45504</v>
      </c>
      <c r="F2043" s="48"/>
    </row>
    <row r="2044" spans="2:6" x14ac:dyDescent="0.25">
      <c r="B2044" s="7">
        <f t="shared" si="127"/>
        <v>45505</v>
      </c>
      <c r="C2044" s="9" t="b">
        <f t="shared" si="124"/>
        <v>0</v>
      </c>
      <c r="D2044" s="9" t="b">
        <f t="shared" si="125"/>
        <v>0</v>
      </c>
      <c r="E2044" s="7">
        <f t="shared" si="126"/>
        <v>45505</v>
      </c>
      <c r="F2044" s="48"/>
    </row>
    <row r="2045" spans="2:6" x14ac:dyDescent="0.25">
      <c r="B2045" s="7">
        <f t="shared" si="127"/>
        <v>45506</v>
      </c>
      <c r="C2045" s="9" t="b">
        <f t="shared" si="124"/>
        <v>0</v>
      </c>
      <c r="D2045" s="9" t="b">
        <f t="shared" si="125"/>
        <v>0</v>
      </c>
      <c r="E2045" s="7">
        <f t="shared" si="126"/>
        <v>45506</v>
      </c>
      <c r="F2045" s="48"/>
    </row>
    <row r="2046" spans="2:6" x14ac:dyDescent="0.25">
      <c r="B2046" s="7">
        <f t="shared" si="127"/>
        <v>45507</v>
      </c>
      <c r="C2046" s="9" t="b">
        <f t="shared" si="124"/>
        <v>1</v>
      </c>
      <c r="D2046" s="9" t="b">
        <f t="shared" si="125"/>
        <v>0</v>
      </c>
      <c r="E2046" s="7" t="b">
        <f t="shared" si="126"/>
        <v>0</v>
      </c>
      <c r="F2046" s="48"/>
    </row>
    <row r="2047" spans="2:6" x14ac:dyDescent="0.25">
      <c r="B2047" s="7">
        <f t="shared" si="127"/>
        <v>45508</v>
      </c>
      <c r="C2047" s="9" t="b">
        <f t="shared" si="124"/>
        <v>1</v>
      </c>
      <c r="D2047" s="9" t="b">
        <f t="shared" si="125"/>
        <v>0</v>
      </c>
      <c r="E2047" s="7" t="b">
        <f t="shared" si="126"/>
        <v>0</v>
      </c>
      <c r="F2047" s="48"/>
    </row>
    <row r="2048" spans="2:6" x14ac:dyDescent="0.25">
      <c r="B2048" s="7">
        <f t="shared" si="127"/>
        <v>45509</v>
      </c>
      <c r="C2048" s="9" t="b">
        <f t="shared" si="124"/>
        <v>0</v>
      </c>
      <c r="D2048" s="9" t="b">
        <f t="shared" si="125"/>
        <v>0</v>
      </c>
      <c r="E2048" s="7">
        <f t="shared" si="126"/>
        <v>45509</v>
      </c>
      <c r="F2048" s="48"/>
    </row>
    <row r="2049" spans="2:6" x14ac:dyDescent="0.25">
      <c r="B2049" s="7">
        <f t="shared" si="127"/>
        <v>45510</v>
      </c>
      <c r="C2049" s="9" t="b">
        <f t="shared" si="124"/>
        <v>0</v>
      </c>
      <c r="D2049" s="9" t="b">
        <f t="shared" si="125"/>
        <v>0</v>
      </c>
      <c r="E2049" s="7">
        <f t="shared" si="126"/>
        <v>45510</v>
      </c>
      <c r="F2049" s="48"/>
    </row>
    <row r="2050" spans="2:6" x14ac:dyDescent="0.25">
      <c r="B2050" s="7">
        <f t="shared" si="127"/>
        <v>45511</v>
      </c>
      <c r="C2050" s="9" t="b">
        <f t="shared" si="124"/>
        <v>0</v>
      </c>
      <c r="D2050" s="9" t="b">
        <f t="shared" si="125"/>
        <v>0</v>
      </c>
      <c r="E2050" s="7">
        <f t="shared" si="126"/>
        <v>45511</v>
      </c>
      <c r="F2050" s="48"/>
    </row>
    <row r="2051" spans="2:6" x14ac:dyDescent="0.25">
      <c r="B2051" s="7">
        <f t="shared" si="127"/>
        <v>45512</v>
      </c>
      <c r="C2051" s="9" t="b">
        <f t="shared" si="124"/>
        <v>0</v>
      </c>
      <c r="D2051" s="9" t="b">
        <f t="shared" si="125"/>
        <v>0</v>
      </c>
      <c r="E2051" s="7">
        <f t="shared" si="126"/>
        <v>45512</v>
      </c>
      <c r="F2051" s="48"/>
    </row>
    <row r="2052" spans="2:6" x14ac:dyDescent="0.25">
      <c r="B2052" s="7">
        <f t="shared" si="127"/>
        <v>45513</v>
      </c>
      <c r="C2052" s="9" t="b">
        <f t="shared" si="124"/>
        <v>0</v>
      </c>
      <c r="D2052" s="9" t="b">
        <f t="shared" si="125"/>
        <v>0</v>
      </c>
      <c r="E2052" s="7">
        <f t="shared" si="126"/>
        <v>45513</v>
      </c>
      <c r="F2052" s="48"/>
    </row>
    <row r="2053" spans="2:6" x14ac:dyDescent="0.25">
      <c r="B2053" s="7">
        <f t="shared" si="127"/>
        <v>45514</v>
      </c>
      <c r="C2053" s="9" t="b">
        <f t="shared" ref="C2053:C2116" si="128">IF(WEEKDAY(B2053,2)&gt;5,TRUE,FALSE)</f>
        <v>1</v>
      </c>
      <c r="D2053" s="9" t="b">
        <f t="shared" ref="D2053:D2116" si="129">IF(TYPE(VLOOKUP(B2053,Holiday_Dates,1,0))&lt;&gt;1,FALSE,TRUE)</f>
        <v>0</v>
      </c>
      <c r="E2053" s="7" t="b">
        <f t="shared" ref="E2053:E2116" si="130">IF(OR(C2053,D2053),FALSE,B2053)</f>
        <v>0</v>
      </c>
      <c r="F2053" s="48"/>
    </row>
    <row r="2054" spans="2:6" x14ac:dyDescent="0.25">
      <c r="B2054" s="7">
        <f t="shared" ref="B2054:B2117" si="131">B2053+1</f>
        <v>45515</v>
      </c>
      <c r="C2054" s="9" t="b">
        <f t="shared" si="128"/>
        <v>1</v>
      </c>
      <c r="D2054" s="9" t="b">
        <f t="shared" si="129"/>
        <v>0</v>
      </c>
      <c r="E2054" s="7" t="b">
        <f t="shared" si="130"/>
        <v>0</v>
      </c>
      <c r="F2054" s="48"/>
    </row>
    <row r="2055" spans="2:6" x14ac:dyDescent="0.25">
      <c r="B2055" s="7">
        <f t="shared" si="131"/>
        <v>45516</v>
      </c>
      <c r="C2055" s="9" t="b">
        <f t="shared" si="128"/>
        <v>0</v>
      </c>
      <c r="D2055" s="9" t="b">
        <f t="shared" si="129"/>
        <v>0</v>
      </c>
      <c r="E2055" s="7">
        <f t="shared" si="130"/>
        <v>45516</v>
      </c>
      <c r="F2055" s="48"/>
    </row>
    <row r="2056" spans="2:6" x14ac:dyDescent="0.25">
      <c r="B2056" s="7">
        <f t="shared" si="131"/>
        <v>45517</v>
      </c>
      <c r="C2056" s="9" t="b">
        <f t="shared" si="128"/>
        <v>0</v>
      </c>
      <c r="D2056" s="9" t="b">
        <f t="shared" si="129"/>
        <v>0</v>
      </c>
      <c r="E2056" s="7">
        <f t="shared" si="130"/>
        <v>45517</v>
      </c>
      <c r="F2056" s="48"/>
    </row>
    <row r="2057" spans="2:6" x14ac:dyDescent="0.25">
      <c r="B2057" s="7">
        <f t="shared" si="131"/>
        <v>45518</v>
      </c>
      <c r="C2057" s="9" t="b">
        <f t="shared" si="128"/>
        <v>0</v>
      </c>
      <c r="D2057" s="9" t="b">
        <f t="shared" si="129"/>
        <v>0</v>
      </c>
      <c r="E2057" s="7">
        <f t="shared" si="130"/>
        <v>45518</v>
      </c>
      <c r="F2057" s="48"/>
    </row>
    <row r="2058" spans="2:6" x14ac:dyDescent="0.25">
      <c r="B2058" s="7">
        <f t="shared" si="131"/>
        <v>45519</v>
      </c>
      <c r="C2058" s="9" t="b">
        <f t="shared" si="128"/>
        <v>0</v>
      </c>
      <c r="D2058" s="9" t="b">
        <f t="shared" si="129"/>
        <v>0</v>
      </c>
      <c r="E2058" s="7">
        <f t="shared" si="130"/>
        <v>45519</v>
      </c>
      <c r="F2058" s="48"/>
    </row>
    <row r="2059" spans="2:6" x14ac:dyDescent="0.25">
      <c r="B2059" s="7">
        <f t="shared" si="131"/>
        <v>45520</v>
      </c>
      <c r="C2059" s="9" t="b">
        <f t="shared" si="128"/>
        <v>0</v>
      </c>
      <c r="D2059" s="9" t="b">
        <f t="shared" si="129"/>
        <v>0</v>
      </c>
      <c r="E2059" s="7">
        <f t="shared" si="130"/>
        <v>45520</v>
      </c>
      <c r="F2059" s="48"/>
    </row>
    <row r="2060" spans="2:6" x14ac:dyDescent="0.25">
      <c r="B2060" s="7">
        <f t="shared" si="131"/>
        <v>45521</v>
      </c>
      <c r="C2060" s="9" t="b">
        <f t="shared" si="128"/>
        <v>1</v>
      </c>
      <c r="D2060" s="9" t="b">
        <f t="shared" si="129"/>
        <v>0</v>
      </c>
      <c r="E2060" s="7" t="b">
        <f t="shared" si="130"/>
        <v>0</v>
      </c>
      <c r="F2060" s="48"/>
    </row>
    <row r="2061" spans="2:6" x14ac:dyDescent="0.25">
      <c r="B2061" s="7">
        <f t="shared" si="131"/>
        <v>45522</v>
      </c>
      <c r="C2061" s="9" t="b">
        <f t="shared" si="128"/>
        <v>1</v>
      </c>
      <c r="D2061" s="9" t="b">
        <f t="shared" si="129"/>
        <v>0</v>
      </c>
      <c r="E2061" s="7" t="b">
        <f t="shared" si="130"/>
        <v>0</v>
      </c>
      <c r="F2061" s="48"/>
    </row>
    <row r="2062" spans="2:6" x14ac:dyDescent="0.25">
      <c r="B2062" s="7">
        <f t="shared" si="131"/>
        <v>45523</v>
      </c>
      <c r="C2062" s="9" t="b">
        <f t="shared" si="128"/>
        <v>0</v>
      </c>
      <c r="D2062" s="9" t="b">
        <f t="shared" si="129"/>
        <v>0</v>
      </c>
      <c r="E2062" s="7">
        <f t="shared" si="130"/>
        <v>45523</v>
      </c>
      <c r="F2062" s="48"/>
    </row>
    <row r="2063" spans="2:6" x14ac:dyDescent="0.25">
      <c r="B2063" s="7">
        <f t="shared" si="131"/>
        <v>45524</v>
      </c>
      <c r="C2063" s="9" t="b">
        <f t="shared" si="128"/>
        <v>0</v>
      </c>
      <c r="D2063" s="9" t="b">
        <f t="shared" si="129"/>
        <v>0</v>
      </c>
      <c r="E2063" s="7">
        <f t="shared" si="130"/>
        <v>45524</v>
      </c>
      <c r="F2063" s="48"/>
    </row>
    <row r="2064" spans="2:6" x14ac:dyDescent="0.25">
      <c r="B2064" s="7">
        <f t="shared" si="131"/>
        <v>45525</v>
      </c>
      <c r="C2064" s="9" t="b">
        <f t="shared" si="128"/>
        <v>0</v>
      </c>
      <c r="D2064" s="9" t="b">
        <f t="shared" si="129"/>
        <v>0</v>
      </c>
      <c r="E2064" s="7">
        <f t="shared" si="130"/>
        <v>45525</v>
      </c>
      <c r="F2064" s="48"/>
    </row>
    <row r="2065" spans="2:6" x14ac:dyDescent="0.25">
      <c r="B2065" s="7">
        <f t="shared" si="131"/>
        <v>45526</v>
      </c>
      <c r="C2065" s="9" t="b">
        <f t="shared" si="128"/>
        <v>0</v>
      </c>
      <c r="D2065" s="9" t="b">
        <f t="shared" si="129"/>
        <v>0</v>
      </c>
      <c r="E2065" s="7">
        <f t="shared" si="130"/>
        <v>45526</v>
      </c>
      <c r="F2065" s="48"/>
    </row>
    <row r="2066" spans="2:6" x14ac:dyDescent="0.25">
      <c r="B2066" s="7">
        <f t="shared" si="131"/>
        <v>45527</v>
      </c>
      <c r="C2066" s="9" t="b">
        <f t="shared" si="128"/>
        <v>0</v>
      </c>
      <c r="D2066" s="9" t="b">
        <f t="shared" si="129"/>
        <v>0</v>
      </c>
      <c r="E2066" s="7">
        <f t="shared" si="130"/>
        <v>45527</v>
      </c>
      <c r="F2066" s="48"/>
    </row>
    <row r="2067" spans="2:6" x14ac:dyDescent="0.25">
      <c r="B2067" s="7">
        <f t="shared" si="131"/>
        <v>45528</v>
      </c>
      <c r="C2067" s="9" t="b">
        <f t="shared" si="128"/>
        <v>1</v>
      </c>
      <c r="D2067" s="9" t="b">
        <f t="shared" si="129"/>
        <v>0</v>
      </c>
      <c r="E2067" s="7" t="b">
        <f t="shared" si="130"/>
        <v>0</v>
      </c>
      <c r="F2067" s="48"/>
    </row>
    <row r="2068" spans="2:6" x14ac:dyDescent="0.25">
      <c r="B2068" s="7">
        <f t="shared" si="131"/>
        <v>45529</v>
      </c>
      <c r="C2068" s="9" t="b">
        <f t="shared" si="128"/>
        <v>1</v>
      </c>
      <c r="D2068" s="9" t="b">
        <f t="shared" si="129"/>
        <v>0</v>
      </c>
      <c r="E2068" s="7" t="b">
        <f t="shared" si="130"/>
        <v>0</v>
      </c>
      <c r="F2068" s="48"/>
    </row>
    <row r="2069" spans="2:6" x14ac:dyDescent="0.25">
      <c r="B2069" s="7">
        <f t="shared" si="131"/>
        <v>45530</v>
      </c>
      <c r="C2069" s="9" t="b">
        <f t="shared" si="128"/>
        <v>0</v>
      </c>
      <c r="D2069" s="9" t="b">
        <f t="shared" si="129"/>
        <v>0</v>
      </c>
      <c r="E2069" s="7">
        <f t="shared" si="130"/>
        <v>45530</v>
      </c>
      <c r="F2069" s="48"/>
    </row>
    <row r="2070" spans="2:6" x14ac:dyDescent="0.25">
      <c r="B2070" s="7">
        <f t="shared" si="131"/>
        <v>45531</v>
      </c>
      <c r="C2070" s="9" t="b">
        <f t="shared" si="128"/>
        <v>0</v>
      </c>
      <c r="D2070" s="9" t="b">
        <f t="shared" si="129"/>
        <v>0</v>
      </c>
      <c r="E2070" s="7">
        <f t="shared" si="130"/>
        <v>45531</v>
      </c>
      <c r="F2070" s="48"/>
    </row>
    <row r="2071" spans="2:6" x14ac:dyDescent="0.25">
      <c r="B2071" s="7">
        <f t="shared" si="131"/>
        <v>45532</v>
      </c>
      <c r="C2071" s="9" t="b">
        <f t="shared" si="128"/>
        <v>0</v>
      </c>
      <c r="D2071" s="9" t="b">
        <f t="shared" si="129"/>
        <v>0</v>
      </c>
      <c r="E2071" s="7">
        <f t="shared" si="130"/>
        <v>45532</v>
      </c>
      <c r="F2071" s="48"/>
    </row>
    <row r="2072" spans="2:6" x14ac:dyDescent="0.25">
      <c r="B2072" s="7">
        <f t="shared" si="131"/>
        <v>45533</v>
      </c>
      <c r="C2072" s="9" t="b">
        <f t="shared" si="128"/>
        <v>0</v>
      </c>
      <c r="D2072" s="9" t="b">
        <f t="shared" si="129"/>
        <v>0</v>
      </c>
      <c r="E2072" s="7">
        <f t="shared" si="130"/>
        <v>45533</v>
      </c>
      <c r="F2072" s="48"/>
    </row>
    <row r="2073" spans="2:6" x14ac:dyDescent="0.25">
      <c r="B2073" s="7">
        <f t="shared" si="131"/>
        <v>45534</v>
      </c>
      <c r="C2073" s="9" t="b">
        <f t="shared" si="128"/>
        <v>0</v>
      </c>
      <c r="D2073" s="9" t="b">
        <f t="shared" si="129"/>
        <v>0</v>
      </c>
      <c r="E2073" s="7">
        <f t="shared" si="130"/>
        <v>45534</v>
      </c>
      <c r="F2073" s="48"/>
    </row>
    <row r="2074" spans="2:6" x14ac:dyDescent="0.25">
      <c r="B2074" s="7">
        <f t="shared" si="131"/>
        <v>45535</v>
      </c>
      <c r="C2074" s="9" t="b">
        <f t="shared" si="128"/>
        <v>1</v>
      </c>
      <c r="D2074" s="9" t="b">
        <f t="shared" si="129"/>
        <v>0</v>
      </c>
      <c r="E2074" s="7" t="b">
        <f t="shared" si="130"/>
        <v>0</v>
      </c>
      <c r="F2074" s="48"/>
    </row>
    <row r="2075" spans="2:6" x14ac:dyDescent="0.25">
      <c r="B2075" s="7">
        <f t="shared" si="131"/>
        <v>45536</v>
      </c>
      <c r="C2075" s="9" t="b">
        <f t="shared" si="128"/>
        <v>1</v>
      </c>
      <c r="D2075" s="9" t="b">
        <f t="shared" si="129"/>
        <v>0</v>
      </c>
      <c r="E2075" s="7" t="b">
        <f t="shared" si="130"/>
        <v>0</v>
      </c>
      <c r="F2075" s="48"/>
    </row>
    <row r="2076" spans="2:6" x14ac:dyDescent="0.25">
      <c r="B2076" s="7">
        <f t="shared" si="131"/>
        <v>45537</v>
      </c>
      <c r="C2076" s="9" t="b">
        <f t="shared" si="128"/>
        <v>0</v>
      </c>
      <c r="D2076" s="9" t="b">
        <f t="shared" si="129"/>
        <v>0</v>
      </c>
      <c r="E2076" s="7">
        <f t="shared" si="130"/>
        <v>45537</v>
      </c>
      <c r="F2076" s="48"/>
    </row>
    <row r="2077" spans="2:6" x14ac:dyDescent="0.25">
      <c r="B2077" s="7">
        <f t="shared" si="131"/>
        <v>45538</v>
      </c>
      <c r="C2077" s="9" t="b">
        <f t="shared" si="128"/>
        <v>0</v>
      </c>
      <c r="D2077" s="9" t="b">
        <f t="shared" si="129"/>
        <v>0</v>
      </c>
      <c r="E2077" s="7">
        <f t="shared" si="130"/>
        <v>45538</v>
      </c>
      <c r="F2077" s="48"/>
    </row>
    <row r="2078" spans="2:6" x14ac:dyDescent="0.25">
      <c r="B2078" s="7">
        <f t="shared" si="131"/>
        <v>45539</v>
      </c>
      <c r="C2078" s="9" t="b">
        <f t="shared" si="128"/>
        <v>0</v>
      </c>
      <c r="D2078" s="9" t="b">
        <f t="shared" si="129"/>
        <v>0</v>
      </c>
      <c r="E2078" s="7">
        <f t="shared" si="130"/>
        <v>45539</v>
      </c>
      <c r="F2078" s="48"/>
    </row>
    <row r="2079" spans="2:6" x14ac:dyDescent="0.25">
      <c r="B2079" s="7">
        <f t="shared" si="131"/>
        <v>45540</v>
      </c>
      <c r="C2079" s="9" t="b">
        <f t="shared" si="128"/>
        <v>0</v>
      </c>
      <c r="D2079" s="9" t="b">
        <f t="shared" si="129"/>
        <v>0</v>
      </c>
      <c r="E2079" s="7">
        <f t="shared" si="130"/>
        <v>45540</v>
      </c>
      <c r="F2079" s="48"/>
    </row>
    <row r="2080" spans="2:6" x14ac:dyDescent="0.25">
      <c r="B2080" s="7">
        <f t="shared" si="131"/>
        <v>45541</v>
      </c>
      <c r="C2080" s="9" t="b">
        <f t="shared" si="128"/>
        <v>0</v>
      </c>
      <c r="D2080" s="9" t="b">
        <f t="shared" si="129"/>
        <v>0</v>
      </c>
      <c r="E2080" s="7">
        <f t="shared" si="130"/>
        <v>45541</v>
      </c>
      <c r="F2080" s="48"/>
    </row>
    <row r="2081" spans="2:6" x14ac:dyDescent="0.25">
      <c r="B2081" s="7">
        <f t="shared" si="131"/>
        <v>45542</v>
      </c>
      <c r="C2081" s="9" t="b">
        <f t="shared" si="128"/>
        <v>1</v>
      </c>
      <c r="D2081" s="9" t="b">
        <f t="shared" si="129"/>
        <v>0</v>
      </c>
      <c r="E2081" s="7" t="b">
        <f t="shared" si="130"/>
        <v>0</v>
      </c>
      <c r="F2081" s="48"/>
    </row>
    <row r="2082" spans="2:6" x14ac:dyDescent="0.25">
      <c r="B2082" s="7">
        <f t="shared" si="131"/>
        <v>45543</v>
      </c>
      <c r="C2082" s="9" t="b">
        <f t="shared" si="128"/>
        <v>1</v>
      </c>
      <c r="D2082" s="9" t="b">
        <f t="shared" si="129"/>
        <v>0</v>
      </c>
      <c r="E2082" s="7" t="b">
        <f t="shared" si="130"/>
        <v>0</v>
      </c>
      <c r="F2082" s="48"/>
    </row>
    <row r="2083" spans="2:6" x14ac:dyDescent="0.25">
      <c r="B2083" s="7">
        <f t="shared" si="131"/>
        <v>45544</v>
      </c>
      <c r="C2083" s="9" t="b">
        <f t="shared" si="128"/>
        <v>0</v>
      </c>
      <c r="D2083" s="9" t="b">
        <f t="shared" si="129"/>
        <v>0</v>
      </c>
      <c r="E2083" s="7">
        <f t="shared" si="130"/>
        <v>45544</v>
      </c>
      <c r="F2083" s="48"/>
    </row>
    <row r="2084" spans="2:6" x14ac:dyDescent="0.25">
      <c r="B2084" s="7">
        <f t="shared" si="131"/>
        <v>45545</v>
      </c>
      <c r="C2084" s="9" t="b">
        <f t="shared" si="128"/>
        <v>0</v>
      </c>
      <c r="D2084" s="9" t="b">
        <f t="shared" si="129"/>
        <v>0</v>
      </c>
      <c r="E2084" s="7">
        <f t="shared" si="130"/>
        <v>45545</v>
      </c>
      <c r="F2084" s="48"/>
    </row>
    <row r="2085" spans="2:6" x14ac:dyDescent="0.25">
      <c r="B2085" s="7">
        <f t="shared" si="131"/>
        <v>45546</v>
      </c>
      <c r="C2085" s="9" t="b">
        <f t="shared" si="128"/>
        <v>0</v>
      </c>
      <c r="D2085" s="9" t="b">
        <f t="shared" si="129"/>
        <v>0</v>
      </c>
      <c r="E2085" s="7">
        <f t="shared" si="130"/>
        <v>45546</v>
      </c>
      <c r="F2085" s="48"/>
    </row>
    <row r="2086" spans="2:6" x14ac:dyDescent="0.25">
      <c r="B2086" s="7">
        <f t="shared" si="131"/>
        <v>45547</v>
      </c>
      <c r="C2086" s="9" t="b">
        <f t="shared" si="128"/>
        <v>0</v>
      </c>
      <c r="D2086" s="9" t="b">
        <f t="shared" si="129"/>
        <v>0</v>
      </c>
      <c r="E2086" s="7">
        <f t="shared" si="130"/>
        <v>45547</v>
      </c>
      <c r="F2086" s="48"/>
    </row>
    <row r="2087" spans="2:6" x14ac:dyDescent="0.25">
      <c r="B2087" s="7">
        <f t="shared" si="131"/>
        <v>45548</v>
      </c>
      <c r="C2087" s="9" t="b">
        <f t="shared" si="128"/>
        <v>0</v>
      </c>
      <c r="D2087" s="9" t="b">
        <f t="shared" si="129"/>
        <v>0</v>
      </c>
      <c r="E2087" s="7">
        <f t="shared" si="130"/>
        <v>45548</v>
      </c>
      <c r="F2087" s="48"/>
    </row>
    <row r="2088" spans="2:6" x14ac:dyDescent="0.25">
      <c r="B2088" s="7">
        <f t="shared" si="131"/>
        <v>45549</v>
      </c>
      <c r="C2088" s="9" t="b">
        <f t="shared" si="128"/>
        <v>1</v>
      </c>
      <c r="D2088" s="9" t="b">
        <f t="shared" si="129"/>
        <v>0</v>
      </c>
      <c r="E2088" s="7" t="b">
        <f t="shared" si="130"/>
        <v>0</v>
      </c>
      <c r="F2088" s="48"/>
    </row>
    <row r="2089" spans="2:6" x14ac:dyDescent="0.25">
      <c r="B2089" s="7">
        <f t="shared" si="131"/>
        <v>45550</v>
      </c>
      <c r="C2089" s="9" t="b">
        <f t="shared" si="128"/>
        <v>1</v>
      </c>
      <c r="D2089" s="9" t="b">
        <f t="shared" si="129"/>
        <v>0</v>
      </c>
      <c r="E2089" s="7" t="b">
        <f t="shared" si="130"/>
        <v>0</v>
      </c>
      <c r="F2089" s="48"/>
    </row>
    <row r="2090" spans="2:6" x14ac:dyDescent="0.25">
      <c r="B2090" s="7">
        <f t="shared" si="131"/>
        <v>45551</v>
      </c>
      <c r="C2090" s="9" t="b">
        <f t="shared" si="128"/>
        <v>0</v>
      </c>
      <c r="D2090" s="9" t="b">
        <f t="shared" si="129"/>
        <v>0</v>
      </c>
      <c r="E2090" s="7">
        <f t="shared" si="130"/>
        <v>45551</v>
      </c>
      <c r="F2090" s="48"/>
    </row>
    <row r="2091" spans="2:6" x14ac:dyDescent="0.25">
      <c r="B2091" s="7">
        <f t="shared" si="131"/>
        <v>45552</v>
      </c>
      <c r="C2091" s="9" t="b">
        <f t="shared" si="128"/>
        <v>0</v>
      </c>
      <c r="D2091" s="9" t="b">
        <f t="shared" si="129"/>
        <v>0</v>
      </c>
      <c r="E2091" s="7">
        <f t="shared" si="130"/>
        <v>45552</v>
      </c>
      <c r="F2091" s="48"/>
    </row>
    <row r="2092" spans="2:6" x14ac:dyDescent="0.25">
      <c r="B2092" s="7">
        <f t="shared" si="131"/>
        <v>45553</v>
      </c>
      <c r="C2092" s="9" t="b">
        <f t="shared" si="128"/>
        <v>0</v>
      </c>
      <c r="D2092" s="9" t="b">
        <f t="shared" si="129"/>
        <v>0</v>
      </c>
      <c r="E2092" s="7">
        <f t="shared" si="130"/>
        <v>45553</v>
      </c>
      <c r="F2092" s="48"/>
    </row>
    <row r="2093" spans="2:6" x14ac:dyDescent="0.25">
      <c r="B2093" s="7">
        <f t="shared" si="131"/>
        <v>45554</v>
      </c>
      <c r="C2093" s="9" t="b">
        <f t="shared" si="128"/>
        <v>0</v>
      </c>
      <c r="D2093" s="9" t="b">
        <f t="shared" si="129"/>
        <v>0</v>
      </c>
      <c r="E2093" s="7">
        <f t="shared" si="130"/>
        <v>45554</v>
      </c>
      <c r="F2093" s="48"/>
    </row>
    <row r="2094" spans="2:6" x14ac:dyDescent="0.25">
      <c r="B2094" s="7">
        <f t="shared" si="131"/>
        <v>45555</v>
      </c>
      <c r="C2094" s="9" t="b">
        <f t="shared" si="128"/>
        <v>0</v>
      </c>
      <c r="D2094" s="9" t="b">
        <f t="shared" si="129"/>
        <v>0</v>
      </c>
      <c r="E2094" s="7">
        <f t="shared" si="130"/>
        <v>45555</v>
      </c>
      <c r="F2094" s="48"/>
    </row>
    <row r="2095" spans="2:6" x14ac:dyDescent="0.25">
      <c r="B2095" s="7">
        <f t="shared" si="131"/>
        <v>45556</v>
      </c>
      <c r="C2095" s="9" t="b">
        <f t="shared" si="128"/>
        <v>1</v>
      </c>
      <c r="D2095" s="9" t="b">
        <f t="shared" si="129"/>
        <v>0</v>
      </c>
      <c r="E2095" s="7" t="b">
        <f t="shared" si="130"/>
        <v>0</v>
      </c>
      <c r="F2095" s="48"/>
    </row>
    <row r="2096" spans="2:6" x14ac:dyDescent="0.25">
      <c r="B2096" s="7">
        <f t="shared" si="131"/>
        <v>45557</v>
      </c>
      <c r="C2096" s="9" t="b">
        <f t="shared" si="128"/>
        <v>1</v>
      </c>
      <c r="D2096" s="9" t="b">
        <f t="shared" si="129"/>
        <v>0</v>
      </c>
      <c r="E2096" s="7" t="b">
        <f t="shared" si="130"/>
        <v>0</v>
      </c>
      <c r="F2096" s="48"/>
    </row>
    <row r="2097" spans="2:6" x14ac:dyDescent="0.25">
      <c r="B2097" s="7">
        <f t="shared" si="131"/>
        <v>45558</v>
      </c>
      <c r="C2097" s="9" t="b">
        <f t="shared" si="128"/>
        <v>0</v>
      </c>
      <c r="D2097" s="9" t="b">
        <f t="shared" si="129"/>
        <v>0</v>
      </c>
      <c r="E2097" s="7">
        <f t="shared" si="130"/>
        <v>45558</v>
      </c>
      <c r="F2097" s="48"/>
    </row>
    <row r="2098" spans="2:6" x14ac:dyDescent="0.25">
      <c r="B2098" s="7">
        <f t="shared" si="131"/>
        <v>45559</v>
      </c>
      <c r="C2098" s="9" t="b">
        <f t="shared" si="128"/>
        <v>0</v>
      </c>
      <c r="D2098" s="9" t="b">
        <f t="shared" si="129"/>
        <v>0</v>
      </c>
      <c r="E2098" s="7">
        <f t="shared" si="130"/>
        <v>45559</v>
      </c>
      <c r="F2098" s="48"/>
    </row>
    <row r="2099" spans="2:6" x14ac:dyDescent="0.25">
      <c r="B2099" s="7">
        <f t="shared" si="131"/>
        <v>45560</v>
      </c>
      <c r="C2099" s="9" t="b">
        <f t="shared" si="128"/>
        <v>0</v>
      </c>
      <c r="D2099" s="9" t="b">
        <f t="shared" si="129"/>
        <v>0</v>
      </c>
      <c r="E2099" s="7">
        <f t="shared" si="130"/>
        <v>45560</v>
      </c>
      <c r="F2099" s="48"/>
    </row>
    <row r="2100" spans="2:6" x14ac:dyDescent="0.25">
      <c r="B2100" s="7">
        <f t="shared" si="131"/>
        <v>45561</v>
      </c>
      <c r="C2100" s="9" t="b">
        <f t="shared" si="128"/>
        <v>0</v>
      </c>
      <c r="D2100" s="9" t="b">
        <f t="shared" si="129"/>
        <v>0</v>
      </c>
      <c r="E2100" s="7">
        <f t="shared" si="130"/>
        <v>45561</v>
      </c>
      <c r="F2100" s="48"/>
    </row>
    <row r="2101" spans="2:6" x14ac:dyDescent="0.25">
      <c r="B2101" s="7">
        <f t="shared" si="131"/>
        <v>45562</v>
      </c>
      <c r="C2101" s="9" t="b">
        <f t="shared" si="128"/>
        <v>0</v>
      </c>
      <c r="D2101" s="9" t="b">
        <f t="shared" si="129"/>
        <v>0</v>
      </c>
      <c r="E2101" s="7">
        <f t="shared" si="130"/>
        <v>45562</v>
      </c>
      <c r="F2101" s="48"/>
    </row>
    <row r="2102" spans="2:6" x14ac:dyDescent="0.25">
      <c r="B2102" s="7">
        <f t="shared" si="131"/>
        <v>45563</v>
      </c>
      <c r="C2102" s="9" t="b">
        <f t="shared" si="128"/>
        <v>1</v>
      </c>
      <c r="D2102" s="9" t="b">
        <f t="shared" si="129"/>
        <v>0</v>
      </c>
      <c r="E2102" s="7" t="b">
        <f t="shared" si="130"/>
        <v>0</v>
      </c>
      <c r="F2102" s="48"/>
    </row>
    <row r="2103" spans="2:6" x14ac:dyDescent="0.25">
      <c r="B2103" s="7">
        <f t="shared" si="131"/>
        <v>45564</v>
      </c>
      <c r="C2103" s="9" t="b">
        <f t="shared" si="128"/>
        <v>1</v>
      </c>
      <c r="D2103" s="9" t="b">
        <f t="shared" si="129"/>
        <v>0</v>
      </c>
      <c r="E2103" s="7" t="b">
        <f t="shared" si="130"/>
        <v>0</v>
      </c>
      <c r="F2103" s="48"/>
    </row>
    <row r="2104" spans="2:6" x14ac:dyDescent="0.25">
      <c r="B2104" s="7">
        <f t="shared" si="131"/>
        <v>45565</v>
      </c>
      <c r="C2104" s="9" t="b">
        <f t="shared" si="128"/>
        <v>0</v>
      </c>
      <c r="D2104" s="9" t="b">
        <f t="shared" si="129"/>
        <v>0</v>
      </c>
      <c r="E2104" s="7">
        <f t="shared" si="130"/>
        <v>45565</v>
      </c>
      <c r="F2104" s="48"/>
    </row>
    <row r="2105" spans="2:6" x14ac:dyDescent="0.25">
      <c r="B2105" s="7">
        <f t="shared" si="131"/>
        <v>45566</v>
      </c>
      <c r="C2105" s="9" t="b">
        <f t="shared" si="128"/>
        <v>0</v>
      </c>
      <c r="D2105" s="9" t="b">
        <f t="shared" si="129"/>
        <v>0</v>
      </c>
      <c r="E2105" s="7">
        <f t="shared" si="130"/>
        <v>45566</v>
      </c>
      <c r="F2105" s="48"/>
    </row>
    <row r="2106" spans="2:6" x14ac:dyDescent="0.25">
      <c r="B2106" s="7">
        <f t="shared" si="131"/>
        <v>45567</v>
      </c>
      <c r="C2106" s="9" t="b">
        <f t="shared" si="128"/>
        <v>0</v>
      </c>
      <c r="D2106" s="9" t="b">
        <f t="shared" si="129"/>
        <v>0</v>
      </c>
      <c r="E2106" s="7">
        <f t="shared" si="130"/>
        <v>45567</v>
      </c>
      <c r="F2106" s="48"/>
    </row>
    <row r="2107" spans="2:6" x14ac:dyDescent="0.25">
      <c r="B2107" s="7">
        <f t="shared" si="131"/>
        <v>45568</v>
      </c>
      <c r="C2107" s="9" t="b">
        <f t="shared" si="128"/>
        <v>0</v>
      </c>
      <c r="D2107" s="9" t="b">
        <f t="shared" si="129"/>
        <v>0</v>
      </c>
      <c r="E2107" s="7">
        <f t="shared" si="130"/>
        <v>45568</v>
      </c>
      <c r="F2107" s="48"/>
    </row>
    <row r="2108" spans="2:6" x14ac:dyDescent="0.25">
      <c r="B2108" s="7">
        <f t="shared" si="131"/>
        <v>45569</v>
      </c>
      <c r="C2108" s="9" t="b">
        <f t="shared" si="128"/>
        <v>0</v>
      </c>
      <c r="D2108" s="9" t="b">
        <f t="shared" si="129"/>
        <v>0</v>
      </c>
      <c r="E2108" s="7">
        <f t="shared" si="130"/>
        <v>45569</v>
      </c>
      <c r="F2108" s="48"/>
    </row>
    <row r="2109" spans="2:6" x14ac:dyDescent="0.25">
      <c r="B2109" s="7">
        <f t="shared" si="131"/>
        <v>45570</v>
      </c>
      <c r="C2109" s="9" t="b">
        <f t="shared" si="128"/>
        <v>1</v>
      </c>
      <c r="D2109" s="9" t="b">
        <f t="shared" si="129"/>
        <v>0</v>
      </c>
      <c r="E2109" s="7" t="b">
        <f t="shared" si="130"/>
        <v>0</v>
      </c>
      <c r="F2109" s="48"/>
    </row>
    <row r="2110" spans="2:6" x14ac:dyDescent="0.25">
      <c r="B2110" s="7">
        <f t="shared" si="131"/>
        <v>45571</v>
      </c>
      <c r="C2110" s="9" t="b">
        <f t="shared" si="128"/>
        <v>1</v>
      </c>
      <c r="D2110" s="9" t="b">
        <f t="shared" si="129"/>
        <v>0</v>
      </c>
      <c r="E2110" s="7" t="b">
        <f t="shared" si="130"/>
        <v>0</v>
      </c>
      <c r="F2110" s="48"/>
    </row>
    <row r="2111" spans="2:6" x14ac:dyDescent="0.25">
      <c r="B2111" s="7">
        <f t="shared" si="131"/>
        <v>45572</v>
      </c>
      <c r="C2111" s="9" t="b">
        <f t="shared" si="128"/>
        <v>0</v>
      </c>
      <c r="D2111" s="9" t="b">
        <f t="shared" si="129"/>
        <v>0</v>
      </c>
      <c r="E2111" s="7">
        <f t="shared" si="130"/>
        <v>45572</v>
      </c>
      <c r="F2111" s="48"/>
    </row>
    <row r="2112" spans="2:6" x14ac:dyDescent="0.25">
      <c r="B2112" s="7">
        <f t="shared" si="131"/>
        <v>45573</v>
      </c>
      <c r="C2112" s="9" t="b">
        <f t="shared" si="128"/>
        <v>0</v>
      </c>
      <c r="D2112" s="9" t="b">
        <f t="shared" si="129"/>
        <v>0</v>
      </c>
      <c r="E2112" s="7">
        <f t="shared" si="130"/>
        <v>45573</v>
      </c>
      <c r="F2112" s="48"/>
    </row>
    <row r="2113" spans="2:6" x14ac:dyDescent="0.25">
      <c r="B2113" s="7">
        <f t="shared" si="131"/>
        <v>45574</v>
      </c>
      <c r="C2113" s="9" t="b">
        <f t="shared" si="128"/>
        <v>0</v>
      </c>
      <c r="D2113" s="9" t="b">
        <f t="shared" si="129"/>
        <v>0</v>
      </c>
      <c r="E2113" s="7">
        <f t="shared" si="130"/>
        <v>45574</v>
      </c>
      <c r="F2113" s="48"/>
    </row>
    <row r="2114" spans="2:6" x14ac:dyDescent="0.25">
      <c r="B2114" s="7">
        <f t="shared" si="131"/>
        <v>45575</v>
      </c>
      <c r="C2114" s="9" t="b">
        <f t="shared" si="128"/>
        <v>0</v>
      </c>
      <c r="D2114" s="9" t="b">
        <f t="shared" si="129"/>
        <v>0</v>
      </c>
      <c r="E2114" s="7">
        <f t="shared" si="130"/>
        <v>45575</v>
      </c>
      <c r="F2114" s="48"/>
    </row>
    <row r="2115" spans="2:6" x14ac:dyDescent="0.25">
      <c r="B2115" s="7">
        <f t="shared" si="131"/>
        <v>45576</v>
      </c>
      <c r="C2115" s="9" t="b">
        <f t="shared" si="128"/>
        <v>0</v>
      </c>
      <c r="D2115" s="9" t="b">
        <f t="shared" si="129"/>
        <v>0</v>
      </c>
      <c r="E2115" s="7">
        <f t="shared" si="130"/>
        <v>45576</v>
      </c>
      <c r="F2115" s="48"/>
    </row>
    <row r="2116" spans="2:6" x14ac:dyDescent="0.25">
      <c r="B2116" s="7">
        <f t="shared" si="131"/>
        <v>45577</v>
      </c>
      <c r="C2116" s="9" t="b">
        <f t="shared" si="128"/>
        <v>1</v>
      </c>
      <c r="D2116" s="9" t="b">
        <f t="shared" si="129"/>
        <v>0</v>
      </c>
      <c r="E2116" s="7" t="b">
        <f t="shared" si="130"/>
        <v>0</v>
      </c>
      <c r="F2116" s="48"/>
    </row>
    <row r="2117" spans="2:6" x14ac:dyDescent="0.25">
      <c r="B2117" s="7">
        <f t="shared" si="131"/>
        <v>45578</v>
      </c>
      <c r="C2117" s="9" t="b">
        <f t="shared" ref="C2117:C2180" si="132">IF(WEEKDAY(B2117,2)&gt;5,TRUE,FALSE)</f>
        <v>1</v>
      </c>
      <c r="D2117" s="9" t="b">
        <f t="shared" ref="D2117:D2180" si="133">IF(TYPE(VLOOKUP(B2117,Holiday_Dates,1,0))&lt;&gt;1,FALSE,TRUE)</f>
        <v>0</v>
      </c>
      <c r="E2117" s="7" t="b">
        <f t="shared" ref="E2117:E2180" si="134">IF(OR(C2117,D2117),FALSE,B2117)</f>
        <v>0</v>
      </c>
      <c r="F2117" s="48"/>
    </row>
    <row r="2118" spans="2:6" x14ac:dyDescent="0.25">
      <c r="B2118" s="7">
        <f t="shared" ref="B2118:B2181" si="135">B2117+1</f>
        <v>45579</v>
      </c>
      <c r="C2118" s="9" t="b">
        <f t="shared" si="132"/>
        <v>0</v>
      </c>
      <c r="D2118" s="9" t="b">
        <f t="shared" si="133"/>
        <v>0</v>
      </c>
      <c r="E2118" s="7">
        <f t="shared" si="134"/>
        <v>45579</v>
      </c>
      <c r="F2118" s="48"/>
    </row>
    <row r="2119" spans="2:6" x14ac:dyDescent="0.25">
      <c r="B2119" s="7">
        <f t="shared" si="135"/>
        <v>45580</v>
      </c>
      <c r="C2119" s="9" t="b">
        <f t="shared" si="132"/>
        <v>0</v>
      </c>
      <c r="D2119" s="9" t="b">
        <f t="shared" si="133"/>
        <v>0</v>
      </c>
      <c r="E2119" s="7">
        <f t="shared" si="134"/>
        <v>45580</v>
      </c>
      <c r="F2119" s="48"/>
    </row>
    <row r="2120" spans="2:6" x14ac:dyDescent="0.25">
      <c r="B2120" s="7">
        <f t="shared" si="135"/>
        <v>45581</v>
      </c>
      <c r="C2120" s="9" t="b">
        <f t="shared" si="132"/>
        <v>0</v>
      </c>
      <c r="D2120" s="9" t="b">
        <f t="shared" si="133"/>
        <v>0</v>
      </c>
      <c r="E2120" s="7">
        <f t="shared" si="134"/>
        <v>45581</v>
      </c>
      <c r="F2120" s="48"/>
    </row>
    <row r="2121" spans="2:6" x14ac:dyDescent="0.25">
      <c r="B2121" s="7">
        <f t="shared" si="135"/>
        <v>45582</v>
      </c>
      <c r="C2121" s="9" t="b">
        <f t="shared" si="132"/>
        <v>0</v>
      </c>
      <c r="D2121" s="9" t="b">
        <f t="shared" si="133"/>
        <v>0</v>
      </c>
      <c r="E2121" s="7">
        <f t="shared" si="134"/>
        <v>45582</v>
      </c>
      <c r="F2121" s="48"/>
    </row>
    <row r="2122" spans="2:6" x14ac:dyDescent="0.25">
      <c r="B2122" s="7">
        <f t="shared" si="135"/>
        <v>45583</v>
      </c>
      <c r="C2122" s="9" t="b">
        <f t="shared" si="132"/>
        <v>0</v>
      </c>
      <c r="D2122" s="9" t="b">
        <f t="shared" si="133"/>
        <v>0</v>
      </c>
      <c r="E2122" s="7">
        <f t="shared" si="134"/>
        <v>45583</v>
      </c>
      <c r="F2122" s="48"/>
    </row>
    <row r="2123" spans="2:6" x14ac:dyDescent="0.25">
      <c r="B2123" s="7">
        <f t="shared" si="135"/>
        <v>45584</v>
      </c>
      <c r="C2123" s="9" t="b">
        <f t="shared" si="132"/>
        <v>1</v>
      </c>
      <c r="D2123" s="9" t="b">
        <f t="shared" si="133"/>
        <v>0</v>
      </c>
      <c r="E2123" s="7" t="b">
        <f t="shared" si="134"/>
        <v>0</v>
      </c>
      <c r="F2123" s="48"/>
    </row>
    <row r="2124" spans="2:6" x14ac:dyDescent="0.25">
      <c r="B2124" s="7">
        <f t="shared" si="135"/>
        <v>45585</v>
      </c>
      <c r="C2124" s="9" t="b">
        <f t="shared" si="132"/>
        <v>1</v>
      </c>
      <c r="D2124" s="9" t="b">
        <f t="shared" si="133"/>
        <v>0</v>
      </c>
      <c r="E2124" s="7" t="b">
        <f t="shared" si="134"/>
        <v>0</v>
      </c>
      <c r="F2124" s="48"/>
    </row>
    <row r="2125" spans="2:6" x14ac:dyDescent="0.25">
      <c r="B2125" s="7">
        <f t="shared" si="135"/>
        <v>45586</v>
      </c>
      <c r="C2125" s="9" t="b">
        <f t="shared" si="132"/>
        <v>0</v>
      </c>
      <c r="D2125" s="9" t="b">
        <f t="shared" si="133"/>
        <v>0</v>
      </c>
      <c r="E2125" s="7">
        <f t="shared" si="134"/>
        <v>45586</v>
      </c>
      <c r="F2125" s="48"/>
    </row>
    <row r="2126" spans="2:6" x14ac:dyDescent="0.25">
      <c r="B2126" s="7">
        <f t="shared" si="135"/>
        <v>45587</v>
      </c>
      <c r="C2126" s="9" t="b">
        <f t="shared" si="132"/>
        <v>0</v>
      </c>
      <c r="D2126" s="9" t="b">
        <f t="shared" si="133"/>
        <v>0</v>
      </c>
      <c r="E2126" s="7">
        <f t="shared" si="134"/>
        <v>45587</v>
      </c>
      <c r="F2126" s="48"/>
    </row>
    <row r="2127" spans="2:6" x14ac:dyDescent="0.25">
      <c r="B2127" s="7">
        <f t="shared" si="135"/>
        <v>45588</v>
      </c>
      <c r="C2127" s="9" t="b">
        <f t="shared" si="132"/>
        <v>0</v>
      </c>
      <c r="D2127" s="9" t="b">
        <f t="shared" si="133"/>
        <v>0</v>
      </c>
      <c r="E2127" s="7">
        <f t="shared" si="134"/>
        <v>45588</v>
      </c>
      <c r="F2127" s="48"/>
    </row>
    <row r="2128" spans="2:6" x14ac:dyDescent="0.25">
      <c r="B2128" s="7">
        <f t="shared" si="135"/>
        <v>45589</v>
      </c>
      <c r="C2128" s="9" t="b">
        <f t="shared" si="132"/>
        <v>0</v>
      </c>
      <c r="D2128" s="9" t="b">
        <f t="shared" si="133"/>
        <v>0</v>
      </c>
      <c r="E2128" s="7">
        <f t="shared" si="134"/>
        <v>45589</v>
      </c>
      <c r="F2128" s="48"/>
    </row>
    <row r="2129" spans="2:6" x14ac:dyDescent="0.25">
      <c r="B2129" s="7">
        <f t="shared" si="135"/>
        <v>45590</v>
      </c>
      <c r="C2129" s="9" t="b">
        <f t="shared" si="132"/>
        <v>0</v>
      </c>
      <c r="D2129" s="9" t="b">
        <f t="shared" si="133"/>
        <v>0</v>
      </c>
      <c r="E2129" s="7">
        <f t="shared" si="134"/>
        <v>45590</v>
      </c>
      <c r="F2129" s="48"/>
    </row>
    <row r="2130" spans="2:6" x14ac:dyDescent="0.25">
      <c r="B2130" s="7">
        <f t="shared" si="135"/>
        <v>45591</v>
      </c>
      <c r="C2130" s="9" t="b">
        <f t="shared" si="132"/>
        <v>1</v>
      </c>
      <c r="D2130" s="9" t="b">
        <f t="shared" si="133"/>
        <v>0</v>
      </c>
      <c r="E2130" s="7" t="b">
        <f t="shared" si="134"/>
        <v>0</v>
      </c>
      <c r="F2130" s="48"/>
    </row>
    <row r="2131" spans="2:6" x14ac:dyDescent="0.25">
      <c r="B2131" s="7">
        <f t="shared" si="135"/>
        <v>45592</v>
      </c>
      <c r="C2131" s="9" t="b">
        <f t="shared" si="132"/>
        <v>1</v>
      </c>
      <c r="D2131" s="9" t="b">
        <f t="shared" si="133"/>
        <v>0</v>
      </c>
      <c r="E2131" s="7" t="b">
        <f t="shared" si="134"/>
        <v>0</v>
      </c>
      <c r="F2131" s="48"/>
    </row>
    <row r="2132" spans="2:6" x14ac:dyDescent="0.25">
      <c r="B2132" s="7">
        <f t="shared" si="135"/>
        <v>45593</v>
      </c>
      <c r="C2132" s="9" t="b">
        <f t="shared" si="132"/>
        <v>0</v>
      </c>
      <c r="D2132" s="9" t="b">
        <f t="shared" si="133"/>
        <v>0</v>
      </c>
      <c r="E2132" s="7">
        <f t="shared" si="134"/>
        <v>45593</v>
      </c>
      <c r="F2132" s="48"/>
    </row>
    <row r="2133" spans="2:6" x14ac:dyDescent="0.25">
      <c r="B2133" s="7">
        <f t="shared" si="135"/>
        <v>45594</v>
      </c>
      <c r="C2133" s="9" t="b">
        <f t="shared" si="132"/>
        <v>0</v>
      </c>
      <c r="D2133" s="9" t="b">
        <f t="shared" si="133"/>
        <v>0</v>
      </c>
      <c r="E2133" s="7">
        <f t="shared" si="134"/>
        <v>45594</v>
      </c>
      <c r="F2133" s="48"/>
    </row>
    <row r="2134" spans="2:6" x14ac:dyDescent="0.25">
      <c r="B2134" s="7">
        <f t="shared" si="135"/>
        <v>45595</v>
      </c>
      <c r="C2134" s="9" t="b">
        <f t="shared" si="132"/>
        <v>0</v>
      </c>
      <c r="D2134" s="9" t="b">
        <f t="shared" si="133"/>
        <v>0</v>
      </c>
      <c r="E2134" s="7">
        <f t="shared" si="134"/>
        <v>45595</v>
      </c>
      <c r="F2134" s="48"/>
    </row>
    <row r="2135" spans="2:6" x14ac:dyDescent="0.25">
      <c r="B2135" s="7">
        <f t="shared" si="135"/>
        <v>45596</v>
      </c>
      <c r="C2135" s="9" t="b">
        <f t="shared" si="132"/>
        <v>0</v>
      </c>
      <c r="D2135" s="9" t="b">
        <f t="shared" si="133"/>
        <v>0</v>
      </c>
      <c r="E2135" s="7">
        <f t="shared" si="134"/>
        <v>45596</v>
      </c>
      <c r="F2135" s="48"/>
    </row>
    <row r="2136" spans="2:6" x14ac:dyDescent="0.25">
      <c r="B2136" s="7">
        <f t="shared" si="135"/>
        <v>45597</v>
      </c>
      <c r="C2136" s="9" t="b">
        <f t="shared" si="132"/>
        <v>0</v>
      </c>
      <c r="D2136" s="9" t="b">
        <f t="shared" si="133"/>
        <v>0</v>
      </c>
      <c r="E2136" s="7">
        <f t="shared" si="134"/>
        <v>45597</v>
      </c>
      <c r="F2136" s="48"/>
    </row>
    <row r="2137" spans="2:6" x14ac:dyDescent="0.25">
      <c r="B2137" s="7">
        <f t="shared" si="135"/>
        <v>45598</v>
      </c>
      <c r="C2137" s="9" t="b">
        <f t="shared" si="132"/>
        <v>1</v>
      </c>
      <c r="D2137" s="9" t="b">
        <f t="shared" si="133"/>
        <v>0</v>
      </c>
      <c r="E2137" s="7" t="b">
        <f t="shared" si="134"/>
        <v>0</v>
      </c>
      <c r="F2137" s="48"/>
    </row>
    <row r="2138" spans="2:6" x14ac:dyDescent="0.25">
      <c r="B2138" s="7">
        <f t="shared" si="135"/>
        <v>45599</v>
      </c>
      <c r="C2138" s="9" t="b">
        <f t="shared" si="132"/>
        <v>1</v>
      </c>
      <c r="D2138" s="9" t="b">
        <f t="shared" si="133"/>
        <v>0</v>
      </c>
      <c r="E2138" s="7" t="b">
        <f t="shared" si="134"/>
        <v>0</v>
      </c>
      <c r="F2138" s="48"/>
    </row>
    <row r="2139" spans="2:6" x14ac:dyDescent="0.25">
      <c r="B2139" s="7">
        <f t="shared" si="135"/>
        <v>45600</v>
      </c>
      <c r="C2139" s="9" t="b">
        <f t="shared" si="132"/>
        <v>0</v>
      </c>
      <c r="D2139" s="9" t="b">
        <f t="shared" si="133"/>
        <v>0</v>
      </c>
      <c r="E2139" s="7">
        <f t="shared" si="134"/>
        <v>45600</v>
      </c>
      <c r="F2139" s="48"/>
    </row>
    <row r="2140" spans="2:6" x14ac:dyDescent="0.25">
      <c r="B2140" s="7">
        <f t="shared" si="135"/>
        <v>45601</v>
      </c>
      <c r="C2140" s="9" t="b">
        <f t="shared" si="132"/>
        <v>0</v>
      </c>
      <c r="D2140" s="9" t="b">
        <f t="shared" si="133"/>
        <v>0</v>
      </c>
      <c r="E2140" s="7">
        <f t="shared" si="134"/>
        <v>45601</v>
      </c>
      <c r="F2140" s="48"/>
    </row>
    <row r="2141" spans="2:6" x14ac:dyDescent="0.25">
      <c r="B2141" s="7">
        <f t="shared" si="135"/>
        <v>45602</v>
      </c>
      <c r="C2141" s="9" t="b">
        <f t="shared" si="132"/>
        <v>0</v>
      </c>
      <c r="D2141" s="9" t="b">
        <f t="shared" si="133"/>
        <v>0</v>
      </c>
      <c r="E2141" s="7">
        <f t="shared" si="134"/>
        <v>45602</v>
      </c>
      <c r="F2141" s="48"/>
    </row>
    <row r="2142" spans="2:6" x14ac:dyDescent="0.25">
      <c r="B2142" s="7">
        <f t="shared" si="135"/>
        <v>45603</v>
      </c>
      <c r="C2142" s="9" t="b">
        <f t="shared" si="132"/>
        <v>0</v>
      </c>
      <c r="D2142" s="9" t="b">
        <f t="shared" si="133"/>
        <v>0</v>
      </c>
      <c r="E2142" s="7">
        <f t="shared" si="134"/>
        <v>45603</v>
      </c>
      <c r="F2142" s="48"/>
    </row>
    <row r="2143" spans="2:6" x14ac:dyDescent="0.25">
      <c r="B2143" s="7">
        <f t="shared" si="135"/>
        <v>45604</v>
      </c>
      <c r="C2143" s="9" t="b">
        <f t="shared" si="132"/>
        <v>0</v>
      </c>
      <c r="D2143" s="9" t="b">
        <f t="shared" si="133"/>
        <v>0</v>
      </c>
      <c r="E2143" s="7">
        <f t="shared" si="134"/>
        <v>45604</v>
      </c>
      <c r="F2143" s="48"/>
    </row>
    <row r="2144" spans="2:6" x14ac:dyDescent="0.25">
      <c r="B2144" s="7">
        <f t="shared" si="135"/>
        <v>45605</v>
      </c>
      <c r="C2144" s="9" t="b">
        <f t="shared" si="132"/>
        <v>1</v>
      </c>
      <c r="D2144" s="9" t="b">
        <f t="shared" si="133"/>
        <v>0</v>
      </c>
      <c r="E2144" s="7" t="b">
        <f t="shared" si="134"/>
        <v>0</v>
      </c>
      <c r="F2144" s="48"/>
    </row>
    <row r="2145" spans="2:6" x14ac:dyDescent="0.25">
      <c r="B2145" s="7">
        <f t="shared" si="135"/>
        <v>45606</v>
      </c>
      <c r="C2145" s="9" t="b">
        <f t="shared" si="132"/>
        <v>1</v>
      </c>
      <c r="D2145" s="9" t="b">
        <f t="shared" si="133"/>
        <v>0</v>
      </c>
      <c r="E2145" s="7" t="b">
        <f t="shared" si="134"/>
        <v>0</v>
      </c>
      <c r="F2145" s="48"/>
    </row>
    <row r="2146" spans="2:6" x14ac:dyDescent="0.25">
      <c r="B2146" s="7">
        <f t="shared" si="135"/>
        <v>45607</v>
      </c>
      <c r="C2146" s="9" t="b">
        <f t="shared" si="132"/>
        <v>0</v>
      </c>
      <c r="D2146" s="9" t="b">
        <f t="shared" si="133"/>
        <v>0</v>
      </c>
      <c r="E2146" s="7">
        <f t="shared" si="134"/>
        <v>45607</v>
      </c>
      <c r="F2146" s="48"/>
    </row>
    <row r="2147" spans="2:6" x14ac:dyDescent="0.25">
      <c r="B2147" s="7">
        <f t="shared" si="135"/>
        <v>45608</v>
      </c>
      <c r="C2147" s="9" t="b">
        <f t="shared" si="132"/>
        <v>0</v>
      </c>
      <c r="D2147" s="9" t="b">
        <f t="shared" si="133"/>
        <v>0</v>
      </c>
      <c r="E2147" s="7">
        <f t="shared" si="134"/>
        <v>45608</v>
      </c>
      <c r="F2147" s="48"/>
    </row>
    <row r="2148" spans="2:6" x14ac:dyDescent="0.25">
      <c r="B2148" s="7">
        <f t="shared" si="135"/>
        <v>45609</v>
      </c>
      <c r="C2148" s="9" t="b">
        <f t="shared" si="132"/>
        <v>0</v>
      </c>
      <c r="D2148" s="9" t="b">
        <f t="shared" si="133"/>
        <v>0</v>
      </c>
      <c r="E2148" s="7">
        <f t="shared" si="134"/>
        <v>45609</v>
      </c>
      <c r="F2148" s="48"/>
    </row>
    <row r="2149" spans="2:6" x14ac:dyDescent="0.25">
      <c r="B2149" s="7">
        <f t="shared" si="135"/>
        <v>45610</v>
      </c>
      <c r="C2149" s="9" t="b">
        <f t="shared" si="132"/>
        <v>0</v>
      </c>
      <c r="D2149" s="9" t="b">
        <f t="shared" si="133"/>
        <v>0</v>
      </c>
      <c r="E2149" s="7">
        <f t="shared" si="134"/>
        <v>45610</v>
      </c>
      <c r="F2149" s="48"/>
    </row>
    <row r="2150" spans="2:6" x14ac:dyDescent="0.25">
      <c r="B2150" s="7">
        <f t="shared" si="135"/>
        <v>45611</v>
      </c>
      <c r="C2150" s="9" t="b">
        <f t="shared" si="132"/>
        <v>0</v>
      </c>
      <c r="D2150" s="9" t="b">
        <f t="shared" si="133"/>
        <v>0</v>
      </c>
      <c r="E2150" s="7">
        <f t="shared" si="134"/>
        <v>45611</v>
      </c>
      <c r="F2150" s="48"/>
    </row>
    <row r="2151" spans="2:6" x14ac:dyDescent="0.25">
      <c r="B2151" s="7">
        <f t="shared" si="135"/>
        <v>45612</v>
      </c>
      <c r="C2151" s="9" t="b">
        <f t="shared" si="132"/>
        <v>1</v>
      </c>
      <c r="D2151" s="9" t="b">
        <f t="shared" si="133"/>
        <v>0</v>
      </c>
      <c r="E2151" s="7" t="b">
        <f t="shared" si="134"/>
        <v>0</v>
      </c>
      <c r="F2151" s="48"/>
    </row>
    <row r="2152" spans="2:6" x14ac:dyDescent="0.25">
      <c r="B2152" s="7">
        <f t="shared" si="135"/>
        <v>45613</v>
      </c>
      <c r="C2152" s="9" t="b">
        <f t="shared" si="132"/>
        <v>1</v>
      </c>
      <c r="D2152" s="9" t="b">
        <f t="shared" si="133"/>
        <v>0</v>
      </c>
      <c r="E2152" s="7" t="b">
        <f t="shared" si="134"/>
        <v>0</v>
      </c>
      <c r="F2152" s="48"/>
    </row>
    <row r="2153" spans="2:6" x14ac:dyDescent="0.25">
      <c r="B2153" s="7">
        <f t="shared" si="135"/>
        <v>45614</v>
      </c>
      <c r="C2153" s="9" t="b">
        <f t="shared" si="132"/>
        <v>0</v>
      </c>
      <c r="D2153" s="9" t="b">
        <f t="shared" si="133"/>
        <v>0</v>
      </c>
      <c r="E2153" s="7">
        <f t="shared" si="134"/>
        <v>45614</v>
      </c>
      <c r="F2153" s="48"/>
    </row>
    <row r="2154" spans="2:6" x14ac:dyDescent="0.25">
      <c r="B2154" s="7">
        <f t="shared" si="135"/>
        <v>45615</v>
      </c>
      <c r="C2154" s="9" t="b">
        <f t="shared" si="132"/>
        <v>0</v>
      </c>
      <c r="D2154" s="9" t="b">
        <f t="shared" si="133"/>
        <v>0</v>
      </c>
      <c r="E2154" s="7">
        <f t="shared" si="134"/>
        <v>45615</v>
      </c>
      <c r="F2154" s="48"/>
    </row>
    <row r="2155" spans="2:6" x14ac:dyDescent="0.25">
      <c r="B2155" s="7">
        <f t="shared" si="135"/>
        <v>45616</v>
      </c>
      <c r="C2155" s="9" t="b">
        <f t="shared" si="132"/>
        <v>0</v>
      </c>
      <c r="D2155" s="9" t="b">
        <f t="shared" si="133"/>
        <v>0</v>
      </c>
      <c r="E2155" s="7">
        <f t="shared" si="134"/>
        <v>45616</v>
      </c>
      <c r="F2155" s="48"/>
    </row>
    <row r="2156" spans="2:6" x14ac:dyDescent="0.25">
      <c r="B2156" s="7">
        <f t="shared" si="135"/>
        <v>45617</v>
      </c>
      <c r="C2156" s="9" t="b">
        <f t="shared" si="132"/>
        <v>0</v>
      </c>
      <c r="D2156" s="9" t="b">
        <f t="shared" si="133"/>
        <v>0</v>
      </c>
      <c r="E2156" s="7">
        <f t="shared" si="134"/>
        <v>45617</v>
      </c>
      <c r="F2156" s="48"/>
    </row>
    <row r="2157" spans="2:6" x14ac:dyDescent="0.25">
      <c r="B2157" s="7">
        <f t="shared" si="135"/>
        <v>45618</v>
      </c>
      <c r="C2157" s="9" t="b">
        <f t="shared" si="132"/>
        <v>0</v>
      </c>
      <c r="D2157" s="9" t="b">
        <f t="shared" si="133"/>
        <v>0</v>
      </c>
      <c r="E2157" s="7">
        <f t="shared" si="134"/>
        <v>45618</v>
      </c>
      <c r="F2157" s="48"/>
    </row>
    <row r="2158" spans="2:6" x14ac:dyDescent="0.25">
      <c r="B2158" s="7">
        <f t="shared" si="135"/>
        <v>45619</v>
      </c>
      <c r="C2158" s="9" t="b">
        <f t="shared" si="132"/>
        <v>1</v>
      </c>
      <c r="D2158" s="9" t="b">
        <f t="shared" si="133"/>
        <v>0</v>
      </c>
      <c r="E2158" s="7" t="b">
        <f t="shared" si="134"/>
        <v>0</v>
      </c>
      <c r="F2158" s="48"/>
    </row>
    <row r="2159" spans="2:6" x14ac:dyDescent="0.25">
      <c r="B2159" s="7">
        <f t="shared" si="135"/>
        <v>45620</v>
      </c>
      <c r="C2159" s="9" t="b">
        <f t="shared" si="132"/>
        <v>1</v>
      </c>
      <c r="D2159" s="9" t="b">
        <f t="shared" si="133"/>
        <v>0</v>
      </c>
      <c r="E2159" s="7" t="b">
        <f t="shared" si="134"/>
        <v>0</v>
      </c>
      <c r="F2159" s="48"/>
    </row>
    <row r="2160" spans="2:6" x14ac:dyDescent="0.25">
      <c r="B2160" s="7">
        <f t="shared" si="135"/>
        <v>45621</v>
      </c>
      <c r="C2160" s="9" t="b">
        <f t="shared" si="132"/>
        <v>0</v>
      </c>
      <c r="D2160" s="9" t="b">
        <f t="shared" si="133"/>
        <v>0</v>
      </c>
      <c r="E2160" s="7">
        <f t="shared" si="134"/>
        <v>45621</v>
      </c>
      <c r="F2160" s="48"/>
    </row>
    <row r="2161" spans="2:6" x14ac:dyDescent="0.25">
      <c r="B2161" s="7">
        <f t="shared" si="135"/>
        <v>45622</v>
      </c>
      <c r="C2161" s="9" t="b">
        <f t="shared" si="132"/>
        <v>0</v>
      </c>
      <c r="D2161" s="9" t="b">
        <f t="shared" si="133"/>
        <v>0</v>
      </c>
      <c r="E2161" s="7">
        <f t="shared" si="134"/>
        <v>45622</v>
      </c>
      <c r="F2161" s="48"/>
    </row>
    <row r="2162" spans="2:6" x14ac:dyDescent="0.25">
      <c r="B2162" s="7">
        <f t="shared" si="135"/>
        <v>45623</v>
      </c>
      <c r="C2162" s="9" t="b">
        <f t="shared" si="132"/>
        <v>0</v>
      </c>
      <c r="D2162" s="9" t="b">
        <f t="shared" si="133"/>
        <v>0</v>
      </c>
      <c r="E2162" s="7">
        <f t="shared" si="134"/>
        <v>45623</v>
      </c>
      <c r="F2162" s="48"/>
    </row>
    <row r="2163" spans="2:6" x14ac:dyDescent="0.25">
      <c r="B2163" s="7">
        <f t="shared" si="135"/>
        <v>45624</v>
      </c>
      <c r="C2163" s="9" t="b">
        <f t="shared" si="132"/>
        <v>0</v>
      </c>
      <c r="D2163" s="9" t="b">
        <f t="shared" si="133"/>
        <v>0</v>
      </c>
      <c r="E2163" s="7">
        <f t="shared" si="134"/>
        <v>45624</v>
      </c>
      <c r="F2163" s="48"/>
    </row>
    <row r="2164" spans="2:6" x14ac:dyDescent="0.25">
      <c r="B2164" s="7">
        <f t="shared" si="135"/>
        <v>45625</v>
      </c>
      <c r="C2164" s="9" t="b">
        <f t="shared" si="132"/>
        <v>0</v>
      </c>
      <c r="D2164" s="9" t="b">
        <f t="shared" si="133"/>
        <v>0</v>
      </c>
      <c r="E2164" s="7">
        <f t="shared" si="134"/>
        <v>45625</v>
      </c>
      <c r="F2164" s="48"/>
    </row>
    <row r="2165" spans="2:6" x14ac:dyDescent="0.25">
      <c r="B2165" s="7">
        <f t="shared" si="135"/>
        <v>45626</v>
      </c>
      <c r="C2165" s="9" t="b">
        <f t="shared" si="132"/>
        <v>1</v>
      </c>
      <c r="D2165" s="9" t="b">
        <f t="shared" si="133"/>
        <v>0</v>
      </c>
      <c r="E2165" s="7" t="b">
        <f t="shared" si="134"/>
        <v>0</v>
      </c>
      <c r="F2165" s="48"/>
    </row>
    <row r="2166" spans="2:6" x14ac:dyDescent="0.25">
      <c r="B2166" s="7">
        <f t="shared" si="135"/>
        <v>45627</v>
      </c>
      <c r="C2166" s="9" t="b">
        <f t="shared" si="132"/>
        <v>1</v>
      </c>
      <c r="D2166" s="9" t="b">
        <f t="shared" si="133"/>
        <v>0</v>
      </c>
      <c r="E2166" s="7" t="b">
        <f t="shared" si="134"/>
        <v>0</v>
      </c>
      <c r="F2166" s="48"/>
    </row>
    <row r="2167" spans="2:6" x14ac:dyDescent="0.25">
      <c r="B2167" s="7">
        <f t="shared" si="135"/>
        <v>45628</v>
      </c>
      <c r="C2167" s="9" t="b">
        <f t="shared" si="132"/>
        <v>0</v>
      </c>
      <c r="D2167" s="9" t="b">
        <f t="shared" si="133"/>
        <v>0</v>
      </c>
      <c r="E2167" s="7">
        <f t="shared" si="134"/>
        <v>45628</v>
      </c>
      <c r="F2167" s="48"/>
    </row>
    <row r="2168" spans="2:6" x14ac:dyDescent="0.25">
      <c r="B2168" s="7">
        <f t="shared" si="135"/>
        <v>45629</v>
      </c>
      <c r="C2168" s="9" t="b">
        <f t="shared" si="132"/>
        <v>0</v>
      </c>
      <c r="D2168" s="9" t="b">
        <f t="shared" si="133"/>
        <v>0</v>
      </c>
      <c r="E2168" s="7">
        <f t="shared" si="134"/>
        <v>45629</v>
      </c>
      <c r="F2168" s="48"/>
    </row>
    <row r="2169" spans="2:6" x14ac:dyDescent="0.25">
      <c r="B2169" s="7">
        <f t="shared" si="135"/>
        <v>45630</v>
      </c>
      <c r="C2169" s="9" t="b">
        <f t="shared" si="132"/>
        <v>0</v>
      </c>
      <c r="D2169" s="9" t="b">
        <f t="shared" si="133"/>
        <v>0</v>
      </c>
      <c r="E2169" s="7">
        <f t="shared" si="134"/>
        <v>45630</v>
      </c>
      <c r="F2169" s="48"/>
    </row>
    <row r="2170" spans="2:6" x14ac:dyDescent="0.25">
      <c r="B2170" s="7">
        <f t="shared" si="135"/>
        <v>45631</v>
      </c>
      <c r="C2170" s="9" t="b">
        <f t="shared" si="132"/>
        <v>0</v>
      </c>
      <c r="D2170" s="9" t="b">
        <f t="shared" si="133"/>
        <v>0</v>
      </c>
      <c r="E2170" s="7">
        <f t="shared" si="134"/>
        <v>45631</v>
      </c>
      <c r="F2170" s="48"/>
    </row>
    <row r="2171" spans="2:6" x14ac:dyDescent="0.25">
      <c r="B2171" s="7">
        <f t="shared" si="135"/>
        <v>45632</v>
      </c>
      <c r="C2171" s="9" t="b">
        <f t="shared" si="132"/>
        <v>0</v>
      </c>
      <c r="D2171" s="9" t="b">
        <f t="shared" si="133"/>
        <v>0</v>
      </c>
      <c r="E2171" s="7">
        <f t="shared" si="134"/>
        <v>45632</v>
      </c>
      <c r="F2171" s="48"/>
    </row>
    <row r="2172" spans="2:6" x14ac:dyDescent="0.25">
      <c r="B2172" s="7">
        <f t="shared" si="135"/>
        <v>45633</v>
      </c>
      <c r="C2172" s="9" t="b">
        <f t="shared" si="132"/>
        <v>1</v>
      </c>
      <c r="D2172" s="9" t="b">
        <f t="shared" si="133"/>
        <v>0</v>
      </c>
      <c r="E2172" s="7" t="b">
        <f t="shared" si="134"/>
        <v>0</v>
      </c>
      <c r="F2172" s="48"/>
    </row>
    <row r="2173" spans="2:6" x14ac:dyDescent="0.25">
      <c r="B2173" s="7">
        <f t="shared" si="135"/>
        <v>45634</v>
      </c>
      <c r="C2173" s="9" t="b">
        <f t="shared" si="132"/>
        <v>1</v>
      </c>
      <c r="D2173" s="9" t="b">
        <f t="shared" si="133"/>
        <v>0</v>
      </c>
      <c r="E2173" s="7" t="b">
        <f t="shared" si="134"/>
        <v>0</v>
      </c>
      <c r="F2173" s="48"/>
    </row>
    <row r="2174" spans="2:6" x14ac:dyDescent="0.25">
      <c r="B2174" s="7">
        <f t="shared" si="135"/>
        <v>45635</v>
      </c>
      <c r="C2174" s="9" t="b">
        <f t="shared" si="132"/>
        <v>0</v>
      </c>
      <c r="D2174" s="9" t="b">
        <f t="shared" si="133"/>
        <v>0</v>
      </c>
      <c r="E2174" s="7">
        <f t="shared" si="134"/>
        <v>45635</v>
      </c>
      <c r="F2174" s="48"/>
    </row>
    <row r="2175" spans="2:6" x14ac:dyDescent="0.25">
      <c r="B2175" s="7">
        <f t="shared" si="135"/>
        <v>45636</v>
      </c>
      <c r="C2175" s="9" t="b">
        <f t="shared" si="132"/>
        <v>0</v>
      </c>
      <c r="D2175" s="9" t="b">
        <f t="shared" si="133"/>
        <v>0</v>
      </c>
      <c r="E2175" s="7">
        <f t="shared" si="134"/>
        <v>45636</v>
      </c>
      <c r="F2175" s="48"/>
    </row>
    <row r="2176" spans="2:6" x14ac:dyDescent="0.25">
      <c r="B2176" s="7">
        <f t="shared" si="135"/>
        <v>45637</v>
      </c>
      <c r="C2176" s="9" t="b">
        <f t="shared" si="132"/>
        <v>0</v>
      </c>
      <c r="D2176" s="9" t="b">
        <f t="shared" si="133"/>
        <v>0</v>
      </c>
      <c r="E2176" s="7">
        <f t="shared" si="134"/>
        <v>45637</v>
      </c>
      <c r="F2176" s="48"/>
    </row>
    <row r="2177" spans="2:6" x14ac:dyDescent="0.25">
      <c r="B2177" s="7">
        <f t="shared" si="135"/>
        <v>45638</v>
      </c>
      <c r="C2177" s="9" t="b">
        <f t="shared" si="132"/>
        <v>0</v>
      </c>
      <c r="D2177" s="9" t="b">
        <f t="shared" si="133"/>
        <v>0</v>
      </c>
      <c r="E2177" s="7">
        <f t="shared" si="134"/>
        <v>45638</v>
      </c>
      <c r="F2177" s="48"/>
    </row>
    <row r="2178" spans="2:6" x14ac:dyDescent="0.25">
      <c r="B2178" s="7">
        <f t="shared" si="135"/>
        <v>45639</v>
      </c>
      <c r="C2178" s="9" t="b">
        <f t="shared" si="132"/>
        <v>0</v>
      </c>
      <c r="D2178" s="9" t="b">
        <f t="shared" si="133"/>
        <v>0</v>
      </c>
      <c r="E2178" s="7">
        <f t="shared" si="134"/>
        <v>45639</v>
      </c>
      <c r="F2178" s="48"/>
    </row>
    <row r="2179" spans="2:6" x14ac:dyDescent="0.25">
      <c r="B2179" s="7">
        <f t="shared" si="135"/>
        <v>45640</v>
      </c>
      <c r="C2179" s="9" t="b">
        <f t="shared" si="132"/>
        <v>1</v>
      </c>
      <c r="D2179" s="9" t="b">
        <f t="shared" si="133"/>
        <v>0</v>
      </c>
      <c r="E2179" s="7" t="b">
        <f t="shared" si="134"/>
        <v>0</v>
      </c>
      <c r="F2179" s="48"/>
    </row>
    <row r="2180" spans="2:6" x14ac:dyDescent="0.25">
      <c r="B2180" s="7">
        <f t="shared" si="135"/>
        <v>45641</v>
      </c>
      <c r="C2180" s="9" t="b">
        <f t="shared" si="132"/>
        <v>1</v>
      </c>
      <c r="D2180" s="9" t="b">
        <f t="shared" si="133"/>
        <v>0</v>
      </c>
      <c r="E2180" s="7" t="b">
        <f t="shared" si="134"/>
        <v>0</v>
      </c>
      <c r="F2180" s="48"/>
    </row>
    <row r="2181" spans="2:6" x14ac:dyDescent="0.25">
      <c r="B2181" s="7">
        <f t="shared" si="135"/>
        <v>45642</v>
      </c>
      <c r="C2181" s="9" t="b">
        <f t="shared" ref="C2181:C2244" si="136">IF(WEEKDAY(B2181,2)&gt;5,TRUE,FALSE)</f>
        <v>0</v>
      </c>
      <c r="D2181" s="9" t="b">
        <f t="shared" ref="D2181:D2244" si="137">IF(TYPE(VLOOKUP(B2181,Holiday_Dates,1,0))&lt;&gt;1,FALSE,TRUE)</f>
        <v>0</v>
      </c>
      <c r="E2181" s="7">
        <f t="shared" ref="E2181:E2244" si="138">IF(OR(C2181,D2181),FALSE,B2181)</f>
        <v>45642</v>
      </c>
      <c r="F2181" s="48"/>
    </row>
    <row r="2182" spans="2:6" x14ac:dyDescent="0.25">
      <c r="B2182" s="7">
        <f t="shared" ref="B2182:B2245" si="139">B2181+1</f>
        <v>45643</v>
      </c>
      <c r="C2182" s="9" t="b">
        <f t="shared" si="136"/>
        <v>0</v>
      </c>
      <c r="D2182" s="9" t="b">
        <f t="shared" si="137"/>
        <v>0</v>
      </c>
      <c r="E2182" s="7">
        <f t="shared" si="138"/>
        <v>45643</v>
      </c>
      <c r="F2182" s="48"/>
    </row>
    <row r="2183" spans="2:6" x14ac:dyDescent="0.25">
      <c r="B2183" s="7">
        <f t="shared" si="139"/>
        <v>45644</v>
      </c>
      <c r="C2183" s="9" t="b">
        <f t="shared" si="136"/>
        <v>0</v>
      </c>
      <c r="D2183" s="9" t="b">
        <f t="shared" si="137"/>
        <v>0</v>
      </c>
      <c r="E2183" s="7">
        <f t="shared" si="138"/>
        <v>45644</v>
      </c>
      <c r="F2183" s="48"/>
    </row>
    <row r="2184" spans="2:6" x14ac:dyDescent="0.25">
      <c r="B2184" s="7">
        <f t="shared" si="139"/>
        <v>45645</v>
      </c>
      <c r="C2184" s="9" t="b">
        <f t="shared" si="136"/>
        <v>0</v>
      </c>
      <c r="D2184" s="9" t="b">
        <f t="shared" si="137"/>
        <v>0</v>
      </c>
      <c r="E2184" s="7">
        <f t="shared" si="138"/>
        <v>45645</v>
      </c>
      <c r="F2184" s="48"/>
    </row>
    <row r="2185" spans="2:6" x14ac:dyDescent="0.25">
      <c r="B2185" s="7">
        <f t="shared" si="139"/>
        <v>45646</v>
      </c>
      <c r="C2185" s="9" t="b">
        <f t="shared" si="136"/>
        <v>0</v>
      </c>
      <c r="D2185" s="9" t="b">
        <f t="shared" si="137"/>
        <v>0</v>
      </c>
      <c r="E2185" s="7">
        <f t="shared" si="138"/>
        <v>45646</v>
      </c>
      <c r="F2185" s="48"/>
    </row>
    <row r="2186" spans="2:6" x14ac:dyDescent="0.25">
      <c r="B2186" s="7">
        <f t="shared" si="139"/>
        <v>45647</v>
      </c>
      <c r="C2186" s="9" t="b">
        <f t="shared" si="136"/>
        <v>1</v>
      </c>
      <c r="D2186" s="9" t="b">
        <f t="shared" si="137"/>
        <v>0</v>
      </c>
      <c r="E2186" s="7" t="b">
        <f t="shared" si="138"/>
        <v>0</v>
      </c>
      <c r="F2186" s="48"/>
    </row>
    <row r="2187" spans="2:6" x14ac:dyDescent="0.25">
      <c r="B2187" s="7">
        <f t="shared" si="139"/>
        <v>45648</v>
      </c>
      <c r="C2187" s="9" t="b">
        <f t="shared" si="136"/>
        <v>1</v>
      </c>
      <c r="D2187" s="9" t="b">
        <f t="shared" si="137"/>
        <v>0</v>
      </c>
      <c r="E2187" s="7" t="b">
        <f t="shared" si="138"/>
        <v>0</v>
      </c>
      <c r="F2187" s="48"/>
    </row>
    <row r="2188" spans="2:6" x14ac:dyDescent="0.25">
      <c r="B2188" s="7">
        <f t="shared" si="139"/>
        <v>45649</v>
      </c>
      <c r="C2188" s="9" t="b">
        <f t="shared" si="136"/>
        <v>0</v>
      </c>
      <c r="D2188" s="9" t="b">
        <f t="shared" si="137"/>
        <v>0</v>
      </c>
      <c r="E2188" s="7">
        <f t="shared" si="138"/>
        <v>45649</v>
      </c>
      <c r="F2188" s="48"/>
    </row>
    <row r="2189" spans="2:6" x14ac:dyDescent="0.25">
      <c r="B2189" s="7">
        <f t="shared" si="139"/>
        <v>45650</v>
      </c>
      <c r="C2189" s="9" t="b">
        <f t="shared" si="136"/>
        <v>0</v>
      </c>
      <c r="D2189" s="9" t="b">
        <f t="shared" si="137"/>
        <v>0</v>
      </c>
      <c r="E2189" s="7">
        <f t="shared" si="138"/>
        <v>45650</v>
      </c>
      <c r="F2189" s="48"/>
    </row>
    <row r="2190" spans="2:6" x14ac:dyDescent="0.25">
      <c r="B2190" s="7">
        <f t="shared" si="139"/>
        <v>45651</v>
      </c>
      <c r="C2190" s="9" t="b">
        <f t="shared" si="136"/>
        <v>0</v>
      </c>
      <c r="D2190" s="9" t="b">
        <f t="shared" si="137"/>
        <v>1</v>
      </c>
      <c r="E2190" s="7" t="b">
        <f t="shared" si="138"/>
        <v>0</v>
      </c>
      <c r="F2190" s="48"/>
    </row>
    <row r="2191" spans="2:6" x14ac:dyDescent="0.25">
      <c r="B2191" s="7">
        <f t="shared" si="139"/>
        <v>45652</v>
      </c>
      <c r="C2191" s="9" t="b">
        <f t="shared" si="136"/>
        <v>0</v>
      </c>
      <c r="D2191" s="9" t="b">
        <f t="shared" si="137"/>
        <v>1</v>
      </c>
      <c r="E2191" s="7" t="b">
        <f t="shared" si="138"/>
        <v>0</v>
      </c>
      <c r="F2191" s="48"/>
    </row>
    <row r="2192" spans="2:6" x14ac:dyDescent="0.25">
      <c r="B2192" s="7">
        <f t="shared" si="139"/>
        <v>45653</v>
      </c>
      <c r="C2192" s="9" t="b">
        <f t="shared" si="136"/>
        <v>0</v>
      </c>
      <c r="D2192" s="9" t="b">
        <f t="shared" si="137"/>
        <v>0</v>
      </c>
      <c r="E2192" s="7">
        <f t="shared" si="138"/>
        <v>45653</v>
      </c>
      <c r="F2192" s="48"/>
    </row>
    <row r="2193" spans="2:6" x14ac:dyDescent="0.25">
      <c r="B2193" s="7">
        <f t="shared" si="139"/>
        <v>45654</v>
      </c>
      <c r="C2193" s="9" t="b">
        <f t="shared" si="136"/>
        <v>1</v>
      </c>
      <c r="D2193" s="9" t="b">
        <f t="shared" si="137"/>
        <v>0</v>
      </c>
      <c r="E2193" s="7" t="b">
        <f t="shared" si="138"/>
        <v>0</v>
      </c>
      <c r="F2193" s="48"/>
    </row>
    <row r="2194" spans="2:6" x14ac:dyDescent="0.25">
      <c r="B2194" s="7">
        <f t="shared" si="139"/>
        <v>45655</v>
      </c>
      <c r="C2194" s="9" t="b">
        <f t="shared" si="136"/>
        <v>1</v>
      </c>
      <c r="D2194" s="9" t="b">
        <f t="shared" si="137"/>
        <v>0</v>
      </c>
      <c r="E2194" s="7" t="b">
        <f t="shared" si="138"/>
        <v>0</v>
      </c>
      <c r="F2194" s="48"/>
    </row>
    <row r="2195" spans="2:6" x14ac:dyDescent="0.25">
      <c r="B2195" s="7">
        <f t="shared" si="139"/>
        <v>45656</v>
      </c>
      <c r="C2195" s="9" t="b">
        <f t="shared" si="136"/>
        <v>0</v>
      </c>
      <c r="D2195" s="9" t="b">
        <f t="shared" si="137"/>
        <v>0</v>
      </c>
      <c r="E2195" s="7">
        <f t="shared" si="138"/>
        <v>45656</v>
      </c>
      <c r="F2195" s="48"/>
    </row>
    <row r="2196" spans="2:6" x14ac:dyDescent="0.25">
      <c r="B2196" s="7">
        <f t="shared" si="139"/>
        <v>45657</v>
      </c>
      <c r="C2196" s="9" t="b">
        <f t="shared" si="136"/>
        <v>0</v>
      </c>
      <c r="D2196" s="9" t="b">
        <f t="shared" si="137"/>
        <v>0</v>
      </c>
      <c r="E2196" s="7">
        <f t="shared" si="138"/>
        <v>45657</v>
      </c>
      <c r="F2196" s="48"/>
    </row>
    <row r="2197" spans="2:6" x14ac:dyDescent="0.25">
      <c r="B2197" s="7">
        <f t="shared" si="139"/>
        <v>45658</v>
      </c>
      <c r="C2197" s="9" t="b">
        <f t="shared" si="136"/>
        <v>0</v>
      </c>
      <c r="D2197" s="9" t="b">
        <f t="shared" si="137"/>
        <v>1</v>
      </c>
      <c r="E2197" s="7" t="b">
        <f t="shared" si="138"/>
        <v>0</v>
      </c>
      <c r="F2197" s="48"/>
    </row>
    <row r="2198" spans="2:6" x14ac:dyDescent="0.25">
      <c r="B2198" s="7">
        <f t="shared" si="139"/>
        <v>45659</v>
      </c>
      <c r="C2198" s="9" t="b">
        <f t="shared" si="136"/>
        <v>0</v>
      </c>
      <c r="D2198" s="9" t="b">
        <f t="shared" si="137"/>
        <v>0</v>
      </c>
      <c r="E2198" s="7">
        <f t="shared" si="138"/>
        <v>45659</v>
      </c>
      <c r="F2198" s="48"/>
    </row>
    <row r="2199" spans="2:6" x14ac:dyDescent="0.25">
      <c r="B2199" s="7">
        <f t="shared" si="139"/>
        <v>45660</v>
      </c>
      <c r="C2199" s="9" t="b">
        <f t="shared" si="136"/>
        <v>0</v>
      </c>
      <c r="D2199" s="9" t="b">
        <f t="shared" si="137"/>
        <v>0</v>
      </c>
      <c r="E2199" s="7">
        <f t="shared" si="138"/>
        <v>45660</v>
      </c>
      <c r="F2199" s="48"/>
    </row>
    <row r="2200" spans="2:6" x14ac:dyDescent="0.25">
      <c r="B2200" s="7">
        <f t="shared" si="139"/>
        <v>45661</v>
      </c>
      <c r="C2200" s="9" t="b">
        <f t="shared" si="136"/>
        <v>1</v>
      </c>
      <c r="D2200" s="9" t="b">
        <f t="shared" si="137"/>
        <v>0</v>
      </c>
      <c r="E2200" s="7" t="b">
        <f t="shared" si="138"/>
        <v>0</v>
      </c>
      <c r="F2200" s="48"/>
    </row>
    <row r="2201" spans="2:6" x14ac:dyDescent="0.25">
      <c r="B2201" s="7">
        <f t="shared" si="139"/>
        <v>45662</v>
      </c>
      <c r="C2201" s="9" t="b">
        <f t="shared" si="136"/>
        <v>1</v>
      </c>
      <c r="D2201" s="9" t="b">
        <f t="shared" si="137"/>
        <v>0</v>
      </c>
      <c r="E2201" s="7" t="b">
        <f t="shared" si="138"/>
        <v>0</v>
      </c>
      <c r="F2201" s="48"/>
    </row>
    <row r="2202" spans="2:6" x14ac:dyDescent="0.25">
      <c r="B2202" s="7">
        <f t="shared" si="139"/>
        <v>45663</v>
      </c>
      <c r="C2202" s="9" t="b">
        <f t="shared" si="136"/>
        <v>0</v>
      </c>
      <c r="D2202" s="9" t="b">
        <f t="shared" si="137"/>
        <v>0</v>
      </c>
      <c r="E2202" s="7">
        <f t="shared" si="138"/>
        <v>45663</v>
      </c>
      <c r="F2202" s="48"/>
    </row>
    <row r="2203" spans="2:6" x14ac:dyDescent="0.25">
      <c r="B2203" s="7">
        <f t="shared" si="139"/>
        <v>45664</v>
      </c>
      <c r="C2203" s="9" t="b">
        <f t="shared" si="136"/>
        <v>0</v>
      </c>
      <c r="D2203" s="9" t="b">
        <f t="shared" si="137"/>
        <v>0</v>
      </c>
      <c r="E2203" s="7">
        <f t="shared" si="138"/>
        <v>45664</v>
      </c>
      <c r="F2203" s="48"/>
    </row>
    <row r="2204" spans="2:6" x14ac:dyDescent="0.25">
      <c r="B2204" s="7">
        <f t="shared" si="139"/>
        <v>45665</v>
      </c>
      <c r="C2204" s="9" t="b">
        <f t="shared" si="136"/>
        <v>0</v>
      </c>
      <c r="D2204" s="9" t="b">
        <f t="shared" si="137"/>
        <v>0</v>
      </c>
      <c r="E2204" s="7">
        <f t="shared" si="138"/>
        <v>45665</v>
      </c>
      <c r="F2204" s="48"/>
    </row>
    <row r="2205" spans="2:6" x14ac:dyDescent="0.25">
      <c r="B2205" s="7">
        <f t="shared" si="139"/>
        <v>45666</v>
      </c>
      <c r="C2205" s="9" t="b">
        <f t="shared" si="136"/>
        <v>0</v>
      </c>
      <c r="D2205" s="9" t="b">
        <f t="shared" si="137"/>
        <v>0</v>
      </c>
      <c r="E2205" s="7">
        <f t="shared" si="138"/>
        <v>45666</v>
      </c>
      <c r="F2205" s="48"/>
    </row>
    <row r="2206" spans="2:6" x14ac:dyDescent="0.25">
      <c r="B2206" s="7">
        <f t="shared" si="139"/>
        <v>45667</v>
      </c>
      <c r="C2206" s="9" t="b">
        <f t="shared" si="136"/>
        <v>0</v>
      </c>
      <c r="D2206" s="9" t="b">
        <f t="shared" si="137"/>
        <v>0</v>
      </c>
      <c r="E2206" s="7">
        <f t="shared" si="138"/>
        <v>45667</v>
      </c>
      <c r="F2206" s="48"/>
    </row>
    <row r="2207" spans="2:6" x14ac:dyDescent="0.25">
      <c r="B2207" s="7">
        <f t="shared" si="139"/>
        <v>45668</v>
      </c>
      <c r="C2207" s="9" t="b">
        <f t="shared" si="136"/>
        <v>1</v>
      </c>
      <c r="D2207" s="9" t="b">
        <f t="shared" si="137"/>
        <v>0</v>
      </c>
      <c r="E2207" s="7" t="b">
        <f t="shared" si="138"/>
        <v>0</v>
      </c>
      <c r="F2207" s="48"/>
    </row>
    <row r="2208" spans="2:6" x14ac:dyDescent="0.25">
      <c r="B2208" s="7">
        <f t="shared" si="139"/>
        <v>45669</v>
      </c>
      <c r="C2208" s="9" t="b">
        <f t="shared" si="136"/>
        <v>1</v>
      </c>
      <c r="D2208" s="9" t="b">
        <f t="shared" si="137"/>
        <v>0</v>
      </c>
      <c r="E2208" s="7" t="b">
        <f t="shared" si="138"/>
        <v>0</v>
      </c>
      <c r="F2208" s="48"/>
    </row>
    <row r="2209" spans="2:6" x14ac:dyDescent="0.25">
      <c r="B2209" s="7">
        <f t="shared" si="139"/>
        <v>45670</v>
      </c>
      <c r="C2209" s="9" t="b">
        <f t="shared" si="136"/>
        <v>0</v>
      </c>
      <c r="D2209" s="9" t="b">
        <f t="shared" si="137"/>
        <v>0</v>
      </c>
      <c r="E2209" s="7">
        <f t="shared" si="138"/>
        <v>45670</v>
      </c>
      <c r="F2209" s="48"/>
    </row>
    <row r="2210" spans="2:6" x14ac:dyDescent="0.25">
      <c r="B2210" s="7">
        <f t="shared" si="139"/>
        <v>45671</v>
      </c>
      <c r="C2210" s="9" t="b">
        <f t="shared" si="136"/>
        <v>0</v>
      </c>
      <c r="D2210" s="9" t="b">
        <f t="shared" si="137"/>
        <v>0</v>
      </c>
      <c r="E2210" s="7">
        <f t="shared" si="138"/>
        <v>45671</v>
      </c>
      <c r="F2210" s="48"/>
    </row>
    <row r="2211" spans="2:6" x14ac:dyDescent="0.25">
      <c r="B2211" s="7">
        <f t="shared" si="139"/>
        <v>45672</v>
      </c>
      <c r="C2211" s="9" t="b">
        <f t="shared" si="136"/>
        <v>0</v>
      </c>
      <c r="D2211" s="9" t="b">
        <f t="shared" si="137"/>
        <v>0</v>
      </c>
      <c r="E2211" s="7">
        <f t="shared" si="138"/>
        <v>45672</v>
      </c>
      <c r="F2211" s="48"/>
    </row>
    <row r="2212" spans="2:6" x14ac:dyDescent="0.25">
      <c r="B2212" s="7">
        <f t="shared" si="139"/>
        <v>45673</v>
      </c>
      <c r="C2212" s="9" t="b">
        <f t="shared" si="136"/>
        <v>0</v>
      </c>
      <c r="D2212" s="9" t="b">
        <f t="shared" si="137"/>
        <v>0</v>
      </c>
      <c r="E2212" s="7">
        <f t="shared" si="138"/>
        <v>45673</v>
      </c>
      <c r="F2212" s="48"/>
    </row>
    <row r="2213" spans="2:6" x14ac:dyDescent="0.25">
      <c r="B2213" s="7">
        <f t="shared" si="139"/>
        <v>45674</v>
      </c>
      <c r="C2213" s="9" t="b">
        <f t="shared" si="136"/>
        <v>0</v>
      </c>
      <c r="D2213" s="9" t="b">
        <f t="shared" si="137"/>
        <v>0</v>
      </c>
      <c r="E2213" s="7">
        <f t="shared" si="138"/>
        <v>45674</v>
      </c>
      <c r="F2213" s="48"/>
    </row>
    <row r="2214" spans="2:6" x14ac:dyDescent="0.25">
      <c r="B2214" s="7">
        <f t="shared" si="139"/>
        <v>45675</v>
      </c>
      <c r="C2214" s="9" t="b">
        <f t="shared" si="136"/>
        <v>1</v>
      </c>
      <c r="D2214" s="9" t="b">
        <f t="shared" si="137"/>
        <v>0</v>
      </c>
      <c r="E2214" s="7" t="b">
        <f t="shared" si="138"/>
        <v>0</v>
      </c>
      <c r="F2214" s="48"/>
    </row>
    <row r="2215" spans="2:6" x14ac:dyDescent="0.25">
      <c r="B2215" s="7">
        <f t="shared" si="139"/>
        <v>45676</v>
      </c>
      <c r="C2215" s="9" t="b">
        <f t="shared" si="136"/>
        <v>1</v>
      </c>
      <c r="D2215" s="9" t="b">
        <f t="shared" si="137"/>
        <v>0</v>
      </c>
      <c r="E2215" s="7" t="b">
        <f t="shared" si="138"/>
        <v>0</v>
      </c>
      <c r="F2215" s="48"/>
    </row>
    <row r="2216" spans="2:6" x14ac:dyDescent="0.25">
      <c r="B2216" s="7">
        <f t="shared" si="139"/>
        <v>45677</v>
      </c>
      <c r="C2216" s="9" t="b">
        <f t="shared" si="136"/>
        <v>0</v>
      </c>
      <c r="D2216" s="9" t="b">
        <f t="shared" si="137"/>
        <v>0</v>
      </c>
      <c r="E2216" s="7">
        <f t="shared" si="138"/>
        <v>45677</v>
      </c>
      <c r="F2216" s="48"/>
    </row>
    <row r="2217" spans="2:6" x14ac:dyDescent="0.25">
      <c r="B2217" s="7">
        <f t="shared" si="139"/>
        <v>45678</v>
      </c>
      <c r="C2217" s="9" t="b">
        <f t="shared" si="136"/>
        <v>0</v>
      </c>
      <c r="D2217" s="9" t="b">
        <f t="shared" si="137"/>
        <v>0</v>
      </c>
      <c r="E2217" s="7">
        <f t="shared" si="138"/>
        <v>45678</v>
      </c>
      <c r="F2217" s="48"/>
    </row>
    <row r="2218" spans="2:6" x14ac:dyDescent="0.25">
      <c r="B2218" s="7">
        <f t="shared" si="139"/>
        <v>45679</v>
      </c>
      <c r="C2218" s="9" t="b">
        <f t="shared" si="136"/>
        <v>0</v>
      </c>
      <c r="D2218" s="9" t="b">
        <f t="shared" si="137"/>
        <v>0</v>
      </c>
      <c r="E2218" s="7">
        <f t="shared" si="138"/>
        <v>45679</v>
      </c>
      <c r="F2218" s="48"/>
    </row>
    <row r="2219" spans="2:6" x14ac:dyDescent="0.25">
      <c r="B2219" s="7">
        <f t="shared" si="139"/>
        <v>45680</v>
      </c>
      <c r="C2219" s="9" t="b">
        <f t="shared" si="136"/>
        <v>0</v>
      </c>
      <c r="D2219" s="9" t="b">
        <f t="shared" si="137"/>
        <v>0</v>
      </c>
      <c r="E2219" s="7">
        <f t="shared" si="138"/>
        <v>45680</v>
      </c>
      <c r="F2219" s="48"/>
    </row>
    <row r="2220" spans="2:6" x14ac:dyDescent="0.25">
      <c r="B2220" s="7">
        <f t="shared" si="139"/>
        <v>45681</v>
      </c>
      <c r="C2220" s="9" t="b">
        <f t="shared" si="136"/>
        <v>0</v>
      </c>
      <c r="D2220" s="9" t="b">
        <f t="shared" si="137"/>
        <v>0</v>
      </c>
      <c r="E2220" s="7">
        <f t="shared" si="138"/>
        <v>45681</v>
      </c>
      <c r="F2220" s="48"/>
    </row>
    <row r="2221" spans="2:6" x14ac:dyDescent="0.25">
      <c r="B2221" s="7">
        <f t="shared" si="139"/>
        <v>45682</v>
      </c>
      <c r="C2221" s="9" t="b">
        <f t="shared" si="136"/>
        <v>1</v>
      </c>
      <c r="D2221" s="9" t="b">
        <f t="shared" si="137"/>
        <v>0</v>
      </c>
      <c r="E2221" s="7" t="b">
        <f t="shared" si="138"/>
        <v>0</v>
      </c>
      <c r="F2221" s="48"/>
    </row>
    <row r="2222" spans="2:6" x14ac:dyDescent="0.25">
      <c r="B2222" s="7">
        <f t="shared" si="139"/>
        <v>45683</v>
      </c>
      <c r="C2222" s="9" t="b">
        <f t="shared" si="136"/>
        <v>1</v>
      </c>
      <c r="D2222" s="9" t="b">
        <f t="shared" si="137"/>
        <v>0</v>
      </c>
      <c r="E2222" s="7" t="b">
        <f t="shared" si="138"/>
        <v>0</v>
      </c>
      <c r="F2222" s="48"/>
    </row>
    <row r="2223" spans="2:6" x14ac:dyDescent="0.25">
      <c r="B2223" s="7">
        <f t="shared" si="139"/>
        <v>45684</v>
      </c>
      <c r="C2223" s="9" t="b">
        <f t="shared" si="136"/>
        <v>0</v>
      </c>
      <c r="D2223" s="9" t="b">
        <f t="shared" si="137"/>
        <v>0</v>
      </c>
      <c r="E2223" s="7">
        <f t="shared" si="138"/>
        <v>45684</v>
      </c>
      <c r="F2223" s="48"/>
    </row>
    <row r="2224" spans="2:6" x14ac:dyDescent="0.25">
      <c r="B2224" s="7">
        <f t="shared" si="139"/>
        <v>45685</v>
      </c>
      <c r="C2224" s="9" t="b">
        <f t="shared" si="136"/>
        <v>0</v>
      </c>
      <c r="D2224" s="9" t="b">
        <f t="shared" si="137"/>
        <v>0</v>
      </c>
      <c r="E2224" s="7">
        <f t="shared" si="138"/>
        <v>45685</v>
      </c>
      <c r="F2224" s="48"/>
    </row>
    <row r="2225" spans="2:6" x14ac:dyDescent="0.25">
      <c r="B2225" s="7">
        <f t="shared" si="139"/>
        <v>45686</v>
      </c>
      <c r="C2225" s="9" t="b">
        <f t="shared" si="136"/>
        <v>0</v>
      </c>
      <c r="D2225" s="9" t="b">
        <f t="shared" si="137"/>
        <v>0</v>
      </c>
      <c r="E2225" s="7">
        <f t="shared" si="138"/>
        <v>45686</v>
      </c>
      <c r="F2225" s="48"/>
    </row>
    <row r="2226" spans="2:6" x14ac:dyDescent="0.25">
      <c r="B2226" s="7">
        <f t="shared" si="139"/>
        <v>45687</v>
      </c>
      <c r="C2226" s="9" t="b">
        <f t="shared" si="136"/>
        <v>0</v>
      </c>
      <c r="D2226" s="9" t="b">
        <f t="shared" si="137"/>
        <v>0</v>
      </c>
      <c r="E2226" s="7">
        <f t="shared" si="138"/>
        <v>45687</v>
      </c>
      <c r="F2226" s="48"/>
    </row>
    <row r="2227" spans="2:6" x14ac:dyDescent="0.25">
      <c r="B2227" s="7">
        <f t="shared" si="139"/>
        <v>45688</v>
      </c>
      <c r="C2227" s="9" t="b">
        <f t="shared" si="136"/>
        <v>0</v>
      </c>
      <c r="D2227" s="9" t="b">
        <f t="shared" si="137"/>
        <v>0</v>
      </c>
      <c r="E2227" s="7">
        <f t="shared" si="138"/>
        <v>45688</v>
      </c>
      <c r="F2227" s="48"/>
    </row>
    <row r="2228" spans="2:6" x14ac:dyDescent="0.25">
      <c r="B2228" s="7">
        <f t="shared" si="139"/>
        <v>45689</v>
      </c>
      <c r="C2228" s="9" t="b">
        <f t="shared" si="136"/>
        <v>1</v>
      </c>
      <c r="D2228" s="9" t="b">
        <f t="shared" si="137"/>
        <v>0</v>
      </c>
      <c r="E2228" s="7" t="b">
        <f t="shared" si="138"/>
        <v>0</v>
      </c>
      <c r="F2228" s="48"/>
    </row>
    <row r="2229" spans="2:6" x14ac:dyDescent="0.25">
      <c r="B2229" s="7">
        <f t="shared" si="139"/>
        <v>45690</v>
      </c>
      <c r="C2229" s="9" t="b">
        <f t="shared" si="136"/>
        <v>1</v>
      </c>
      <c r="D2229" s="9" t="b">
        <f t="shared" si="137"/>
        <v>0</v>
      </c>
      <c r="E2229" s="7" t="b">
        <f t="shared" si="138"/>
        <v>0</v>
      </c>
      <c r="F2229" s="48"/>
    </row>
    <row r="2230" spans="2:6" x14ac:dyDescent="0.25">
      <c r="B2230" s="7">
        <f t="shared" si="139"/>
        <v>45691</v>
      </c>
      <c r="C2230" s="9" t="b">
        <f t="shared" si="136"/>
        <v>0</v>
      </c>
      <c r="D2230" s="9" t="b">
        <f t="shared" si="137"/>
        <v>0</v>
      </c>
      <c r="E2230" s="7">
        <f t="shared" si="138"/>
        <v>45691</v>
      </c>
      <c r="F2230" s="48"/>
    </row>
    <row r="2231" spans="2:6" x14ac:dyDescent="0.25">
      <c r="B2231" s="7">
        <f t="shared" si="139"/>
        <v>45692</v>
      </c>
      <c r="C2231" s="9" t="b">
        <f t="shared" si="136"/>
        <v>0</v>
      </c>
      <c r="D2231" s="9" t="b">
        <f t="shared" si="137"/>
        <v>0</v>
      </c>
      <c r="E2231" s="7">
        <f t="shared" si="138"/>
        <v>45692</v>
      </c>
      <c r="F2231" s="48"/>
    </row>
    <row r="2232" spans="2:6" x14ac:dyDescent="0.25">
      <c r="B2232" s="7">
        <f t="shared" si="139"/>
        <v>45693</v>
      </c>
      <c r="C2232" s="9" t="b">
        <f t="shared" si="136"/>
        <v>0</v>
      </c>
      <c r="D2232" s="9" t="b">
        <f t="shared" si="137"/>
        <v>0</v>
      </c>
      <c r="E2232" s="7">
        <f t="shared" si="138"/>
        <v>45693</v>
      </c>
      <c r="F2232" s="48"/>
    </row>
    <row r="2233" spans="2:6" x14ac:dyDescent="0.25">
      <c r="B2233" s="7">
        <f t="shared" si="139"/>
        <v>45694</v>
      </c>
      <c r="C2233" s="9" t="b">
        <f t="shared" si="136"/>
        <v>0</v>
      </c>
      <c r="D2233" s="9" t="b">
        <f t="shared" si="137"/>
        <v>0</v>
      </c>
      <c r="E2233" s="7">
        <f t="shared" si="138"/>
        <v>45694</v>
      </c>
      <c r="F2233" s="48"/>
    </row>
    <row r="2234" spans="2:6" x14ac:dyDescent="0.25">
      <c r="B2234" s="7">
        <f t="shared" si="139"/>
        <v>45695</v>
      </c>
      <c r="C2234" s="9" t="b">
        <f t="shared" si="136"/>
        <v>0</v>
      </c>
      <c r="D2234" s="9" t="b">
        <f t="shared" si="137"/>
        <v>0</v>
      </c>
      <c r="E2234" s="7">
        <f t="shared" si="138"/>
        <v>45695</v>
      </c>
      <c r="F2234" s="48"/>
    </row>
    <row r="2235" spans="2:6" x14ac:dyDescent="0.25">
      <c r="B2235" s="7">
        <f t="shared" si="139"/>
        <v>45696</v>
      </c>
      <c r="C2235" s="9" t="b">
        <f t="shared" si="136"/>
        <v>1</v>
      </c>
      <c r="D2235" s="9" t="b">
        <f t="shared" si="137"/>
        <v>0</v>
      </c>
      <c r="E2235" s="7" t="b">
        <f t="shared" si="138"/>
        <v>0</v>
      </c>
      <c r="F2235" s="48"/>
    </row>
    <row r="2236" spans="2:6" x14ac:dyDescent="0.25">
      <c r="B2236" s="7">
        <f t="shared" si="139"/>
        <v>45697</v>
      </c>
      <c r="C2236" s="9" t="b">
        <f t="shared" si="136"/>
        <v>1</v>
      </c>
      <c r="D2236" s="9" t="b">
        <f t="shared" si="137"/>
        <v>0</v>
      </c>
      <c r="E2236" s="7" t="b">
        <f t="shared" si="138"/>
        <v>0</v>
      </c>
      <c r="F2236" s="48"/>
    </row>
    <row r="2237" spans="2:6" x14ac:dyDescent="0.25">
      <c r="B2237" s="7">
        <f t="shared" si="139"/>
        <v>45698</v>
      </c>
      <c r="C2237" s="9" t="b">
        <f t="shared" si="136"/>
        <v>0</v>
      </c>
      <c r="D2237" s="9" t="b">
        <f t="shared" si="137"/>
        <v>0</v>
      </c>
      <c r="E2237" s="7">
        <f t="shared" si="138"/>
        <v>45698</v>
      </c>
      <c r="F2237" s="48"/>
    </row>
    <row r="2238" spans="2:6" x14ac:dyDescent="0.25">
      <c r="B2238" s="7">
        <f t="shared" si="139"/>
        <v>45699</v>
      </c>
      <c r="C2238" s="9" t="b">
        <f t="shared" si="136"/>
        <v>0</v>
      </c>
      <c r="D2238" s="9" t="b">
        <f t="shared" si="137"/>
        <v>0</v>
      </c>
      <c r="E2238" s="7">
        <f t="shared" si="138"/>
        <v>45699</v>
      </c>
      <c r="F2238" s="48"/>
    </row>
    <row r="2239" spans="2:6" x14ac:dyDescent="0.25">
      <c r="B2239" s="7">
        <f t="shared" si="139"/>
        <v>45700</v>
      </c>
      <c r="C2239" s="9" t="b">
        <f t="shared" si="136"/>
        <v>0</v>
      </c>
      <c r="D2239" s="9" t="b">
        <f t="shared" si="137"/>
        <v>0</v>
      </c>
      <c r="E2239" s="7">
        <f t="shared" si="138"/>
        <v>45700</v>
      </c>
      <c r="F2239" s="48"/>
    </row>
    <row r="2240" spans="2:6" x14ac:dyDescent="0.25">
      <c r="B2240" s="7">
        <f t="shared" si="139"/>
        <v>45701</v>
      </c>
      <c r="C2240" s="9" t="b">
        <f t="shared" si="136"/>
        <v>0</v>
      </c>
      <c r="D2240" s="9" t="b">
        <f t="shared" si="137"/>
        <v>0</v>
      </c>
      <c r="E2240" s="7">
        <f t="shared" si="138"/>
        <v>45701</v>
      </c>
      <c r="F2240" s="48"/>
    </row>
    <row r="2241" spans="2:6" x14ac:dyDescent="0.25">
      <c r="B2241" s="7">
        <f t="shared" si="139"/>
        <v>45702</v>
      </c>
      <c r="C2241" s="9" t="b">
        <f t="shared" si="136"/>
        <v>0</v>
      </c>
      <c r="D2241" s="9" t="b">
        <f t="shared" si="137"/>
        <v>0</v>
      </c>
      <c r="E2241" s="7">
        <f t="shared" si="138"/>
        <v>45702</v>
      </c>
      <c r="F2241" s="48"/>
    </row>
    <row r="2242" spans="2:6" x14ac:dyDescent="0.25">
      <c r="B2242" s="7">
        <f t="shared" si="139"/>
        <v>45703</v>
      </c>
      <c r="C2242" s="9" t="b">
        <f t="shared" si="136"/>
        <v>1</v>
      </c>
      <c r="D2242" s="9" t="b">
        <f t="shared" si="137"/>
        <v>0</v>
      </c>
      <c r="E2242" s="7" t="b">
        <f t="shared" si="138"/>
        <v>0</v>
      </c>
      <c r="F2242" s="48"/>
    </row>
    <row r="2243" spans="2:6" x14ac:dyDescent="0.25">
      <c r="B2243" s="7">
        <f t="shared" si="139"/>
        <v>45704</v>
      </c>
      <c r="C2243" s="9" t="b">
        <f t="shared" si="136"/>
        <v>1</v>
      </c>
      <c r="D2243" s="9" t="b">
        <f t="shared" si="137"/>
        <v>0</v>
      </c>
      <c r="E2243" s="7" t="b">
        <f t="shared" si="138"/>
        <v>0</v>
      </c>
      <c r="F2243" s="48"/>
    </row>
    <row r="2244" spans="2:6" x14ac:dyDescent="0.25">
      <c r="B2244" s="7">
        <f t="shared" si="139"/>
        <v>45705</v>
      </c>
      <c r="C2244" s="9" t="b">
        <f t="shared" si="136"/>
        <v>0</v>
      </c>
      <c r="D2244" s="9" t="b">
        <f t="shared" si="137"/>
        <v>0</v>
      </c>
      <c r="E2244" s="7">
        <f t="shared" si="138"/>
        <v>45705</v>
      </c>
      <c r="F2244" s="48"/>
    </row>
    <row r="2245" spans="2:6" x14ac:dyDescent="0.25">
      <c r="B2245" s="7">
        <f t="shared" si="139"/>
        <v>45706</v>
      </c>
      <c r="C2245" s="9" t="b">
        <f t="shared" ref="C2245:C2308" si="140">IF(WEEKDAY(B2245,2)&gt;5,TRUE,FALSE)</f>
        <v>0</v>
      </c>
      <c r="D2245" s="9" t="b">
        <f t="shared" ref="D2245:D2308" si="141">IF(TYPE(VLOOKUP(B2245,Holiday_Dates,1,0))&lt;&gt;1,FALSE,TRUE)</f>
        <v>0</v>
      </c>
      <c r="E2245" s="7">
        <f t="shared" ref="E2245:E2308" si="142">IF(OR(C2245,D2245),FALSE,B2245)</f>
        <v>45706</v>
      </c>
      <c r="F2245" s="48"/>
    </row>
    <row r="2246" spans="2:6" x14ac:dyDescent="0.25">
      <c r="B2246" s="7">
        <f t="shared" ref="B2246:B2309" si="143">B2245+1</f>
        <v>45707</v>
      </c>
      <c r="C2246" s="9" t="b">
        <f t="shared" si="140"/>
        <v>0</v>
      </c>
      <c r="D2246" s="9" t="b">
        <f t="shared" si="141"/>
        <v>0</v>
      </c>
      <c r="E2246" s="7">
        <f t="shared" si="142"/>
        <v>45707</v>
      </c>
      <c r="F2246" s="48"/>
    </row>
    <row r="2247" spans="2:6" x14ac:dyDescent="0.25">
      <c r="B2247" s="7">
        <f t="shared" si="143"/>
        <v>45708</v>
      </c>
      <c r="C2247" s="9" t="b">
        <f t="shared" si="140"/>
        <v>0</v>
      </c>
      <c r="D2247" s="9" t="b">
        <f t="shared" si="141"/>
        <v>0</v>
      </c>
      <c r="E2247" s="7">
        <f t="shared" si="142"/>
        <v>45708</v>
      </c>
      <c r="F2247" s="48"/>
    </row>
    <row r="2248" spans="2:6" x14ac:dyDescent="0.25">
      <c r="B2248" s="7">
        <f t="shared" si="143"/>
        <v>45709</v>
      </c>
      <c r="C2248" s="9" t="b">
        <f t="shared" si="140"/>
        <v>0</v>
      </c>
      <c r="D2248" s="9" t="b">
        <f t="shared" si="141"/>
        <v>0</v>
      </c>
      <c r="E2248" s="7">
        <f t="shared" si="142"/>
        <v>45709</v>
      </c>
      <c r="F2248" s="48"/>
    </row>
    <row r="2249" spans="2:6" x14ac:dyDescent="0.25">
      <c r="B2249" s="7">
        <f t="shared" si="143"/>
        <v>45710</v>
      </c>
      <c r="C2249" s="9" t="b">
        <f t="shared" si="140"/>
        <v>1</v>
      </c>
      <c r="D2249" s="9" t="b">
        <f t="shared" si="141"/>
        <v>0</v>
      </c>
      <c r="E2249" s="7" t="b">
        <f t="shared" si="142"/>
        <v>0</v>
      </c>
      <c r="F2249" s="48"/>
    </row>
    <row r="2250" spans="2:6" x14ac:dyDescent="0.25">
      <c r="B2250" s="7">
        <f t="shared" si="143"/>
        <v>45711</v>
      </c>
      <c r="C2250" s="9" t="b">
        <f t="shared" si="140"/>
        <v>1</v>
      </c>
      <c r="D2250" s="9" t="b">
        <f t="shared" si="141"/>
        <v>0</v>
      </c>
      <c r="E2250" s="7" t="b">
        <f t="shared" si="142"/>
        <v>0</v>
      </c>
      <c r="F2250" s="48"/>
    </row>
    <row r="2251" spans="2:6" x14ac:dyDescent="0.25">
      <c r="B2251" s="7">
        <f t="shared" si="143"/>
        <v>45712</v>
      </c>
      <c r="C2251" s="9" t="b">
        <f t="shared" si="140"/>
        <v>0</v>
      </c>
      <c r="D2251" s="9" t="b">
        <f t="shared" si="141"/>
        <v>0</v>
      </c>
      <c r="E2251" s="7">
        <f t="shared" si="142"/>
        <v>45712</v>
      </c>
      <c r="F2251" s="48"/>
    </row>
    <row r="2252" spans="2:6" x14ac:dyDescent="0.25">
      <c r="B2252" s="7">
        <f t="shared" si="143"/>
        <v>45713</v>
      </c>
      <c r="C2252" s="9" t="b">
        <f t="shared" si="140"/>
        <v>0</v>
      </c>
      <c r="D2252" s="9" t="b">
        <f t="shared" si="141"/>
        <v>0</v>
      </c>
      <c r="E2252" s="7">
        <f t="shared" si="142"/>
        <v>45713</v>
      </c>
      <c r="F2252" s="48"/>
    </row>
    <row r="2253" spans="2:6" x14ac:dyDescent="0.25">
      <c r="B2253" s="7">
        <f t="shared" si="143"/>
        <v>45714</v>
      </c>
      <c r="C2253" s="9" t="b">
        <f t="shared" si="140"/>
        <v>0</v>
      </c>
      <c r="D2253" s="9" t="b">
        <f t="shared" si="141"/>
        <v>0</v>
      </c>
      <c r="E2253" s="7">
        <f t="shared" si="142"/>
        <v>45714</v>
      </c>
      <c r="F2253" s="48"/>
    </row>
    <row r="2254" spans="2:6" x14ac:dyDescent="0.25">
      <c r="B2254" s="7">
        <f t="shared" si="143"/>
        <v>45715</v>
      </c>
      <c r="C2254" s="9" t="b">
        <f t="shared" si="140"/>
        <v>0</v>
      </c>
      <c r="D2254" s="9" t="b">
        <f t="shared" si="141"/>
        <v>0</v>
      </c>
      <c r="E2254" s="7">
        <f t="shared" si="142"/>
        <v>45715</v>
      </c>
      <c r="F2254" s="48"/>
    </row>
    <row r="2255" spans="2:6" x14ac:dyDescent="0.25">
      <c r="B2255" s="7">
        <f t="shared" si="143"/>
        <v>45716</v>
      </c>
      <c r="C2255" s="9" t="b">
        <f t="shared" si="140"/>
        <v>0</v>
      </c>
      <c r="D2255" s="9" t="b">
        <f t="shared" si="141"/>
        <v>0</v>
      </c>
      <c r="E2255" s="7">
        <f t="shared" si="142"/>
        <v>45716</v>
      </c>
      <c r="F2255" s="48"/>
    </row>
    <row r="2256" spans="2:6" x14ac:dyDescent="0.25">
      <c r="B2256" s="7">
        <f t="shared" si="143"/>
        <v>45717</v>
      </c>
      <c r="C2256" s="9" t="b">
        <f t="shared" si="140"/>
        <v>1</v>
      </c>
      <c r="D2256" s="9" t="b">
        <f t="shared" si="141"/>
        <v>0</v>
      </c>
      <c r="E2256" s="7" t="b">
        <f t="shared" si="142"/>
        <v>0</v>
      </c>
      <c r="F2256" s="48"/>
    </row>
    <row r="2257" spans="2:6" x14ac:dyDescent="0.25">
      <c r="B2257" s="7">
        <f t="shared" si="143"/>
        <v>45718</v>
      </c>
      <c r="C2257" s="9" t="b">
        <f t="shared" si="140"/>
        <v>1</v>
      </c>
      <c r="D2257" s="9" t="b">
        <f t="shared" si="141"/>
        <v>0</v>
      </c>
      <c r="E2257" s="7" t="b">
        <f t="shared" si="142"/>
        <v>0</v>
      </c>
      <c r="F2257" s="48"/>
    </row>
    <row r="2258" spans="2:6" x14ac:dyDescent="0.25">
      <c r="B2258" s="7">
        <f t="shared" si="143"/>
        <v>45719</v>
      </c>
      <c r="C2258" s="9" t="b">
        <f t="shared" si="140"/>
        <v>0</v>
      </c>
      <c r="D2258" s="9" t="b">
        <f t="shared" si="141"/>
        <v>0</v>
      </c>
      <c r="E2258" s="7">
        <f t="shared" si="142"/>
        <v>45719</v>
      </c>
      <c r="F2258" s="48"/>
    </row>
    <row r="2259" spans="2:6" x14ac:dyDescent="0.25">
      <c r="B2259" s="7">
        <f t="shared" si="143"/>
        <v>45720</v>
      </c>
      <c r="C2259" s="9" t="b">
        <f t="shared" si="140"/>
        <v>0</v>
      </c>
      <c r="D2259" s="9" t="b">
        <f t="shared" si="141"/>
        <v>0</v>
      </c>
      <c r="E2259" s="7">
        <f t="shared" si="142"/>
        <v>45720</v>
      </c>
      <c r="F2259" s="48"/>
    </row>
    <row r="2260" spans="2:6" x14ac:dyDescent="0.25">
      <c r="B2260" s="7">
        <f t="shared" si="143"/>
        <v>45721</v>
      </c>
      <c r="C2260" s="9" t="b">
        <f t="shared" si="140"/>
        <v>0</v>
      </c>
      <c r="D2260" s="9" t="b">
        <f t="shared" si="141"/>
        <v>0</v>
      </c>
      <c r="E2260" s="7">
        <f t="shared" si="142"/>
        <v>45721</v>
      </c>
      <c r="F2260" s="48"/>
    </row>
    <row r="2261" spans="2:6" x14ac:dyDescent="0.25">
      <c r="B2261" s="7">
        <f t="shared" si="143"/>
        <v>45722</v>
      </c>
      <c r="C2261" s="9" t="b">
        <f t="shared" si="140"/>
        <v>0</v>
      </c>
      <c r="D2261" s="9" t="b">
        <f t="shared" si="141"/>
        <v>0</v>
      </c>
      <c r="E2261" s="7">
        <f t="shared" si="142"/>
        <v>45722</v>
      </c>
      <c r="F2261" s="48"/>
    </row>
    <row r="2262" spans="2:6" x14ac:dyDescent="0.25">
      <c r="B2262" s="7">
        <f t="shared" si="143"/>
        <v>45723</v>
      </c>
      <c r="C2262" s="9" t="b">
        <f t="shared" si="140"/>
        <v>0</v>
      </c>
      <c r="D2262" s="9" t="b">
        <f t="shared" si="141"/>
        <v>0</v>
      </c>
      <c r="E2262" s="7">
        <f t="shared" si="142"/>
        <v>45723</v>
      </c>
      <c r="F2262" s="48"/>
    </row>
    <row r="2263" spans="2:6" x14ac:dyDescent="0.25">
      <c r="B2263" s="7">
        <f t="shared" si="143"/>
        <v>45724</v>
      </c>
      <c r="C2263" s="9" t="b">
        <f t="shared" si="140"/>
        <v>1</v>
      </c>
      <c r="D2263" s="9" t="b">
        <f t="shared" si="141"/>
        <v>0</v>
      </c>
      <c r="E2263" s="7" t="b">
        <f t="shared" si="142"/>
        <v>0</v>
      </c>
      <c r="F2263" s="48"/>
    </row>
    <row r="2264" spans="2:6" x14ac:dyDescent="0.25">
      <c r="B2264" s="7">
        <f t="shared" si="143"/>
        <v>45725</v>
      </c>
      <c r="C2264" s="9" t="b">
        <f t="shared" si="140"/>
        <v>1</v>
      </c>
      <c r="D2264" s="9" t="b">
        <f t="shared" si="141"/>
        <v>0</v>
      </c>
      <c r="E2264" s="7" t="b">
        <f t="shared" si="142"/>
        <v>0</v>
      </c>
      <c r="F2264" s="48"/>
    </row>
    <row r="2265" spans="2:6" x14ac:dyDescent="0.25">
      <c r="B2265" s="7">
        <f t="shared" si="143"/>
        <v>45726</v>
      </c>
      <c r="C2265" s="9" t="b">
        <f t="shared" si="140"/>
        <v>0</v>
      </c>
      <c r="D2265" s="9" t="b">
        <f t="shared" si="141"/>
        <v>0</v>
      </c>
      <c r="E2265" s="7">
        <f t="shared" si="142"/>
        <v>45726</v>
      </c>
      <c r="F2265" s="48"/>
    </row>
    <row r="2266" spans="2:6" x14ac:dyDescent="0.25">
      <c r="B2266" s="7">
        <f t="shared" si="143"/>
        <v>45727</v>
      </c>
      <c r="C2266" s="9" t="b">
        <f t="shared" si="140"/>
        <v>0</v>
      </c>
      <c r="D2266" s="9" t="b">
        <f t="shared" si="141"/>
        <v>0</v>
      </c>
      <c r="E2266" s="7">
        <f t="shared" si="142"/>
        <v>45727</v>
      </c>
      <c r="F2266" s="48"/>
    </row>
    <row r="2267" spans="2:6" x14ac:dyDescent="0.25">
      <c r="B2267" s="7">
        <f t="shared" si="143"/>
        <v>45728</v>
      </c>
      <c r="C2267" s="9" t="b">
        <f t="shared" si="140"/>
        <v>0</v>
      </c>
      <c r="D2267" s="9" t="b">
        <f t="shared" si="141"/>
        <v>0</v>
      </c>
      <c r="E2267" s="7">
        <f t="shared" si="142"/>
        <v>45728</v>
      </c>
      <c r="F2267" s="48"/>
    </row>
    <row r="2268" spans="2:6" x14ac:dyDescent="0.25">
      <c r="B2268" s="7">
        <f t="shared" si="143"/>
        <v>45729</v>
      </c>
      <c r="C2268" s="9" t="b">
        <f t="shared" si="140"/>
        <v>0</v>
      </c>
      <c r="D2268" s="9" t="b">
        <f t="shared" si="141"/>
        <v>0</v>
      </c>
      <c r="E2268" s="7">
        <f t="shared" si="142"/>
        <v>45729</v>
      </c>
      <c r="F2268" s="48"/>
    </row>
    <row r="2269" spans="2:6" x14ac:dyDescent="0.25">
      <c r="B2269" s="7">
        <f t="shared" si="143"/>
        <v>45730</v>
      </c>
      <c r="C2269" s="9" t="b">
        <f t="shared" si="140"/>
        <v>0</v>
      </c>
      <c r="D2269" s="9" t="b">
        <f t="shared" si="141"/>
        <v>0</v>
      </c>
      <c r="E2269" s="7">
        <f t="shared" si="142"/>
        <v>45730</v>
      </c>
      <c r="F2269" s="48"/>
    </row>
    <row r="2270" spans="2:6" x14ac:dyDescent="0.25">
      <c r="B2270" s="7">
        <f t="shared" si="143"/>
        <v>45731</v>
      </c>
      <c r="C2270" s="9" t="b">
        <f t="shared" si="140"/>
        <v>1</v>
      </c>
      <c r="D2270" s="9" t="b">
        <f t="shared" si="141"/>
        <v>0</v>
      </c>
      <c r="E2270" s="7" t="b">
        <f t="shared" si="142"/>
        <v>0</v>
      </c>
      <c r="F2270" s="48"/>
    </row>
    <row r="2271" spans="2:6" x14ac:dyDescent="0.25">
      <c r="B2271" s="7">
        <f t="shared" si="143"/>
        <v>45732</v>
      </c>
      <c r="C2271" s="9" t="b">
        <f t="shared" si="140"/>
        <v>1</v>
      </c>
      <c r="D2271" s="9" t="b">
        <f t="shared" si="141"/>
        <v>0</v>
      </c>
      <c r="E2271" s="7" t="b">
        <f t="shared" si="142"/>
        <v>0</v>
      </c>
      <c r="F2271" s="48"/>
    </row>
    <row r="2272" spans="2:6" x14ac:dyDescent="0.25">
      <c r="B2272" s="7">
        <f t="shared" si="143"/>
        <v>45733</v>
      </c>
      <c r="C2272" s="9" t="b">
        <f t="shared" si="140"/>
        <v>0</v>
      </c>
      <c r="D2272" s="9" t="b">
        <f t="shared" si="141"/>
        <v>0</v>
      </c>
      <c r="E2272" s="7">
        <f t="shared" si="142"/>
        <v>45733</v>
      </c>
      <c r="F2272" s="48"/>
    </row>
    <row r="2273" spans="2:6" x14ac:dyDescent="0.25">
      <c r="B2273" s="7">
        <f t="shared" si="143"/>
        <v>45734</v>
      </c>
      <c r="C2273" s="9" t="b">
        <f t="shared" si="140"/>
        <v>0</v>
      </c>
      <c r="D2273" s="9" t="b">
        <f t="shared" si="141"/>
        <v>0</v>
      </c>
      <c r="E2273" s="7">
        <f t="shared" si="142"/>
        <v>45734</v>
      </c>
      <c r="F2273" s="48"/>
    </row>
    <row r="2274" spans="2:6" x14ac:dyDescent="0.25">
      <c r="B2274" s="7">
        <f t="shared" si="143"/>
        <v>45735</v>
      </c>
      <c r="C2274" s="9" t="b">
        <f t="shared" si="140"/>
        <v>0</v>
      </c>
      <c r="D2274" s="9" t="b">
        <f t="shared" si="141"/>
        <v>0</v>
      </c>
      <c r="E2274" s="7">
        <f t="shared" si="142"/>
        <v>45735</v>
      </c>
      <c r="F2274" s="48"/>
    </row>
    <row r="2275" spans="2:6" x14ac:dyDescent="0.25">
      <c r="B2275" s="7">
        <f t="shared" si="143"/>
        <v>45736</v>
      </c>
      <c r="C2275" s="9" t="b">
        <f t="shared" si="140"/>
        <v>0</v>
      </c>
      <c r="D2275" s="9" t="b">
        <f t="shared" si="141"/>
        <v>0</v>
      </c>
      <c r="E2275" s="7">
        <f t="shared" si="142"/>
        <v>45736</v>
      </c>
      <c r="F2275" s="48"/>
    </row>
    <row r="2276" spans="2:6" x14ac:dyDescent="0.25">
      <c r="B2276" s="7">
        <f t="shared" si="143"/>
        <v>45737</v>
      </c>
      <c r="C2276" s="9" t="b">
        <f t="shared" si="140"/>
        <v>0</v>
      </c>
      <c r="D2276" s="9" t="b">
        <f t="shared" si="141"/>
        <v>0</v>
      </c>
      <c r="E2276" s="7">
        <f t="shared" si="142"/>
        <v>45737</v>
      </c>
      <c r="F2276" s="48"/>
    </row>
    <row r="2277" spans="2:6" x14ac:dyDescent="0.25">
      <c r="B2277" s="7">
        <f t="shared" si="143"/>
        <v>45738</v>
      </c>
      <c r="C2277" s="9" t="b">
        <f t="shared" si="140"/>
        <v>1</v>
      </c>
      <c r="D2277" s="9" t="b">
        <f t="shared" si="141"/>
        <v>0</v>
      </c>
      <c r="E2277" s="7" t="b">
        <f t="shared" si="142"/>
        <v>0</v>
      </c>
      <c r="F2277" s="48"/>
    </row>
    <row r="2278" spans="2:6" x14ac:dyDescent="0.25">
      <c r="B2278" s="7">
        <f t="shared" si="143"/>
        <v>45739</v>
      </c>
      <c r="C2278" s="9" t="b">
        <f t="shared" si="140"/>
        <v>1</v>
      </c>
      <c r="D2278" s="9" t="b">
        <f t="shared" si="141"/>
        <v>0</v>
      </c>
      <c r="E2278" s="7" t="b">
        <f t="shared" si="142"/>
        <v>0</v>
      </c>
      <c r="F2278" s="48"/>
    </row>
    <row r="2279" spans="2:6" x14ac:dyDescent="0.25">
      <c r="B2279" s="7">
        <f t="shared" si="143"/>
        <v>45740</v>
      </c>
      <c r="C2279" s="9" t="b">
        <f t="shared" si="140"/>
        <v>0</v>
      </c>
      <c r="D2279" s="9" t="b">
        <f t="shared" si="141"/>
        <v>0</v>
      </c>
      <c r="E2279" s="7">
        <f t="shared" si="142"/>
        <v>45740</v>
      </c>
      <c r="F2279" s="48"/>
    </row>
    <row r="2280" spans="2:6" x14ac:dyDescent="0.25">
      <c r="B2280" s="7">
        <f t="shared" si="143"/>
        <v>45741</v>
      </c>
      <c r="C2280" s="9" t="b">
        <f t="shared" si="140"/>
        <v>0</v>
      </c>
      <c r="D2280" s="9" t="b">
        <f t="shared" si="141"/>
        <v>0</v>
      </c>
      <c r="E2280" s="7">
        <f t="shared" si="142"/>
        <v>45741</v>
      </c>
      <c r="F2280" s="48"/>
    </row>
    <row r="2281" spans="2:6" x14ac:dyDescent="0.25">
      <c r="B2281" s="7">
        <f t="shared" si="143"/>
        <v>45742</v>
      </c>
      <c r="C2281" s="9" t="b">
        <f t="shared" si="140"/>
        <v>0</v>
      </c>
      <c r="D2281" s="9" t="b">
        <f t="shared" si="141"/>
        <v>0</v>
      </c>
      <c r="E2281" s="7">
        <f t="shared" si="142"/>
        <v>45742</v>
      </c>
      <c r="F2281" s="48"/>
    </row>
    <row r="2282" spans="2:6" x14ac:dyDescent="0.25">
      <c r="B2282" s="7">
        <f t="shared" si="143"/>
        <v>45743</v>
      </c>
      <c r="C2282" s="9" t="b">
        <f t="shared" si="140"/>
        <v>0</v>
      </c>
      <c r="D2282" s="9" t="b">
        <f t="shared" si="141"/>
        <v>0</v>
      </c>
      <c r="E2282" s="7">
        <f t="shared" si="142"/>
        <v>45743</v>
      </c>
      <c r="F2282" s="48"/>
    </row>
    <row r="2283" spans="2:6" x14ac:dyDescent="0.25">
      <c r="B2283" s="7">
        <f t="shared" si="143"/>
        <v>45744</v>
      </c>
      <c r="C2283" s="9" t="b">
        <f t="shared" si="140"/>
        <v>0</v>
      </c>
      <c r="D2283" s="9" t="b">
        <f t="shared" si="141"/>
        <v>0</v>
      </c>
      <c r="E2283" s="7">
        <f t="shared" si="142"/>
        <v>45744</v>
      </c>
      <c r="F2283" s="48"/>
    </row>
    <row r="2284" spans="2:6" x14ac:dyDescent="0.25">
      <c r="B2284" s="7">
        <f t="shared" si="143"/>
        <v>45745</v>
      </c>
      <c r="C2284" s="9" t="b">
        <f t="shared" si="140"/>
        <v>1</v>
      </c>
      <c r="D2284" s="9" t="b">
        <f t="shared" si="141"/>
        <v>0</v>
      </c>
      <c r="E2284" s="7" t="b">
        <f t="shared" si="142"/>
        <v>0</v>
      </c>
      <c r="F2284" s="48"/>
    </row>
    <row r="2285" spans="2:6" x14ac:dyDescent="0.25">
      <c r="B2285" s="7">
        <f t="shared" si="143"/>
        <v>45746</v>
      </c>
      <c r="C2285" s="9" t="b">
        <f t="shared" si="140"/>
        <v>1</v>
      </c>
      <c r="D2285" s="9" t="b">
        <f t="shared" si="141"/>
        <v>0</v>
      </c>
      <c r="E2285" s="7" t="b">
        <f t="shared" si="142"/>
        <v>0</v>
      </c>
      <c r="F2285" s="48"/>
    </row>
    <row r="2286" spans="2:6" x14ac:dyDescent="0.25">
      <c r="B2286" s="7">
        <f t="shared" si="143"/>
        <v>45747</v>
      </c>
      <c r="C2286" s="9" t="b">
        <f t="shared" si="140"/>
        <v>0</v>
      </c>
      <c r="D2286" s="9" t="b">
        <f t="shared" si="141"/>
        <v>0</v>
      </c>
      <c r="E2286" s="7">
        <f t="shared" si="142"/>
        <v>45747</v>
      </c>
      <c r="F2286" s="48"/>
    </row>
    <row r="2287" spans="2:6" x14ac:dyDescent="0.25">
      <c r="B2287" s="7">
        <f t="shared" si="143"/>
        <v>45748</v>
      </c>
      <c r="C2287" s="9" t="b">
        <f t="shared" si="140"/>
        <v>0</v>
      </c>
      <c r="D2287" s="9" t="b">
        <f t="shared" si="141"/>
        <v>0</v>
      </c>
      <c r="E2287" s="7">
        <f t="shared" si="142"/>
        <v>45748</v>
      </c>
      <c r="F2287" s="48"/>
    </row>
    <row r="2288" spans="2:6" x14ac:dyDescent="0.25">
      <c r="B2288" s="7">
        <f t="shared" si="143"/>
        <v>45749</v>
      </c>
      <c r="C2288" s="9" t="b">
        <f t="shared" si="140"/>
        <v>0</v>
      </c>
      <c r="D2288" s="9" t="b">
        <f t="shared" si="141"/>
        <v>0</v>
      </c>
      <c r="E2288" s="7">
        <f t="shared" si="142"/>
        <v>45749</v>
      </c>
      <c r="F2288" s="48"/>
    </row>
    <row r="2289" spans="2:6" x14ac:dyDescent="0.25">
      <c r="B2289" s="7">
        <f t="shared" si="143"/>
        <v>45750</v>
      </c>
      <c r="C2289" s="9" t="b">
        <f t="shared" si="140"/>
        <v>0</v>
      </c>
      <c r="D2289" s="9" t="b">
        <f t="shared" si="141"/>
        <v>0</v>
      </c>
      <c r="E2289" s="7">
        <f t="shared" si="142"/>
        <v>45750</v>
      </c>
      <c r="F2289" s="48"/>
    </row>
    <row r="2290" spans="2:6" x14ac:dyDescent="0.25">
      <c r="B2290" s="7">
        <f t="shared" si="143"/>
        <v>45751</v>
      </c>
      <c r="C2290" s="9" t="b">
        <f t="shared" si="140"/>
        <v>0</v>
      </c>
      <c r="D2290" s="9" t="b">
        <f t="shared" si="141"/>
        <v>0</v>
      </c>
      <c r="E2290" s="7">
        <f t="shared" si="142"/>
        <v>45751</v>
      </c>
      <c r="F2290" s="48"/>
    </row>
    <row r="2291" spans="2:6" x14ac:dyDescent="0.25">
      <c r="B2291" s="7">
        <f t="shared" si="143"/>
        <v>45752</v>
      </c>
      <c r="C2291" s="9" t="b">
        <f t="shared" si="140"/>
        <v>1</v>
      </c>
      <c r="D2291" s="9" t="b">
        <f t="shared" si="141"/>
        <v>0</v>
      </c>
      <c r="E2291" s="7" t="b">
        <f t="shared" si="142"/>
        <v>0</v>
      </c>
      <c r="F2291" s="48"/>
    </row>
    <row r="2292" spans="2:6" x14ac:dyDescent="0.25">
      <c r="B2292" s="7">
        <f t="shared" si="143"/>
        <v>45753</v>
      </c>
      <c r="C2292" s="9" t="b">
        <f t="shared" si="140"/>
        <v>1</v>
      </c>
      <c r="D2292" s="9" t="b">
        <f t="shared" si="141"/>
        <v>0</v>
      </c>
      <c r="E2292" s="7" t="b">
        <f t="shared" si="142"/>
        <v>0</v>
      </c>
      <c r="F2292" s="48"/>
    </row>
    <row r="2293" spans="2:6" x14ac:dyDescent="0.25">
      <c r="B2293" s="7">
        <f t="shared" si="143"/>
        <v>45754</v>
      </c>
      <c r="C2293" s="9" t="b">
        <f t="shared" si="140"/>
        <v>0</v>
      </c>
      <c r="D2293" s="9" t="b">
        <f t="shared" si="141"/>
        <v>0</v>
      </c>
      <c r="E2293" s="7">
        <f t="shared" si="142"/>
        <v>45754</v>
      </c>
      <c r="F2293" s="48"/>
    </row>
    <row r="2294" spans="2:6" x14ac:dyDescent="0.25">
      <c r="B2294" s="7">
        <f t="shared" si="143"/>
        <v>45755</v>
      </c>
      <c r="C2294" s="9" t="b">
        <f t="shared" si="140"/>
        <v>0</v>
      </c>
      <c r="D2294" s="9" t="b">
        <f t="shared" si="141"/>
        <v>0</v>
      </c>
      <c r="E2294" s="7">
        <f t="shared" si="142"/>
        <v>45755</v>
      </c>
      <c r="F2294" s="48"/>
    </row>
    <row r="2295" spans="2:6" x14ac:dyDescent="0.25">
      <c r="B2295" s="7">
        <f t="shared" si="143"/>
        <v>45756</v>
      </c>
      <c r="C2295" s="9" t="b">
        <f t="shared" si="140"/>
        <v>0</v>
      </c>
      <c r="D2295" s="9" t="b">
        <f t="shared" si="141"/>
        <v>0</v>
      </c>
      <c r="E2295" s="7">
        <f t="shared" si="142"/>
        <v>45756</v>
      </c>
      <c r="F2295" s="48"/>
    </row>
    <row r="2296" spans="2:6" x14ac:dyDescent="0.25">
      <c r="B2296" s="7">
        <f t="shared" si="143"/>
        <v>45757</v>
      </c>
      <c r="C2296" s="9" t="b">
        <f t="shared" si="140"/>
        <v>0</v>
      </c>
      <c r="D2296" s="9" t="b">
        <f t="shared" si="141"/>
        <v>0</v>
      </c>
      <c r="E2296" s="7">
        <f t="shared" si="142"/>
        <v>45757</v>
      </c>
      <c r="F2296" s="48"/>
    </row>
    <row r="2297" spans="2:6" x14ac:dyDescent="0.25">
      <c r="B2297" s="7">
        <f t="shared" si="143"/>
        <v>45758</v>
      </c>
      <c r="C2297" s="9" t="b">
        <f t="shared" si="140"/>
        <v>0</v>
      </c>
      <c r="D2297" s="9" t="b">
        <f t="shared" si="141"/>
        <v>0</v>
      </c>
      <c r="E2297" s="7">
        <f t="shared" si="142"/>
        <v>45758</v>
      </c>
      <c r="F2297" s="48"/>
    </row>
    <row r="2298" spans="2:6" x14ac:dyDescent="0.25">
      <c r="B2298" s="7">
        <f t="shared" si="143"/>
        <v>45759</v>
      </c>
      <c r="C2298" s="9" t="b">
        <f t="shared" si="140"/>
        <v>1</v>
      </c>
      <c r="D2298" s="9" t="b">
        <f t="shared" si="141"/>
        <v>0</v>
      </c>
      <c r="E2298" s="7" t="b">
        <f t="shared" si="142"/>
        <v>0</v>
      </c>
      <c r="F2298" s="48"/>
    </row>
    <row r="2299" spans="2:6" x14ac:dyDescent="0.25">
      <c r="B2299" s="7">
        <f t="shared" si="143"/>
        <v>45760</v>
      </c>
      <c r="C2299" s="9" t="b">
        <f t="shared" si="140"/>
        <v>1</v>
      </c>
      <c r="D2299" s="9" t="b">
        <f t="shared" si="141"/>
        <v>0</v>
      </c>
      <c r="E2299" s="7" t="b">
        <f t="shared" si="142"/>
        <v>0</v>
      </c>
      <c r="F2299" s="48"/>
    </row>
    <row r="2300" spans="2:6" x14ac:dyDescent="0.25">
      <c r="B2300" s="7">
        <f t="shared" si="143"/>
        <v>45761</v>
      </c>
      <c r="C2300" s="9" t="b">
        <f t="shared" si="140"/>
        <v>0</v>
      </c>
      <c r="D2300" s="9" t="b">
        <f t="shared" si="141"/>
        <v>0</v>
      </c>
      <c r="E2300" s="7">
        <f t="shared" si="142"/>
        <v>45761</v>
      </c>
      <c r="F2300" s="48"/>
    </row>
    <row r="2301" spans="2:6" x14ac:dyDescent="0.25">
      <c r="B2301" s="7">
        <f t="shared" si="143"/>
        <v>45762</v>
      </c>
      <c r="C2301" s="9" t="b">
        <f t="shared" si="140"/>
        <v>0</v>
      </c>
      <c r="D2301" s="9" t="b">
        <f t="shared" si="141"/>
        <v>0</v>
      </c>
      <c r="E2301" s="7">
        <f t="shared" si="142"/>
        <v>45762</v>
      </c>
      <c r="F2301" s="48"/>
    </row>
    <row r="2302" spans="2:6" x14ac:dyDescent="0.25">
      <c r="B2302" s="7">
        <f t="shared" si="143"/>
        <v>45763</v>
      </c>
      <c r="C2302" s="9" t="b">
        <f t="shared" si="140"/>
        <v>0</v>
      </c>
      <c r="D2302" s="9" t="b">
        <f t="shared" si="141"/>
        <v>0</v>
      </c>
      <c r="E2302" s="7">
        <f t="shared" si="142"/>
        <v>45763</v>
      </c>
      <c r="F2302" s="48"/>
    </row>
    <row r="2303" spans="2:6" x14ac:dyDescent="0.25">
      <c r="B2303" s="7">
        <f t="shared" si="143"/>
        <v>45764</v>
      </c>
      <c r="C2303" s="9" t="b">
        <f t="shared" si="140"/>
        <v>0</v>
      </c>
      <c r="D2303" s="9" t="b">
        <f t="shared" si="141"/>
        <v>0</v>
      </c>
      <c r="E2303" s="7">
        <f t="shared" si="142"/>
        <v>45764</v>
      </c>
      <c r="F2303" s="48"/>
    </row>
    <row r="2304" spans="2:6" x14ac:dyDescent="0.25">
      <c r="B2304" s="7">
        <f t="shared" si="143"/>
        <v>45765</v>
      </c>
      <c r="C2304" s="9" t="b">
        <f t="shared" si="140"/>
        <v>0</v>
      </c>
      <c r="D2304" s="9" t="b">
        <f t="shared" si="141"/>
        <v>1</v>
      </c>
      <c r="E2304" s="7" t="b">
        <f t="shared" si="142"/>
        <v>0</v>
      </c>
      <c r="F2304" s="48"/>
    </row>
    <row r="2305" spans="2:6" x14ac:dyDescent="0.25">
      <c r="B2305" s="7">
        <f t="shared" si="143"/>
        <v>45766</v>
      </c>
      <c r="C2305" s="9" t="b">
        <f t="shared" si="140"/>
        <v>1</v>
      </c>
      <c r="D2305" s="9" t="b">
        <f t="shared" si="141"/>
        <v>0</v>
      </c>
      <c r="E2305" s="7" t="b">
        <f t="shared" si="142"/>
        <v>0</v>
      </c>
      <c r="F2305" s="48"/>
    </row>
    <row r="2306" spans="2:6" x14ac:dyDescent="0.25">
      <c r="B2306" s="7">
        <f t="shared" si="143"/>
        <v>45767</v>
      </c>
      <c r="C2306" s="9" t="b">
        <f t="shared" si="140"/>
        <v>1</v>
      </c>
      <c r="D2306" s="9" t="b">
        <f t="shared" si="141"/>
        <v>0</v>
      </c>
      <c r="E2306" s="7" t="b">
        <f t="shared" si="142"/>
        <v>0</v>
      </c>
      <c r="F2306" s="48"/>
    </row>
    <row r="2307" spans="2:6" x14ac:dyDescent="0.25">
      <c r="B2307" s="7">
        <f t="shared" si="143"/>
        <v>45768</v>
      </c>
      <c r="C2307" s="9" t="b">
        <f t="shared" si="140"/>
        <v>0</v>
      </c>
      <c r="D2307" s="9" t="b">
        <f t="shared" si="141"/>
        <v>1</v>
      </c>
      <c r="E2307" s="7" t="b">
        <f t="shared" si="142"/>
        <v>0</v>
      </c>
      <c r="F2307" s="48"/>
    </row>
    <row r="2308" spans="2:6" x14ac:dyDescent="0.25">
      <c r="B2308" s="7">
        <f t="shared" si="143"/>
        <v>45769</v>
      </c>
      <c r="C2308" s="9" t="b">
        <f t="shared" si="140"/>
        <v>0</v>
      </c>
      <c r="D2308" s="9" t="b">
        <f t="shared" si="141"/>
        <v>0</v>
      </c>
      <c r="E2308" s="7">
        <f t="shared" si="142"/>
        <v>45769</v>
      </c>
      <c r="F2308" s="48"/>
    </row>
    <row r="2309" spans="2:6" x14ac:dyDescent="0.25">
      <c r="B2309" s="7">
        <f t="shared" si="143"/>
        <v>45770</v>
      </c>
      <c r="C2309" s="9" t="b">
        <f t="shared" ref="C2309:C2372" si="144">IF(WEEKDAY(B2309,2)&gt;5,TRUE,FALSE)</f>
        <v>0</v>
      </c>
      <c r="D2309" s="9" t="b">
        <f t="shared" ref="D2309:D2372" si="145">IF(TYPE(VLOOKUP(B2309,Holiday_Dates,1,0))&lt;&gt;1,FALSE,TRUE)</f>
        <v>0</v>
      </c>
      <c r="E2309" s="7">
        <f t="shared" ref="E2309:E2372" si="146">IF(OR(C2309,D2309),FALSE,B2309)</f>
        <v>45770</v>
      </c>
      <c r="F2309" s="48"/>
    </row>
    <row r="2310" spans="2:6" x14ac:dyDescent="0.25">
      <c r="B2310" s="7">
        <f t="shared" ref="B2310:B2373" si="147">B2309+1</f>
        <v>45771</v>
      </c>
      <c r="C2310" s="9" t="b">
        <f t="shared" si="144"/>
        <v>0</v>
      </c>
      <c r="D2310" s="9" t="b">
        <f t="shared" si="145"/>
        <v>0</v>
      </c>
      <c r="E2310" s="7">
        <f t="shared" si="146"/>
        <v>45771</v>
      </c>
      <c r="F2310" s="48"/>
    </row>
    <row r="2311" spans="2:6" x14ac:dyDescent="0.25">
      <c r="B2311" s="7">
        <f t="shared" si="147"/>
        <v>45772</v>
      </c>
      <c r="C2311" s="9" t="b">
        <f t="shared" si="144"/>
        <v>0</v>
      </c>
      <c r="D2311" s="9" t="b">
        <f t="shared" si="145"/>
        <v>0</v>
      </c>
      <c r="E2311" s="7">
        <f t="shared" si="146"/>
        <v>45772</v>
      </c>
      <c r="F2311" s="48"/>
    </row>
    <row r="2312" spans="2:6" x14ac:dyDescent="0.25">
      <c r="B2312" s="7">
        <f t="shared" si="147"/>
        <v>45773</v>
      </c>
      <c r="C2312" s="9" t="b">
        <f t="shared" si="144"/>
        <v>1</v>
      </c>
      <c r="D2312" s="9" t="b">
        <f t="shared" si="145"/>
        <v>0</v>
      </c>
      <c r="E2312" s="7" t="b">
        <f t="shared" si="146"/>
        <v>0</v>
      </c>
      <c r="F2312" s="48"/>
    </row>
    <row r="2313" spans="2:6" x14ac:dyDescent="0.25">
      <c r="B2313" s="7">
        <f t="shared" si="147"/>
        <v>45774</v>
      </c>
      <c r="C2313" s="9" t="b">
        <f t="shared" si="144"/>
        <v>1</v>
      </c>
      <c r="D2313" s="9" t="b">
        <f t="shared" si="145"/>
        <v>0</v>
      </c>
      <c r="E2313" s="7" t="b">
        <f t="shared" si="146"/>
        <v>0</v>
      </c>
      <c r="F2313" s="48"/>
    </row>
    <row r="2314" spans="2:6" x14ac:dyDescent="0.25">
      <c r="B2314" s="7">
        <f t="shared" si="147"/>
        <v>45775</v>
      </c>
      <c r="C2314" s="9" t="b">
        <f t="shared" si="144"/>
        <v>0</v>
      </c>
      <c r="D2314" s="9" t="b">
        <f t="shared" si="145"/>
        <v>0</v>
      </c>
      <c r="E2314" s="7">
        <f t="shared" si="146"/>
        <v>45775</v>
      </c>
      <c r="F2314" s="48"/>
    </row>
    <row r="2315" spans="2:6" x14ac:dyDescent="0.25">
      <c r="B2315" s="7">
        <f t="shared" si="147"/>
        <v>45776</v>
      </c>
      <c r="C2315" s="9" t="b">
        <f t="shared" si="144"/>
        <v>0</v>
      </c>
      <c r="D2315" s="9" t="b">
        <f t="shared" si="145"/>
        <v>0</v>
      </c>
      <c r="E2315" s="7">
        <f t="shared" si="146"/>
        <v>45776</v>
      </c>
      <c r="F2315" s="48"/>
    </row>
    <row r="2316" spans="2:6" x14ac:dyDescent="0.25">
      <c r="B2316" s="7">
        <f t="shared" si="147"/>
        <v>45777</v>
      </c>
      <c r="C2316" s="9" t="b">
        <f t="shared" si="144"/>
        <v>0</v>
      </c>
      <c r="D2316" s="9" t="b">
        <f t="shared" si="145"/>
        <v>0</v>
      </c>
      <c r="E2316" s="7">
        <f t="shared" si="146"/>
        <v>45777</v>
      </c>
      <c r="F2316" s="48"/>
    </row>
    <row r="2317" spans="2:6" x14ac:dyDescent="0.25">
      <c r="B2317" s="7">
        <f t="shared" si="147"/>
        <v>45778</v>
      </c>
      <c r="C2317" s="9" t="b">
        <f t="shared" si="144"/>
        <v>0</v>
      </c>
      <c r="D2317" s="9" t="b">
        <f t="shared" si="145"/>
        <v>1</v>
      </c>
      <c r="E2317" s="7" t="b">
        <f t="shared" si="146"/>
        <v>0</v>
      </c>
      <c r="F2317" s="48"/>
    </row>
    <row r="2318" spans="2:6" x14ac:dyDescent="0.25">
      <c r="B2318" s="7">
        <f t="shared" si="147"/>
        <v>45779</v>
      </c>
      <c r="C2318" s="9" t="b">
        <f t="shared" si="144"/>
        <v>0</v>
      </c>
      <c r="D2318" s="9" t="b">
        <f t="shared" si="145"/>
        <v>0</v>
      </c>
      <c r="E2318" s="7">
        <f t="shared" si="146"/>
        <v>45779</v>
      </c>
      <c r="F2318" s="48"/>
    </row>
    <row r="2319" spans="2:6" x14ac:dyDescent="0.25">
      <c r="B2319" s="7">
        <f t="shared" si="147"/>
        <v>45780</v>
      </c>
      <c r="C2319" s="9" t="b">
        <f t="shared" si="144"/>
        <v>1</v>
      </c>
      <c r="D2319" s="9" t="b">
        <f t="shared" si="145"/>
        <v>0</v>
      </c>
      <c r="E2319" s="7" t="b">
        <f t="shared" si="146"/>
        <v>0</v>
      </c>
      <c r="F2319" s="48"/>
    </row>
    <row r="2320" spans="2:6" x14ac:dyDescent="0.25">
      <c r="B2320" s="7">
        <f t="shared" si="147"/>
        <v>45781</v>
      </c>
      <c r="C2320" s="9" t="b">
        <f t="shared" si="144"/>
        <v>1</v>
      </c>
      <c r="D2320" s="9" t="b">
        <f t="shared" si="145"/>
        <v>0</v>
      </c>
      <c r="E2320" s="7" t="b">
        <f t="shared" si="146"/>
        <v>0</v>
      </c>
      <c r="F2320" s="48"/>
    </row>
    <row r="2321" spans="2:6" x14ac:dyDescent="0.25">
      <c r="B2321" s="7">
        <f t="shared" si="147"/>
        <v>45782</v>
      </c>
      <c r="C2321" s="9" t="b">
        <f t="shared" si="144"/>
        <v>0</v>
      </c>
      <c r="D2321" s="9" t="b">
        <f t="shared" si="145"/>
        <v>0</v>
      </c>
      <c r="E2321" s="7">
        <f t="shared" si="146"/>
        <v>45782</v>
      </c>
      <c r="F2321" s="48"/>
    </row>
    <row r="2322" spans="2:6" x14ac:dyDescent="0.25">
      <c r="B2322" s="7">
        <f t="shared" si="147"/>
        <v>45783</v>
      </c>
      <c r="C2322" s="9" t="b">
        <f t="shared" si="144"/>
        <v>0</v>
      </c>
      <c r="D2322" s="9" t="b">
        <f t="shared" si="145"/>
        <v>0</v>
      </c>
      <c r="E2322" s="7">
        <f t="shared" si="146"/>
        <v>45783</v>
      </c>
      <c r="F2322" s="48"/>
    </row>
    <row r="2323" spans="2:6" x14ac:dyDescent="0.25">
      <c r="B2323" s="7">
        <f t="shared" si="147"/>
        <v>45784</v>
      </c>
      <c r="C2323" s="9" t="b">
        <f t="shared" si="144"/>
        <v>0</v>
      </c>
      <c r="D2323" s="9" t="b">
        <f t="shared" si="145"/>
        <v>0</v>
      </c>
      <c r="E2323" s="7">
        <f t="shared" si="146"/>
        <v>45784</v>
      </c>
      <c r="F2323" s="48"/>
    </row>
    <row r="2324" spans="2:6" x14ac:dyDescent="0.25">
      <c r="B2324" s="7">
        <f t="shared" si="147"/>
        <v>45785</v>
      </c>
      <c r="C2324" s="9" t="b">
        <f t="shared" si="144"/>
        <v>0</v>
      </c>
      <c r="D2324" s="9" t="b">
        <f t="shared" si="145"/>
        <v>0</v>
      </c>
      <c r="E2324" s="7">
        <f t="shared" si="146"/>
        <v>45785</v>
      </c>
      <c r="F2324" s="48"/>
    </row>
    <row r="2325" spans="2:6" x14ac:dyDescent="0.25">
      <c r="B2325" s="7">
        <f t="shared" si="147"/>
        <v>45786</v>
      </c>
      <c r="C2325" s="9" t="b">
        <f t="shared" si="144"/>
        <v>0</v>
      </c>
      <c r="D2325" s="9" t="b">
        <f t="shared" si="145"/>
        <v>0</v>
      </c>
      <c r="E2325" s="7">
        <f t="shared" si="146"/>
        <v>45786</v>
      </c>
      <c r="F2325" s="48"/>
    </row>
    <row r="2326" spans="2:6" x14ac:dyDescent="0.25">
      <c r="B2326" s="7">
        <f t="shared" si="147"/>
        <v>45787</v>
      </c>
      <c r="C2326" s="9" t="b">
        <f t="shared" si="144"/>
        <v>1</v>
      </c>
      <c r="D2326" s="9" t="b">
        <f t="shared" si="145"/>
        <v>0</v>
      </c>
      <c r="E2326" s="7" t="b">
        <f t="shared" si="146"/>
        <v>0</v>
      </c>
      <c r="F2326" s="48"/>
    </row>
    <row r="2327" spans="2:6" x14ac:dyDescent="0.25">
      <c r="B2327" s="7">
        <f t="shared" si="147"/>
        <v>45788</v>
      </c>
      <c r="C2327" s="9" t="b">
        <f t="shared" si="144"/>
        <v>1</v>
      </c>
      <c r="D2327" s="9" t="b">
        <f t="shared" si="145"/>
        <v>0</v>
      </c>
      <c r="E2327" s="7" t="b">
        <f t="shared" si="146"/>
        <v>0</v>
      </c>
      <c r="F2327" s="48"/>
    </row>
    <row r="2328" spans="2:6" x14ac:dyDescent="0.25">
      <c r="B2328" s="7">
        <f t="shared" si="147"/>
        <v>45789</v>
      </c>
      <c r="C2328" s="9" t="b">
        <f t="shared" si="144"/>
        <v>0</v>
      </c>
      <c r="D2328" s="9" t="b">
        <f t="shared" si="145"/>
        <v>0</v>
      </c>
      <c r="E2328" s="7">
        <f t="shared" si="146"/>
        <v>45789</v>
      </c>
      <c r="F2328" s="48"/>
    </row>
    <row r="2329" spans="2:6" x14ac:dyDescent="0.25">
      <c r="B2329" s="7">
        <f t="shared" si="147"/>
        <v>45790</v>
      </c>
      <c r="C2329" s="9" t="b">
        <f t="shared" si="144"/>
        <v>0</v>
      </c>
      <c r="D2329" s="9" t="b">
        <f t="shared" si="145"/>
        <v>0</v>
      </c>
      <c r="E2329" s="7">
        <f t="shared" si="146"/>
        <v>45790</v>
      </c>
      <c r="F2329" s="48"/>
    </row>
    <row r="2330" spans="2:6" x14ac:dyDescent="0.25">
      <c r="B2330" s="7">
        <f t="shared" si="147"/>
        <v>45791</v>
      </c>
      <c r="C2330" s="9" t="b">
        <f t="shared" si="144"/>
        <v>0</v>
      </c>
      <c r="D2330" s="9" t="b">
        <f t="shared" si="145"/>
        <v>0</v>
      </c>
      <c r="E2330" s="7">
        <f t="shared" si="146"/>
        <v>45791</v>
      </c>
      <c r="F2330" s="48"/>
    </row>
    <row r="2331" spans="2:6" x14ac:dyDescent="0.25">
      <c r="B2331" s="7">
        <f t="shared" si="147"/>
        <v>45792</v>
      </c>
      <c r="C2331" s="9" t="b">
        <f t="shared" si="144"/>
        <v>0</v>
      </c>
      <c r="D2331" s="9" t="b">
        <f t="shared" si="145"/>
        <v>0</v>
      </c>
      <c r="E2331" s="7">
        <f t="shared" si="146"/>
        <v>45792</v>
      </c>
      <c r="F2331" s="48"/>
    </row>
    <row r="2332" spans="2:6" x14ac:dyDescent="0.25">
      <c r="B2332" s="7">
        <f t="shared" si="147"/>
        <v>45793</v>
      </c>
      <c r="C2332" s="9" t="b">
        <f t="shared" si="144"/>
        <v>0</v>
      </c>
      <c r="D2332" s="9" t="b">
        <f t="shared" si="145"/>
        <v>0</v>
      </c>
      <c r="E2332" s="7">
        <f t="shared" si="146"/>
        <v>45793</v>
      </c>
      <c r="F2332" s="48"/>
    </row>
    <row r="2333" spans="2:6" x14ac:dyDescent="0.25">
      <c r="B2333" s="7">
        <f t="shared" si="147"/>
        <v>45794</v>
      </c>
      <c r="C2333" s="9" t="b">
        <f t="shared" si="144"/>
        <v>1</v>
      </c>
      <c r="D2333" s="9" t="b">
        <f t="shared" si="145"/>
        <v>0</v>
      </c>
      <c r="E2333" s="7" t="b">
        <f t="shared" si="146"/>
        <v>0</v>
      </c>
      <c r="F2333" s="48"/>
    </row>
    <row r="2334" spans="2:6" x14ac:dyDescent="0.25">
      <c r="B2334" s="7">
        <f t="shared" si="147"/>
        <v>45795</v>
      </c>
      <c r="C2334" s="9" t="b">
        <f t="shared" si="144"/>
        <v>1</v>
      </c>
      <c r="D2334" s="9" t="b">
        <f t="shared" si="145"/>
        <v>0</v>
      </c>
      <c r="E2334" s="7" t="b">
        <f t="shared" si="146"/>
        <v>0</v>
      </c>
      <c r="F2334" s="48"/>
    </row>
    <row r="2335" spans="2:6" x14ac:dyDescent="0.25">
      <c r="B2335" s="7">
        <f t="shared" si="147"/>
        <v>45796</v>
      </c>
      <c r="C2335" s="9" t="b">
        <f t="shared" si="144"/>
        <v>0</v>
      </c>
      <c r="D2335" s="9" t="b">
        <f t="shared" si="145"/>
        <v>0</v>
      </c>
      <c r="E2335" s="7">
        <f t="shared" si="146"/>
        <v>45796</v>
      </c>
      <c r="F2335" s="48"/>
    </row>
    <row r="2336" spans="2:6" x14ac:dyDescent="0.25">
      <c r="B2336" s="7">
        <f t="shared" si="147"/>
        <v>45797</v>
      </c>
      <c r="C2336" s="9" t="b">
        <f t="shared" si="144"/>
        <v>0</v>
      </c>
      <c r="D2336" s="9" t="b">
        <f t="shared" si="145"/>
        <v>0</v>
      </c>
      <c r="E2336" s="7">
        <f t="shared" si="146"/>
        <v>45797</v>
      </c>
      <c r="F2336" s="48"/>
    </row>
    <row r="2337" spans="2:6" x14ac:dyDescent="0.25">
      <c r="B2337" s="7">
        <f t="shared" si="147"/>
        <v>45798</v>
      </c>
      <c r="C2337" s="9" t="b">
        <f t="shared" si="144"/>
        <v>0</v>
      </c>
      <c r="D2337" s="9" t="b">
        <f t="shared" si="145"/>
        <v>0</v>
      </c>
      <c r="E2337" s="7">
        <f t="shared" si="146"/>
        <v>45798</v>
      </c>
      <c r="F2337" s="48"/>
    </row>
    <row r="2338" spans="2:6" x14ac:dyDescent="0.25">
      <c r="B2338" s="7">
        <f t="shared" si="147"/>
        <v>45799</v>
      </c>
      <c r="C2338" s="9" t="b">
        <f t="shared" si="144"/>
        <v>0</v>
      </c>
      <c r="D2338" s="9" t="b">
        <f t="shared" si="145"/>
        <v>0</v>
      </c>
      <c r="E2338" s="7">
        <f t="shared" si="146"/>
        <v>45799</v>
      </c>
      <c r="F2338" s="48"/>
    </row>
    <row r="2339" spans="2:6" x14ac:dyDescent="0.25">
      <c r="B2339" s="7">
        <f t="shared" si="147"/>
        <v>45800</v>
      </c>
      <c r="C2339" s="9" t="b">
        <f t="shared" si="144"/>
        <v>0</v>
      </c>
      <c r="D2339" s="9" t="b">
        <f t="shared" si="145"/>
        <v>0</v>
      </c>
      <c r="E2339" s="7">
        <f t="shared" si="146"/>
        <v>45800</v>
      </c>
      <c r="F2339" s="48"/>
    </row>
    <row r="2340" spans="2:6" x14ac:dyDescent="0.25">
      <c r="B2340" s="7">
        <f t="shared" si="147"/>
        <v>45801</v>
      </c>
      <c r="C2340" s="9" t="b">
        <f t="shared" si="144"/>
        <v>1</v>
      </c>
      <c r="D2340" s="9" t="b">
        <f t="shared" si="145"/>
        <v>0</v>
      </c>
      <c r="E2340" s="7" t="b">
        <f t="shared" si="146"/>
        <v>0</v>
      </c>
      <c r="F2340" s="48"/>
    </row>
    <row r="2341" spans="2:6" x14ac:dyDescent="0.25">
      <c r="B2341" s="7">
        <f t="shared" si="147"/>
        <v>45802</v>
      </c>
      <c r="C2341" s="9" t="b">
        <f t="shared" si="144"/>
        <v>1</v>
      </c>
      <c r="D2341" s="9" t="b">
        <f t="shared" si="145"/>
        <v>0</v>
      </c>
      <c r="E2341" s="7" t="b">
        <f t="shared" si="146"/>
        <v>0</v>
      </c>
      <c r="F2341" s="48"/>
    </row>
    <row r="2342" spans="2:6" x14ac:dyDescent="0.25">
      <c r="B2342" s="7">
        <f t="shared" si="147"/>
        <v>45803</v>
      </c>
      <c r="C2342" s="9" t="b">
        <f t="shared" si="144"/>
        <v>0</v>
      </c>
      <c r="D2342" s="9" t="b">
        <f t="shared" si="145"/>
        <v>0</v>
      </c>
      <c r="E2342" s="7">
        <f t="shared" si="146"/>
        <v>45803</v>
      </c>
      <c r="F2342" s="48"/>
    </row>
    <row r="2343" spans="2:6" x14ac:dyDescent="0.25">
      <c r="B2343" s="7">
        <f t="shared" si="147"/>
        <v>45804</v>
      </c>
      <c r="C2343" s="9" t="b">
        <f t="shared" si="144"/>
        <v>0</v>
      </c>
      <c r="D2343" s="9" t="b">
        <f t="shared" si="145"/>
        <v>0</v>
      </c>
      <c r="E2343" s="7">
        <f t="shared" si="146"/>
        <v>45804</v>
      </c>
      <c r="F2343" s="48"/>
    </row>
    <row r="2344" spans="2:6" x14ac:dyDescent="0.25">
      <c r="B2344" s="7">
        <f t="shared" si="147"/>
        <v>45805</v>
      </c>
      <c r="C2344" s="9" t="b">
        <f t="shared" si="144"/>
        <v>0</v>
      </c>
      <c r="D2344" s="9" t="b">
        <f t="shared" si="145"/>
        <v>0</v>
      </c>
      <c r="E2344" s="7">
        <f t="shared" si="146"/>
        <v>45805</v>
      </c>
      <c r="F2344" s="48"/>
    </row>
    <row r="2345" spans="2:6" x14ac:dyDescent="0.25">
      <c r="B2345" s="7">
        <f t="shared" si="147"/>
        <v>45806</v>
      </c>
      <c r="C2345" s="9" t="b">
        <f t="shared" si="144"/>
        <v>0</v>
      </c>
      <c r="D2345" s="9" t="b">
        <f t="shared" si="145"/>
        <v>0</v>
      </c>
      <c r="E2345" s="7">
        <f t="shared" si="146"/>
        <v>45806</v>
      </c>
      <c r="F2345" s="48"/>
    </row>
    <row r="2346" spans="2:6" x14ac:dyDescent="0.25">
      <c r="B2346" s="7">
        <f t="shared" si="147"/>
        <v>45807</v>
      </c>
      <c r="C2346" s="9" t="b">
        <f t="shared" si="144"/>
        <v>0</v>
      </c>
      <c r="D2346" s="9" t="b">
        <f t="shared" si="145"/>
        <v>0</v>
      </c>
      <c r="E2346" s="7">
        <f t="shared" si="146"/>
        <v>45807</v>
      </c>
      <c r="F2346" s="48"/>
    </row>
    <row r="2347" spans="2:6" x14ac:dyDescent="0.25">
      <c r="B2347" s="7">
        <f t="shared" si="147"/>
        <v>45808</v>
      </c>
      <c r="C2347" s="9" t="b">
        <f t="shared" si="144"/>
        <v>1</v>
      </c>
      <c r="D2347" s="9" t="b">
        <f t="shared" si="145"/>
        <v>0</v>
      </c>
      <c r="E2347" s="7" t="b">
        <f t="shared" si="146"/>
        <v>0</v>
      </c>
      <c r="F2347" s="48"/>
    </row>
    <row r="2348" spans="2:6" x14ac:dyDescent="0.25">
      <c r="B2348" s="7">
        <f t="shared" si="147"/>
        <v>45809</v>
      </c>
      <c r="C2348" s="9" t="b">
        <f t="shared" si="144"/>
        <v>1</v>
      </c>
      <c r="D2348" s="9" t="b">
        <f t="shared" si="145"/>
        <v>0</v>
      </c>
      <c r="E2348" s="7" t="b">
        <f t="shared" si="146"/>
        <v>0</v>
      </c>
      <c r="F2348" s="48"/>
    </row>
    <row r="2349" spans="2:6" x14ac:dyDescent="0.25">
      <c r="B2349" s="7">
        <f t="shared" si="147"/>
        <v>45810</v>
      </c>
      <c r="C2349" s="9" t="b">
        <f t="shared" si="144"/>
        <v>0</v>
      </c>
      <c r="D2349" s="9" t="b">
        <f t="shared" si="145"/>
        <v>0</v>
      </c>
      <c r="E2349" s="7">
        <f t="shared" si="146"/>
        <v>45810</v>
      </c>
      <c r="F2349" s="48"/>
    </row>
    <row r="2350" spans="2:6" x14ac:dyDescent="0.25">
      <c r="B2350" s="7">
        <f t="shared" si="147"/>
        <v>45811</v>
      </c>
      <c r="C2350" s="9" t="b">
        <f t="shared" si="144"/>
        <v>0</v>
      </c>
      <c r="D2350" s="9" t="b">
        <f t="shared" si="145"/>
        <v>0</v>
      </c>
      <c r="E2350" s="7">
        <f t="shared" si="146"/>
        <v>45811</v>
      </c>
      <c r="F2350" s="48"/>
    </row>
    <row r="2351" spans="2:6" x14ac:dyDescent="0.25">
      <c r="B2351" s="7">
        <f t="shared" si="147"/>
        <v>45812</v>
      </c>
      <c r="C2351" s="9" t="b">
        <f t="shared" si="144"/>
        <v>0</v>
      </c>
      <c r="D2351" s="9" t="b">
        <f t="shared" si="145"/>
        <v>0</v>
      </c>
      <c r="E2351" s="7">
        <f t="shared" si="146"/>
        <v>45812</v>
      </c>
      <c r="F2351" s="48"/>
    </row>
    <row r="2352" spans="2:6" x14ac:dyDescent="0.25">
      <c r="B2352" s="7">
        <f t="shared" si="147"/>
        <v>45813</v>
      </c>
      <c r="C2352" s="9" t="b">
        <f t="shared" si="144"/>
        <v>0</v>
      </c>
      <c r="D2352" s="9" t="b">
        <f t="shared" si="145"/>
        <v>0</v>
      </c>
      <c r="E2352" s="7">
        <f t="shared" si="146"/>
        <v>45813</v>
      </c>
      <c r="F2352" s="48"/>
    </row>
    <row r="2353" spans="2:6" x14ac:dyDescent="0.25">
      <c r="B2353" s="7">
        <f t="shared" si="147"/>
        <v>45814</v>
      </c>
      <c r="C2353" s="9" t="b">
        <f t="shared" si="144"/>
        <v>0</v>
      </c>
      <c r="D2353" s="9" t="b">
        <f t="shared" si="145"/>
        <v>0</v>
      </c>
      <c r="E2353" s="7">
        <f t="shared" si="146"/>
        <v>45814</v>
      </c>
      <c r="F2353" s="48"/>
    </row>
    <row r="2354" spans="2:6" x14ac:dyDescent="0.25">
      <c r="B2354" s="7">
        <f t="shared" si="147"/>
        <v>45815</v>
      </c>
      <c r="C2354" s="9" t="b">
        <f t="shared" si="144"/>
        <v>1</v>
      </c>
      <c r="D2354" s="9" t="b">
        <f t="shared" si="145"/>
        <v>0</v>
      </c>
      <c r="E2354" s="7" t="b">
        <f t="shared" si="146"/>
        <v>0</v>
      </c>
      <c r="F2354" s="48"/>
    </row>
    <row r="2355" spans="2:6" x14ac:dyDescent="0.25">
      <c r="B2355" s="7">
        <f t="shared" si="147"/>
        <v>45816</v>
      </c>
      <c r="C2355" s="9" t="b">
        <f t="shared" si="144"/>
        <v>1</v>
      </c>
      <c r="D2355" s="9" t="b">
        <f t="shared" si="145"/>
        <v>0</v>
      </c>
      <c r="E2355" s="7" t="b">
        <f t="shared" si="146"/>
        <v>0</v>
      </c>
      <c r="F2355" s="48"/>
    </row>
    <row r="2356" spans="2:6" x14ac:dyDescent="0.25">
      <c r="B2356" s="7">
        <f t="shared" si="147"/>
        <v>45817</v>
      </c>
      <c r="C2356" s="9" t="b">
        <f t="shared" si="144"/>
        <v>0</v>
      </c>
      <c r="D2356" s="9" t="b">
        <f t="shared" si="145"/>
        <v>0</v>
      </c>
      <c r="E2356" s="7">
        <f t="shared" si="146"/>
        <v>45817</v>
      </c>
      <c r="F2356" s="48"/>
    </row>
    <row r="2357" spans="2:6" x14ac:dyDescent="0.25">
      <c r="B2357" s="7">
        <f t="shared" si="147"/>
        <v>45818</v>
      </c>
      <c r="C2357" s="9" t="b">
        <f t="shared" si="144"/>
        <v>0</v>
      </c>
      <c r="D2357" s="9" t="b">
        <f t="shared" si="145"/>
        <v>0</v>
      </c>
      <c r="E2357" s="7">
        <f t="shared" si="146"/>
        <v>45818</v>
      </c>
      <c r="F2357" s="48"/>
    </row>
    <row r="2358" spans="2:6" x14ac:dyDescent="0.25">
      <c r="B2358" s="7">
        <f t="shared" si="147"/>
        <v>45819</v>
      </c>
      <c r="C2358" s="9" t="b">
        <f t="shared" si="144"/>
        <v>0</v>
      </c>
      <c r="D2358" s="9" t="b">
        <f t="shared" si="145"/>
        <v>0</v>
      </c>
      <c r="E2358" s="7">
        <f t="shared" si="146"/>
        <v>45819</v>
      </c>
      <c r="F2358" s="48"/>
    </row>
    <row r="2359" spans="2:6" x14ac:dyDescent="0.25">
      <c r="B2359" s="7">
        <f t="shared" si="147"/>
        <v>45820</v>
      </c>
      <c r="C2359" s="9" t="b">
        <f t="shared" si="144"/>
        <v>0</v>
      </c>
      <c r="D2359" s="9" t="b">
        <f t="shared" si="145"/>
        <v>0</v>
      </c>
      <c r="E2359" s="7">
        <f t="shared" si="146"/>
        <v>45820</v>
      </c>
      <c r="F2359" s="48"/>
    </row>
    <row r="2360" spans="2:6" x14ac:dyDescent="0.25">
      <c r="B2360" s="7">
        <f t="shared" si="147"/>
        <v>45821</v>
      </c>
      <c r="C2360" s="9" t="b">
        <f t="shared" si="144"/>
        <v>0</v>
      </c>
      <c r="D2360" s="9" t="b">
        <f t="shared" si="145"/>
        <v>0</v>
      </c>
      <c r="E2360" s="7">
        <f t="shared" si="146"/>
        <v>45821</v>
      </c>
      <c r="F2360" s="48"/>
    </row>
    <row r="2361" spans="2:6" x14ac:dyDescent="0.25">
      <c r="B2361" s="7">
        <f t="shared" si="147"/>
        <v>45822</v>
      </c>
      <c r="C2361" s="9" t="b">
        <f t="shared" si="144"/>
        <v>1</v>
      </c>
      <c r="D2361" s="9" t="b">
        <f t="shared" si="145"/>
        <v>0</v>
      </c>
      <c r="E2361" s="7" t="b">
        <f t="shared" si="146"/>
        <v>0</v>
      </c>
      <c r="F2361" s="48"/>
    </row>
    <row r="2362" spans="2:6" x14ac:dyDescent="0.25">
      <c r="B2362" s="7">
        <f t="shared" si="147"/>
        <v>45823</v>
      </c>
      <c r="C2362" s="9" t="b">
        <f t="shared" si="144"/>
        <v>1</v>
      </c>
      <c r="D2362" s="9" t="b">
        <f t="shared" si="145"/>
        <v>0</v>
      </c>
      <c r="E2362" s="7" t="b">
        <f t="shared" si="146"/>
        <v>0</v>
      </c>
      <c r="F2362" s="48"/>
    </row>
    <row r="2363" spans="2:6" x14ac:dyDescent="0.25">
      <c r="B2363" s="7">
        <f t="shared" si="147"/>
        <v>45824</v>
      </c>
      <c r="C2363" s="9" t="b">
        <f t="shared" si="144"/>
        <v>0</v>
      </c>
      <c r="D2363" s="9" t="b">
        <f t="shared" si="145"/>
        <v>0</v>
      </c>
      <c r="E2363" s="7">
        <f t="shared" si="146"/>
        <v>45824</v>
      </c>
      <c r="F2363" s="48"/>
    </row>
    <row r="2364" spans="2:6" x14ac:dyDescent="0.25">
      <c r="B2364" s="7">
        <f t="shared" si="147"/>
        <v>45825</v>
      </c>
      <c r="C2364" s="9" t="b">
        <f t="shared" si="144"/>
        <v>0</v>
      </c>
      <c r="D2364" s="9" t="b">
        <f t="shared" si="145"/>
        <v>0</v>
      </c>
      <c r="E2364" s="7">
        <f t="shared" si="146"/>
        <v>45825</v>
      </c>
      <c r="F2364" s="48"/>
    </row>
    <row r="2365" spans="2:6" x14ac:dyDescent="0.25">
      <c r="B2365" s="7">
        <f t="shared" si="147"/>
        <v>45826</v>
      </c>
      <c r="C2365" s="9" t="b">
        <f t="shared" si="144"/>
        <v>0</v>
      </c>
      <c r="D2365" s="9" t="b">
        <f t="shared" si="145"/>
        <v>0</v>
      </c>
      <c r="E2365" s="7">
        <f t="shared" si="146"/>
        <v>45826</v>
      </c>
      <c r="F2365" s="48"/>
    </row>
    <row r="2366" spans="2:6" x14ac:dyDescent="0.25">
      <c r="B2366" s="7">
        <f t="shared" si="147"/>
        <v>45827</v>
      </c>
      <c r="C2366" s="9" t="b">
        <f t="shared" si="144"/>
        <v>0</v>
      </c>
      <c r="D2366" s="9" t="b">
        <f t="shared" si="145"/>
        <v>0</v>
      </c>
      <c r="E2366" s="7">
        <f t="shared" si="146"/>
        <v>45827</v>
      </c>
      <c r="F2366" s="48"/>
    </row>
    <row r="2367" spans="2:6" x14ac:dyDescent="0.25">
      <c r="B2367" s="7">
        <f t="shared" si="147"/>
        <v>45828</v>
      </c>
      <c r="C2367" s="9" t="b">
        <f t="shared" si="144"/>
        <v>0</v>
      </c>
      <c r="D2367" s="9" t="b">
        <f t="shared" si="145"/>
        <v>0</v>
      </c>
      <c r="E2367" s="7">
        <f t="shared" si="146"/>
        <v>45828</v>
      </c>
      <c r="F2367" s="48"/>
    </row>
    <row r="2368" spans="2:6" x14ac:dyDescent="0.25">
      <c r="B2368" s="7">
        <f t="shared" si="147"/>
        <v>45829</v>
      </c>
      <c r="C2368" s="9" t="b">
        <f t="shared" si="144"/>
        <v>1</v>
      </c>
      <c r="D2368" s="9" t="b">
        <f t="shared" si="145"/>
        <v>0</v>
      </c>
      <c r="E2368" s="7" t="b">
        <f t="shared" si="146"/>
        <v>0</v>
      </c>
      <c r="F2368" s="48"/>
    </row>
    <row r="2369" spans="2:6" x14ac:dyDescent="0.25">
      <c r="B2369" s="7">
        <f t="shared" si="147"/>
        <v>45830</v>
      </c>
      <c r="C2369" s="9" t="b">
        <f t="shared" si="144"/>
        <v>1</v>
      </c>
      <c r="D2369" s="9" t="b">
        <f t="shared" si="145"/>
        <v>0</v>
      </c>
      <c r="E2369" s="7" t="b">
        <f t="shared" si="146"/>
        <v>0</v>
      </c>
      <c r="F2369" s="48"/>
    </row>
    <row r="2370" spans="2:6" x14ac:dyDescent="0.25">
      <c r="B2370" s="7">
        <f t="shared" si="147"/>
        <v>45831</v>
      </c>
      <c r="C2370" s="9" t="b">
        <f t="shared" si="144"/>
        <v>0</v>
      </c>
      <c r="D2370" s="9" t="b">
        <f t="shared" si="145"/>
        <v>0</v>
      </c>
      <c r="E2370" s="7">
        <f t="shared" si="146"/>
        <v>45831</v>
      </c>
      <c r="F2370" s="48"/>
    </row>
    <row r="2371" spans="2:6" x14ac:dyDescent="0.25">
      <c r="B2371" s="7">
        <f t="shared" si="147"/>
        <v>45832</v>
      </c>
      <c r="C2371" s="9" t="b">
        <f t="shared" si="144"/>
        <v>0</v>
      </c>
      <c r="D2371" s="9" t="b">
        <f t="shared" si="145"/>
        <v>0</v>
      </c>
      <c r="E2371" s="7">
        <f t="shared" si="146"/>
        <v>45832</v>
      </c>
      <c r="F2371" s="48"/>
    </row>
    <row r="2372" spans="2:6" x14ac:dyDescent="0.25">
      <c r="B2372" s="7">
        <f t="shared" si="147"/>
        <v>45833</v>
      </c>
      <c r="C2372" s="9" t="b">
        <f t="shared" si="144"/>
        <v>0</v>
      </c>
      <c r="D2372" s="9" t="b">
        <f t="shared" si="145"/>
        <v>0</v>
      </c>
      <c r="E2372" s="7">
        <f t="shared" si="146"/>
        <v>45833</v>
      </c>
      <c r="F2372" s="48"/>
    </row>
    <row r="2373" spans="2:6" x14ac:dyDescent="0.25">
      <c r="B2373" s="7">
        <f t="shared" si="147"/>
        <v>45834</v>
      </c>
      <c r="C2373" s="9" t="b">
        <f t="shared" ref="C2373:C2436" si="148">IF(WEEKDAY(B2373,2)&gt;5,TRUE,FALSE)</f>
        <v>0</v>
      </c>
      <c r="D2373" s="9" t="b">
        <f t="shared" ref="D2373:D2436" si="149">IF(TYPE(VLOOKUP(B2373,Holiday_Dates,1,0))&lt;&gt;1,FALSE,TRUE)</f>
        <v>0</v>
      </c>
      <c r="E2373" s="7">
        <f t="shared" ref="E2373:E2436" si="150">IF(OR(C2373,D2373),FALSE,B2373)</f>
        <v>45834</v>
      </c>
      <c r="F2373" s="48"/>
    </row>
    <row r="2374" spans="2:6" x14ac:dyDescent="0.25">
      <c r="B2374" s="7">
        <f t="shared" ref="B2374:B2437" si="151">B2373+1</f>
        <v>45835</v>
      </c>
      <c r="C2374" s="9" t="b">
        <f t="shared" si="148"/>
        <v>0</v>
      </c>
      <c r="D2374" s="9" t="b">
        <f t="shared" si="149"/>
        <v>0</v>
      </c>
      <c r="E2374" s="7">
        <f t="shared" si="150"/>
        <v>45835</v>
      </c>
      <c r="F2374" s="48"/>
    </row>
    <row r="2375" spans="2:6" x14ac:dyDescent="0.25">
      <c r="B2375" s="7">
        <f t="shared" si="151"/>
        <v>45836</v>
      </c>
      <c r="C2375" s="9" t="b">
        <f t="shared" si="148"/>
        <v>1</v>
      </c>
      <c r="D2375" s="9" t="b">
        <f t="shared" si="149"/>
        <v>0</v>
      </c>
      <c r="E2375" s="7" t="b">
        <f t="shared" si="150"/>
        <v>0</v>
      </c>
      <c r="F2375" s="48"/>
    </row>
    <row r="2376" spans="2:6" x14ac:dyDescent="0.25">
      <c r="B2376" s="7">
        <f t="shared" si="151"/>
        <v>45837</v>
      </c>
      <c r="C2376" s="9" t="b">
        <f t="shared" si="148"/>
        <v>1</v>
      </c>
      <c r="D2376" s="9" t="b">
        <f t="shared" si="149"/>
        <v>0</v>
      </c>
      <c r="E2376" s="7" t="b">
        <f t="shared" si="150"/>
        <v>0</v>
      </c>
      <c r="F2376" s="48"/>
    </row>
    <row r="2377" spans="2:6" x14ac:dyDescent="0.25">
      <c r="B2377" s="7">
        <f t="shared" si="151"/>
        <v>45838</v>
      </c>
      <c r="C2377" s="9" t="b">
        <f t="shared" si="148"/>
        <v>0</v>
      </c>
      <c r="D2377" s="9" t="b">
        <f t="shared" si="149"/>
        <v>0</v>
      </c>
      <c r="E2377" s="7">
        <f t="shared" si="150"/>
        <v>45838</v>
      </c>
      <c r="F2377" s="48"/>
    </row>
    <row r="2378" spans="2:6" x14ac:dyDescent="0.25">
      <c r="B2378" s="7">
        <f t="shared" si="151"/>
        <v>45839</v>
      </c>
      <c r="C2378" s="9" t="b">
        <f t="shared" si="148"/>
        <v>0</v>
      </c>
      <c r="D2378" s="9" t="b">
        <f t="shared" si="149"/>
        <v>0</v>
      </c>
      <c r="E2378" s="7">
        <f t="shared" si="150"/>
        <v>45839</v>
      </c>
      <c r="F2378" s="48"/>
    </row>
    <row r="2379" spans="2:6" x14ac:dyDescent="0.25">
      <c r="B2379" s="7">
        <f t="shared" si="151"/>
        <v>45840</v>
      </c>
      <c r="C2379" s="9" t="b">
        <f t="shared" si="148"/>
        <v>0</v>
      </c>
      <c r="D2379" s="9" t="b">
        <f t="shared" si="149"/>
        <v>0</v>
      </c>
      <c r="E2379" s="7">
        <f t="shared" si="150"/>
        <v>45840</v>
      </c>
      <c r="F2379" s="48"/>
    </row>
    <row r="2380" spans="2:6" x14ac:dyDescent="0.25">
      <c r="B2380" s="7">
        <f t="shared" si="151"/>
        <v>45841</v>
      </c>
      <c r="C2380" s="9" t="b">
        <f t="shared" si="148"/>
        <v>0</v>
      </c>
      <c r="D2380" s="9" t="b">
        <f t="shared" si="149"/>
        <v>0</v>
      </c>
      <c r="E2380" s="7">
        <f t="shared" si="150"/>
        <v>45841</v>
      </c>
      <c r="F2380" s="48"/>
    </row>
    <row r="2381" spans="2:6" x14ac:dyDescent="0.25">
      <c r="B2381" s="7">
        <f t="shared" si="151"/>
        <v>45842</v>
      </c>
      <c r="C2381" s="9" t="b">
        <f t="shared" si="148"/>
        <v>0</v>
      </c>
      <c r="D2381" s="9" t="b">
        <f t="shared" si="149"/>
        <v>0</v>
      </c>
      <c r="E2381" s="7">
        <f t="shared" si="150"/>
        <v>45842</v>
      </c>
      <c r="F2381" s="48"/>
    </row>
    <row r="2382" spans="2:6" x14ac:dyDescent="0.25">
      <c r="B2382" s="7">
        <f t="shared" si="151"/>
        <v>45843</v>
      </c>
      <c r="C2382" s="9" t="b">
        <f t="shared" si="148"/>
        <v>1</v>
      </c>
      <c r="D2382" s="9" t="b">
        <f t="shared" si="149"/>
        <v>0</v>
      </c>
      <c r="E2382" s="7" t="b">
        <f t="shared" si="150"/>
        <v>0</v>
      </c>
      <c r="F2382" s="48"/>
    </row>
    <row r="2383" spans="2:6" x14ac:dyDescent="0.25">
      <c r="B2383" s="7">
        <f t="shared" si="151"/>
        <v>45844</v>
      </c>
      <c r="C2383" s="9" t="b">
        <f t="shared" si="148"/>
        <v>1</v>
      </c>
      <c r="D2383" s="9" t="b">
        <f t="shared" si="149"/>
        <v>0</v>
      </c>
      <c r="E2383" s="7" t="b">
        <f t="shared" si="150"/>
        <v>0</v>
      </c>
      <c r="F2383" s="48"/>
    </row>
    <row r="2384" spans="2:6" x14ac:dyDescent="0.25">
      <c r="B2384" s="7">
        <f t="shared" si="151"/>
        <v>45845</v>
      </c>
      <c r="C2384" s="9" t="b">
        <f t="shared" si="148"/>
        <v>0</v>
      </c>
      <c r="D2384" s="9" t="b">
        <f t="shared" si="149"/>
        <v>0</v>
      </c>
      <c r="E2384" s="7">
        <f t="shared" si="150"/>
        <v>45845</v>
      </c>
      <c r="F2384" s="48"/>
    </row>
    <row r="2385" spans="2:6" x14ac:dyDescent="0.25">
      <c r="B2385" s="7">
        <f t="shared" si="151"/>
        <v>45846</v>
      </c>
      <c r="C2385" s="9" t="b">
        <f t="shared" si="148"/>
        <v>0</v>
      </c>
      <c r="D2385" s="9" t="b">
        <f t="shared" si="149"/>
        <v>0</v>
      </c>
      <c r="E2385" s="7">
        <f t="shared" si="150"/>
        <v>45846</v>
      </c>
      <c r="F2385" s="48"/>
    </row>
    <row r="2386" spans="2:6" x14ac:dyDescent="0.25">
      <c r="B2386" s="7">
        <f t="shared" si="151"/>
        <v>45847</v>
      </c>
      <c r="C2386" s="9" t="b">
        <f t="shared" si="148"/>
        <v>0</v>
      </c>
      <c r="D2386" s="9" t="b">
        <f t="shared" si="149"/>
        <v>0</v>
      </c>
      <c r="E2386" s="7">
        <f t="shared" si="150"/>
        <v>45847</v>
      </c>
      <c r="F2386" s="48"/>
    </row>
    <row r="2387" spans="2:6" x14ac:dyDescent="0.25">
      <c r="B2387" s="7">
        <f t="shared" si="151"/>
        <v>45848</v>
      </c>
      <c r="C2387" s="9" t="b">
        <f t="shared" si="148"/>
        <v>0</v>
      </c>
      <c r="D2387" s="9" t="b">
        <f t="shared" si="149"/>
        <v>0</v>
      </c>
      <c r="E2387" s="7">
        <f t="shared" si="150"/>
        <v>45848</v>
      </c>
      <c r="F2387" s="48"/>
    </row>
    <row r="2388" spans="2:6" x14ac:dyDescent="0.25">
      <c r="B2388" s="7">
        <f t="shared" si="151"/>
        <v>45849</v>
      </c>
      <c r="C2388" s="9" t="b">
        <f t="shared" si="148"/>
        <v>0</v>
      </c>
      <c r="D2388" s="9" t="b">
        <f t="shared" si="149"/>
        <v>0</v>
      </c>
      <c r="E2388" s="7">
        <f t="shared" si="150"/>
        <v>45849</v>
      </c>
      <c r="F2388" s="48"/>
    </row>
    <row r="2389" spans="2:6" x14ac:dyDescent="0.25">
      <c r="B2389" s="7">
        <f t="shared" si="151"/>
        <v>45850</v>
      </c>
      <c r="C2389" s="9" t="b">
        <f t="shared" si="148"/>
        <v>1</v>
      </c>
      <c r="D2389" s="9" t="b">
        <f t="shared" si="149"/>
        <v>0</v>
      </c>
      <c r="E2389" s="7" t="b">
        <f t="shared" si="150"/>
        <v>0</v>
      </c>
      <c r="F2389" s="48"/>
    </row>
    <row r="2390" spans="2:6" x14ac:dyDescent="0.25">
      <c r="B2390" s="7">
        <f t="shared" si="151"/>
        <v>45851</v>
      </c>
      <c r="C2390" s="9" t="b">
        <f t="shared" si="148"/>
        <v>1</v>
      </c>
      <c r="D2390" s="9" t="b">
        <f t="shared" si="149"/>
        <v>0</v>
      </c>
      <c r="E2390" s="7" t="b">
        <f t="shared" si="150"/>
        <v>0</v>
      </c>
      <c r="F2390" s="48"/>
    </row>
    <row r="2391" spans="2:6" x14ac:dyDescent="0.25">
      <c r="B2391" s="7">
        <f t="shared" si="151"/>
        <v>45852</v>
      </c>
      <c r="C2391" s="9" t="b">
        <f t="shared" si="148"/>
        <v>0</v>
      </c>
      <c r="D2391" s="9" t="b">
        <f t="shared" si="149"/>
        <v>0</v>
      </c>
      <c r="E2391" s="7">
        <f t="shared" si="150"/>
        <v>45852</v>
      </c>
      <c r="F2391" s="48"/>
    </row>
    <row r="2392" spans="2:6" x14ac:dyDescent="0.25">
      <c r="B2392" s="7">
        <f t="shared" si="151"/>
        <v>45853</v>
      </c>
      <c r="C2392" s="9" t="b">
        <f t="shared" si="148"/>
        <v>0</v>
      </c>
      <c r="D2392" s="9" t="b">
        <f t="shared" si="149"/>
        <v>0</v>
      </c>
      <c r="E2392" s="7">
        <f t="shared" si="150"/>
        <v>45853</v>
      </c>
      <c r="F2392" s="48"/>
    </row>
    <row r="2393" spans="2:6" x14ac:dyDescent="0.25">
      <c r="B2393" s="7">
        <f t="shared" si="151"/>
        <v>45854</v>
      </c>
      <c r="C2393" s="9" t="b">
        <f t="shared" si="148"/>
        <v>0</v>
      </c>
      <c r="D2393" s="9" t="b">
        <f t="shared" si="149"/>
        <v>0</v>
      </c>
      <c r="E2393" s="7">
        <f t="shared" si="150"/>
        <v>45854</v>
      </c>
      <c r="F2393" s="48"/>
    </row>
    <row r="2394" spans="2:6" x14ac:dyDescent="0.25">
      <c r="B2394" s="7">
        <f t="shared" si="151"/>
        <v>45855</v>
      </c>
      <c r="C2394" s="9" t="b">
        <f t="shared" si="148"/>
        <v>0</v>
      </c>
      <c r="D2394" s="9" t="b">
        <f t="shared" si="149"/>
        <v>0</v>
      </c>
      <c r="E2394" s="7">
        <f t="shared" si="150"/>
        <v>45855</v>
      </c>
      <c r="F2394" s="48"/>
    </row>
    <row r="2395" spans="2:6" x14ac:dyDescent="0.25">
      <c r="B2395" s="7">
        <f t="shared" si="151"/>
        <v>45856</v>
      </c>
      <c r="C2395" s="9" t="b">
        <f t="shared" si="148"/>
        <v>0</v>
      </c>
      <c r="D2395" s="9" t="b">
        <f t="shared" si="149"/>
        <v>0</v>
      </c>
      <c r="E2395" s="7">
        <f t="shared" si="150"/>
        <v>45856</v>
      </c>
      <c r="F2395" s="48"/>
    </row>
    <row r="2396" spans="2:6" x14ac:dyDescent="0.25">
      <c r="B2396" s="7">
        <f t="shared" si="151"/>
        <v>45857</v>
      </c>
      <c r="C2396" s="9" t="b">
        <f t="shared" si="148"/>
        <v>1</v>
      </c>
      <c r="D2396" s="9" t="b">
        <f t="shared" si="149"/>
        <v>0</v>
      </c>
      <c r="E2396" s="7" t="b">
        <f t="shared" si="150"/>
        <v>0</v>
      </c>
      <c r="F2396" s="48"/>
    </row>
    <row r="2397" spans="2:6" x14ac:dyDescent="0.25">
      <c r="B2397" s="7">
        <f t="shared" si="151"/>
        <v>45858</v>
      </c>
      <c r="C2397" s="9" t="b">
        <f t="shared" si="148"/>
        <v>1</v>
      </c>
      <c r="D2397" s="9" t="b">
        <f t="shared" si="149"/>
        <v>0</v>
      </c>
      <c r="E2397" s="7" t="b">
        <f t="shared" si="150"/>
        <v>0</v>
      </c>
      <c r="F2397" s="48"/>
    </row>
    <row r="2398" spans="2:6" x14ac:dyDescent="0.25">
      <c r="B2398" s="7">
        <f t="shared" si="151"/>
        <v>45859</v>
      </c>
      <c r="C2398" s="9" t="b">
        <f t="shared" si="148"/>
        <v>0</v>
      </c>
      <c r="D2398" s="9" t="b">
        <f t="shared" si="149"/>
        <v>0</v>
      </c>
      <c r="E2398" s="7">
        <f t="shared" si="150"/>
        <v>45859</v>
      </c>
      <c r="F2398" s="48"/>
    </row>
    <row r="2399" spans="2:6" x14ac:dyDescent="0.25">
      <c r="B2399" s="7">
        <f t="shared" si="151"/>
        <v>45860</v>
      </c>
      <c r="C2399" s="9" t="b">
        <f t="shared" si="148"/>
        <v>0</v>
      </c>
      <c r="D2399" s="9" t="b">
        <f t="shared" si="149"/>
        <v>0</v>
      </c>
      <c r="E2399" s="7">
        <f t="shared" si="150"/>
        <v>45860</v>
      </c>
      <c r="F2399" s="48"/>
    </row>
    <row r="2400" spans="2:6" x14ac:dyDescent="0.25">
      <c r="B2400" s="7">
        <f t="shared" si="151"/>
        <v>45861</v>
      </c>
      <c r="C2400" s="9" t="b">
        <f t="shared" si="148"/>
        <v>0</v>
      </c>
      <c r="D2400" s="9" t="b">
        <f t="shared" si="149"/>
        <v>0</v>
      </c>
      <c r="E2400" s="7">
        <f t="shared" si="150"/>
        <v>45861</v>
      </c>
      <c r="F2400" s="48"/>
    </row>
    <row r="2401" spans="2:6" x14ac:dyDescent="0.25">
      <c r="B2401" s="7">
        <f t="shared" si="151"/>
        <v>45862</v>
      </c>
      <c r="C2401" s="9" t="b">
        <f t="shared" si="148"/>
        <v>0</v>
      </c>
      <c r="D2401" s="9" t="b">
        <f t="shared" si="149"/>
        <v>0</v>
      </c>
      <c r="E2401" s="7">
        <f t="shared" si="150"/>
        <v>45862</v>
      </c>
      <c r="F2401" s="48"/>
    </row>
    <row r="2402" spans="2:6" x14ac:dyDescent="0.25">
      <c r="B2402" s="7">
        <f t="shared" si="151"/>
        <v>45863</v>
      </c>
      <c r="C2402" s="9" t="b">
        <f t="shared" si="148"/>
        <v>0</v>
      </c>
      <c r="D2402" s="9" t="b">
        <f t="shared" si="149"/>
        <v>0</v>
      </c>
      <c r="E2402" s="7">
        <f t="shared" si="150"/>
        <v>45863</v>
      </c>
      <c r="F2402" s="48"/>
    </row>
    <row r="2403" spans="2:6" x14ac:dyDescent="0.25">
      <c r="B2403" s="7">
        <f t="shared" si="151"/>
        <v>45864</v>
      </c>
      <c r="C2403" s="9" t="b">
        <f t="shared" si="148"/>
        <v>1</v>
      </c>
      <c r="D2403" s="9" t="b">
        <f t="shared" si="149"/>
        <v>0</v>
      </c>
      <c r="E2403" s="7" t="b">
        <f t="shared" si="150"/>
        <v>0</v>
      </c>
      <c r="F2403" s="48"/>
    </row>
    <row r="2404" spans="2:6" x14ac:dyDescent="0.25">
      <c r="B2404" s="7">
        <f t="shared" si="151"/>
        <v>45865</v>
      </c>
      <c r="C2404" s="9" t="b">
        <f t="shared" si="148"/>
        <v>1</v>
      </c>
      <c r="D2404" s="9" t="b">
        <f t="shared" si="149"/>
        <v>0</v>
      </c>
      <c r="E2404" s="7" t="b">
        <f t="shared" si="150"/>
        <v>0</v>
      </c>
      <c r="F2404" s="48"/>
    </row>
    <row r="2405" spans="2:6" x14ac:dyDescent="0.25">
      <c r="B2405" s="7">
        <f t="shared" si="151"/>
        <v>45866</v>
      </c>
      <c r="C2405" s="9" t="b">
        <f t="shared" si="148"/>
        <v>0</v>
      </c>
      <c r="D2405" s="9" t="b">
        <f t="shared" si="149"/>
        <v>0</v>
      </c>
      <c r="E2405" s="7">
        <f t="shared" si="150"/>
        <v>45866</v>
      </c>
      <c r="F2405" s="48"/>
    </row>
    <row r="2406" spans="2:6" x14ac:dyDescent="0.25">
      <c r="B2406" s="7">
        <f t="shared" si="151"/>
        <v>45867</v>
      </c>
      <c r="C2406" s="9" t="b">
        <f t="shared" si="148"/>
        <v>0</v>
      </c>
      <c r="D2406" s="9" t="b">
        <f t="shared" si="149"/>
        <v>0</v>
      </c>
      <c r="E2406" s="7">
        <f t="shared" si="150"/>
        <v>45867</v>
      </c>
      <c r="F2406" s="48"/>
    </row>
    <row r="2407" spans="2:6" x14ac:dyDescent="0.25">
      <c r="B2407" s="7">
        <f t="shared" si="151"/>
        <v>45868</v>
      </c>
      <c r="C2407" s="9" t="b">
        <f t="shared" si="148"/>
        <v>0</v>
      </c>
      <c r="D2407" s="9" t="b">
        <f t="shared" si="149"/>
        <v>0</v>
      </c>
      <c r="E2407" s="7">
        <f t="shared" si="150"/>
        <v>45868</v>
      </c>
      <c r="F2407" s="48"/>
    </row>
    <row r="2408" spans="2:6" x14ac:dyDescent="0.25">
      <c r="B2408" s="7">
        <f t="shared" si="151"/>
        <v>45869</v>
      </c>
      <c r="C2408" s="9" t="b">
        <f t="shared" si="148"/>
        <v>0</v>
      </c>
      <c r="D2408" s="9" t="b">
        <f t="shared" si="149"/>
        <v>0</v>
      </c>
      <c r="E2408" s="7">
        <f t="shared" si="150"/>
        <v>45869</v>
      </c>
      <c r="F2408" s="48"/>
    </row>
    <row r="2409" spans="2:6" x14ac:dyDescent="0.25">
      <c r="B2409" s="7">
        <f t="shared" si="151"/>
        <v>45870</v>
      </c>
      <c r="C2409" s="9" t="b">
        <f t="shared" si="148"/>
        <v>0</v>
      </c>
      <c r="D2409" s="9" t="b">
        <f t="shared" si="149"/>
        <v>0</v>
      </c>
      <c r="E2409" s="7">
        <f t="shared" si="150"/>
        <v>45870</v>
      </c>
      <c r="F2409" s="48"/>
    </row>
    <row r="2410" spans="2:6" x14ac:dyDescent="0.25">
      <c r="B2410" s="7">
        <f t="shared" si="151"/>
        <v>45871</v>
      </c>
      <c r="C2410" s="9" t="b">
        <f t="shared" si="148"/>
        <v>1</v>
      </c>
      <c r="D2410" s="9" t="b">
        <f t="shared" si="149"/>
        <v>0</v>
      </c>
      <c r="E2410" s="7" t="b">
        <f t="shared" si="150"/>
        <v>0</v>
      </c>
      <c r="F2410" s="48"/>
    </row>
    <row r="2411" spans="2:6" x14ac:dyDescent="0.25">
      <c r="B2411" s="7">
        <f t="shared" si="151"/>
        <v>45872</v>
      </c>
      <c r="C2411" s="9" t="b">
        <f t="shared" si="148"/>
        <v>1</v>
      </c>
      <c r="D2411" s="9" t="b">
        <f t="shared" si="149"/>
        <v>0</v>
      </c>
      <c r="E2411" s="7" t="b">
        <f t="shared" si="150"/>
        <v>0</v>
      </c>
      <c r="F2411" s="48"/>
    </row>
    <row r="2412" spans="2:6" x14ac:dyDescent="0.25">
      <c r="B2412" s="7">
        <f t="shared" si="151"/>
        <v>45873</v>
      </c>
      <c r="C2412" s="9" t="b">
        <f t="shared" si="148"/>
        <v>0</v>
      </c>
      <c r="D2412" s="9" t="b">
        <f t="shared" si="149"/>
        <v>0</v>
      </c>
      <c r="E2412" s="7">
        <f t="shared" si="150"/>
        <v>45873</v>
      </c>
      <c r="F2412" s="48"/>
    </row>
    <row r="2413" spans="2:6" x14ac:dyDescent="0.25">
      <c r="B2413" s="7">
        <f t="shared" si="151"/>
        <v>45874</v>
      </c>
      <c r="C2413" s="9" t="b">
        <f t="shared" si="148"/>
        <v>0</v>
      </c>
      <c r="D2413" s="9" t="b">
        <f t="shared" si="149"/>
        <v>0</v>
      </c>
      <c r="E2413" s="7">
        <f t="shared" si="150"/>
        <v>45874</v>
      </c>
      <c r="F2413" s="48"/>
    </row>
    <row r="2414" spans="2:6" x14ac:dyDescent="0.25">
      <c r="B2414" s="7">
        <f t="shared" si="151"/>
        <v>45875</v>
      </c>
      <c r="C2414" s="9" t="b">
        <f t="shared" si="148"/>
        <v>0</v>
      </c>
      <c r="D2414" s="9" t="b">
        <f t="shared" si="149"/>
        <v>0</v>
      </c>
      <c r="E2414" s="7">
        <f t="shared" si="150"/>
        <v>45875</v>
      </c>
      <c r="F2414" s="48"/>
    </row>
    <row r="2415" spans="2:6" x14ac:dyDescent="0.25">
      <c r="B2415" s="7">
        <f t="shared" si="151"/>
        <v>45876</v>
      </c>
      <c r="C2415" s="9" t="b">
        <f t="shared" si="148"/>
        <v>0</v>
      </c>
      <c r="D2415" s="9" t="b">
        <f t="shared" si="149"/>
        <v>0</v>
      </c>
      <c r="E2415" s="7">
        <f t="shared" si="150"/>
        <v>45876</v>
      </c>
      <c r="F2415" s="48"/>
    </row>
    <row r="2416" spans="2:6" x14ac:dyDescent="0.25">
      <c r="B2416" s="7">
        <f t="shared" si="151"/>
        <v>45877</v>
      </c>
      <c r="C2416" s="9" t="b">
        <f t="shared" si="148"/>
        <v>0</v>
      </c>
      <c r="D2416" s="9" t="b">
        <f t="shared" si="149"/>
        <v>0</v>
      </c>
      <c r="E2416" s="7">
        <f t="shared" si="150"/>
        <v>45877</v>
      </c>
      <c r="F2416" s="48"/>
    </row>
    <row r="2417" spans="2:6" x14ac:dyDescent="0.25">
      <c r="B2417" s="7">
        <f t="shared" si="151"/>
        <v>45878</v>
      </c>
      <c r="C2417" s="9" t="b">
        <f t="shared" si="148"/>
        <v>1</v>
      </c>
      <c r="D2417" s="9" t="b">
        <f t="shared" si="149"/>
        <v>0</v>
      </c>
      <c r="E2417" s="7" t="b">
        <f t="shared" si="150"/>
        <v>0</v>
      </c>
      <c r="F2417" s="48"/>
    </row>
    <row r="2418" spans="2:6" x14ac:dyDescent="0.25">
      <c r="B2418" s="7">
        <f t="shared" si="151"/>
        <v>45879</v>
      </c>
      <c r="C2418" s="9" t="b">
        <f t="shared" si="148"/>
        <v>1</v>
      </c>
      <c r="D2418" s="9" t="b">
        <f t="shared" si="149"/>
        <v>0</v>
      </c>
      <c r="E2418" s="7" t="b">
        <f t="shared" si="150"/>
        <v>0</v>
      </c>
      <c r="F2418" s="48"/>
    </row>
    <row r="2419" spans="2:6" x14ac:dyDescent="0.25">
      <c r="B2419" s="7">
        <f t="shared" si="151"/>
        <v>45880</v>
      </c>
      <c r="C2419" s="9" t="b">
        <f t="shared" si="148"/>
        <v>0</v>
      </c>
      <c r="D2419" s="9" t="b">
        <f t="shared" si="149"/>
        <v>0</v>
      </c>
      <c r="E2419" s="7">
        <f t="shared" si="150"/>
        <v>45880</v>
      </c>
      <c r="F2419" s="48"/>
    </row>
    <row r="2420" spans="2:6" x14ac:dyDescent="0.25">
      <c r="B2420" s="7">
        <f t="shared" si="151"/>
        <v>45881</v>
      </c>
      <c r="C2420" s="9" t="b">
        <f t="shared" si="148"/>
        <v>0</v>
      </c>
      <c r="D2420" s="9" t="b">
        <f t="shared" si="149"/>
        <v>0</v>
      </c>
      <c r="E2420" s="7">
        <f t="shared" si="150"/>
        <v>45881</v>
      </c>
      <c r="F2420" s="48"/>
    </row>
    <row r="2421" spans="2:6" x14ac:dyDescent="0.25">
      <c r="B2421" s="7">
        <f t="shared" si="151"/>
        <v>45882</v>
      </c>
      <c r="C2421" s="9" t="b">
        <f t="shared" si="148"/>
        <v>0</v>
      </c>
      <c r="D2421" s="9" t="b">
        <f t="shared" si="149"/>
        <v>0</v>
      </c>
      <c r="E2421" s="7">
        <f t="shared" si="150"/>
        <v>45882</v>
      </c>
      <c r="F2421" s="48"/>
    </row>
    <row r="2422" spans="2:6" x14ac:dyDescent="0.25">
      <c r="B2422" s="7">
        <f t="shared" si="151"/>
        <v>45883</v>
      </c>
      <c r="C2422" s="9" t="b">
        <f t="shared" si="148"/>
        <v>0</v>
      </c>
      <c r="D2422" s="9" t="b">
        <f t="shared" si="149"/>
        <v>0</v>
      </c>
      <c r="E2422" s="7">
        <f t="shared" si="150"/>
        <v>45883</v>
      </c>
      <c r="F2422" s="48"/>
    </row>
    <row r="2423" spans="2:6" x14ac:dyDescent="0.25">
      <c r="B2423" s="7">
        <f t="shared" si="151"/>
        <v>45884</v>
      </c>
      <c r="C2423" s="9" t="b">
        <f t="shared" si="148"/>
        <v>0</v>
      </c>
      <c r="D2423" s="9" t="b">
        <f t="shared" si="149"/>
        <v>0</v>
      </c>
      <c r="E2423" s="7">
        <f t="shared" si="150"/>
        <v>45884</v>
      </c>
      <c r="F2423" s="48"/>
    </row>
    <row r="2424" spans="2:6" x14ac:dyDescent="0.25">
      <c r="B2424" s="7">
        <f t="shared" si="151"/>
        <v>45885</v>
      </c>
      <c r="C2424" s="9" t="b">
        <f t="shared" si="148"/>
        <v>1</v>
      </c>
      <c r="D2424" s="9" t="b">
        <f t="shared" si="149"/>
        <v>0</v>
      </c>
      <c r="E2424" s="7" t="b">
        <f t="shared" si="150"/>
        <v>0</v>
      </c>
      <c r="F2424" s="48"/>
    </row>
    <row r="2425" spans="2:6" x14ac:dyDescent="0.25">
      <c r="B2425" s="7">
        <f t="shared" si="151"/>
        <v>45886</v>
      </c>
      <c r="C2425" s="9" t="b">
        <f t="shared" si="148"/>
        <v>1</v>
      </c>
      <c r="D2425" s="9" t="b">
        <f t="shared" si="149"/>
        <v>0</v>
      </c>
      <c r="E2425" s="7" t="b">
        <f t="shared" si="150"/>
        <v>0</v>
      </c>
      <c r="F2425" s="48"/>
    </row>
    <row r="2426" spans="2:6" x14ac:dyDescent="0.25">
      <c r="B2426" s="7">
        <f t="shared" si="151"/>
        <v>45887</v>
      </c>
      <c r="C2426" s="9" t="b">
        <f t="shared" si="148"/>
        <v>0</v>
      </c>
      <c r="D2426" s="9" t="b">
        <f t="shared" si="149"/>
        <v>0</v>
      </c>
      <c r="E2426" s="7">
        <f t="shared" si="150"/>
        <v>45887</v>
      </c>
      <c r="F2426" s="48"/>
    </row>
    <row r="2427" spans="2:6" x14ac:dyDescent="0.25">
      <c r="B2427" s="7">
        <f t="shared" si="151"/>
        <v>45888</v>
      </c>
      <c r="C2427" s="9" t="b">
        <f t="shared" si="148"/>
        <v>0</v>
      </c>
      <c r="D2427" s="9" t="b">
        <f t="shared" si="149"/>
        <v>0</v>
      </c>
      <c r="E2427" s="7">
        <f t="shared" si="150"/>
        <v>45888</v>
      </c>
      <c r="F2427" s="48"/>
    </row>
    <row r="2428" spans="2:6" x14ac:dyDescent="0.25">
      <c r="B2428" s="7">
        <f t="shared" si="151"/>
        <v>45889</v>
      </c>
      <c r="C2428" s="9" t="b">
        <f t="shared" si="148"/>
        <v>0</v>
      </c>
      <c r="D2428" s="9" t="b">
        <f t="shared" si="149"/>
        <v>0</v>
      </c>
      <c r="E2428" s="7">
        <f t="shared" si="150"/>
        <v>45889</v>
      </c>
      <c r="F2428" s="48"/>
    </row>
    <row r="2429" spans="2:6" x14ac:dyDescent="0.25">
      <c r="B2429" s="7">
        <f t="shared" si="151"/>
        <v>45890</v>
      </c>
      <c r="C2429" s="9" t="b">
        <f t="shared" si="148"/>
        <v>0</v>
      </c>
      <c r="D2429" s="9" t="b">
        <f t="shared" si="149"/>
        <v>0</v>
      </c>
      <c r="E2429" s="7">
        <f t="shared" si="150"/>
        <v>45890</v>
      </c>
      <c r="F2429" s="48"/>
    </row>
    <row r="2430" spans="2:6" x14ac:dyDescent="0.25">
      <c r="B2430" s="7">
        <f t="shared" si="151"/>
        <v>45891</v>
      </c>
      <c r="C2430" s="9" t="b">
        <f t="shared" si="148"/>
        <v>0</v>
      </c>
      <c r="D2430" s="9" t="b">
        <f t="shared" si="149"/>
        <v>0</v>
      </c>
      <c r="E2430" s="7">
        <f t="shared" si="150"/>
        <v>45891</v>
      </c>
      <c r="F2430" s="48"/>
    </row>
    <row r="2431" spans="2:6" x14ac:dyDescent="0.25">
      <c r="B2431" s="7">
        <f t="shared" si="151"/>
        <v>45892</v>
      </c>
      <c r="C2431" s="9" t="b">
        <f t="shared" si="148"/>
        <v>1</v>
      </c>
      <c r="D2431" s="9" t="b">
        <f t="shared" si="149"/>
        <v>0</v>
      </c>
      <c r="E2431" s="7" t="b">
        <f t="shared" si="150"/>
        <v>0</v>
      </c>
      <c r="F2431" s="48"/>
    </row>
    <row r="2432" spans="2:6" x14ac:dyDescent="0.25">
      <c r="B2432" s="7">
        <f t="shared" si="151"/>
        <v>45893</v>
      </c>
      <c r="C2432" s="9" t="b">
        <f t="shared" si="148"/>
        <v>1</v>
      </c>
      <c r="D2432" s="9" t="b">
        <f t="shared" si="149"/>
        <v>0</v>
      </c>
      <c r="E2432" s="7" t="b">
        <f t="shared" si="150"/>
        <v>0</v>
      </c>
      <c r="F2432" s="48"/>
    </row>
    <row r="2433" spans="2:6" x14ac:dyDescent="0.25">
      <c r="B2433" s="7">
        <f t="shared" si="151"/>
        <v>45894</v>
      </c>
      <c r="C2433" s="9" t="b">
        <f t="shared" si="148"/>
        <v>0</v>
      </c>
      <c r="D2433" s="9" t="b">
        <f t="shared" si="149"/>
        <v>0</v>
      </c>
      <c r="E2433" s="7">
        <f t="shared" si="150"/>
        <v>45894</v>
      </c>
      <c r="F2433" s="48"/>
    </row>
    <row r="2434" spans="2:6" x14ac:dyDescent="0.25">
      <c r="B2434" s="7">
        <f t="shared" si="151"/>
        <v>45895</v>
      </c>
      <c r="C2434" s="9" t="b">
        <f t="shared" si="148"/>
        <v>0</v>
      </c>
      <c r="D2434" s="9" t="b">
        <f t="shared" si="149"/>
        <v>0</v>
      </c>
      <c r="E2434" s="7">
        <f t="shared" si="150"/>
        <v>45895</v>
      </c>
      <c r="F2434" s="48"/>
    </row>
    <row r="2435" spans="2:6" x14ac:dyDescent="0.25">
      <c r="B2435" s="7">
        <f t="shared" si="151"/>
        <v>45896</v>
      </c>
      <c r="C2435" s="9" t="b">
        <f t="shared" si="148"/>
        <v>0</v>
      </c>
      <c r="D2435" s="9" t="b">
        <f t="shared" si="149"/>
        <v>0</v>
      </c>
      <c r="E2435" s="7">
        <f t="shared" si="150"/>
        <v>45896</v>
      </c>
      <c r="F2435" s="48"/>
    </row>
    <row r="2436" spans="2:6" x14ac:dyDescent="0.25">
      <c r="B2436" s="7">
        <f t="shared" si="151"/>
        <v>45897</v>
      </c>
      <c r="C2436" s="9" t="b">
        <f t="shared" si="148"/>
        <v>0</v>
      </c>
      <c r="D2436" s="9" t="b">
        <f t="shared" si="149"/>
        <v>0</v>
      </c>
      <c r="E2436" s="7">
        <f t="shared" si="150"/>
        <v>45897</v>
      </c>
      <c r="F2436" s="48"/>
    </row>
    <row r="2437" spans="2:6" x14ac:dyDescent="0.25">
      <c r="B2437" s="7">
        <f t="shared" si="151"/>
        <v>45898</v>
      </c>
      <c r="C2437" s="9" t="b">
        <f t="shared" ref="C2437:C2500" si="152">IF(WEEKDAY(B2437,2)&gt;5,TRUE,FALSE)</f>
        <v>0</v>
      </c>
      <c r="D2437" s="9" t="b">
        <f t="shared" ref="D2437:D2500" si="153">IF(TYPE(VLOOKUP(B2437,Holiday_Dates,1,0))&lt;&gt;1,FALSE,TRUE)</f>
        <v>0</v>
      </c>
      <c r="E2437" s="7">
        <f t="shared" ref="E2437:E2500" si="154">IF(OR(C2437,D2437),FALSE,B2437)</f>
        <v>45898</v>
      </c>
      <c r="F2437" s="48"/>
    </row>
    <row r="2438" spans="2:6" x14ac:dyDescent="0.25">
      <c r="B2438" s="7">
        <f t="shared" ref="B2438:B2501" si="155">B2437+1</f>
        <v>45899</v>
      </c>
      <c r="C2438" s="9" t="b">
        <f t="shared" si="152"/>
        <v>1</v>
      </c>
      <c r="D2438" s="9" t="b">
        <f t="shared" si="153"/>
        <v>0</v>
      </c>
      <c r="E2438" s="7" t="b">
        <f t="shared" si="154"/>
        <v>0</v>
      </c>
      <c r="F2438" s="48"/>
    </row>
    <row r="2439" spans="2:6" x14ac:dyDescent="0.25">
      <c r="B2439" s="7">
        <f t="shared" si="155"/>
        <v>45900</v>
      </c>
      <c r="C2439" s="9" t="b">
        <f t="shared" si="152"/>
        <v>1</v>
      </c>
      <c r="D2439" s="9" t="b">
        <f t="shared" si="153"/>
        <v>0</v>
      </c>
      <c r="E2439" s="7" t="b">
        <f t="shared" si="154"/>
        <v>0</v>
      </c>
      <c r="F2439" s="48"/>
    </row>
    <row r="2440" spans="2:6" x14ac:dyDescent="0.25">
      <c r="B2440" s="7">
        <f t="shared" si="155"/>
        <v>45901</v>
      </c>
      <c r="C2440" s="9" t="b">
        <f t="shared" si="152"/>
        <v>0</v>
      </c>
      <c r="D2440" s="9" t="b">
        <f t="shared" si="153"/>
        <v>0</v>
      </c>
      <c r="E2440" s="7">
        <f t="shared" si="154"/>
        <v>45901</v>
      </c>
      <c r="F2440" s="48"/>
    </row>
    <row r="2441" spans="2:6" x14ac:dyDescent="0.25">
      <c r="B2441" s="7">
        <f t="shared" si="155"/>
        <v>45902</v>
      </c>
      <c r="C2441" s="9" t="b">
        <f t="shared" si="152"/>
        <v>0</v>
      </c>
      <c r="D2441" s="9" t="b">
        <f t="shared" si="153"/>
        <v>0</v>
      </c>
      <c r="E2441" s="7">
        <f t="shared" si="154"/>
        <v>45902</v>
      </c>
      <c r="F2441" s="48"/>
    </row>
    <row r="2442" spans="2:6" x14ac:dyDescent="0.25">
      <c r="B2442" s="7">
        <f t="shared" si="155"/>
        <v>45903</v>
      </c>
      <c r="C2442" s="9" t="b">
        <f t="shared" si="152"/>
        <v>0</v>
      </c>
      <c r="D2442" s="9" t="b">
        <f t="shared" si="153"/>
        <v>0</v>
      </c>
      <c r="E2442" s="7">
        <f t="shared" si="154"/>
        <v>45903</v>
      </c>
      <c r="F2442" s="48"/>
    </row>
    <row r="2443" spans="2:6" x14ac:dyDescent="0.25">
      <c r="B2443" s="7">
        <f t="shared" si="155"/>
        <v>45904</v>
      </c>
      <c r="C2443" s="9" t="b">
        <f t="shared" si="152"/>
        <v>0</v>
      </c>
      <c r="D2443" s="9" t="b">
        <f t="shared" si="153"/>
        <v>0</v>
      </c>
      <c r="E2443" s="7">
        <f t="shared" si="154"/>
        <v>45904</v>
      </c>
      <c r="F2443" s="48"/>
    </row>
    <row r="2444" spans="2:6" x14ac:dyDescent="0.25">
      <c r="B2444" s="7">
        <f t="shared" si="155"/>
        <v>45905</v>
      </c>
      <c r="C2444" s="9" t="b">
        <f t="shared" si="152"/>
        <v>0</v>
      </c>
      <c r="D2444" s="9" t="b">
        <f t="shared" si="153"/>
        <v>0</v>
      </c>
      <c r="E2444" s="7">
        <f t="shared" si="154"/>
        <v>45905</v>
      </c>
      <c r="F2444" s="48"/>
    </row>
    <row r="2445" spans="2:6" x14ac:dyDescent="0.25">
      <c r="B2445" s="7">
        <f t="shared" si="155"/>
        <v>45906</v>
      </c>
      <c r="C2445" s="9" t="b">
        <f t="shared" si="152"/>
        <v>1</v>
      </c>
      <c r="D2445" s="9" t="b">
        <f t="shared" si="153"/>
        <v>0</v>
      </c>
      <c r="E2445" s="7" t="b">
        <f t="shared" si="154"/>
        <v>0</v>
      </c>
      <c r="F2445" s="48"/>
    </row>
    <row r="2446" spans="2:6" x14ac:dyDescent="0.25">
      <c r="B2446" s="7">
        <f t="shared" si="155"/>
        <v>45907</v>
      </c>
      <c r="C2446" s="9" t="b">
        <f t="shared" si="152"/>
        <v>1</v>
      </c>
      <c r="D2446" s="9" t="b">
        <f t="shared" si="153"/>
        <v>0</v>
      </c>
      <c r="E2446" s="7" t="b">
        <f t="shared" si="154"/>
        <v>0</v>
      </c>
      <c r="F2446" s="48"/>
    </row>
    <row r="2447" spans="2:6" x14ac:dyDescent="0.25">
      <c r="B2447" s="7">
        <f t="shared" si="155"/>
        <v>45908</v>
      </c>
      <c r="C2447" s="9" t="b">
        <f t="shared" si="152"/>
        <v>0</v>
      </c>
      <c r="D2447" s="9" t="b">
        <f t="shared" si="153"/>
        <v>0</v>
      </c>
      <c r="E2447" s="7">
        <f t="shared" si="154"/>
        <v>45908</v>
      </c>
      <c r="F2447" s="48"/>
    </row>
    <row r="2448" spans="2:6" x14ac:dyDescent="0.25">
      <c r="B2448" s="7">
        <f t="shared" si="155"/>
        <v>45909</v>
      </c>
      <c r="C2448" s="9" t="b">
        <f t="shared" si="152"/>
        <v>0</v>
      </c>
      <c r="D2448" s="9" t="b">
        <f t="shared" si="153"/>
        <v>0</v>
      </c>
      <c r="E2448" s="7">
        <f t="shared" si="154"/>
        <v>45909</v>
      </c>
      <c r="F2448" s="48"/>
    </row>
    <row r="2449" spans="2:6" x14ac:dyDescent="0.25">
      <c r="B2449" s="7">
        <f t="shared" si="155"/>
        <v>45910</v>
      </c>
      <c r="C2449" s="9" t="b">
        <f t="shared" si="152"/>
        <v>0</v>
      </c>
      <c r="D2449" s="9" t="b">
        <f t="shared" si="153"/>
        <v>0</v>
      </c>
      <c r="E2449" s="7">
        <f t="shared" si="154"/>
        <v>45910</v>
      </c>
      <c r="F2449" s="48"/>
    </row>
    <row r="2450" spans="2:6" x14ac:dyDescent="0.25">
      <c r="B2450" s="7">
        <f t="shared" si="155"/>
        <v>45911</v>
      </c>
      <c r="C2450" s="9" t="b">
        <f t="shared" si="152"/>
        <v>0</v>
      </c>
      <c r="D2450" s="9" t="b">
        <f t="shared" si="153"/>
        <v>0</v>
      </c>
      <c r="E2450" s="7">
        <f t="shared" si="154"/>
        <v>45911</v>
      </c>
      <c r="F2450" s="48"/>
    </row>
    <row r="2451" spans="2:6" x14ac:dyDescent="0.25">
      <c r="B2451" s="7">
        <f t="shared" si="155"/>
        <v>45912</v>
      </c>
      <c r="C2451" s="9" t="b">
        <f t="shared" si="152"/>
        <v>0</v>
      </c>
      <c r="D2451" s="9" t="b">
        <f t="shared" si="153"/>
        <v>0</v>
      </c>
      <c r="E2451" s="7">
        <f t="shared" si="154"/>
        <v>45912</v>
      </c>
      <c r="F2451" s="48"/>
    </row>
    <row r="2452" spans="2:6" x14ac:dyDescent="0.25">
      <c r="B2452" s="7">
        <f t="shared" si="155"/>
        <v>45913</v>
      </c>
      <c r="C2452" s="9" t="b">
        <f t="shared" si="152"/>
        <v>1</v>
      </c>
      <c r="D2452" s="9" t="b">
        <f t="shared" si="153"/>
        <v>0</v>
      </c>
      <c r="E2452" s="7" t="b">
        <f t="shared" si="154"/>
        <v>0</v>
      </c>
      <c r="F2452" s="48"/>
    </row>
    <row r="2453" spans="2:6" x14ac:dyDescent="0.25">
      <c r="B2453" s="7">
        <f t="shared" si="155"/>
        <v>45914</v>
      </c>
      <c r="C2453" s="9" t="b">
        <f t="shared" si="152"/>
        <v>1</v>
      </c>
      <c r="D2453" s="9" t="b">
        <f t="shared" si="153"/>
        <v>0</v>
      </c>
      <c r="E2453" s="7" t="b">
        <f t="shared" si="154"/>
        <v>0</v>
      </c>
      <c r="F2453" s="48"/>
    </row>
    <row r="2454" spans="2:6" x14ac:dyDescent="0.25">
      <c r="B2454" s="7">
        <f t="shared" si="155"/>
        <v>45915</v>
      </c>
      <c r="C2454" s="9" t="b">
        <f t="shared" si="152"/>
        <v>0</v>
      </c>
      <c r="D2454" s="9" t="b">
        <f t="shared" si="153"/>
        <v>0</v>
      </c>
      <c r="E2454" s="7">
        <f t="shared" si="154"/>
        <v>45915</v>
      </c>
      <c r="F2454" s="48"/>
    </row>
    <row r="2455" spans="2:6" x14ac:dyDescent="0.25">
      <c r="B2455" s="7">
        <f t="shared" si="155"/>
        <v>45916</v>
      </c>
      <c r="C2455" s="9" t="b">
        <f t="shared" si="152"/>
        <v>0</v>
      </c>
      <c r="D2455" s="9" t="b">
        <f t="shared" si="153"/>
        <v>0</v>
      </c>
      <c r="E2455" s="7">
        <f t="shared" si="154"/>
        <v>45916</v>
      </c>
      <c r="F2455" s="48"/>
    </row>
    <row r="2456" spans="2:6" x14ac:dyDescent="0.25">
      <c r="B2456" s="7">
        <f t="shared" si="155"/>
        <v>45917</v>
      </c>
      <c r="C2456" s="9" t="b">
        <f t="shared" si="152"/>
        <v>0</v>
      </c>
      <c r="D2456" s="9" t="b">
        <f t="shared" si="153"/>
        <v>0</v>
      </c>
      <c r="E2456" s="7">
        <f t="shared" si="154"/>
        <v>45917</v>
      </c>
      <c r="F2456" s="48"/>
    </row>
    <row r="2457" spans="2:6" x14ac:dyDescent="0.25">
      <c r="B2457" s="7">
        <f t="shared" si="155"/>
        <v>45918</v>
      </c>
      <c r="C2457" s="9" t="b">
        <f t="shared" si="152"/>
        <v>0</v>
      </c>
      <c r="D2457" s="9" t="b">
        <f t="shared" si="153"/>
        <v>0</v>
      </c>
      <c r="E2457" s="7">
        <f t="shared" si="154"/>
        <v>45918</v>
      </c>
      <c r="F2457" s="48"/>
    </row>
    <row r="2458" spans="2:6" x14ac:dyDescent="0.25">
      <c r="B2458" s="7">
        <f t="shared" si="155"/>
        <v>45919</v>
      </c>
      <c r="C2458" s="9" t="b">
        <f t="shared" si="152"/>
        <v>0</v>
      </c>
      <c r="D2458" s="9" t="b">
        <f t="shared" si="153"/>
        <v>0</v>
      </c>
      <c r="E2458" s="7">
        <f t="shared" si="154"/>
        <v>45919</v>
      </c>
      <c r="F2458" s="48"/>
    </row>
    <row r="2459" spans="2:6" x14ac:dyDescent="0.25">
      <c r="B2459" s="7">
        <f t="shared" si="155"/>
        <v>45920</v>
      </c>
      <c r="C2459" s="9" t="b">
        <f t="shared" si="152"/>
        <v>1</v>
      </c>
      <c r="D2459" s="9" t="b">
        <f t="shared" si="153"/>
        <v>0</v>
      </c>
      <c r="E2459" s="7" t="b">
        <f t="shared" si="154"/>
        <v>0</v>
      </c>
      <c r="F2459" s="48"/>
    </row>
    <row r="2460" spans="2:6" x14ac:dyDescent="0.25">
      <c r="B2460" s="7">
        <f t="shared" si="155"/>
        <v>45921</v>
      </c>
      <c r="C2460" s="9" t="b">
        <f t="shared" si="152"/>
        <v>1</v>
      </c>
      <c r="D2460" s="9" t="b">
        <f t="shared" si="153"/>
        <v>0</v>
      </c>
      <c r="E2460" s="7" t="b">
        <f t="shared" si="154"/>
        <v>0</v>
      </c>
      <c r="F2460" s="48"/>
    </row>
    <row r="2461" spans="2:6" x14ac:dyDescent="0.25">
      <c r="B2461" s="7">
        <f t="shared" si="155"/>
        <v>45922</v>
      </c>
      <c r="C2461" s="9" t="b">
        <f t="shared" si="152"/>
        <v>0</v>
      </c>
      <c r="D2461" s="9" t="b">
        <f t="shared" si="153"/>
        <v>0</v>
      </c>
      <c r="E2461" s="7">
        <f t="shared" si="154"/>
        <v>45922</v>
      </c>
      <c r="F2461" s="48"/>
    </row>
    <row r="2462" spans="2:6" x14ac:dyDescent="0.25">
      <c r="B2462" s="7">
        <f t="shared" si="155"/>
        <v>45923</v>
      </c>
      <c r="C2462" s="9" t="b">
        <f t="shared" si="152"/>
        <v>0</v>
      </c>
      <c r="D2462" s="9" t="b">
        <f t="shared" si="153"/>
        <v>0</v>
      </c>
      <c r="E2462" s="7">
        <f t="shared" si="154"/>
        <v>45923</v>
      </c>
      <c r="F2462" s="48"/>
    </row>
    <row r="2463" spans="2:6" x14ac:dyDescent="0.25">
      <c r="B2463" s="7">
        <f t="shared" si="155"/>
        <v>45924</v>
      </c>
      <c r="C2463" s="9" t="b">
        <f t="shared" si="152"/>
        <v>0</v>
      </c>
      <c r="D2463" s="9" t="b">
        <f t="shared" si="153"/>
        <v>0</v>
      </c>
      <c r="E2463" s="7">
        <f t="shared" si="154"/>
        <v>45924</v>
      </c>
      <c r="F2463" s="48"/>
    </row>
    <row r="2464" spans="2:6" x14ac:dyDescent="0.25">
      <c r="B2464" s="7">
        <f t="shared" si="155"/>
        <v>45925</v>
      </c>
      <c r="C2464" s="9" t="b">
        <f t="shared" si="152"/>
        <v>0</v>
      </c>
      <c r="D2464" s="9" t="b">
        <f t="shared" si="153"/>
        <v>0</v>
      </c>
      <c r="E2464" s="7">
        <f t="shared" si="154"/>
        <v>45925</v>
      </c>
      <c r="F2464" s="48"/>
    </row>
    <row r="2465" spans="2:6" x14ac:dyDescent="0.25">
      <c r="B2465" s="7">
        <f t="shared" si="155"/>
        <v>45926</v>
      </c>
      <c r="C2465" s="9" t="b">
        <f t="shared" si="152"/>
        <v>0</v>
      </c>
      <c r="D2465" s="9" t="b">
        <f t="shared" si="153"/>
        <v>0</v>
      </c>
      <c r="E2465" s="7">
        <f t="shared" si="154"/>
        <v>45926</v>
      </c>
      <c r="F2465" s="48"/>
    </row>
    <row r="2466" spans="2:6" x14ac:dyDescent="0.25">
      <c r="B2466" s="7">
        <f t="shared" si="155"/>
        <v>45927</v>
      </c>
      <c r="C2466" s="9" t="b">
        <f t="shared" si="152"/>
        <v>1</v>
      </c>
      <c r="D2466" s="9" t="b">
        <f t="shared" si="153"/>
        <v>0</v>
      </c>
      <c r="E2466" s="7" t="b">
        <f t="shared" si="154"/>
        <v>0</v>
      </c>
      <c r="F2466" s="48"/>
    </row>
    <row r="2467" spans="2:6" x14ac:dyDescent="0.25">
      <c r="B2467" s="7">
        <f t="shared" si="155"/>
        <v>45928</v>
      </c>
      <c r="C2467" s="9" t="b">
        <f t="shared" si="152"/>
        <v>1</v>
      </c>
      <c r="D2467" s="9" t="b">
        <f t="shared" si="153"/>
        <v>0</v>
      </c>
      <c r="E2467" s="7" t="b">
        <f t="shared" si="154"/>
        <v>0</v>
      </c>
      <c r="F2467" s="48"/>
    </row>
    <row r="2468" spans="2:6" x14ac:dyDescent="0.25">
      <c r="B2468" s="7">
        <f t="shared" si="155"/>
        <v>45929</v>
      </c>
      <c r="C2468" s="9" t="b">
        <f t="shared" si="152"/>
        <v>0</v>
      </c>
      <c r="D2468" s="9" t="b">
        <f t="shared" si="153"/>
        <v>0</v>
      </c>
      <c r="E2468" s="7">
        <f t="shared" si="154"/>
        <v>45929</v>
      </c>
      <c r="F2468" s="48"/>
    </row>
    <row r="2469" spans="2:6" x14ac:dyDescent="0.25">
      <c r="B2469" s="7">
        <f t="shared" si="155"/>
        <v>45930</v>
      </c>
      <c r="C2469" s="9" t="b">
        <f t="shared" si="152"/>
        <v>0</v>
      </c>
      <c r="D2469" s="9" t="b">
        <f t="shared" si="153"/>
        <v>0</v>
      </c>
      <c r="E2469" s="7">
        <f t="shared" si="154"/>
        <v>45930</v>
      </c>
      <c r="F2469" s="48"/>
    </row>
    <row r="2470" spans="2:6" x14ac:dyDescent="0.25">
      <c r="B2470" s="7">
        <f t="shared" si="155"/>
        <v>45931</v>
      </c>
      <c r="C2470" s="9" t="b">
        <f t="shared" si="152"/>
        <v>0</v>
      </c>
      <c r="D2470" s="9" t="b">
        <f t="shared" si="153"/>
        <v>0</v>
      </c>
      <c r="E2470" s="7">
        <f t="shared" si="154"/>
        <v>45931</v>
      </c>
      <c r="F2470" s="48"/>
    </row>
    <row r="2471" spans="2:6" x14ac:dyDescent="0.25">
      <c r="B2471" s="7">
        <f t="shared" si="155"/>
        <v>45932</v>
      </c>
      <c r="C2471" s="9" t="b">
        <f t="shared" si="152"/>
        <v>0</v>
      </c>
      <c r="D2471" s="9" t="b">
        <f t="shared" si="153"/>
        <v>0</v>
      </c>
      <c r="E2471" s="7">
        <f t="shared" si="154"/>
        <v>45932</v>
      </c>
      <c r="F2471" s="48"/>
    </row>
    <row r="2472" spans="2:6" x14ac:dyDescent="0.25">
      <c r="B2472" s="7">
        <f t="shared" si="155"/>
        <v>45933</v>
      </c>
      <c r="C2472" s="9" t="b">
        <f t="shared" si="152"/>
        <v>0</v>
      </c>
      <c r="D2472" s="9" t="b">
        <f t="shared" si="153"/>
        <v>0</v>
      </c>
      <c r="E2472" s="7">
        <f t="shared" si="154"/>
        <v>45933</v>
      </c>
      <c r="F2472" s="48"/>
    </row>
    <row r="2473" spans="2:6" x14ac:dyDescent="0.25">
      <c r="B2473" s="7">
        <f t="shared" si="155"/>
        <v>45934</v>
      </c>
      <c r="C2473" s="9" t="b">
        <f t="shared" si="152"/>
        <v>1</v>
      </c>
      <c r="D2473" s="9" t="b">
        <f t="shared" si="153"/>
        <v>0</v>
      </c>
      <c r="E2473" s="7" t="b">
        <f t="shared" si="154"/>
        <v>0</v>
      </c>
      <c r="F2473" s="48"/>
    </row>
    <row r="2474" spans="2:6" x14ac:dyDescent="0.25">
      <c r="B2474" s="7">
        <f t="shared" si="155"/>
        <v>45935</v>
      </c>
      <c r="C2474" s="9" t="b">
        <f t="shared" si="152"/>
        <v>1</v>
      </c>
      <c r="D2474" s="9" t="b">
        <f t="shared" si="153"/>
        <v>0</v>
      </c>
      <c r="E2474" s="7" t="b">
        <f t="shared" si="154"/>
        <v>0</v>
      </c>
      <c r="F2474" s="48"/>
    </row>
    <row r="2475" spans="2:6" x14ac:dyDescent="0.25">
      <c r="B2475" s="7">
        <f t="shared" si="155"/>
        <v>45936</v>
      </c>
      <c r="C2475" s="9" t="b">
        <f t="shared" si="152"/>
        <v>0</v>
      </c>
      <c r="D2475" s="9" t="b">
        <f t="shared" si="153"/>
        <v>0</v>
      </c>
      <c r="E2475" s="7">
        <f t="shared" si="154"/>
        <v>45936</v>
      </c>
      <c r="F2475" s="48"/>
    </row>
    <row r="2476" spans="2:6" x14ac:dyDescent="0.25">
      <c r="B2476" s="7">
        <f t="shared" si="155"/>
        <v>45937</v>
      </c>
      <c r="C2476" s="9" t="b">
        <f t="shared" si="152"/>
        <v>0</v>
      </c>
      <c r="D2476" s="9" t="b">
        <f t="shared" si="153"/>
        <v>0</v>
      </c>
      <c r="E2476" s="7">
        <f t="shared" si="154"/>
        <v>45937</v>
      </c>
      <c r="F2476" s="48"/>
    </row>
    <row r="2477" spans="2:6" x14ac:dyDescent="0.25">
      <c r="B2477" s="7">
        <f t="shared" si="155"/>
        <v>45938</v>
      </c>
      <c r="C2477" s="9" t="b">
        <f t="shared" si="152"/>
        <v>0</v>
      </c>
      <c r="D2477" s="9" t="b">
        <f t="shared" si="153"/>
        <v>0</v>
      </c>
      <c r="E2477" s="7">
        <f t="shared" si="154"/>
        <v>45938</v>
      </c>
      <c r="F2477" s="48"/>
    </row>
    <row r="2478" spans="2:6" x14ac:dyDescent="0.25">
      <c r="B2478" s="7">
        <f t="shared" si="155"/>
        <v>45939</v>
      </c>
      <c r="C2478" s="9" t="b">
        <f t="shared" si="152"/>
        <v>0</v>
      </c>
      <c r="D2478" s="9" t="b">
        <f t="shared" si="153"/>
        <v>0</v>
      </c>
      <c r="E2478" s="7">
        <f t="shared" si="154"/>
        <v>45939</v>
      </c>
      <c r="F2478" s="48"/>
    </row>
    <row r="2479" spans="2:6" x14ac:dyDescent="0.25">
      <c r="B2479" s="7">
        <f t="shared" si="155"/>
        <v>45940</v>
      </c>
      <c r="C2479" s="9" t="b">
        <f t="shared" si="152"/>
        <v>0</v>
      </c>
      <c r="D2479" s="9" t="b">
        <f t="shared" si="153"/>
        <v>0</v>
      </c>
      <c r="E2479" s="7">
        <f t="shared" si="154"/>
        <v>45940</v>
      </c>
      <c r="F2479" s="48"/>
    </row>
    <row r="2480" spans="2:6" x14ac:dyDescent="0.25">
      <c r="B2480" s="7">
        <f t="shared" si="155"/>
        <v>45941</v>
      </c>
      <c r="C2480" s="9" t="b">
        <f t="shared" si="152"/>
        <v>1</v>
      </c>
      <c r="D2480" s="9" t="b">
        <f t="shared" si="153"/>
        <v>0</v>
      </c>
      <c r="E2480" s="7" t="b">
        <f t="shared" si="154"/>
        <v>0</v>
      </c>
      <c r="F2480" s="48"/>
    </row>
    <row r="2481" spans="2:6" x14ac:dyDescent="0.25">
      <c r="B2481" s="7">
        <f t="shared" si="155"/>
        <v>45942</v>
      </c>
      <c r="C2481" s="9" t="b">
        <f t="shared" si="152"/>
        <v>1</v>
      </c>
      <c r="D2481" s="9" t="b">
        <f t="shared" si="153"/>
        <v>0</v>
      </c>
      <c r="E2481" s="7" t="b">
        <f t="shared" si="154"/>
        <v>0</v>
      </c>
      <c r="F2481" s="48"/>
    </row>
    <row r="2482" spans="2:6" x14ac:dyDescent="0.25">
      <c r="B2482" s="7">
        <f t="shared" si="155"/>
        <v>45943</v>
      </c>
      <c r="C2482" s="9" t="b">
        <f t="shared" si="152"/>
        <v>0</v>
      </c>
      <c r="D2482" s="9" t="b">
        <f t="shared" si="153"/>
        <v>0</v>
      </c>
      <c r="E2482" s="7">
        <f t="shared" si="154"/>
        <v>45943</v>
      </c>
      <c r="F2482" s="48"/>
    </row>
    <row r="2483" spans="2:6" x14ac:dyDescent="0.25">
      <c r="B2483" s="7">
        <f t="shared" si="155"/>
        <v>45944</v>
      </c>
      <c r="C2483" s="9" t="b">
        <f t="shared" si="152"/>
        <v>0</v>
      </c>
      <c r="D2483" s="9" t="b">
        <f t="shared" si="153"/>
        <v>0</v>
      </c>
      <c r="E2483" s="7">
        <f t="shared" si="154"/>
        <v>45944</v>
      </c>
      <c r="F2483" s="48"/>
    </row>
    <row r="2484" spans="2:6" x14ac:dyDescent="0.25">
      <c r="B2484" s="7">
        <f t="shared" si="155"/>
        <v>45945</v>
      </c>
      <c r="C2484" s="9" t="b">
        <f t="shared" si="152"/>
        <v>0</v>
      </c>
      <c r="D2484" s="9" t="b">
        <f t="shared" si="153"/>
        <v>0</v>
      </c>
      <c r="E2484" s="7">
        <f t="shared" si="154"/>
        <v>45945</v>
      </c>
      <c r="F2484" s="48"/>
    </row>
    <row r="2485" spans="2:6" x14ac:dyDescent="0.25">
      <c r="B2485" s="7">
        <f t="shared" si="155"/>
        <v>45946</v>
      </c>
      <c r="C2485" s="9" t="b">
        <f t="shared" si="152"/>
        <v>0</v>
      </c>
      <c r="D2485" s="9" t="b">
        <f t="shared" si="153"/>
        <v>0</v>
      </c>
      <c r="E2485" s="7">
        <f t="shared" si="154"/>
        <v>45946</v>
      </c>
      <c r="F2485" s="48"/>
    </row>
    <row r="2486" spans="2:6" x14ac:dyDescent="0.25">
      <c r="B2486" s="7">
        <f t="shared" si="155"/>
        <v>45947</v>
      </c>
      <c r="C2486" s="9" t="b">
        <f t="shared" si="152"/>
        <v>0</v>
      </c>
      <c r="D2486" s="9" t="b">
        <f t="shared" si="153"/>
        <v>0</v>
      </c>
      <c r="E2486" s="7">
        <f t="shared" si="154"/>
        <v>45947</v>
      </c>
      <c r="F2486" s="48"/>
    </row>
    <row r="2487" spans="2:6" x14ac:dyDescent="0.25">
      <c r="B2487" s="7">
        <f t="shared" si="155"/>
        <v>45948</v>
      </c>
      <c r="C2487" s="9" t="b">
        <f t="shared" si="152"/>
        <v>1</v>
      </c>
      <c r="D2487" s="9" t="b">
        <f t="shared" si="153"/>
        <v>0</v>
      </c>
      <c r="E2487" s="7" t="b">
        <f t="shared" si="154"/>
        <v>0</v>
      </c>
      <c r="F2487" s="48"/>
    </row>
    <row r="2488" spans="2:6" x14ac:dyDescent="0.25">
      <c r="B2488" s="7">
        <f t="shared" si="155"/>
        <v>45949</v>
      </c>
      <c r="C2488" s="9" t="b">
        <f t="shared" si="152"/>
        <v>1</v>
      </c>
      <c r="D2488" s="9" t="b">
        <f t="shared" si="153"/>
        <v>0</v>
      </c>
      <c r="E2488" s="7" t="b">
        <f t="shared" si="154"/>
        <v>0</v>
      </c>
      <c r="F2488" s="48"/>
    </row>
    <row r="2489" spans="2:6" x14ac:dyDescent="0.25">
      <c r="B2489" s="7">
        <f t="shared" si="155"/>
        <v>45950</v>
      </c>
      <c r="C2489" s="9" t="b">
        <f t="shared" si="152"/>
        <v>0</v>
      </c>
      <c r="D2489" s="9" t="b">
        <f t="shared" si="153"/>
        <v>0</v>
      </c>
      <c r="E2489" s="7">
        <f t="shared" si="154"/>
        <v>45950</v>
      </c>
      <c r="F2489" s="48"/>
    </row>
    <row r="2490" spans="2:6" x14ac:dyDescent="0.25">
      <c r="B2490" s="7">
        <f t="shared" si="155"/>
        <v>45951</v>
      </c>
      <c r="C2490" s="9" t="b">
        <f t="shared" si="152"/>
        <v>0</v>
      </c>
      <c r="D2490" s="9" t="b">
        <f t="shared" si="153"/>
        <v>0</v>
      </c>
      <c r="E2490" s="7">
        <f t="shared" si="154"/>
        <v>45951</v>
      </c>
      <c r="F2490" s="48"/>
    </row>
    <row r="2491" spans="2:6" x14ac:dyDescent="0.25">
      <c r="B2491" s="7">
        <f t="shared" si="155"/>
        <v>45952</v>
      </c>
      <c r="C2491" s="9" t="b">
        <f t="shared" si="152"/>
        <v>0</v>
      </c>
      <c r="D2491" s="9" t="b">
        <f t="shared" si="153"/>
        <v>0</v>
      </c>
      <c r="E2491" s="7">
        <f t="shared" si="154"/>
        <v>45952</v>
      </c>
      <c r="F2491" s="48"/>
    </row>
    <row r="2492" spans="2:6" x14ac:dyDescent="0.25">
      <c r="B2492" s="7">
        <f t="shared" si="155"/>
        <v>45953</v>
      </c>
      <c r="C2492" s="9" t="b">
        <f t="shared" si="152"/>
        <v>0</v>
      </c>
      <c r="D2492" s="9" t="b">
        <f t="shared" si="153"/>
        <v>0</v>
      </c>
      <c r="E2492" s="7">
        <f t="shared" si="154"/>
        <v>45953</v>
      </c>
      <c r="F2492" s="48"/>
    </row>
    <row r="2493" spans="2:6" x14ac:dyDescent="0.25">
      <c r="B2493" s="7">
        <f t="shared" si="155"/>
        <v>45954</v>
      </c>
      <c r="C2493" s="9" t="b">
        <f t="shared" si="152"/>
        <v>0</v>
      </c>
      <c r="D2493" s="9" t="b">
        <f t="shared" si="153"/>
        <v>0</v>
      </c>
      <c r="E2493" s="7">
        <f t="shared" si="154"/>
        <v>45954</v>
      </c>
      <c r="F2493" s="48"/>
    </row>
    <row r="2494" spans="2:6" x14ac:dyDescent="0.25">
      <c r="B2494" s="7">
        <f t="shared" si="155"/>
        <v>45955</v>
      </c>
      <c r="C2494" s="9" t="b">
        <f t="shared" si="152"/>
        <v>1</v>
      </c>
      <c r="D2494" s="9" t="b">
        <f t="shared" si="153"/>
        <v>0</v>
      </c>
      <c r="E2494" s="7" t="b">
        <f t="shared" si="154"/>
        <v>0</v>
      </c>
      <c r="F2494" s="48"/>
    </row>
    <row r="2495" spans="2:6" x14ac:dyDescent="0.25">
      <c r="B2495" s="7">
        <f t="shared" si="155"/>
        <v>45956</v>
      </c>
      <c r="C2495" s="9" t="b">
        <f t="shared" si="152"/>
        <v>1</v>
      </c>
      <c r="D2495" s="9" t="b">
        <f t="shared" si="153"/>
        <v>0</v>
      </c>
      <c r="E2495" s="7" t="b">
        <f t="shared" si="154"/>
        <v>0</v>
      </c>
      <c r="F2495" s="48"/>
    </row>
    <row r="2496" spans="2:6" x14ac:dyDescent="0.25">
      <c r="B2496" s="7">
        <f t="shared" si="155"/>
        <v>45957</v>
      </c>
      <c r="C2496" s="9" t="b">
        <f t="shared" si="152"/>
        <v>0</v>
      </c>
      <c r="D2496" s="9" t="b">
        <f t="shared" si="153"/>
        <v>0</v>
      </c>
      <c r="E2496" s="7">
        <f t="shared" si="154"/>
        <v>45957</v>
      </c>
      <c r="F2496" s="48"/>
    </row>
    <row r="2497" spans="2:6" x14ac:dyDescent="0.25">
      <c r="B2497" s="7">
        <f t="shared" si="155"/>
        <v>45958</v>
      </c>
      <c r="C2497" s="9" t="b">
        <f t="shared" si="152"/>
        <v>0</v>
      </c>
      <c r="D2497" s="9" t="b">
        <f t="shared" si="153"/>
        <v>0</v>
      </c>
      <c r="E2497" s="7">
        <f t="shared" si="154"/>
        <v>45958</v>
      </c>
      <c r="F2497" s="48"/>
    </row>
    <row r="2498" spans="2:6" x14ac:dyDescent="0.25">
      <c r="B2498" s="7">
        <f t="shared" si="155"/>
        <v>45959</v>
      </c>
      <c r="C2498" s="9" t="b">
        <f t="shared" si="152"/>
        <v>0</v>
      </c>
      <c r="D2498" s="9" t="b">
        <f t="shared" si="153"/>
        <v>0</v>
      </c>
      <c r="E2498" s="7">
        <f t="shared" si="154"/>
        <v>45959</v>
      </c>
      <c r="F2498" s="48"/>
    </row>
    <row r="2499" spans="2:6" x14ac:dyDescent="0.25">
      <c r="B2499" s="7">
        <f t="shared" si="155"/>
        <v>45960</v>
      </c>
      <c r="C2499" s="9" t="b">
        <f t="shared" si="152"/>
        <v>0</v>
      </c>
      <c r="D2499" s="9" t="b">
        <f t="shared" si="153"/>
        <v>0</v>
      </c>
      <c r="E2499" s="7">
        <f t="shared" si="154"/>
        <v>45960</v>
      </c>
      <c r="F2499" s="48"/>
    </row>
    <row r="2500" spans="2:6" x14ac:dyDescent="0.25">
      <c r="B2500" s="7">
        <f t="shared" si="155"/>
        <v>45961</v>
      </c>
      <c r="C2500" s="9" t="b">
        <f t="shared" si="152"/>
        <v>0</v>
      </c>
      <c r="D2500" s="9" t="b">
        <f t="shared" si="153"/>
        <v>0</v>
      </c>
      <c r="E2500" s="7">
        <f t="shared" si="154"/>
        <v>45961</v>
      </c>
      <c r="F2500" s="48"/>
    </row>
    <row r="2501" spans="2:6" x14ac:dyDescent="0.25">
      <c r="B2501" s="7">
        <f t="shared" si="155"/>
        <v>45962</v>
      </c>
      <c r="C2501" s="9" t="b">
        <f t="shared" ref="C2501:C2564" si="156">IF(WEEKDAY(B2501,2)&gt;5,TRUE,FALSE)</f>
        <v>1</v>
      </c>
      <c r="D2501" s="9" t="b">
        <f t="shared" ref="D2501:D2564" si="157">IF(TYPE(VLOOKUP(B2501,Holiday_Dates,1,0))&lt;&gt;1,FALSE,TRUE)</f>
        <v>0</v>
      </c>
      <c r="E2501" s="7" t="b">
        <f t="shared" ref="E2501:E2564" si="158">IF(OR(C2501,D2501),FALSE,B2501)</f>
        <v>0</v>
      </c>
      <c r="F2501" s="48"/>
    </row>
    <row r="2502" spans="2:6" x14ac:dyDescent="0.25">
      <c r="B2502" s="7">
        <f t="shared" ref="B2502:B2565" si="159">B2501+1</f>
        <v>45963</v>
      </c>
      <c r="C2502" s="9" t="b">
        <f t="shared" si="156"/>
        <v>1</v>
      </c>
      <c r="D2502" s="9" t="b">
        <f t="shared" si="157"/>
        <v>0</v>
      </c>
      <c r="E2502" s="7" t="b">
        <f t="shared" si="158"/>
        <v>0</v>
      </c>
      <c r="F2502" s="48"/>
    </row>
    <row r="2503" spans="2:6" x14ac:dyDescent="0.25">
      <c r="B2503" s="7">
        <f t="shared" si="159"/>
        <v>45964</v>
      </c>
      <c r="C2503" s="9" t="b">
        <f t="shared" si="156"/>
        <v>0</v>
      </c>
      <c r="D2503" s="9" t="b">
        <f t="shared" si="157"/>
        <v>0</v>
      </c>
      <c r="E2503" s="7">
        <f t="shared" si="158"/>
        <v>45964</v>
      </c>
      <c r="F2503" s="48"/>
    </row>
    <row r="2504" spans="2:6" x14ac:dyDescent="0.25">
      <c r="B2504" s="7">
        <f t="shared" si="159"/>
        <v>45965</v>
      </c>
      <c r="C2504" s="9" t="b">
        <f t="shared" si="156"/>
        <v>0</v>
      </c>
      <c r="D2504" s="9" t="b">
        <f t="shared" si="157"/>
        <v>0</v>
      </c>
      <c r="E2504" s="7">
        <f t="shared" si="158"/>
        <v>45965</v>
      </c>
      <c r="F2504" s="48"/>
    </row>
    <row r="2505" spans="2:6" x14ac:dyDescent="0.25">
      <c r="B2505" s="7">
        <f t="shared" si="159"/>
        <v>45966</v>
      </c>
      <c r="C2505" s="9" t="b">
        <f t="shared" si="156"/>
        <v>0</v>
      </c>
      <c r="D2505" s="9" t="b">
        <f t="shared" si="157"/>
        <v>0</v>
      </c>
      <c r="E2505" s="7">
        <f t="shared" si="158"/>
        <v>45966</v>
      </c>
      <c r="F2505" s="48"/>
    </row>
    <row r="2506" spans="2:6" x14ac:dyDescent="0.25">
      <c r="B2506" s="7">
        <f t="shared" si="159"/>
        <v>45967</v>
      </c>
      <c r="C2506" s="9" t="b">
        <f t="shared" si="156"/>
        <v>0</v>
      </c>
      <c r="D2506" s="9" t="b">
        <f t="shared" si="157"/>
        <v>0</v>
      </c>
      <c r="E2506" s="7">
        <f t="shared" si="158"/>
        <v>45967</v>
      </c>
      <c r="F2506" s="48"/>
    </row>
    <row r="2507" spans="2:6" x14ac:dyDescent="0.25">
      <c r="B2507" s="7">
        <f t="shared" si="159"/>
        <v>45968</v>
      </c>
      <c r="C2507" s="9" t="b">
        <f t="shared" si="156"/>
        <v>0</v>
      </c>
      <c r="D2507" s="9" t="b">
        <f t="shared" si="157"/>
        <v>0</v>
      </c>
      <c r="E2507" s="7">
        <f t="shared" si="158"/>
        <v>45968</v>
      </c>
      <c r="F2507" s="48"/>
    </row>
    <row r="2508" spans="2:6" x14ac:dyDescent="0.25">
      <c r="B2508" s="7">
        <f t="shared" si="159"/>
        <v>45969</v>
      </c>
      <c r="C2508" s="9" t="b">
        <f t="shared" si="156"/>
        <v>1</v>
      </c>
      <c r="D2508" s="9" t="b">
        <f t="shared" si="157"/>
        <v>0</v>
      </c>
      <c r="E2508" s="7" t="b">
        <f t="shared" si="158"/>
        <v>0</v>
      </c>
      <c r="F2508" s="48"/>
    </row>
    <row r="2509" spans="2:6" x14ac:dyDescent="0.25">
      <c r="B2509" s="7">
        <f t="shared" si="159"/>
        <v>45970</v>
      </c>
      <c r="C2509" s="9" t="b">
        <f t="shared" si="156"/>
        <v>1</v>
      </c>
      <c r="D2509" s="9" t="b">
        <f t="shared" si="157"/>
        <v>0</v>
      </c>
      <c r="E2509" s="7" t="b">
        <f t="shared" si="158"/>
        <v>0</v>
      </c>
      <c r="F2509" s="48"/>
    </row>
    <row r="2510" spans="2:6" x14ac:dyDescent="0.25">
      <c r="B2510" s="7">
        <f t="shared" si="159"/>
        <v>45971</v>
      </c>
      <c r="C2510" s="9" t="b">
        <f t="shared" si="156"/>
        <v>0</v>
      </c>
      <c r="D2510" s="9" t="b">
        <f t="shared" si="157"/>
        <v>0</v>
      </c>
      <c r="E2510" s="7">
        <f t="shared" si="158"/>
        <v>45971</v>
      </c>
      <c r="F2510" s="48"/>
    </row>
    <row r="2511" spans="2:6" x14ac:dyDescent="0.25">
      <c r="B2511" s="7">
        <f t="shared" si="159"/>
        <v>45972</v>
      </c>
      <c r="C2511" s="9" t="b">
        <f t="shared" si="156"/>
        <v>0</v>
      </c>
      <c r="D2511" s="9" t="b">
        <f t="shared" si="157"/>
        <v>0</v>
      </c>
      <c r="E2511" s="7">
        <f t="shared" si="158"/>
        <v>45972</v>
      </c>
      <c r="F2511" s="48"/>
    </row>
    <row r="2512" spans="2:6" x14ac:dyDescent="0.25">
      <c r="B2512" s="7">
        <f t="shared" si="159"/>
        <v>45973</v>
      </c>
      <c r="C2512" s="9" t="b">
        <f t="shared" si="156"/>
        <v>0</v>
      </c>
      <c r="D2512" s="9" t="b">
        <f t="shared" si="157"/>
        <v>0</v>
      </c>
      <c r="E2512" s="7">
        <f t="shared" si="158"/>
        <v>45973</v>
      </c>
      <c r="F2512" s="48"/>
    </row>
    <row r="2513" spans="2:6" x14ac:dyDescent="0.25">
      <c r="B2513" s="7">
        <f t="shared" si="159"/>
        <v>45974</v>
      </c>
      <c r="C2513" s="9" t="b">
        <f t="shared" si="156"/>
        <v>0</v>
      </c>
      <c r="D2513" s="9" t="b">
        <f t="shared" si="157"/>
        <v>0</v>
      </c>
      <c r="E2513" s="7">
        <f t="shared" si="158"/>
        <v>45974</v>
      </c>
      <c r="F2513" s="48"/>
    </row>
    <row r="2514" spans="2:6" x14ac:dyDescent="0.25">
      <c r="B2514" s="7">
        <f t="shared" si="159"/>
        <v>45975</v>
      </c>
      <c r="C2514" s="9" t="b">
        <f t="shared" si="156"/>
        <v>0</v>
      </c>
      <c r="D2514" s="9" t="b">
        <f t="shared" si="157"/>
        <v>0</v>
      </c>
      <c r="E2514" s="7">
        <f t="shared" si="158"/>
        <v>45975</v>
      </c>
      <c r="F2514" s="48"/>
    </row>
    <row r="2515" spans="2:6" x14ac:dyDescent="0.25">
      <c r="B2515" s="7">
        <f t="shared" si="159"/>
        <v>45976</v>
      </c>
      <c r="C2515" s="9" t="b">
        <f t="shared" si="156"/>
        <v>1</v>
      </c>
      <c r="D2515" s="9" t="b">
        <f t="shared" si="157"/>
        <v>0</v>
      </c>
      <c r="E2515" s="7" t="b">
        <f t="shared" si="158"/>
        <v>0</v>
      </c>
      <c r="F2515" s="48"/>
    </row>
    <row r="2516" spans="2:6" x14ac:dyDescent="0.25">
      <c r="B2516" s="7">
        <f t="shared" si="159"/>
        <v>45977</v>
      </c>
      <c r="C2516" s="9" t="b">
        <f t="shared" si="156"/>
        <v>1</v>
      </c>
      <c r="D2516" s="9" t="b">
        <f t="shared" si="157"/>
        <v>0</v>
      </c>
      <c r="E2516" s="7" t="b">
        <f t="shared" si="158"/>
        <v>0</v>
      </c>
      <c r="F2516" s="48"/>
    </row>
    <row r="2517" spans="2:6" x14ac:dyDescent="0.25">
      <c r="B2517" s="7">
        <f t="shared" si="159"/>
        <v>45978</v>
      </c>
      <c r="C2517" s="9" t="b">
        <f t="shared" si="156"/>
        <v>0</v>
      </c>
      <c r="D2517" s="9" t="b">
        <f t="shared" si="157"/>
        <v>0</v>
      </c>
      <c r="E2517" s="7">
        <f t="shared" si="158"/>
        <v>45978</v>
      </c>
      <c r="F2517" s="48"/>
    </row>
    <row r="2518" spans="2:6" x14ac:dyDescent="0.25">
      <c r="B2518" s="7">
        <f t="shared" si="159"/>
        <v>45979</v>
      </c>
      <c r="C2518" s="9" t="b">
        <f t="shared" si="156"/>
        <v>0</v>
      </c>
      <c r="D2518" s="9" t="b">
        <f t="shared" si="157"/>
        <v>0</v>
      </c>
      <c r="E2518" s="7">
        <f t="shared" si="158"/>
        <v>45979</v>
      </c>
      <c r="F2518" s="48"/>
    </row>
    <row r="2519" spans="2:6" x14ac:dyDescent="0.25">
      <c r="B2519" s="7">
        <f t="shared" si="159"/>
        <v>45980</v>
      </c>
      <c r="C2519" s="9" t="b">
        <f t="shared" si="156"/>
        <v>0</v>
      </c>
      <c r="D2519" s="9" t="b">
        <f t="shared" si="157"/>
        <v>0</v>
      </c>
      <c r="E2519" s="7">
        <f t="shared" si="158"/>
        <v>45980</v>
      </c>
      <c r="F2519" s="48"/>
    </row>
    <row r="2520" spans="2:6" x14ac:dyDescent="0.25">
      <c r="B2520" s="7">
        <f t="shared" si="159"/>
        <v>45981</v>
      </c>
      <c r="C2520" s="9" t="b">
        <f t="shared" si="156"/>
        <v>0</v>
      </c>
      <c r="D2520" s="9" t="b">
        <f t="shared" si="157"/>
        <v>0</v>
      </c>
      <c r="E2520" s="7">
        <f t="shared" si="158"/>
        <v>45981</v>
      </c>
      <c r="F2520" s="48"/>
    </row>
    <row r="2521" spans="2:6" x14ac:dyDescent="0.25">
      <c r="B2521" s="7">
        <f t="shared" si="159"/>
        <v>45982</v>
      </c>
      <c r="C2521" s="9" t="b">
        <f t="shared" si="156"/>
        <v>0</v>
      </c>
      <c r="D2521" s="9" t="b">
        <f t="shared" si="157"/>
        <v>0</v>
      </c>
      <c r="E2521" s="7">
        <f t="shared" si="158"/>
        <v>45982</v>
      </c>
      <c r="F2521" s="48"/>
    </row>
    <row r="2522" spans="2:6" x14ac:dyDescent="0.25">
      <c r="B2522" s="7">
        <f t="shared" si="159"/>
        <v>45983</v>
      </c>
      <c r="C2522" s="9" t="b">
        <f t="shared" si="156"/>
        <v>1</v>
      </c>
      <c r="D2522" s="9" t="b">
        <f t="shared" si="157"/>
        <v>0</v>
      </c>
      <c r="E2522" s="7" t="b">
        <f t="shared" si="158"/>
        <v>0</v>
      </c>
      <c r="F2522" s="48"/>
    </row>
    <row r="2523" spans="2:6" x14ac:dyDescent="0.25">
      <c r="B2523" s="7">
        <f t="shared" si="159"/>
        <v>45984</v>
      </c>
      <c r="C2523" s="9" t="b">
        <f t="shared" si="156"/>
        <v>1</v>
      </c>
      <c r="D2523" s="9" t="b">
        <f t="shared" si="157"/>
        <v>0</v>
      </c>
      <c r="E2523" s="7" t="b">
        <f t="shared" si="158"/>
        <v>0</v>
      </c>
      <c r="F2523" s="48"/>
    </row>
    <row r="2524" spans="2:6" x14ac:dyDescent="0.25">
      <c r="B2524" s="7">
        <f t="shared" si="159"/>
        <v>45985</v>
      </c>
      <c r="C2524" s="9" t="b">
        <f t="shared" si="156"/>
        <v>0</v>
      </c>
      <c r="D2524" s="9" t="b">
        <f t="shared" si="157"/>
        <v>0</v>
      </c>
      <c r="E2524" s="7">
        <f t="shared" si="158"/>
        <v>45985</v>
      </c>
      <c r="F2524" s="48"/>
    </row>
    <row r="2525" spans="2:6" x14ac:dyDescent="0.25">
      <c r="B2525" s="7">
        <f t="shared" si="159"/>
        <v>45986</v>
      </c>
      <c r="C2525" s="9" t="b">
        <f t="shared" si="156"/>
        <v>0</v>
      </c>
      <c r="D2525" s="9" t="b">
        <f t="shared" si="157"/>
        <v>0</v>
      </c>
      <c r="E2525" s="7">
        <f t="shared" si="158"/>
        <v>45986</v>
      </c>
      <c r="F2525" s="48"/>
    </row>
    <row r="2526" spans="2:6" x14ac:dyDescent="0.25">
      <c r="B2526" s="7">
        <f t="shared" si="159"/>
        <v>45987</v>
      </c>
      <c r="C2526" s="9" t="b">
        <f t="shared" si="156"/>
        <v>0</v>
      </c>
      <c r="D2526" s="9" t="b">
        <f t="shared" si="157"/>
        <v>0</v>
      </c>
      <c r="E2526" s="7">
        <f t="shared" si="158"/>
        <v>45987</v>
      </c>
      <c r="F2526" s="48"/>
    </row>
    <row r="2527" spans="2:6" x14ac:dyDescent="0.25">
      <c r="B2527" s="7">
        <f t="shared" si="159"/>
        <v>45988</v>
      </c>
      <c r="C2527" s="9" t="b">
        <f t="shared" si="156"/>
        <v>0</v>
      </c>
      <c r="D2527" s="9" t="b">
        <f t="shared" si="157"/>
        <v>0</v>
      </c>
      <c r="E2527" s="7">
        <f t="shared" si="158"/>
        <v>45988</v>
      </c>
      <c r="F2527" s="48"/>
    </row>
    <row r="2528" spans="2:6" x14ac:dyDescent="0.25">
      <c r="B2528" s="7">
        <f t="shared" si="159"/>
        <v>45989</v>
      </c>
      <c r="C2528" s="9" t="b">
        <f t="shared" si="156"/>
        <v>0</v>
      </c>
      <c r="D2528" s="9" t="b">
        <f t="shared" si="157"/>
        <v>0</v>
      </c>
      <c r="E2528" s="7">
        <f t="shared" si="158"/>
        <v>45989</v>
      </c>
      <c r="F2528" s="48"/>
    </row>
    <row r="2529" spans="2:6" x14ac:dyDescent="0.25">
      <c r="B2529" s="7">
        <f t="shared" si="159"/>
        <v>45990</v>
      </c>
      <c r="C2529" s="9" t="b">
        <f t="shared" si="156"/>
        <v>1</v>
      </c>
      <c r="D2529" s="9" t="b">
        <f t="shared" si="157"/>
        <v>0</v>
      </c>
      <c r="E2529" s="7" t="b">
        <f t="shared" si="158"/>
        <v>0</v>
      </c>
      <c r="F2529" s="48"/>
    </row>
    <row r="2530" spans="2:6" x14ac:dyDescent="0.25">
      <c r="B2530" s="7">
        <f t="shared" si="159"/>
        <v>45991</v>
      </c>
      <c r="C2530" s="9" t="b">
        <f t="shared" si="156"/>
        <v>1</v>
      </c>
      <c r="D2530" s="9" t="b">
        <f t="shared" si="157"/>
        <v>0</v>
      </c>
      <c r="E2530" s="7" t="b">
        <f t="shared" si="158"/>
        <v>0</v>
      </c>
      <c r="F2530" s="48"/>
    </row>
    <row r="2531" spans="2:6" x14ac:dyDescent="0.25">
      <c r="B2531" s="7">
        <f t="shared" si="159"/>
        <v>45992</v>
      </c>
      <c r="C2531" s="9" t="b">
        <f t="shared" si="156"/>
        <v>0</v>
      </c>
      <c r="D2531" s="9" t="b">
        <f t="shared" si="157"/>
        <v>0</v>
      </c>
      <c r="E2531" s="7">
        <f t="shared" si="158"/>
        <v>45992</v>
      </c>
      <c r="F2531" s="48"/>
    </row>
    <row r="2532" spans="2:6" x14ac:dyDescent="0.25">
      <c r="B2532" s="7">
        <f t="shared" si="159"/>
        <v>45993</v>
      </c>
      <c r="C2532" s="9" t="b">
        <f t="shared" si="156"/>
        <v>0</v>
      </c>
      <c r="D2532" s="9" t="b">
        <f t="shared" si="157"/>
        <v>0</v>
      </c>
      <c r="E2532" s="7">
        <f t="shared" si="158"/>
        <v>45993</v>
      </c>
      <c r="F2532" s="48"/>
    </row>
    <row r="2533" spans="2:6" x14ac:dyDescent="0.25">
      <c r="B2533" s="7">
        <f t="shared" si="159"/>
        <v>45994</v>
      </c>
      <c r="C2533" s="9" t="b">
        <f t="shared" si="156"/>
        <v>0</v>
      </c>
      <c r="D2533" s="9" t="b">
        <f t="shared" si="157"/>
        <v>0</v>
      </c>
      <c r="E2533" s="7">
        <f t="shared" si="158"/>
        <v>45994</v>
      </c>
      <c r="F2533" s="48"/>
    </row>
    <row r="2534" spans="2:6" x14ac:dyDescent="0.25">
      <c r="B2534" s="7">
        <f t="shared" si="159"/>
        <v>45995</v>
      </c>
      <c r="C2534" s="9" t="b">
        <f t="shared" si="156"/>
        <v>0</v>
      </c>
      <c r="D2534" s="9" t="b">
        <f t="shared" si="157"/>
        <v>0</v>
      </c>
      <c r="E2534" s="7">
        <f t="shared" si="158"/>
        <v>45995</v>
      </c>
      <c r="F2534" s="48"/>
    </row>
    <row r="2535" spans="2:6" x14ac:dyDescent="0.25">
      <c r="B2535" s="7">
        <f t="shared" si="159"/>
        <v>45996</v>
      </c>
      <c r="C2535" s="9" t="b">
        <f t="shared" si="156"/>
        <v>0</v>
      </c>
      <c r="D2535" s="9" t="b">
        <f t="shared" si="157"/>
        <v>0</v>
      </c>
      <c r="E2535" s="7">
        <f t="shared" si="158"/>
        <v>45996</v>
      </c>
      <c r="F2535" s="48"/>
    </row>
    <row r="2536" spans="2:6" x14ac:dyDescent="0.25">
      <c r="B2536" s="7">
        <f t="shared" si="159"/>
        <v>45997</v>
      </c>
      <c r="C2536" s="9" t="b">
        <f t="shared" si="156"/>
        <v>1</v>
      </c>
      <c r="D2536" s="9" t="b">
        <f t="shared" si="157"/>
        <v>0</v>
      </c>
      <c r="E2536" s="7" t="b">
        <f t="shared" si="158"/>
        <v>0</v>
      </c>
      <c r="F2536" s="48"/>
    </row>
    <row r="2537" spans="2:6" x14ac:dyDescent="0.25">
      <c r="B2537" s="7">
        <f t="shared" si="159"/>
        <v>45998</v>
      </c>
      <c r="C2537" s="9" t="b">
        <f t="shared" si="156"/>
        <v>1</v>
      </c>
      <c r="D2537" s="9" t="b">
        <f t="shared" si="157"/>
        <v>0</v>
      </c>
      <c r="E2537" s="7" t="b">
        <f t="shared" si="158"/>
        <v>0</v>
      </c>
      <c r="F2537" s="48"/>
    </row>
    <row r="2538" spans="2:6" x14ac:dyDescent="0.25">
      <c r="B2538" s="7">
        <f t="shared" si="159"/>
        <v>45999</v>
      </c>
      <c r="C2538" s="9" t="b">
        <f t="shared" si="156"/>
        <v>0</v>
      </c>
      <c r="D2538" s="9" t="b">
        <f t="shared" si="157"/>
        <v>0</v>
      </c>
      <c r="E2538" s="7">
        <f t="shared" si="158"/>
        <v>45999</v>
      </c>
      <c r="F2538" s="48"/>
    </row>
    <row r="2539" spans="2:6" x14ac:dyDescent="0.25">
      <c r="B2539" s="7">
        <f t="shared" si="159"/>
        <v>46000</v>
      </c>
      <c r="C2539" s="9" t="b">
        <f t="shared" si="156"/>
        <v>0</v>
      </c>
      <c r="D2539" s="9" t="b">
        <f t="shared" si="157"/>
        <v>0</v>
      </c>
      <c r="E2539" s="7">
        <f t="shared" si="158"/>
        <v>46000</v>
      </c>
      <c r="F2539" s="48"/>
    </row>
    <row r="2540" spans="2:6" x14ac:dyDescent="0.25">
      <c r="B2540" s="7">
        <f t="shared" si="159"/>
        <v>46001</v>
      </c>
      <c r="C2540" s="9" t="b">
        <f t="shared" si="156"/>
        <v>0</v>
      </c>
      <c r="D2540" s="9" t="b">
        <f t="shared" si="157"/>
        <v>0</v>
      </c>
      <c r="E2540" s="7">
        <f t="shared" si="158"/>
        <v>46001</v>
      </c>
      <c r="F2540" s="48"/>
    </row>
    <row r="2541" spans="2:6" x14ac:dyDescent="0.25">
      <c r="B2541" s="7">
        <f t="shared" si="159"/>
        <v>46002</v>
      </c>
      <c r="C2541" s="9" t="b">
        <f t="shared" si="156"/>
        <v>0</v>
      </c>
      <c r="D2541" s="9" t="b">
        <f t="shared" si="157"/>
        <v>0</v>
      </c>
      <c r="E2541" s="7">
        <f t="shared" si="158"/>
        <v>46002</v>
      </c>
      <c r="F2541" s="48"/>
    </row>
    <row r="2542" spans="2:6" x14ac:dyDescent="0.25">
      <c r="B2542" s="7">
        <f t="shared" si="159"/>
        <v>46003</v>
      </c>
      <c r="C2542" s="9" t="b">
        <f t="shared" si="156"/>
        <v>0</v>
      </c>
      <c r="D2542" s="9" t="b">
        <f t="shared" si="157"/>
        <v>0</v>
      </c>
      <c r="E2542" s="7">
        <f t="shared" si="158"/>
        <v>46003</v>
      </c>
      <c r="F2542" s="48"/>
    </row>
    <row r="2543" spans="2:6" x14ac:dyDescent="0.25">
      <c r="B2543" s="7">
        <f t="shared" si="159"/>
        <v>46004</v>
      </c>
      <c r="C2543" s="9" t="b">
        <f t="shared" si="156"/>
        <v>1</v>
      </c>
      <c r="D2543" s="9" t="b">
        <f t="shared" si="157"/>
        <v>0</v>
      </c>
      <c r="E2543" s="7" t="b">
        <f t="shared" si="158"/>
        <v>0</v>
      </c>
      <c r="F2543" s="48"/>
    </row>
    <row r="2544" spans="2:6" x14ac:dyDescent="0.25">
      <c r="B2544" s="7">
        <f t="shared" si="159"/>
        <v>46005</v>
      </c>
      <c r="C2544" s="9" t="b">
        <f t="shared" si="156"/>
        <v>1</v>
      </c>
      <c r="D2544" s="9" t="b">
        <f t="shared" si="157"/>
        <v>0</v>
      </c>
      <c r="E2544" s="7" t="b">
        <f t="shared" si="158"/>
        <v>0</v>
      </c>
      <c r="F2544" s="48"/>
    </row>
    <row r="2545" spans="2:6" x14ac:dyDescent="0.25">
      <c r="B2545" s="7">
        <f t="shared" si="159"/>
        <v>46006</v>
      </c>
      <c r="C2545" s="9" t="b">
        <f t="shared" si="156"/>
        <v>0</v>
      </c>
      <c r="D2545" s="9" t="b">
        <f t="shared" si="157"/>
        <v>0</v>
      </c>
      <c r="E2545" s="7">
        <f t="shared" si="158"/>
        <v>46006</v>
      </c>
      <c r="F2545" s="48"/>
    </row>
    <row r="2546" spans="2:6" x14ac:dyDescent="0.25">
      <c r="B2546" s="7">
        <f t="shared" si="159"/>
        <v>46007</v>
      </c>
      <c r="C2546" s="9" t="b">
        <f t="shared" si="156"/>
        <v>0</v>
      </c>
      <c r="D2546" s="9" t="b">
        <f t="shared" si="157"/>
        <v>0</v>
      </c>
      <c r="E2546" s="7">
        <f t="shared" si="158"/>
        <v>46007</v>
      </c>
      <c r="F2546" s="48"/>
    </row>
    <row r="2547" spans="2:6" x14ac:dyDescent="0.25">
      <c r="B2547" s="7">
        <f t="shared" si="159"/>
        <v>46008</v>
      </c>
      <c r="C2547" s="9" t="b">
        <f t="shared" si="156"/>
        <v>0</v>
      </c>
      <c r="D2547" s="9" t="b">
        <f t="shared" si="157"/>
        <v>0</v>
      </c>
      <c r="E2547" s="7">
        <f t="shared" si="158"/>
        <v>46008</v>
      </c>
      <c r="F2547" s="48"/>
    </row>
    <row r="2548" spans="2:6" x14ac:dyDescent="0.25">
      <c r="B2548" s="7">
        <f t="shared" si="159"/>
        <v>46009</v>
      </c>
      <c r="C2548" s="9" t="b">
        <f t="shared" si="156"/>
        <v>0</v>
      </c>
      <c r="D2548" s="9" t="b">
        <f t="shared" si="157"/>
        <v>0</v>
      </c>
      <c r="E2548" s="7">
        <f t="shared" si="158"/>
        <v>46009</v>
      </c>
      <c r="F2548" s="48"/>
    </row>
    <row r="2549" spans="2:6" x14ac:dyDescent="0.25">
      <c r="B2549" s="7">
        <f t="shared" si="159"/>
        <v>46010</v>
      </c>
      <c r="C2549" s="9" t="b">
        <f t="shared" si="156"/>
        <v>0</v>
      </c>
      <c r="D2549" s="9" t="b">
        <f t="shared" si="157"/>
        <v>0</v>
      </c>
      <c r="E2549" s="7">
        <f t="shared" si="158"/>
        <v>46010</v>
      </c>
      <c r="F2549" s="48"/>
    </row>
    <row r="2550" spans="2:6" x14ac:dyDescent="0.25">
      <c r="B2550" s="7">
        <f t="shared" si="159"/>
        <v>46011</v>
      </c>
      <c r="C2550" s="9" t="b">
        <f t="shared" si="156"/>
        <v>1</v>
      </c>
      <c r="D2550" s="9" t="b">
        <f t="shared" si="157"/>
        <v>0</v>
      </c>
      <c r="E2550" s="7" t="b">
        <f t="shared" si="158"/>
        <v>0</v>
      </c>
      <c r="F2550" s="48"/>
    </row>
    <row r="2551" spans="2:6" x14ac:dyDescent="0.25">
      <c r="B2551" s="7">
        <f t="shared" si="159"/>
        <v>46012</v>
      </c>
      <c r="C2551" s="9" t="b">
        <f t="shared" si="156"/>
        <v>1</v>
      </c>
      <c r="D2551" s="9" t="b">
        <f t="shared" si="157"/>
        <v>0</v>
      </c>
      <c r="E2551" s="7" t="b">
        <f t="shared" si="158"/>
        <v>0</v>
      </c>
      <c r="F2551" s="48"/>
    </row>
    <row r="2552" spans="2:6" x14ac:dyDescent="0.25">
      <c r="B2552" s="7">
        <f t="shared" si="159"/>
        <v>46013</v>
      </c>
      <c r="C2552" s="9" t="b">
        <f t="shared" si="156"/>
        <v>0</v>
      </c>
      <c r="D2552" s="9" t="b">
        <f t="shared" si="157"/>
        <v>0</v>
      </c>
      <c r="E2552" s="7">
        <f t="shared" si="158"/>
        <v>46013</v>
      </c>
      <c r="F2552" s="48"/>
    </row>
    <row r="2553" spans="2:6" x14ac:dyDescent="0.25">
      <c r="B2553" s="7">
        <f t="shared" si="159"/>
        <v>46014</v>
      </c>
      <c r="C2553" s="9" t="b">
        <f t="shared" si="156"/>
        <v>0</v>
      </c>
      <c r="D2553" s="9" t="b">
        <f t="shared" si="157"/>
        <v>0</v>
      </c>
      <c r="E2553" s="7">
        <f t="shared" si="158"/>
        <v>46014</v>
      </c>
      <c r="F2553" s="48"/>
    </row>
    <row r="2554" spans="2:6" x14ac:dyDescent="0.25">
      <c r="B2554" s="7">
        <f t="shared" si="159"/>
        <v>46015</v>
      </c>
      <c r="C2554" s="9" t="b">
        <f t="shared" si="156"/>
        <v>0</v>
      </c>
      <c r="D2554" s="9" t="b">
        <f t="shared" si="157"/>
        <v>0</v>
      </c>
      <c r="E2554" s="7">
        <f t="shared" si="158"/>
        <v>46015</v>
      </c>
      <c r="F2554" s="48"/>
    </row>
    <row r="2555" spans="2:6" x14ac:dyDescent="0.25">
      <c r="B2555" s="7">
        <f t="shared" si="159"/>
        <v>46016</v>
      </c>
      <c r="C2555" s="9" t="b">
        <f t="shared" si="156"/>
        <v>0</v>
      </c>
      <c r="D2555" s="9" t="b">
        <f t="shared" si="157"/>
        <v>1</v>
      </c>
      <c r="E2555" s="7" t="b">
        <f t="shared" si="158"/>
        <v>0</v>
      </c>
      <c r="F2555" s="48"/>
    </row>
    <row r="2556" spans="2:6" x14ac:dyDescent="0.25">
      <c r="B2556" s="7">
        <f t="shared" si="159"/>
        <v>46017</v>
      </c>
      <c r="C2556" s="9" t="b">
        <f t="shared" si="156"/>
        <v>0</v>
      </c>
      <c r="D2556" s="9" t="b">
        <f t="shared" si="157"/>
        <v>1</v>
      </c>
      <c r="E2556" s="7" t="b">
        <f t="shared" si="158"/>
        <v>0</v>
      </c>
      <c r="F2556" s="48"/>
    </row>
    <row r="2557" spans="2:6" x14ac:dyDescent="0.25">
      <c r="B2557" s="7">
        <f t="shared" si="159"/>
        <v>46018</v>
      </c>
      <c r="C2557" s="9" t="b">
        <f t="shared" si="156"/>
        <v>1</v>
      </c>
      <c r="D2557" s="9" t="b">
        <f t="shared" si="157"/>
        <v>0</v>
      </c>
      <c r="E2557" s="7" t="b">
        <f t="shared" si="158"/>
        <v>0</v>
      </c>
      <c r="F2557" s="48"/>
    </row>
    <row r="2558" spans="2:6" x14ac:dyDescent="0.25">
      <c r="B2558" s="7">
        <f t="shared" si="159"/>
        <v>46019</v>
      </c>
      <c r="C2558" s="9" t="b">
        <f t="shared" si="156"/>
        <v>1</v>
      </c>
      <c r="D2558" s="9" t="b">
        <f t="shared" si="157"/>
        <v>0</v>
      </c>
      <c r="E2558" s="7" t="b">
        <f t="shared" si="158"/>
        <v>0</v>
      </c>
      <c r="F2558" s="48"/>
    </row>
    <row r="2559" spans="2:6" x14ac:dyDescent="0.25">
      <c r="B2559" s="7">
        <f t="shared" si="159"/>
        <v>46020</v>
      </c>
      <c r="C2559" s="9" t="b">
        <f t="shared" si="156"/>
        <v>0</v>
      </c>
      <c r="D2559" s="9" t="b">
        <f t="shared" si="157"/>
        <v>0</v>
      </c>
      <c r="E2559" s="7">
        <f t="shared" si="158"/>
        <v>46020</v>
      </c>
      <c r="F2559" s="48"/>
    </row>
    <row r="2560" spans="2:6" x14ac:dyDescent="0.25">
      <c r="B2560" s="7">
        <f t="shared" si="159"/>
        <v>46021</v>
      </c>
      <c r="C2560" s="9" t="b">
        <f t="shared" si="156"/>
        <v>0</v>
      </c>
      <c r="D2560" s="9" t="b">
        <f t="shared" si="157"/>
        <v>0</v>
      </c>
      <c r="E2560" s="7">
        <f t="shared" si="158"/>
        <v>46021</v>
      </c>
      <c r="F2560" s="48"/>
    </row>
    <row r="2561" spans="2:6" x14ac:dyDescent="0.25">
      <c r="B2561" s="7">
        <f t="shared" si="159"/>
        <v>46022</v>
      </c>
      <c r="C2561" s="9" t="b">
        <f t="shared" si="156"/>
        <v>0</v>
      </c>
      <c r="D2561" s="9" t="b">
        <f t="shared" si="157"/>
        <v>0</v>
      </c>
      <c r="E2561" s="7">
        <f t="shared" si="158"/>
        <v>46022</v>
      </c>
      <c r="F2561" s="48"/>
    </row>
    <row r="2562" spans="2:6" x14ac:dyDescent="0.25">
      <c r="B2562" s="7">
        <f t="shared" si="159"/>
        <v>46023</v>
      </c>
      <c r="C2562" s="9" t="b">
        <f t="shared" si="156"/>
        <v>0</v>
      </c>
      <c r="D2562" s="9" t="b">
        <f t="shared" si="157"/>
        <v>1</v>
      </c>
      <c r="E2562" s="7" t="b">
        <f t="shared" si="158"/>
        <v>0</v>
      </c>
      <c r="F2562" s="48"/>
    </row>
    <row r="2563" spans="2:6" x14ac:dyDescent="0.25">
      <c r="B2563" s="7">
        <f t="shared" si="159"/>
        <v>46024</v>
      </c>
      <c r="C2563" s="9" t="b">
        <f t="shared" si="156"/>
        <v>0</v>
      </c>
      <c r="D2563" s="9" t="b">
        <f t="shared" si="157"/>
        <v>0</v>
      </c>
      <c r="E2563" s="7">
        <f t="shared" si="158"/>
        <v>46024</v>
      </c>
      <c r="F2563" s="48"/>
    </row>
    <row r="2564" spans="2:6" x14ac:dyDescent="0.25">
      <c r="B2564" s="7">
        <f t="shared" si="159"/>
        <v>46025</v>
      </c>
      <c r="C2564" s="9" t="b">
        <f t="shared" si="156"/>
        <v>1</v>
      </c>
      <c r="D2564" s="9" t="b">
        <f t="shared" si="157"/>
        <v>0</v>
      </c>
      <c r="E2564" s="7" t="b">
        <f t="shared" si="158"/>
        <v>0</v>
      </c>
      <c r="F2564" s="48"/>
    </row>
    <row r="2565" spans="2:6" x14ac:dyDescent="0.25">
      <c r="B2565" s="7">
        <f t="shared" si="159"/>
        <v>46026</v>
      </c>
      <c r="C2565" s="9" t="b">
        <f t="shared" ref="C2565:C2628" si="160">IF(WEEKDAY(B2565,2)&gt;5,TRUE,FALSE)</f>
        <v>1</v>
      </c>
      <c r="D2565" s="9" t="b">
        <f t="shared" ref="D2565:D2628" si="161">IF(TYPE(VLOOKUP(B2565,Holiday_Dates,1,0))&lt;&gt;1,FALSE,TRUE)</f>
        <v>0</v>
      </c>
      <c r="E2565" s="7" t="b">
        <f t="shared" ref="E2565:E2628" si="162">IF(OR(C2565,D2565),FALSE,B2565)</f>
        <v>0</v>
      </c>
      <c r="F2565" s="48"/>
    </row>
    <row r="2566" spans="2:6" x14ac:dyDescent="0.25">
      <c r="B2566" s="7">
        <f t="shared" ref="B2566:B2629" si="163">B2565+1</f>
        <v>46027</v>
      </c>
      <c r="C2566" s="9" t="b">
        <f t="shared" si="160"/>
        <v>0</v>
      </c>
      <c r="D2566" s="9" t="b">
        <f t="shared" si="161"/>
        <v>0</v>
      </c>
      <c r="E2566" s="7">
        <f t="shared" si="162"/>
        <v>46027</v>
      </c>
      <c r="F2566" s="48"/>
    </row>
    <row r="2567" spans="2:6" x14ac:dyDescent="0.25">
      <c r="B2567" s="7">
        <f t="shared" si="163"/>
        <v>46028</v>
      </c>
      <c r="C2567" s="9" t="b">
        <f t="shared" si="160"/>
        <v>0</v>
      </c>
      <c r="D2567" s="9" t="b">
        <f t="shared" si="161"/>
        <v>0</v>
      </c>
      <c r="E2567" s="7">
        <f t="shared" si="162"/>
        <v>46028</v>
      </c>
      <c r="F2567" s="48"/>
    </row>
    <row r="2568" spans="2:6" x14ac:dyDescent="0.25">
      <c r="B2568" s="7">
        <f t="shared" si="163"/>
        <v>46029</v>
      </c>
      <c r="C2568" s="9" t="b">
        <f t="shared" si="160"/>
        <v>0</v>
      </c>
      <c r="D2568" s="9" t="b">
        <f t="shared" si="161"/>
        <v>0</v>
      </c>
      <c r="E2568" s="7">
        <f t="shared" si="162"/>
        <v>46029</v>
      </c>
      <c r="F2568" s="48"/>
    </row>
    <row r="2569" spans="2:6" x14ac:dyDescent="0.25">
      <c r="B2569" s="7">
        <f t="shared" si="163"/>
        <v>46030</v>
      </c>
      <c r="C2569" s="9" t="b">
        <f t="shared" si="160"/>
        <v>0</v>
      </c>
      <c r="D2569" s="9" t="b">
        <f t="shared" si="161"/>
        <v>0</v>
      </c>
      <c r="E2569" s="7">
        <f t="shared" si="162"/>
        <v>46030</v>
      </c>
      <c r="F2569" s="48"/>
    </row>
    <row r="2570" spans="2:6" x14ac:dyDescent="0.25">
      <c r="B2570" s="7">
        <f t="shared" si="163"/>
        <v>46031</v>
      </c>
      <c r="C2570" s="9" t="b">
        <f t="shared" si="160"/>
        <v>0</v>
      </c>
      <c r="D2570" s="9" t="b">
        <f t="shared" si="161"/>
        <v>0</v>
      </c>
      <c r="E2570" s="7">
        <f t="shared" si="162"/>
        <v>46031</v>
      </c>
      <c r="F2570" s="48"/>
    </row>
    <row r="2571" spans="2:6" x14ac:dyDescent="0.25">
      <c r="B2571" s="7">
        <f t="shared" si="163"/>
        <v>46032</v>
      </c>
      <c r="C2571" s="9" t="b">
        <f t="shared" si="160"/>
        <v>1</v>
      </c>
      <c r="D2571" s="9" t="b">
        <f t="shared" si="161"/>
        <v>0</v>
      </c>
      <c r="E2571" s="7" t="b">
        <f t="shared" si="162"/>
        <v>0</v>
      </c>
      <c r="F2571" s="48"/>
    </row>
    <row r="2572" spans="2:6" x14ac:dyDescent="0.25">
      <c r="B2572" s="7">
        <f t="shared" si="163"/>
        <v>46033</v>
      </c>
      <c r="C2572" s="9" t="b">
        <f t="shared" si="160"/>
        <v>1</v>
      </c>
      <c r="D2572" s="9" t="b">
        <f t="shared" si="161"/>
        <v>0</v>
      </c>
      <c r="E2572" s="7" t="b">
        <f t="shared" si="162"/>
        <v>0</v>
      </c>
      <c r="F2572" s="48"/>
    </row>
    <row r="2573" spans="2:6" x14ac:dyDescent="0.25">
      <c r="B2573" s="7">
        <f t="shared" si="163"/>
        <v>46034</v>
      </c>
      <c r="C2573" s="9" t="b">
        <f t="shared" si="160"/>
        <v>0</v>
      </c>
      <c r="D2573" s="9" t="b">
        <f t="shared" si="161"/>
        <v>0</v>
      </c>
      <c r="E2573" s="7">
        <f t="shared" si="162"/>
        <v>46034</v>
      </c>
      <c r="F2573" s="48"/>
    </row>
    <row r="2574" spans="2:6" x14ac:dyDescent="0.25">
      <c r="B2574" s="7">
        <f t="shared" si="163"/>
        <v>46035</v>
      </c>
      <c r="C2574" s="9" t="b">
        <f t="shared" si="160"/>
        <v>0</v>
      </c>
      <c r="D2574" s="9" t="b">
        <f t="shared" si="161"/>
        <v>0</v>
      </c>
      <c r="E2574" s="7">
        <f t="shared" si="162"/>
        <v>46035</v>
      </c>
      <c r="F2574" s="48"/>
    </row>
    <row r="2575" spans="2:6" x14ac:dyDescent="0.25">
      <c r="B2575" s="7">
        <f t="shared" si="163"/>
        <v>46036</v>
      </c>
      <c r="C2575" s="9" t="b">
        <f t="shared" si="160"/>
        <v>0</v>
      </c>
      <c r="D2575" s="9" t="b">
        <f t="shared" si="161"/>
        <v>0</v>
      </c>
      <c r="E2575" s="7">
        <f t="shared" si="162"/>
        <v>46036</v>
      </c>
      <c r="F2575" s="48"/>
    </row>
    <row r="2576" spans="2:6" x14ac:dyDescent="0.25">
      <c r="B2576" s="7">
        <f t="shared" si="163"/>
        <v>46037</v>
      </c>
      <c r="C2576" s="9" t="b">
        <f t="shared" si="160"/>
        <v>0</v>
      </c>
      <c r="D2576" s="9" t="b">
        <f t="shared" si="161"/>
        <v>0</v>
      </c>
      <c r="E2576" s="7">
        <f t="shared" si="162"/>
        <v>46037</v>
      </c>
      <c r="F2576" s="48"/>
    </row>
    <row r="2577" spans="2:6" x14ac:dyDescent="0.25">
      <c r="B2577" s="7">
        <f t="shared" si="163"/>
        <v>46038</v>
      </c>
      <c r="C2577" s="9" t="b">
        <f t="shared" si="160"/>
        <v>0</v>
      </c>
      <c r="D2577" s="9" t="b">
        <f t="shared" si="161"/>
        <v>0</v>
      </c>
      <c r="E2577" s="7">
        <f t="shared" si="162"/>
        <v>46038</v>
      </c>
      <c r="F2577" s="48"/>
    </row>
    <row r="2578" spans="2:6" x14ac:dyDescent="0.25">
      <c r="B2578" s="7">
        <f t="shared" si="163"/>
        <v>46039</v>
      </c>
      <c r="C2578" s="9" t="b">
        <f t="shared" si="160"/>
        <v>1</v>
      </c>
      <c r="D2578" s="9" t="b">
        <f t="shared" si="161"/>
        <v>0</v>
      </c>
      <c r="E2578" s="7" t="b">
        <f t="shared" si="162"/>
        <v>0</v>
      </c>
      <c r="F2578" s="48"/>
    </row>
    <row r="2579" spans="2:6" x14ac:dyDescent="0.25">
      <c r="B2579" s="7">
        <f t="shared" si="163"/>
        <v>46040</v>
      </c>
      <c r="C2579" s="9" t="b">
        <f t="shared" si="160"/>
        <v>1</v>
      </c>
      <c r="D2579" s="9" t="b">
        <f t="shared" si="161"/>
        <v>0</v>
      </c>
      <c r="E2579" s="7" t="b">
        <f t="shared" si="162"/>
        <v>0</v>
      </c>
      <c r="F2579" s="48"/>
    </row>
    <row r="2580" spans="2:6" x14ac:dyDescent="0.25">
      <c r="B2580" s="7">
        <f t="shared" si="163"/>
        <v>46041</v>
      </c>
      <c r="C2580" s="9" t="b">
        <f t="shared" si="160"/>
        <v>0</v>
      </c>
      <c r="D2580" s="9" t="b">
        <f t="shared" si="161"/>
        <v>0</v>
      </c>
      <c r="E2580" s="7">
        <f t="shared" si="162"/>
        <v>46041</v>
      </c>
      <c r="F2580" s="48"/>
    </row>
    <row r="2581" spans="2:6" x14ac:dyDescent="0.25">
      <c r="B2581" s="7">
        <f t="shared" si="163"/>
        <v>46042</v>
      </c>
      <c r="C2581" s="9" t="b">
        <f t="shared" si="160"/>
        <v>0</v>
      </c>
      <c r="D2581" s="9" t="b">
        <f t="shared" si="161"/>
        <v>0</v>
      </c>
      <c r="E2581" s="7">
        <f t="shared" si="162"/>
        <v>46042</v>
      </c>
      <c r="F2581" s="48"/>
    </row>
    <row r="2582" spans="2:6" x14ac:dyDescent="0.25">
      <c r="B2582" s="7">
        <f t="shared" si="163"/>
        <v>46043</v>
      </c>
      <c r="C2582" s="9" t="b">
        <f t="shared" si="160"/>
        <v>0</v>
      </c>
      <c r="D2582" s="9" t="b">
        <f t="shared" si="161"/>
        <v>0</v>
      </c>
      <c r="E2582" s="7">
        <f t="shared" si="162"/>
        <v>46043</v>
      </c>
      <c r="F2582" s="48"/>
    </row>
    <row r="2583" spans="2:6" x14ac:dyDescent="0.25">
      <c r="B2583" s="7">
        <f t="shared" si="163"/>
        <v>46044</v>
      </c>
      <c r="C2583" s="9" t="b">
        <f t="shared" si="160"/>
        <v>0</v>
      </c>
      <c r="D2583" s="9" t="b">
        <f t="shared" si="161"/>
        <v>0</v>
      </c>
      <c r="E2583" s="7">
        <f t="shared" si="162"/>
        <v>46044</v>
      </c>
      <c r="F2583" s="48"/>
    </row>
    <row r="2584" spans="2:6" x14ac:dyDescent="0.25">
      <c r="B2584" s="7">
        <f t="shared" si="163"/>
        <v>46045</v>
      </c>
      <c r="C2584" s="9" t="b">
        <f t="shared" si="160"/>
        <v>0</v>
      </c>
      <c r="D2584" s="9" t="b">
        <f t="shared" si="161"/>
        <v>0</v>
      </c>
      <c r="E2584" s="7">
        <f t="shared" si="162"/>
        <v>46045</v>
      </c>
      <c r="F2584" s="48"/>
    </row>
    <row r="2585" spans="2:6" x14ac:dyDescent="0.25">
      <c r="B2585" s="7">
        <f t="shared" si="163"/>
        <v>46046</v>
      </c>
      <c r="C2585" s="9" t="b">
        <f t="shared" si="160"/>
        <v>1</v>
      </c>
      <c r="D2585" s="9" t="b">
        <f t="shared" si="161"/>
        <v>0</v>
      </c>
      <c r="E2585" s="7" t="b">
        <f t="shared" si="162"/>
        <v>0</v>
      </c>
      <c r="F2585" s="48"/>
    </row>
    <row r="2586" spans="2:6" x14ac:dyDescent="0.25">
      <c r="B2586" s="7">
        <f t="shared" si="163"/>
        <v>46047</v>
      </c>
      <c r="C2586" s="9" t="b">
        <f t="shared" si="160"/>
        <v>1</v>
      </c>
      <c r="D2586" s="9" t="b">
        <f t="shared" si="161"/>
        <v>0</v>
      </c>
      <c r="E2586" s="7" t="b">
        <f t="shared" si="162"/>
        <v>0</v>
      </c>
      <c r="F2586" s="48"/>
    </row>
    <row r="2587" spans="2:6" x14ac:dyDescent="0.25">
      <c r="B2587" s="7">
        <f t="shared" si="163"/>
        <v>46048</v>
      </c>
      <c r="C2587" s="9" t="b">
        <f t="shared" si="160"/>
        <v>0</v>
      </c>
      <c r="D2587" s="9" t="b">
        <f t="shared" si="161"/>
        <v>0</v>
      </c>
      <c r="E2587" s="7">
        <f t="shared" si="162"/>
        <v>46048</v>
      </c>
      <c r="F2587" s="48"/>
    </row>
    <row r="2588" spans="2:6" x14ac:dyDescent="0.25">
      <c r="B2588" s="7">
        <f t="shared" si="163"/>
        <v>46049</v>
      </c>
      <c r="C2588" s="9" t="b">
        <f t="shared" si="160"/>
        <v>0</v>
      </c>
      <c r="D2588" s="9" t="b">
        <f t="shared" si="161"/>
        <v>0</v>
      </c>
      <c r="E2588" s="7">
        <f t="shared" si="162"/>
        <v>46049</v>
      </c>
      <c r="F2588" s="48"/>
    </row>
    <row r="2589" spans="2:6" x14ac:dyDescent="0.25">
      <c r="B2589" s="7">
        <f t="shared" si="163"/>
        <v>46050</v>
      </c>
      <c r="C2589" s="9" t="b">
        <f t="shared" si="160"/>
        <v>0</v>
      </c>
      <c r="D2589" s="9" t="b">
        <f t="shared" si="161"/>
        <v>0</v>
      </c>
      <c r="E2589" s="7">
        <f t="shared" si="162"/>
        <v>46050</v>
      </c>
      <c r="F2589" s="48"/>
    </row>
    <row r="2590" spans="2:6" x14ac:dyDescent="0.25">
      <c r="B2590" s="7">
        <f t="shared" si="163"/>
        <v>46051</v>
      </c>
      <c r="C2590" s="9" t="b">
        <f t="shared" si="160"/>
        <v>0</v>
      </c>
      <c r="D2590" s="9" t="b">
        <f t="shared" si="161"/>
        <v>0</v>
      </c>
      <c r="E2590" s="7">
        <f t="shared" si="162"/>
        <v>46051</v>
      </c>
      <c r="F2590" s="48"/>
    </row>
    <row r="2591" spans="2:6" x14ac:dyDescent="0.25">
      <c r="B2591" s="7">
        <f t="shared" si="163"/>
        <v>46052</v>
      </c>
      <c r="C2591" s="9" t="b">
        <f t="shared" si="160"/>
        <v>0</v>
      </c>
      <c r="D2591" s="9" t="b">
        <f t="shared" si="161"/>
        <v>0</v>
      </c>
      <c r="E2591" s="7">
        <f t="shared" si="162"/>
        <v>46052</v>
      </c>
      <c r="F2591" s="48"/>
    </row>
    <row r="2592" spans="2:6" x14ac:dyDescent="0.25">
      <c r="B2592" s="7">
        <f t="shared" si="163"/>
        <v>46053</v>
      </c>
      <c r="C2592" s="9" t="b">
        <f t="shared" si="160"/>
        <v>1</v>
      </c>
      <c r="D2592" s="9" t="b">
        <f t="shared" si="161"/>
        <v>0</v>
      </c>
      <c r="E2592" s="7" t="b">
        <f t="shared" si="162"/>
        <v>0</v>
      </c>
      <c r="F2592" s="48"/>
    </row>
    <row r="2593" spans="2:6" x14ac:dyDescent="0.25">
      <c r="B2593" s="7">
        <f t="shared" si="163"/>
        <v>46054</v>
      </c>
      <c r="C2593" s="9" t="b">
        <f t="shared" si="160"/>
        <v>1</v>
      </c>
      <c r="D2593" s="9" t="b">
        <f t="shared" si="161"/>
        <v>0</v>
      </c>
      <c r="E2593" s="7" t="b">
        <f t="shared" si="162"/>
        <v>0</v>
      </c>
      <c r="F2593" s="48"/>
    </row>
    <row r="2594" spans="2:6" x14ac:dyDescent="0.25">
      <c r="B2594" s="7">
        <f t="shared" si="163"/>
        <v>46055</v>
      </c>
      <c r="C2594" s="9" t="b">
        <f t="shared" si="160"/>
        <v>0</v>
      </c>
      <c r="D2594" s="9" t="b">
        <f t="shared" si="161"/>
        <v>0</v>
      </c>
      <c r="E2594" s="7">
        <f t="shared" si="162"/>
        <v>46055</v>
      </c>
      <c r="F2594" s="48"/>
    </row>
    <row r="2595" spans="2:6" x14ac:dyDescent="0.25">
      <c r="B2595" s="7">
        <f t="shared" si="163"/>
        <v>46056</v>
      </c>
      <c r="C2595" s="9" t="b">
        <f t="shared" si="160"/>
        <v>0</v>
      </c>
      <c r="D2595" s="9" t="b">
        <f t="shared" si="161"/>
        <v>0</v>
      </c>
      <c r="E2595" s="7">
        <f t="shared" si="162"/>
        <v>46056</v>
      </c>
      <c r="F2595" s="48"/>
    </row>
    <row r="2596" spans="2:6" x14ac:dyDescent="0.25">
      <c r="B2596" s="7">
        <f t="shared" si="163"/>
        <v>46057</v>
      </c>
      <c r="C2596" s="9" t="b">
        <f t="shared" si="160"/>
        <v>0</v>
      </c>
      <c r="D2596" s="9" t="b">
        <f t="shared" si="161"/>
        <v>0</v>
      </c>
      <c r="E2596" s="7">
        <f t="shared" si="162"/>
        <v>46057</v>
      </c>
      <c r="F2596" s="48"/>
    </row>
    <row r="2597" spans="2:6" x14ac:dyDescent="0.25">
      <c r="B2597" s="7">
        <f t="shared" si="163"/>
        <v>46058</v>
      </c>
      <c r="C2597" s="9" t="b">
        <f t="shared" si="160"/>
        <v>0</v>
      </c>
      <c r="D2597" s="9" t="b">
        <f t="shared" si="161"/>
        <v>0</v>
      </c>
      <c r="E2597" s="7">
        <f t="shared" si="162"/>
        <v>46058</v>
      </c>
      <c r="F2597" s="48"/>
    </row>
    <row r="2598" spans="2:6" x14ac:dyDescent="0.25">
      <c r="B2598" s="7">
        <f t="shared" si="163"/>
        <v>46059</v>
      </c>
      <c r="C2598" s="9" t="b">
        <f t="shared" si="160"/>
        <v>0</v>
      </c>
      <c r="D2598" s="9" t="b">
        <f t="shared" si="161"/>
        <v>0</v>
      </c>
      <c r="E2598" s="7">
        <f t="shared" si="162"/>
        <v>46059</v>
      </c>
      <c r="F2598" s="48"/>
    </row>
    <row r="2599" spans="2:6" x14ac:dyDescent="0.25">
      <c r="B2599" s="7">
        <f t="shared" si="163"/>
        <v>46060</v>
      </c>
      <c r="C2599" s="9" t="b">
        <f t="shared" si="160"/>
        <v>1</v>
      </c>
      <c r="D2599" s="9" t="b">
        <f t="shared" si="161"/>
        <v>0</v>
      </c>
      <c r="E2599" s="7" t="b">
        <f t="shared" si="162"/>
        <v>0</v>
      </c>
      <c r="F2599" s="48"/>
    </row>
    <row r="2600" spans="2:6" x14ac:dyDescent="0.25">
      <c r="B2600" s="7">
        <f t="shared" si="163"/>
        <v>46061</v>
      </c>
      <c r="C2600" s="9" t="b">
        <f t="shared" si="160"/>
        <v>1</v>
      </c>
      <c r="D2600" s="9" t="b">
        <f t="shared" si="161"/>
        <v>0</v>
      </c>
      <c r="E2600" s="7" t="b">
        <f t="shared" si="162"/>
        <v>0</v>
      </c>
      <c r="F2600" s="48"/>
    </row>
    <row r="2601" spans="2:6" x14ac:dyDescent="0.25">
      <c r="B2601" s="7">
        <f t="shared" si="163"/>
        <v>46062</v>
      </c>
      <c r="C2601" s="9" t="b">
        <f t="shared" si="160"/>
        <v>0</v>
      </c>
      <c r="D2601" s="9" t="b">
        <f t="shared" si="161"/>
        <v>0</v>
      </c>
      <c r="E2601" s="7">
        <f t="shared" si="162"/>
        <v>46062</v>
      </c>
      <c r="F2601" s="48"/>
    </row>
    <row r="2602" spans="2:6" x14ac:dyDescent="0.25">
      <c r="B2602" s="7">
        <f t="shared" si="163"/>
        <v>46063</v>
      </c>
      <c r="C2602" s="9" t="b">
        <f t="shared" si="160"/>
        <v>0</v>
      </c>
      <c r="D2602" s="9" t="b">
        <f t="shared" si="161"/>
        <v>0</v>
      </c>
      <c r="E2602" s="7">
        <f t="shared" si="162"/>
        <v>46063</v>
      </c>
      <c r="F2602" s="48"/>
    </row>
    <row r="2603" spans="2:6" x14ac:dyDescent="0.25">
      <c r="B2603" s="7">
        <f t="shared" si="163"/>
        <v>46064</v>
      </c>
      <c r="C2603" s="9" t="b">
        <f t="shared" si="160"/>
        <v>0</v>
      </c>
      <c r="D2603" s="9" t="b">
        <f t="shared" si="161"/>
        <v>0</v>
      </c>
      <c r="E2603" s="7">
        <f t="shared" si="162"/>
        <v>46064</v>
      </c>
      <c r="F2603" s="48"/>
    </row>
    <row r="2604" spans="2:6" x14ac:dyDescent="0.25">
      <c r="B2604" s="7">
        <f t="shared" si="163"/>
        <v>46065</v>
      </c>
      <c r="C2604" s="9" t="b">
        <f t="shared" si="160"/>
        <v>0</v>
      </c>
      <c r="D2604" s="9" t="b">
        <f t="shared" si="161"/>
        <v>0</v>
      </c>
      <c r="E2604" s="7">
        <f t="shared" si="162"/>
        <v>46065</v>
      </c>
      <c r="F2604" s="48"/>
    </row>
    <row r="2605" spans="2:6" x14ac:dyDescent="0.25">
      <c r="B2605" s="7">
        <f t="shared" si="163"/>
        <v>46066</v>
      </c>
      <c r="C2605" s="9" t="b">
        <f t="shared" si="160"/>
        <v>0</v>
      </c>
      <c r="D2605" s="9" t="b">
        <f t="shared" si="161"/>
        <v>0</v>
      </c>
      <c r="E2605" s="7">
        <f t="shared" si="162"/>
        <v>46066</v>
      </c>
      <c r="F2605" s="48"/>
    </row>
    <row r="2606" spans="2:6" x14ac:dyDescent="0.25">
      <c r="B2606" s="7">
        <f t="shared" si="163"/>
        <v>46067</v>
      </c>
      <c r="C2606" s="9" t="b">
        <f t="shared" si="160"/>
        <v>1</v>
      </c>
      <c r="D2606" s="9" t="b">
        <f t="shared" si="161"/>
        <v>0</v>
      </c>
      <c r="E2606" s="7" t="b">
        <f t="shared" si="162"/>
        <v>0</v>
      </c>
      <c r="F2606" s="48"/>
    </row>
    <row r="2607" spans="2:6" x14ac:dyDescent="0.25">
      <c r="B2607" s="7">
        <f t="shared" si="163"/>
        <v>46068</v>
      </c>
      <c r="C2607" s="9" t="b">
        <f t="shared" si="160"/>
        <v>1</v>
      </c>
      <c r="D2607" s="9" t="b">
        <f t="shared" si="161"/>
        <v>0</v>
      </c>
      <c r="E2607" s="7" t="b">
        <f t="shared" si="162"/>
        <v>0</v>
      </c>
      <c r="F2607" s="48"/>
    </row>
    <row r="2608" spans="2:6" x14ac:dyDescent="0.25">
      <c r="B2608" s="7">
        <f t="shared" si="163"/>
        <v>46069</v>
      </c>
      <c r="C2608" s="9" t="b">
        <f t="shared" si="160"/>
        <v>0</v>
      </c>
      <c r="D2608" s="9" t="b">
        <f t="shared" si="161"/>
        <v>0</v>
      </c>
      <c r="E2608" s="7">
        <f t="shared" si="162"/>
        <v>46069</v>
      </c>
      <c r="F2608" s="48"/>
    </row>
    <row r="2609" spans="2:6" x14ac:dyDescent="0.25">
      <c r="B2609" s="7">
        <f t="shared" si="163"/>
        <v>46070</v>
      </c>
      <c r="C2609" s="9" t="b">
        <f t="shared" si="160"/>
        <v>0</v>
      </c>
      <c r="D2609" s="9" t="b">
        <f t="shared" si="161"/>
        <v>0</v>
      </c>
      <c r="E2609" s="7">
        <f t="shared" si="162"/>
        <v>46070</v>
      </c>
      <c r="F2609" s="48"/>
    </row>
    <row r="2610" spans="2:6" x14ac:dyDescent="0.25">
      <c r="B2610" s="7">
        <f t="shared" si="163"/>
        <v>46071</v>
      </c>
      <c r="C2610" s="9" t="b">
        <f t="shared" si="160"/>
        <v>0</v>
      </c>
      <c r="D2610" s="9" t="b">
        <f t="shared" si="161"/>
        <v>0</v>
      </c>
      <c r="E2610" s="7">
        <f t="shared" si="162"/>
        <v>46071</v>
      </c>
      <c r="F2610" s="48"/>
    </row>
    <row r="2611" spans="2:6" x14ac:dyDescent="0.25">
      <c r="B2611" s="7">
        <f t="shared" si="163"/>
        <v>46072</v>
      </c>
      <c r="C2611" s="9" t="b">
        <f t="shared" si="160"/>
        <v>0</v>
      </c>
      <c r="D2611" s="9" t="b">
        <f t="shared" si="161"/>
        <v>0</v>
      </c>
      <c r="E2611" s="7">
        <f t="shared" si="162"/>
        <v>46072</v>
      </c>
      <c r="F2611" s="48"/>
    </row>
    <row r="2612" spans="2:6" x14ac:dyDescent="0.25">
      <c r="B2612" s="7">
        <f t="shared" si="163"/>
        <v>46073</v>
      </c>
      <c r="C2612" s="9" t="b">
        <f t="shared" si="160"/>
        <v>0</v>
      </c>
      <c r="D2612" s="9" t="b">
        <f t="shared" si="161"/>
        <v>0</v>
      </c>
      <c r="E2612" s="7">
        <f t="shared" si="162"/>
        <v>46073</v>
      </c>
      <c r="F2612" s="48"/>
    </row>
    <row r="2613" spans="2:6" x14ac:dyDescent="0.25">
      <c r="B2613" s="7">
        <f t="shared" si="163"/>
        <v>46074</v>
      </c>
      <c r="C2613" s="9" t="b">
        <f t="shared" si="160"/>
        <v>1</v>
      </c>
      <c r="D2613" s="9" t="b">
        <f t="shared" si="161"/>
        <v>0</v>
      </c>
      <c r="E2613" s="7" t="b">
        <f t="shared" si="162"/>
        <v>0</v>
      </c>
      <c r="F2613" s="48"/>
    </row>
    <row r="2614" spans="2:6" x14ac:dyDescent="0.25">
      <c r="B2614" s="7">
        <f t="shared" si="163"/>
        <v>46075</v>
      </c>
      <c r="C2614" s="9" t="b">
        <f t="shared" si="160"/>
        <v>1</v>
      </c>
      <c r="D2614" s="9" t="b">
        <f t="shared" si="161"/>
        <v>0</v>
      </c>
      <c r="E2614" s="7" t="b">
        <f t="shared" si="162"/>
        <v>0</v>
      </c>
      <c r="F2614" s="48"/>
    </row>
    <row r="2615" spans="2:6" x14ac:dyDescent="0.25">
      <c r="B2615" s="7">
        <f t="shared" si="163"/>
        <v>46076</v>
      </c>
      <c r="C2615" s="9" t="b">
        <f t="shared" si="160"/>
        <v>0</v>
      </c>
      <c r="D2615" s="9" t="b">
        <f t="shared" si="161"/>
        <v>0</v>
      </c>
      <c r="E2615" s="7">
        <f t="shared" si="162"/>
        <v>46076</v>
      </c>
      <c r="F2615" s="48"/>
    </row>
    <row r="2616" spans="2:6" x14ac:dyDescent="0.25">
      <c r="B2616" s="7">
        <f t="shared" si="163"/>
        <v>46077</v>
      </c>
      <c r="C2616" s="9" t="b">
        <f t="shared" si="160"/>
        <v>0</v>
      </c>
      <c r="D2616" s="9" t="b">
        <f t="shared" si="161"/>
        <v>0</v>
      </c>
      <c r="E2616" s="7">
        <f t="shared" si="162"/>
        <v>46077</v>
      </c>
      <c r="F2616" s="48"/>
    </row>
    <row r="2617" spans="2:6" x14ac:dyDescent="0.25">
      <c r="B2617" s="7">
        <f t="shared" si="163"/>
        <v>46078</v>
      </c>
      <c r="C2617" s="9" t="b">
        <f t="shared" si="160"/>
        <v>0</v>
      </c>
      <c r="D2617" s="9" t="b">
        <f t="shared" si="161"/>
        <v>0</v>
      </c>
      <c r="E2617" s="7">
        <f t="shared" si="162"/>
        <v>46078</v>
      </c>
      <c r="F2617" s="48"/>
    </row>
    <row r="2618" spans="2:6" x14ac:dyDescent="0.25">
      <c r="B2618" s="7">
        <f t="shared" si="163"/>
        <v>46079</v>
      </c>
      <c r="C2618" s="9" t="b">
        <f t="shared" si="160"/>
        <v>0</v>
      </c>
      <c r="D2618" s="9" t="b">
        <f t="shared" si="161"/>
        <v>0</v>
      </c>
      <c r="E2618" s="7">
        <f t="shared" si="162"/>
        <v>46079</v>
      </c>
      <c r="F2618" s="48"/>
    </row>
    <row r="2619" spans="2:6" x14ac:dyDescent="0.25">
      <c r="B2619" s="7">
        <f t="shared" si="163"/>
        <v>46080</v>
      </c>
      <c r="C2619" s="9" t="b">
        <f t="shared" si="160"/>
        <v>0</v>
      </c>
      <c r="D2619" s="9" t="b">
        <f t="shared" si="161"/>
        <v>0</v>
      </c>
      <c r="E2619" s="7">
        <f t="shared" si="162"/>
        <v>46080</v>
      </c>
      <c r="F2619" s="48"/>
    </row>
    <row r="2620" spans="2:6" x14ac:dyDescent="0.25">
      <c r="B2620" s="7">
        <f t="shared" si="163"/>
        <v>46081</v>
      </c>
      <c r="C2620" s="9" t="b">
        <f t="shared" si="160"/>
        <v>1</v>
      </c>
      <c r="D2620" s="9" t="b">
        <f t="shared" si="161"/>
        <v>0</v>
      </c>
      <c r="E2620" s="7" t="b">
        <f t="shared" si="162"/>
        <v>0</v>
      </c>
      <c r="F2620" s="48"/>
    </row>
    <row r="2621" spans="2:6" x14ac:dyDescent="0.25">
      <c r="B2621" s="7">
        <f t="shared" si="163"/>
        <v>46082</v>
      </c>
      <c r="C2621" s="9" t="b">
        <f t="shared" si="160"/>
        <v>1</v>
      </c>
      <c r="D2621" s="9" t="b">
        <f t="shared" si="161"/>
        <v>0</v>
      </c>
      <c r="E2621" s="7" t="b">
        <f t="shared" si="162"/>
        <v>0</v>
      </c>
      <c r="F2621" s="48"/>
    </row>
    <row r="2622" spans="2:6" x14ac:dyDescent="0.25">
      <c r="B2622" s="7">
        <f t="shared" si="163"/>
        <v>46083</v>
      </c>
      <c r="C2622" s="9" t="b">
        <f t="shared" si="160"/>
        <v>0</v>
      </c>
      <c r="D2622" s="9" t="b">
        <f t="shared" si="161"/>
        <v>0</v>
      </c>
      <c r="E2622" s="7">
        <f t="shared" si="162"/>
        <v>46083</v>
      </c>
      <c r="F2622" s="48"/>
    </row>
    <row r="2623" spans="2:6" x14ac:dyDescent="0.25">
      <c r="B2623" s="7">
        <f t="shared" si="163"/>
        <v>46084</v>
      </c>
      <c r="C2623" s="9" t="b">
        <f t="shared" si="160"/>
        <v>0</v>
      </c>
      <c r="D2623" s="9" t="b">
        <f t="shared" si="161"/>
        <v>0</v>
      </c>
      <c r="E2623" s="7">
        <f t="shared" si="162"/>
        <v>46084</v>
      </c>
      <c r="F2623" s="48"/>
    </row>
    <row r="2624" spans="2:6" x14ac:dyDescent="0.25">
      <c r="B2624" s="7">
        <f t="shared" si="163"/>
        <v>46085</v>
      </c>
      <c r="C2624" s="9" t="b">
        <f t="shared" si="160"/>
        <v>0</v>
      </c>
      <c r="D2624" s="9" t="b">
        <f t="shared" si="161"/>
        <v>0</v>
      </c>
      <c r="E2624" s="7">
        <f t="shared" si="162"/>
        <v>46085</v>
      </c>
      <c r="F2624" s="48"/>
    </row>
    <row r="2625" spans="2:6" x14ac:dyDescent="0.25">
      <c r="B2625" s="7">
        <f t="shared" si="163"/>
        <v>46086</v>
      </c>
      <c r="C2625" s="9" t="b">
        <f t="shared" si="160"/>
        <v>0</v>
      </c>
      <c r="D2625" s="9" t="b">
        <f t="shared" si="161"/>
        <v>0</v>
      </c>
      <c r="E2625" s="7">
        <f t="shared" si="162"/>
        <v>46086</v>
      </c>
      <c r="F2625" s="48"/>
    </row>
    <row r="2626" spans="2:6" x14ac:dyDescent="0.25">
      <c r="B2626" s="7">
        <f t="shared" si="163"/>
        <v>46087</v>
      </c>
      <c r="C2626" s="9" t="b">
        <f t="shared" si="160"/>
        <v>0</v>
      </c>
      <c r="D2626" s="9" t="b">
        <f t="shared" si="161"/>
        <v>0</v>
      </c>
      <c r="E2626" s="7">
        <f t="shared" si="162"/>
        <v>46087</v>
      </c>
      <c r="F2626" s="48"/>
    </row>
    <row r="2627" spans="2:6" x14ac:dyDescent="0.25">
      <c r="B2627" s="7">
        <f t="shared" si="163"/>
        <v>46088</v>
      </c>
      <c r="C2627" s="9" t="b">
        <f t="shared" si="160"/>
        <v>1</v>
      </c>
      <c r="D2627" s="9" t="b">
        <f t="shared" si="161"/>
        <v>0</v>
      </c>
      <c r="E2627" s="7" t="b">
        <f t="shared" si="162"/>
        <v>0</v>
      </c>
      <c r="F2627" s="48"/>
    </row>
    <row r="2628" spans="2:6" x14ac:dyDescent="0.25">
      <c r="B2628" s="7">
        <f t="shared" si="163"/>
        <v>46089</v>
      </c>
      <c r="C2628" s="9" t="b">
        <f t="shared" si="160"/>
        <v>1</v>
      </c>
      <c r="D2628" s="9" t="b">
        <f t="shared" si="161"/>
        <v>0</v>
      </c>
      <c r="E2628" s="7" t="b">
        <f t="shared" si="162"/>
        <v>0</v>
      </c>
      <c r="F2628" s="48"/>
    </row>
    <row r="2629" spans="2:6" x14ac:dyDescent="0.25">
      <c r="B2629" s="7">
        <f t="shared" si="163"/>
        <v>46090</v>
      </c>
      <c r="C2629" s="9" t="b">
        <f t="shared" ref="C2629:C2692" si="164">IF(WEEKDAY(B2629,2)&gt;5,TRUE,FALSE)</f>
        <v>0</v>
      </c>
      <c r="D2629" s="9" t="b">
        <f t="shared" ref="D2629:D2692" si="165">IF(TYPE(VLOOKUP(B2629,Holiday_Dates,1,0))&lt;&gt;1,FALSE,TRUE)</f>
        <v>0</v>
      </c>
      <c r="E2629" s="7">
        <f t="shared" ref="E2629:E2692" si="166">IF(OR(C2629,D2629),FALSE,B2629)</f>
        <v>46090</v>
      </c>
      <c r="F2629" s="48"/>
    </row>
    <row r="2630" spans="2:6" x14ac:dyDescent="0.25">
      <c r="B2630" s="7">
        <f t="shared" ref="B2630:B2693" si="167">B2629+1</f>
        <v>46091</v>
      </c>
      <c r="C2630" s="9" t="b">
        <f t="shared" si="164"/>
        <v>0</v>
      </c>
      <c r="D2630" s="9" t="b">
        <f t="shared" si="165"/>
        <v>0</v>
      </c>
      <c r="E2630" s="7">
        <f t="shared" si="166"/>
        <v>46091</v>
      </c>
      <c r="F2630" s="48"/>
    </row>
    <row r="2631" spans="2:6" x14ac:dyDescent="0.25">
      <c r="B2631" s="7">
        <f t="shared" si="167"/>
        <v>46092</v>
      </c>
      <c r="C2631" s="9" t="b">
        <f t="shared" si="164"/>
        <v>0</v>
      </c>
      <c r="D2631" s="9" t="b">
        <f t="shared" si="165"/>
        <v>0</v>
      </c>
      <c r="E2631" s="7">
        <f t="shared" si="166"/>
        <v>46092</v>
      </c>
      <c r="F2631" s="48"/>
    </row>
    <row r="2632" spans="2:6" x14ac:dyDescent="0.25">
      <c r="B2632" s="7">
        <f t="shared" si="167"/>
        <v>46093</v>
      </c>
      <c r="C2632" s="9" t="b">
        <f t="shared" si="164"/>
        <v>0</v>
      </c>
      <c r="D2632" s="9" t="b">
        <f t="shared" si="165"/>
        <v>0</v>
      </c>
      <c r="E2632" s="7">
        <f t="shared" si="166"/>
        <v>46093</v>
      </c>
      <c r="F2632" s="48"/>
    </row>
    <row r="2633" spans="2:6" x14ac:dyDescent="0.25">
      <c r="B2633" s="7">
        <f t="shared" si="167"/>
        <v>46094</v>
      </c>
      <c r="C2633" s="9" t="b">
        <f t="shared" si="164"/>
        <v>0</v>
      </c>
      <c r="D2633" s="9" t="b">
        <f t="shared" si="165"/>
        <v>0</v>
      </c>
      <c r="E2633" s="7">
        <f t="shared" si="166"/>
        <v>46094</v>
      </c>
      <c r="F2633" s="48"/>
    </row>
    <row r="2634" spans="2:6" x14ac:dyDescent="0.25">
      <c r="B2634" s="7">
        <f t="shared" si="167"/>
        <v>46095</v>
      </c>
      <c r="C2634" s="9" t="b">
        <f t="shared" si="164"/>
        <v>1</v>
      </c>
      <c r="D2634" s="9" t="b">
        <f t="shared" si="165"/>
        <v>0</v>
      </c>
      <c r="E2634" s="7" t="b">
        <f t="shared" si="166"/>
        <v>0</v>
      </c>
      <c r="F2634" s="48"/>
    </row>
    <row r="2635" spans="2:6" x14ac:dyDescent="0.25">
      <c r="B2635" s="7">
        <f t="shared" si="167"/>
        <v>46096</v>
      </c>
      <c r="C2635" s="9" t="b">
        <f t="shared" si="164"/>
        <v>1</v>
      </c>
      <c r="D2635" s="9" t="b">
        <f t="shared" si="165"/>
        <v>0</v>
      </c>
      <c r="E2635" s="7" t="b">
        <f t="shared" si="166"/>
        <v>0</v>
      </c>
      <c r="F2635" s="48"/>
    </row>
    <row r="2636" spans="2:6" x14ac:dyDescent="0.25">
      <c r="B2636" s="7">
        <f t="shared" si="167"/>
        <v>46097</v>
      </c>
      <c r="C2636" s="9" t="b">
        <f t="shared" si="164"/>
        <v>0</v>
      </c>
      <c r="D2636" s="9" t="b">
        <f t="shared" si="165"/>
        <v>0</v>
      </c>
      <c r="E2636" s="7">
        <f t="shared" si="166"/>
        <v>46097</v>
      </c>
      <c r="F2636" s="48"/>
    </row>
    <row r="2637" spans="2:6" x14ac:dyDescent="0.25">
      <c r="B2637" s="7">
        <f t="shared" si="167"/>
        <v>46098</v>
      </c>
      <c r="C2637" s="9" t="b">
        <f t="shared" si="164"/>
        <v>0</v>
      </c>
      <c r="D2637" s="9" t="b">
        <f t="shared" si="165"/>
        <v>0</v>
      </c>
      <c r="E2637" s="7">
        <f t="shared" si="166"/>
        <v>46098</v>
      </c>
      <c r="F2637" s="48"/>
    </row>
    <row r="2638" spans="2:6" x14ac:dyDescent="0.25">
      <c r="B2638" s="7">
        <f t="shared" si="167"/>
        <v>46099</v>
      </c>
      <c r="C2638" s="9" t="b">
        <f t="shared" si="164"/>
        <v>0</v>
      </c>
      <c r="D2638" s="9" t="b">
        <f t="shared" si="165"/>
        <v>0</v>
      </c>
      <c r="E2638" s="7">
        <f t="shared" si="166"/>
        <v>46099</v>
      </c>
      <c r="F2638" s="48"/>
    </row>
    <row r="2639" spans="2:6" x14ac:dyDescent="0.25">
      <c r="B2639" s="7">
        <f t="shared" si="167"/>
        <v>46100</v>
      </c>
      <c r="C2639" s="9" t="b">
        <f t="shared" si="164"/>
        <v>0</v>
      </c>
      <c r="D2639" s="9" t="b">
        <f t="shared" si="165"/>
        <v>0</v>
      </c>
      <c r="E2639" s="7">
        <f t="shared" si="166"/>
        <v>46100</v>
      </c>
      <c r="F2639" s="48"/>
    </row>
    <row r="2640" spans="2:6" x14ac:dyDescent="0.25">
      <c r="B2640" s="7">
        <f t="shared" si="167"/>
        <v>46101</v>
      </c>
      <c r="C2640" s="9" t="b">
        <f t="shared" si="164"/>
        <v>0</v>
      </c>
      <c r="D2640" s="9" t="b">
        <f t="shared" si="165"/>
        <v>0</v>
      </c>
      <c r="E2640" s="7">
        <f t="shared" si="166"/>
        <v>46101</v>
      </c>
      <c r="F2640" s="48"/>
    </row>
    <row r="2641" spans="2:6" x14ac:dyDescent="0.25">
      <c r="B2641" s="7">
        <f t="shared" si="167"/>
        <v>46102</v>
      </c>
      <c r="C2641" s="9" t="b">
        <f t="shared" si="164"/>
        <v>1</v>
      </c>
      <c r="D2641" s="9" t="b">
        <f t="shared" si="165"/>
        <v>0</v>
      </c>
      <c r="E2641" s="7" t="b">
        <f t="shared" si="166"/>
        <v>0</v>
      </c>
      <c r="F2641" s="48"/>
    </row>
    <row r="2642" spans="2:6" x14ac:dyDescent="0.25">
      <c r="B2642" s="7">
        <f t="shared" si="167"/>
        <v>46103</v>
      </c>
      <c r="C2642" s="9" t="b">
        <f t="shared" si="164"/>
        <v>1</v>
      </c>
      <c r="D2642" s="9" t="b">
        <f t="shared" si="165"/>
        <v>0</v>
      </c>
      <c r="E2642" s="7" t="b">
        <f t="shared" si="166"/>
        <v>0</v>
      </c>
      <c r="F2642" s="48"/>
    </row>
    <row r="2643" spans="2:6" x14ac:dyDescent="0.25">
      <c r="B2643" s="7">
        <f t="shared" si="167"/>
        <v>46104</v>
      </c>
      <c r="C2643" s="9" t="b">
        <f t="shared" si="164"/>
        <v>0</v>
      </c>
      <c r="D2643" s="9" t="b">
        <f t="shared" si="165"/>
        <v>0</v>
      </c>
      <c r="E2643" s="7">
        <f t="shared" si="166"/>
        <v>46104</v>
      </c>
      <c r="F2643" s="48"/>
    </row>
    <row r="2644" spans="2:6" x14ac:dyDescent="0.25">
      <c r="B2644" s="7">
        <f t="shared" si="167"/>
        <v>46105</v>
      </c>
      <c r="C2644" s="9" t="b">
        <f t="shared" si="164"/>
        <v>0</v>
      </c>
      <c r="D2644" s="9" t="b">
        <f t="shared" si="165"/>
        <v>0</v>
      </c>
      <c r="E2644" s="7">
        <f t="shared" si="166"/>
        <v>46105</v>
      </c>
      <c r="F2644" s="48"/>
    </row>
    <row r="2645" spans="2:6" x14ac:dyDescent="0.25">
      <c r="B2645" s="7">
        <f t="shared" si="167"/>
        <v>46106</v>
      </c>
      <c r="C2645" s="9" t="b">
        <f t="shared" si="164"/>
        <v>0</v>
      </c>
      <c r="D2645" s="9" t="b">
        <f t="shared" si="165"/>
        <v>0</v>
      </c>
      <c r="E2645" s="7">
        <f t="shared" si="166"/>
        <v>46106</v>
      </c>
      <c r="F2645" s="48"/>
    </row>
    <row r="2646" spans="2:6" x14ac:dyDescent="0.25">
      <c r="B2646" s="7">
        <f t="shared" si="167"/>
        <v>46107</v>
      </c>
      <c r="C2646" s="9" t="b">
        <f t="shared" si="164"/>
        <v>0</v>
      </c>
      <c r="D2646" s="9" t="b">
        <f t="shared" si="165"/>
        <v>0</v>
      </c>
      <c r="E2646" s="7">
        <f t="shared" si="166"/>
        <v>46107</v>
      </c>
      <c r="F2646" s="48"/>
    </row>
    <row r="2647" spans="2:6" x14ac:dyDescent="0.25">
      <c r="B2647" s="7">
        <f t="shared" si="167"/>
        <v>46108</v>
      </c>
      <c r="C2647" s="9" t="b">
        <f t="shared" si="164"/>
        <v>0</v>
      </c>
      <c r="D2647" s="9" t="b">
        <f t="shared" si="165"/>
        <v>0</v>
      </c>
      <c r="E2647" s="7">
        <f t="shared" si="166"/>
        <v>46108</v>
      </c>
      <c r="F2647" s="48"/>
    </row>
    <row r="2648" spans="2:6" x14ac:dyDescent="0.25">
      <c r="B2648" s="7">
        <f t="shared" si="167"/>
        <v>46109</v>
      </c>
      <c r="C2648" s="9" t="b">
        <f t="shared" si="164"/>
        <v>1</v>
      </c>
      <c r="D2648" s="9" t="b">
        <f t="shared" si="165"/>
        <v>0</v>
      </c>
      <c r="E2648" s="7" t="b">
        <f t="shared" si="166"/>
        <v>0</v>
      </c>
      <c r="F2648" s="48"/>
    </row>
    <row r="2649" spans="2:6" x14ac:dyDescent="0.25">
      <c r="B2649" s="7">
        <f t="shared" si="167"/>
        <v>46110</v>
      </c>
      <c r="C2649" s="9" t="b">
        <f t="shared" si="164"/>
        <v>1</v>
      </c>
      <c r="D2649" s="9" t="b">
        <f t="shared" si="165"/>
        <v>0</v>
      </c>
      <c r="E2649" s="7" t="b">
        <f t="shared" si="166"/>
        <v>0</v>
      </c>
      <c r="F2649" s="48"/>
    </row>
    <row r="2650" spans="2:6" x14ac:dyDescent="0.25">
      <c r="B2650" s="7">
        <f t="shared" si="167"/>
        <v>46111</v>
      </c>
      <c r="C2650" s="9" t="b">
        <f t="shared" si="164"/>
        <v>0</v>
      </c>
      <c r="D2650" s="9" t="b">
        <f t="shared" si="165"/>
        <v>0</v>
      </c>
      <c r="E2650" s="7">
        <f t="shared" si="166"/>
        <v>46111</v>
      </c>
      <c r="F2650" s="48"/>
    </row>
    <row r="2651" spans="2:6" x14ac:dyDescent="0.25">
      <c r="B2651" s="7">
        <f t="shared" si="167"/>
        <v>46112</v>
      </c>
      <c r="C2651" s="9" t="b">
        <f t="shared" si="164"/>
        <v>0</v>
      </c>
      <c r="D2651" s="9" t="b">
        <f t="shared" si="165"/>
        <v>0</v>
      </c>
      <c r="E2651" s="7">
        <f t="shared" si="166"/>
        <v>46112</v>
      </c>
      <c r="F2651" s="48"/>
    </row>
    <row r="2652" spans="2:6" x14ac:dyDescent="0.25">
      <c r="B2652" s="7">
        <f t="shared" si="167"/>
        <v>46113</v>
      </c>
      <c r="C2652" s="9" t="b">
        <f t="shared" si="164"/>
        <v>0</v>
      </c>
      <c r="D2652" s="9" t="b">
        <f t="shared" si="165"/>
        <v>0</v>
      </c>
      <c r="E2652" s="7">
        <f t="shared" si="166"/>
        <v>46113</v>
      </c>
      <c r="F2652" s="48"/>
    </row>
    <row r="2653" spans="2:6" x14ac:dyDescent="0.25">
      <c r="B2653" s="7">
        <f t="shared" si="167"/>
        <v>46114</v>
      </c>
      <c r="C2653" s="9" t="b">
        <f t="shared" si="164"/>
        <v>0</v>
      </c>
      <c r="D2653" s="9" t="b">
        <f t="shared" si="165"/>
        <v>0</v>
      </c>
      <c r="E2653" s="7">
        <f t="shared" si="166"/>
        <v>46114</v>
      </c>
      <c r="F2653" s="48"/>
    </row>
    <row r="2654" spans="2:6" x14ac:dyDescent="0.25">
      <c r="B2654" s="7">
        <f t="shared" si="167"/>
        <v>46115</v>
      </c>
      <c r="C2654" s="9" t="b">
        <f t="shared" si="164"/>
        <v>0</v>
      </c>
      <c r="D2654" s="9" t="b">
        <f t="shared" si="165"/>
        <v>1</v>
      </c>
      <c r="E2654" s="7" t="b">
        <f t="shared" si="166"/>
        <v>0</v>
      </c>
      <c r="F2654" s="48"/>
    </row>
    <row r="2655" spans="2:6" x14ac:dyDescent="0.25">
      <c r="B2655" s="7">
        <f t="shared" si="167"/>
        <v>46116</v>
      </c>
      <c r="C2655" s="9" t="b">
        <f t="shared" si="164"/>
        <v>1</v>
      </c>
      <c r="D2655" s="9" t="b">
        <f t="shared" si="165"/>
        <v>0</v>
      </c>
      <c r="E2655" s="7" t="b">
        <f t="shared" si="166"/>
        <v>0</v>
      </c>
      <c r="F2655" s="48"/>
    </row>
    <row r="2656" spans="2:6" x14ac:dyDescent="0.25">
      <c r="B2656" s="7">
        <f t="shared" si="167"/>
        <v>46117</v>
      </c>
      <c r="C2656" s="9" t="b">
        <f t="shared" si="164"/>
        <v>1</v>
      </c>
      <c r="D2656" s="9" t="b">
        <f t="shared" si="165"/>
        <v>0</v>
      </c>
      <c r="E2656" s="7" t="b">
        <f t="shared" si="166"/>
        <v>0</v>
      </c>
      <c r="F2656" s="48"/>
    </row>
    <row r="2657" spans="2:6" x14ac:dyDescent="0.25">
      <c r="B2657" s="7">
        <f t="shared" si="167"/>
        <v>46118</v>
      </c>
      <c r="C2657" s="9" t="b">
        <f t="shared" si="164"/>
        <v>0</v>
      </c>
      <c r="D2657" s="9" t="b">
        <f t="shared" si="165"/>
        <v>1</v>
      </c>
      <c r="E2657" s="7" t="b">
        <f t="shared" si="166"/>
        <v>0</v>
      </c>
      <c r="F2657" s="48"/>
    </row>
    <row r="2658" spans="2:6" x14ac:dyDescent="0.25">
      <c r="B2658" s="7">
        <f t="shared" si="167"/>
        <v>46119</v>
      </c>
      <c r="C2658" s="9" t="b">
        <f t="shared" si="164"/>
        <v>0</v>
      </c>
      <c r="D2658" s="9" t="b">
        <f t="shared" si="165"/>
        <v>0</v>
      </c>
      <c r="E2658" s="7">
        <f t="shared" si="166"/>
        <v>46119</v>
      </c>
      <c r="F2658" s="48"/>
    </row>
    <row r="2659" spans="2:6" x14ac:dyDescent="0.25">
      <c r="B2659" s="7">
        <f t="shared" si="167"/>
        <v>46120</v>
      </c>
      <c r="C2659" s="9" t="b">
        <f t="shared" si="164"/>
        <v>0</v>
      </c>
      <c r="D2659" s="9" t="b">
        <f t="shared" si="165"/>
        <v>0</v>
      </c>
      <c r="E2659" s="7">
        <f t="shared" si="166"/>
        <v>46120</v>
      </c>
      <c r="F2659" s="48"/>
    </row>
    <row r="2660" spans="2:6" x14ac:dyDescent="0.25">
      <c r="B2660" s="7">
        <f t="shared" si="167"/>
        <v>46121</v>
      </c>
      <c r="C2660" s="9" t="b">
        <f t="shared" si="164"/>
        <v>0</v>
      </c>
      <c r="D2660" s="9" t="b">
        <f t="shared" si="165"/>
        <v>0</v>
      </c>
      <c r="E2660" s="7">
        <f t="shared" si="166"/>
        <v>46121</v>
      </c>
      <c r="F2660" s="48"/>
    </row>
    <row r="2661" spans="2:6" x14ac:dyDescent="0.25">
      <c r="B2661" s="7">
        <f t="shared" si="167"/>
        <v>46122</v>
      </c>
      <c r="C2661" s="9" t="b">
        <f t="shared" si="164"/>
        <v>0</v>
      </c>
      <c r="D2661" s="9" t="b">
        <f t="shared" si="165"/>
        <v>0</v>
      </c>
      <c r="E2661" s="7">
        <f t="shared" si="166"/>
        <v>46122</v>
      </c>
      <c r="F2661" s="48"/>
    </row>
    <row r="2662" spans="2:6" x14ac:dyDescent="0.25">
      <c r="B2662" s="7">
        <f t="shared" si="167"/>
        <v>46123</v>
      </c>
      <c r="C2662" s="9" t="b">
        <f t="shared" si="164"/>
        <v>1</v>
      </c>
      <c r="D2662" s="9" t="b">
        <f t="shared" si="165"/>
        <v>0</v>
      </c>
      <c r="E2662" s="7" t="b">
        <f t="shared" si="166"/>
        <v>0</v>
      </c>
      <c r="F2662" s="48"/>
    </row>
    <row r="2663" spans="2:6" x14ac:dyDescent="0.25">
      <c r="B2663" s="7">
        <f t="shared" si="167"/>
        <v>46124</v>
      </c>
      <c r="C2663" s="9" t="b">
        <f t="shared" si="164"/>
        <v>1</v>
      </c>
      <c r="D2663" s="9" t="b">
        <f t="shared" si="165"/>
        <v>0</v>
      </c>
      <c r="E2663" s="7" t="b">
        <f t="shared" si="166"/>
        <v>0</v>
      </c>
      <c r="F2663" s="48"/>
    </row>
    <row r="2664" spans="2:6" x14ac:dyDescent="0.25">
      <c r="B2664" s="7">
        <f t="shared" si="167"/>
        <v>46125</v>
      </c>
      <c r="C2664" s="9" t="b">
        <f t="shared" si="164"/>
        <v>0</v>
      </c>
      <c r="D2664" s="9" t="b">
        <f t="shared" si="165"/>
        <v>0</v>
      </c>
      <c r="E2664" s="7">
        <f t="shared" si="166"/>
        <v>46125</v>
      </c>
      <c r="F2664" s="48"/>
    </row>
    <row r="2665" spans="2:6" x14ac:dyDescent="0.25">
      <c r="B2665" s="7">
        <f t="shared" si="167"/>
        <v>46126</v>
      </c>
      <c r="C2665" s="9" t="b">
        <f t="shared" si="164"/>
        <v>0</v>
      </c>
      <c r="D2665" s="9" t="b">
        <f t="shared" si="165"/>
        <v>0</v>
      </c>
      <c r="E2665" s="7">
        <f t="shared" si="166"/>
        <v>46126</v>
      </c>
      <c r="F2665" s="48"/>
    </row>
    <row r="2666" spans="2:6" x14ac:dyDescent="0.25">
      <c r="B2666" s="7">
        <f t="shared" si="167"/>
        <v>46127</v>
      </c>
      <c r="C2666" s="9" t="b">
        <f t="shared" si="164"/>
        <v>0</v>
      </c>
      <c r="D2666" s="9" t="b">
        <f t="shared" si="165"/>
        <v>0</v>
      </c>
      <c r="E2666" s="7">
        <f t="shared" si="166"/>
        <v>46127</v>
      </c>
      <c r="F2666" s="48"/>
    </row>
    <row r="2667" spans="2:6" x14ac:dyDescent="0.25">
      <c r="B2667" s="7">
        <f t="shared" si="167"/>
        <v>46128</v>
      </c>
      <c r="C2667" s="9" t="b">
        <f t="shared" si="164"/>
        <v>0</v>
      </c>
      <c r="D2667" s="9" t="b">
        <f t="shared" si="165"/>
        <v>0</v>
      </c>
      <c r="E2667" s="7">
        <f t="shared" si="166"/>
        <v>46128</v>
      </c>
      <c r="F2667" s="48"/>
    </row>
    <row r="2668" spans="2:6" x14ac:dyDescent="0.25">
      <c r="B2668" s="7">
        <f t="shared" si="167"/>
        <v>46129</v>
      </c>
      <c r="C2668" s="9" t="b">
        <f t="shared" si="164"/>
        <v>0</v>
      </c>
      <c r="D2668" s="9" t="b">
        <f t="shared" si="165"/>
        <v>0</v>
      </c>
      <c r="E2668" s="7">
        <f t="shared" si="166"/>
        <v>46129</v>
      </c>
      <c r="F2668" s="48"/>
    </row>
    <row r="2669" spans="2:6" x14ac:dyDescent="0.25">
      <c r="B2669" s="7">
        <f t="shared" si="167"/>
        <v>46130</v>
      </c>
      <c r="C2669" s="9" t="b">
        <f t="shared" si="164"/>
        <v>1</v>
      </c>
      <c r="D2669" s="9" t="b">
        <f t="shared" si="165"/>
        <v>0</v>
      </c>
      <c r="E2669" s="7" t="b">
        <f t="shared" si="166"/>
        <v>0</v>
      </c>
      <c r="F2669" s="48"/>
    </row>
    <row r="2670" spans="2:6" x14ac:dyDescent="0.25">
      <c r="B2670" s="7">
        <f t="shared" si="167"/>
        <v>46131</v>
      </c>
      <c r="C2670" s="9" t="b">
        <f t="shared" si="164"/>
        <v>1</v>
      </c>
      <c r="D2670" s="9" t="b">
        <f t="shared" si="165"/>
        <v>0</v>
      </c>
      <c r="E2670" s="7" t="b">
        <f t="shared" si="166"/>
        <v>0</v>
      </c>
      <c r="F2670" s="48"/>
    </row>
    <row r="2671" spans="2:6" x14ac:dyDescent="0.25">
      <c r="B2671" s="7">
        <f t="shared" si="167"/>
        <v>46132</v>
      </c>
      <c r="C2671" s="9" t="b">
        <f t="shared" si="164"/>
        <v>0</v>
      </c>
      <c r="D2671" s="9" t="b">
        <f t="shared" si="165"/>
        <v>0</v>
      </c>
      <c r="E2671" s="7">
        <f t="shared" si="166"/>
        <v>46132</v>
      </c>
      <c r="F2671" s="48"/>
    </row>
    <row r="2672" spans="2:6" x14ac:dyDescent="0.25">
      <c r="B2672" s="7">
        <f t="shared" si="167"/>
        <v>46133</v>
      </c>
      <c r="C2672" s="9" t="b">
        <f t="shared" si="164"/>
        <v>0</v>
      </c>
      <c r="D2672" s="9" t="b">
        <f t="shared" si="165"/>
        <v>0</v>
      </c>
      <c r="E2672" s="7">
        <f t="shared" si="166"/>
        <v>46133</v>
      </c>
      <c r="F2672" s="48"/>
    </row>
    <row r="2673" spans="2:6" x14ac:dyDescent="0.25">
      <c r="B2673" s="7">
        <f t="shared" si="167"/>
        <v>46134</v>
      </c>
      <c r="C2673" s="9" t="b">
        <f t="shared" si="164"/>
        <v>0</v>
      </c>
      <c r="D2673" s="9" t="b">
        <f t="shared" si="165"/>
        <v>0</v>
      </c>
      <c r="E2673" s="7">
        <f t="shared" si="166"/>
        <v>46134</v>
      </c>
      <c r="F2673" s="48"/>
    </row>
    <row r="2674" spans="2:6" x14ac:dyDescent="0.25">
      <c r="B2674" s="7">
        <f t="shared" si="167"/>
        <v>46135</v>
      </c>
      <c r="C2674" s="9" t="b">
        <f t="shared" si="164"/>
        <v>0</v>
      </c>
      <c r="D2674" s="9" t="b">
        <f t="shared" si="165"/>
        <v>0</v>
      </c>
      <c r="E2674" s="7">
        <f t="shared" si="166"/>
        <v>46135</v>
      </c>
      <c r="F2674" s="48"/>
    </row>
    <row r="2675" spans="2:6" x14ac:dyDescent="0.25">
      <c r="B2675" s="7">
        <f t="shared" si="167"/>
        <v>46136</v>
      </c>
      <c r="C2675" s="9" t="b">
        <f t="shared" si="164"/>
        <v>0</v>
      </c>
      <c r="D2675" s="9" t="b">
        <f t="shared" si="165"/>
        <v>0</v>
      </c>
      <c r="E2675" s="7">
        <f t="shared" si="166"/>
        <v>46136</v>
      </c>
      <c r="F2675" s="48"/>
    </row>
    <row r="2676" spans="2:6" x14ac:dyDescent="0.25">
      <c r="B2676" s="7">
        <f t="shared" si="167"/>
        <v>46137</v>
      </c>
      <c r="C2676" s="9" t="b">
        <f t="shared" si="164"/>
        <v>1</v>
      </c>
      <c r="D2676" s="9" t="b">
        <f t="shared" si="165"/>
        <v>0</v>
      </c>
      <c r="E2676" s="7" t="b">
        <f t="shared" si="166"/>
        <v>0</v>
      </c>
      <c r="F2676" s="48"/>
    </row>
    <row r="2677" spans="2:6" x14ac:dyDescent="0.25">
      <c r="B2677" s="7">
        <f t="shared" si="167"/>
        <v>46138</v>
      </c>
      <c r="C2677" s="9" t="b">
        <f t="shared" si="164"/>
        <v>1</v>
      </c>
      <c r="D2677" s="9" t="b">
        <f t="shared" si="165"/>
        <v>0</v>
      </c>
      <c r="E2677" s="7" t="b">
        <f t="shared" si="166"/>
        <v>0</v>
      </c>
      <c r="F2677" s="48"/>
    </row>
    <row r="2678" spans="2:6" x14ac:dyDescent="0.25">
      <c r="B2678" s="7">
        <f t="shared" si="167"/>
        <v>46139</v>
      </c>
      <c r="C2678" s="9" t="b">
        <f t="shared" si="164"/>
        <v>0</v>
      </c>
      <c r="D2678" s="9" t="b">
        <f t="shared" si="165"/>
        <v>0</v>
      </c>
      <c r="E2678" s="7">
        <f t="shared" si="166"/>
        <v>46139</v>
      </c>
      <c r="F2678" s="48"/>
    </row>
    <row r="2679" spans="2:6" x14ac:dyDescent="0.25">
      <c r="B2679" s="7">
        <f t="shared" si="167"/>
        <v>46140</v>
      </c>
      <c r="C2679" s="9" t="b">
        <f t="shared" si="164"/>
        <v>0</v>
      </c>
      <c r="D2679" s="9" t="b">
        <f t="shared" si="165"/>
        <v>0</v>
      </c>
      <c r="E2679" s="7">
        <f t="shared" si="166"/>
        <v>46140</v>
      </c>
      <c r="F2679" s="48"/>
    </row>
    <row r="2680" spans="2:6" x14ac:dyDescent="0.25">
      <c r="B2680" s="7">
        <f t="shared" si="167"/>
        <v>46141</v>
      </c>
      <c r="C2680" s="9" t="b">
        <f t="shared" si="164"/>
        <v>0</v>
      </c>
      <c r="D2680" s="9" t="b">
        <f t="shared" si="165"/>
        <v>0</v>
      </c>
      <c r="E2680" s="7">
        <f t="shared" si="166"/>
        <v>46141</v>
      </c>
      <c r="F2680" s="48"/>
    </row>
    <row r="2681" spans="2:6" x14ac:dyDescent="0.25">
      <c r="B2681" s="7">
        <f t="shared" si="167"/>
        <v>46142</v>
      </c>
      <c r="C2681" s="9" t="b">
        <f t="shared" si="164"/>
        <v>0</v>
      </c>
      <c r="D2681" s="9" t="b">
        <f t="shared" si="165"/>
        <v>0</v>
      </c>
      <c r="E2681" s="7">
        <f t="shared" si="166"/>
        <v>46142</v>
      </c>
      <c r="F2681" s="48"/>
    </row>
    <row r="2682" spans="2:6" x14ac:dyDescent="0.25">
      <c r="B2682" s="7">
        <f t="shared" si="167"/>
        <v>46143</v>
      </c>
      <c r="C2682" s="9" t="b">
        <f t="shared" si="164"/>
        <v>0</v>
      </c>
      <c r="D2682" s="9" t="b">
        <f t="shared" si="165"/>
        <v>1</v>
      </c>
      <c r="E2682" s="7" t="b">
        <f t="shared" si="166"/>
        <v>0</v>
      </c>
      <c r="F2682" s="48"/>
    </row>
    <row r="2683" spans="2:6" x14ac:dyDescent="0.25">
      <c r="B2683" s="7">
        <f t="shared" si="167"/>
        <v>46144</v>
      </c>
      <c r="C2683" s="9" t="b">
        <f t="shared" si="164"/>
        <v>1</v>
      </c>
      <c r="D2683" s="9" t="b">
        <f t="shared" si="165"/>
        <v>0</v>
      </c>
      <c r="E2683" s="7" t="b">
        <f t="shared" si="166"/>
        <v>0</v>
      </c>
      <c r="F2683" s="48"/>
    </row>
    <row r="2684" spans="2:6" x14ac:dyDescent="0.25">
      <c r="B2684" s="7">
        <f t="shared" si="167"/>
        <v>46145</v>
      </c>
      <c r="C2684" s="9" t="b">
        <f t="shared" si="164"/>
        <v>1</v>
      </c>
      <c r="D2684" s="9" t="b">
        <f t="shared" si="165"/>
        <v>0</v>
      </c>
      <c r="E2684" s="7" t="b">
        <f t="shared" si="166"/>
        <v>0</v>
      </c>
      <c r="F2684" s="48"/>
    </row>
    <row r="2685" spans="2:6" x14ac:dyDescent="0.25">
      <c r="B2685" s="7">
        <f t="shared" si="167"/>
        <v>46146</v>
      </c>
      <c r="C2685" s="9" t="b">
        <f t="shared" si="164"/>
        <v>0</v>
      </c>
      <c r="D2685" s="9" t="b">
        <f t="shared" si="165"/>
        <v>0</v>
      </c>
      <c r="E2685" s="7">
        <f t="shared" si="166"/>
        <v>46146</v>
      </c>
      <c r="F2685" s="48"/>
    </row>
    <row r="2686" spans="2:6" x14ac:dyDescent="0.25">
      <c r="B2686" s="7">
        <f t="shared" si="167"/>
        <v>46147</v>
      </c>
      <c r="C2686" s="9" t="b">
        <f t="shared" si="164"/>
        <v>0</v>
      </c>
      <c r="D2686" s="9" t="b">
        <f t="shared" si="165"/>
        <v>0</v>
      </c>
      <c r="E2686" s="7">
        <f t="shared" si="166"/>
        <v>46147</v>
      </c>
      <c r="F2686" s="48"/>
    </row>
    <row r="2687" spans="2:6" x14ac:dyDescent="0.25">
      <c r="B2687" s="7">
        <f t="shared" si="167"/>
        <v>46148</v>
      </c>
      <c r="C2687" s="9" t="b">
        <f t="shared" si="164"/>
        <v>0</v>
      </c>
      <c r="D2687" s="9" t="b">
        <f t="shared" si="165"/>
        <v>0</v>
      </c>
      <c r="E2687" s="7">
        <f t="shared" si="166"/>
        <v>46148</v>
      </c>
      <c r="F2687" s="48"/>
    </row>
    <row r="2688" spans="2:6" x14ac:dyDescent="0.25">
      <c r="B2688" s="7">
        <f t="shared" si="167"/>
        <v>46149</v>
      </c>
      <c r="C2688" s="9" t="b">
        <f t="shared" si="164"/>
        <v>0</v>
      </c>
      <c r="D2688" s="9" t="b">
        <f t="shared" si="165"/>
        <v>0</v>
      </c>
      <c r="E2688" s="7">
        <f t="shared" si="166"/>
        <v>46149</v>
      </c>
      <c r="F2688" s="48"/>
    </row>
    <row r="2689" spans="2:6" x14ac:dyDescent="0.25">
      <c r="B2689" s="7">
        <f t="shared" si="167"/>
        <v>46150</v>
      </c>
      <c r="C2689" s="9" t="b">
        <f t="shared" si="164"/>
        <v>0</v>
      </c>
      <c r="D2689" s="9" t="b">
        <f t="shared" si="165"/>
        <v>0</v>
      </c>
      <c r="E2689" s="7">
        <f t="shared" si="166"/>
        <v>46150</v>
      </c>
      <c r="F2689" s="48"/>
    </row>
    <row r="2690" spans="2:6" x14ac:dyDescent="0.25">
      <c r="B2690" s="7">
        <f t="shared" si="167"/>
        <v>46151</v>
      </c>
      <c r="C2690" s="9" t="b">
        <f t="shared" si="164"/>
        <v>1</v>
      </c>
      <c r="D2690" s="9" t="b">
        <f t="shared" si="165"/>
        <v>0</v>
      </c>
      <c r="E2690" s="7" t="b">
        <f t="shared" si="166"/>
        <v>0</v>
      </c>
      <c r="F2690" s="48"/>
    </row>
    <row r="2691" spans="2:6" x14ac:dyDescent="0.25">
      <c r="B2691" s="7">
        <f t="shared" si="167"/>
        <v>46152</v>
      </c>
      <c r="C2691" s="9" t="b">
        <f t="shared" si="164"/>
        <v>1</v>
      </c>
      <c r="D2691" s="9" t="b">
        <f t="shared" si="165"/>
        <v>0</v>
      </c>
      <c r="E2691" s="7" t="b">
        <f t="shared" si="166"/>
        <v>0</v>
      </c>
      <c r="F2691" s="48"/>
    </row>
    <row r="2692" spans="2:6" x14ac:dyDescent="0.25">
      <c r="B2692" s="7">
        <f t="shared" si="167"/>
        <v>46153</v>
      </c>
      <c r="C2692" s="9" t="b">
        <f t="shared" si="164"/>
        <v>0</v>
      </c>
      <c r="D2692" s="9" t="b">
        <f t="shared" si="165"/>
        <v>0</v>
      </c>
      <c r="E2692" s="7">
        <f t="shared" si="166"/>
        <v>46153</v>
      </c>
      <c r="F2692" s="48"/>
    </row>
    <row r="2693" spans="2:6" x14ac:dyDescent="0.25">
      <c r="B2693" s="7">
        <f t="shared" si="167"/>
        <v>46154</v>
      </c>
      <c r="C2693" s="9" t="b">
        <f t="shared" ref="C2693:C2756" si="168">IF(WEEKDAY(B2693,2)&gt;5,TRUE,FALSE)</f>
        <v>0</v>
      </c>
      <c r="D2693" s="9" t="b">
        <f t="shared" ref="D2693:D2756" si="169">IF(TYPE(VLOOKUP(B2693,Holiday_Dates,1,0))&lt;&gt;1,FALSE,TRUE)</f>
        <v>0</v>
      </c>
      <c r="E2693" s="7">
        <f t="shared" ref="E2693:E2756" si="170">IF(OR(C2693,D2693),FALSE,B2693)</f>
        <v>46154</v>
      </c>
      <c r="F2693" s="48"/>
    </row>
    <row r="2694" spans="2:6" x14ac:dyDescent="0.25">
      <c r="B2694" s="7">
        <f t="shared" ref="B2694:B2757" si="171">B2693+1</f>
        <v>46155</v>
      </c>
      <c r="C2694" s="9" t="b">
        <f t="shared" si="168"/>
        <v>0</v>
      </c>
      <c r="D2694" s="9" t="b">
        <f t="shared" si="169"/>
        <v>0</v>
      </c>
      <c r="E2694" s="7">
        <f t="shared" si="170"/>
        <v>46155</v>
      </c>
      <c r="F2694" s="48"/>
    </row>
    <row r="2695" spans="2:6" x14ac:dyDescent="0.25">
      <c r="B2695" s="7">
        <f t="shared" si="171"/>
        <v>46156</v>
      </c>
      <c r="C2695" s="9" t="b">
        <f t="shared" si="168"/>
        <v>0</v>
      </c>
      <c r="D2695" s="9" t="b">
        <f t="shared" si="169"/>
        <v>0</v>
      </c>
      <c r="E2695" s="7">
        <f t="shared" si="170"/>
        <v>46156</v>
      </c>
      <c r="F2695" s="48"/>
    </row>
    <row r="2696" spans="2:6" x14ac:dyDescent="0.25">
      <c r="B2696" s="7">
        <f t="shared" si="171"/>
        <v>46157</v>
      </c>
      <c r="C2696" s="9" t="b">
        <f t="shared" si="168"/>
        <v>0</v>
      </c>
      <c r="D2696" s="9" t="b">
        <f t="shared" si="169"/>
        <v>0</v>
      </c>
      <c r="E2696" s="7">
        <f t="shared" si="170"/>
        <v>46157</v>
      </c>
      <c r="F2696" s="48"/>
    </row>
    <row r="2697" spans="2:6" x14ac:dyDescent="0.25">
      <c r="B2697" s="7">
        <f t="shared" si="171"/>
        <v>46158</v>
      </c>
      <c r="C2697" s="9" t="b">
        <f t="shared" si="168"/>
        <v>1</v>
      </c>
      <c r="D2697" s="9" t="b">
        <f t="shared" si="169"/>
        <v>0</v>
      </c>
      <c r="E2697" s="7" t="b">
        <f t="shared" si="170"/>
        <v>0</v>
      </c>
      <c r="F2697" s="48"/>
    </row>
    <row r="2698" spans="2:6" x14ac:dyDescent="0.25">
      <c r="B2698" s="7">
        <f t="shared" si="171"/>
        <v>46159</v>
      </c>
      <c r="C2698" s="9" t="b">
        <f t="shared" si="168"/>
        <v>1</v>
      </c>
      <c r="D2698" s="9" t="b">
        <f t="shared" si="169"/>
        <v>0</v>
      </c>
      <c r="E2698" s="7" t="b">
        <f t="shared" si="170"/>
        <v>0</v>
      </c>
      <c r="F2698" s="48"/>
    </row>
    <row r="2699" spans="2:6" x14ac:dyDescent="0.25">
      <c r="B2699" s="7">
        <f t="shared" si="171"/>
        <v>46160</v>
      </c>
      <c r="C2699" s="9" t="b">
        <f t="shared" si="168"/>
        <v>0</v>
      </c>
      <c r="D2699" s="9" t="b">
        <f t="shared" si="169"/>
        <v>0</v>
      </c>
      <c r="E2699" s="7">
        <f t="shared" si="170"/>
        <v>46160</v>
      </c>
      <c r="F2699" s="48"/>
    </row>
    <row r="2700" spans="2:6" x14ac:dyDescent="0.25">
      <c r="B2700" s="7">
        <f t="shared" si="171"/>
        <v>46161</v>
      </c>
      <c r="C2700" s="9" t="b">
        <f t="shared" si="168"/>
        <v>0</v>
      </c>
      <c r="D2700" s="9" t="b">
        <f t="shared" si="169"/>
        <v>0</v>
      </c>
      <c r="E2700" s="7">
        <f t="shared" si="170"/>
        <v>46161</v>
      </c>
      <c r="F2700" s="48"/>
    </row>
    <row r="2701" spans="2:6" x14ac:dyDescent="0.25">
      <c r="B2701" s="7">
        <f t="shared" si="171"/>
        <v>46162</v>
      </c>
      <c r="C2701" s="9" t="b">
        <f t="shared" si="168"/>
        <v>0</v>
      </c>
      <c r="D2701" s="9" t="b">
        <f t="shared" si="169"/>
        <v>0</v>
      </c>
      <c r="E2701" s="7">
        <f t="shared" si="170"/>
        <v>46162</v>
      </c>
      <c r="F2701" s="48"/>
    </row>
    <row r="2702" spans="2:6" x14ac:dyDescent="0.25">
      <c r="B2702" s="7">
        <f t="shared" si="171"/>
        <v>46163</v>
      </c>
      <c r="C2702" s="9" t="b">
        <f t="shared" si="168"/>
        <v>0</v>
      </c>
      <c r="D2702" s="9" t="b">
        <f t="shared" si="169"/>
        <v>0</v>
      </c>
      <c r="E2702" s="7">
        <f t="shared" si="170"/>
        <v>46163</v>
      </c>
      <c r="F2702" s="48"/>
    </row>
    <row r="2703" spans="2:6" x14ac:dyDescent="0.25">
      <c r="B2703" s="7">
        <f t="shared" si="171"/>
        <v>46164</v>
      </c>
      <c r="C2703" s="9" t="b">
        <f t="shared" si="168"/>
        <v>0</v>
      </c>
      <c r="D2703" s="9" t="b">
        <f t="shared" si="169"/>
        <v>0</v>
      </c>
      <c r="E2703" s="7">
        <f t="shared" si="170"/>
        <v>46164</v>
      </c>
      <c r="F2703" s="48"/>
    </row>
    <row r="2704" spans="2:6" x14ac:dyDescent="0.25">
      <c r="B2704" s="7">
        <f t="shared" si="171"/>
        <v>46165</v>
      </c>
      <c r="C2704" s="9" t="b">
        <f t="shared" si="168"/>
        <v>1</v>
      </c>
      <c r="D2704" s="9" t="b">
        <f t="shared" si="169"/>
        <v>0</v>
      </c>
      <c r="E2704" s="7" t="b">
        <f t="shared" si="170"/>
        <v>0</v>
      </c>
      <c r="F2704" s="48"/>
    </row>
    <row r="2705" spans="2:6" x14ac:dyDescent="0.25">
      <c r="B2705" s="7">
        <f t="shared" si="171"/>
        <v>46166</v>
      </c>
      <c r="C2705" s="9" t="b">
        <f t="shared" si="168"/>
        <v>1</v>
      </c>
      <c r="D2705" s="9" t="b">
        <f t="shared" si="169"/>
        <v>0</v>
      </c>
      <c r="E2705" s="7" t="b">
        <f t="shared" si="170"/>
        <v>0</v>
      </c>
      <c r="F2705" s="48"/>
    </row>
    <row r="2706" spans="2:6" x14ac:dyDescent="0.25">
      <c r="B2706" s="7">
        <f t="shared" si="171"/>
        <v>46167</v>
      </c>
      <c r="C2706" s="9" t="b">
        <f t="shared" si="168"/>
        <v>0</v>
      </c>
      <c r="D2706" s="9" t="b">
        <f t="shared" si="169"/>
        <v>0</v>
      </c>
      <c r="E2706" s="7">
        <f t="shared" si="170"/>
        <v>46167</v>
      </c>
      <c r="F2706" s="48"/>
    </row>
    <row r="2707" spans="2:6" x14ac:dyDescent="0.25">
      <c r="B2707" s="7">
        <f t="shared" si="171"/>
        <v>46168</v>
      </c>
      <c r="C2707" s="9" t="b">
        <f t="shared" si="168"/>
        <v>0</v>
      </c>
      <c r="D2707" s="9" t="b">
        <f t="shared" si="169"/>
        <v>0</v>
      </c>
      <c r="E2707" s="7">
        <f t="shared" si="170"/>
        <v>46168</v>
      </c>
      <c r="F2707" s="48"/>
    </row>
    <row r="2708" spans="2:6" x14ac:dyDescent="0.25">
      <c r="B2708" s="7">
        <f t="shared" si="171"/>
        <v>46169</v>
      </c>
      <c r="C2708" s="9" t="b">
        <f t="shared" si="168"/>
        <v>0</v>
      </c>
      <c r="D2708" s="9" t="b">
        <f t="shared" si="169"/>
        <v>0</v>
      </c>
      <c r="E2708" s="7">
        <f t="shared" si="170"/>
        <v>46169</v>
      </c>
      <c r="F2708" s="48"/>
    </row>
    <row r="2709" spans="2:6" x14ac:dyDescent="0.25">
      <c r="B2709" s="7">
        <f t="shared" si="171"/>
        <v>46170</v>
      </c>
      <c r="C2709" s="9" t="b">
        <f t="shared" si="168"/>
        <v>0</v>
      </c>
      <c r="D2709" s="9" t="b">
        <f t="shared" si="169"/>
        <v>0</v>
      </c>
      <c r="E2709" s="7">
        <f t="shared" si="170"/>
        <v>46170</v>
      </c>
      <c r="F2709" s="48"/>
    </row>
    <row r="2710" spans="2:6" x14ac:dyDescent="0.25">
      <c r="B2710" s="7">
        <f t="shared" si="171"/>
        <v>46171</v>
      </c>
      <c r="C2710" s="9" t="b">
        <f t="shared" si="168"/>
        <v>0</v>
      </c>
      <c r="D2710" s="9" t="b">
        <f t="shared" si="169"/>
        <v>0</v>
      </c>
      <c r="E2710" s="7">
        <f t="shared" si="170"/>
        <v>46171</v>
      </c>
      <c r="F2710" s="48"/>
    </row>
    <row r="2711" spans="2:6" x14ac:dyDescent="0.25">
      <c r="B2711" s="7">
        <f t="shared" si="171"/>
        <v>46172</v>
      </c>
      <c r="C2711" s="9" t="b">
        <f t="shared" si="168"/>
        <v>1</v>
      </c>
      <c r="D2711" s="9" t="b">
        <f t="shared" si="169"/>
        <v>0</v>
      </c>
      <c r="E2711" s="7" t="b">
        <f t="shared" si="170"/>
        <v>0</v>
      </c>
      <c r="F2711" s="48"/>
    </row>
    <row r="2712" spans="2:6" x14ac:dyDescent="0.25">
      <c r="B2712" s="7">
        <f t="shared" si="171"/>
        <v>46173</v>
      </c>
      <c r="C2712" s="9" t="b">
        <f t="shared" si="168"/>
        <v>1</v>
      </c>
      <c r="D2712" s="9" t="b">
        <f t="shared" si="169"/>
        <v>0</v>
      </c>
      <c r="E2712" s="7" t="b">
        <f t="shared" si="170"/>
        <v>0</v>
      </c>
      <c r="F2712" s="48"/>
    </row>
    <row r="2713" spans="2:6" x14ac:dyDescent="0.25">
      <c r="B2713" s="7">
        <f t="shared" si="171"/>
        <v>46174</v>
      </c>
      <c r="C2713" s="9" t="b">
        <f t="shared" si="168"/>
        <v>0</v>
      </c>
      <c r="D2713" s="9" t="b">
        <f t="shared" si="169"/>
        <v>0</v>
      </c>
      <c r="E2713" s="7">
        <f t="shared" si="170"/>
        <v>46174</v>
      </c>
      <c r="F2713" s="48"/>
    </row>
    <row r="2714" spans="2:6" x14ac:dyDescent="0.25">
      <c r="B2714" s="7">
        <f t="shared" si="171"/>
        <v>46175</v>
      </c>
      <c r="C2714" s="9" t="b">
        <f t="shared" si="168"/>
        <v>0</v>
      </c>
      <c r="D2714" s="9" t="b">
        <f t="shared" si="169"/>
        <v>0</v>
      </c>
      <c r="E2714" s="7">
        <f t="shared" si="170"/>
        <v>46175</v>
      </c>
      <c r="F2714" s="48"/>
    </row>
    <row r="2715" spans="2:6" x14ac:dyDescent="0.25">
      <c r="B2715" s="7">
        <f t="shared" si="171"/>
        <v>46176</v>
      </c>
      <c r="C2715" s="9" t="b">
        <f t="shared" si="168"/>
        <v>0</v>
      </c>
      <c r="D2715" s="9" t="b">
        <f t="shared" si="169"/>
        <v>0</v>
      </c>
      <c r="E2715" s="7">
        <f t="shared" si="170"/>
        <v>46176</v>
      </c>
      <c r="F2715" s="48"/>
    </row>
    <row r="2716" spans="2:6" x14ac:dyDescent="0.25">
      <c r="B2716" s="7">
        <f t="shared" si="171"/>
        <v>46177</v>
      </c>
      <c r="C2716" s="9" t="b">
        <f t="shared" si="168"/>
        <v>0</v>
      </c>
      <c r="D2716" s="9" t="b">
        <f t="shared" si="169"/>
        <v>0</v>
      </c>
      <c r="E2716" s="7">
        <f t="shared" si="170"/>
        <v>46177</v>
      </c>
      <c r="F2716" s="48"/>
    </row>
    <row r="2717" spans="2:6" x14ac:dyDescent="0.25">
      <c r="B2717" s="7">
        <f t="shared" si="171"/>
        <v>46178</v>
      </c>
      <c r="C2717" s="9" t="b">
        <f t="shared" si="168"/>
        <v>0</v>
      </c>
      <c r="D2717" s="9" t="b">
        <f t="shared" si="169"/>
        <v>0</v>
      </c>
      <c r="E2717" s="7">
        <f t="shared" si="170"/>
        <v>46178</v>
      </c>
      <c r="F2717" s="48"/>
    </row>
    <row r="2718" spans="2:6" x14ac:dyDescent="0.25">
      <c r="B2718" s="7">
        <f t="shared" si="171"/>
        <v>46179</v>
      </c>
      <c r="C2718" s="9" t="b">
        <f t="shared" si="168"/>
        <v>1</v>
      </c>
      <c r="D2718" s="9" t="b">
        <f t="shared" si="169"/>
        <v>0</v>
      </c>
      <c r="E2718" s="7" t="b">
        <f t="shared" si="170"/>
        <v>0</v>
      </c>
      <c r="F2718" s="48"/>
    </row>
    <row r="2719" spans="2:6" x14ac:dyDescent="0.25">
      <c r="B2719" s="7">
        <f t="shared" si="171"/>
        <v>46180</v>
      </c>
      <c r="C2719" s="9" t="b">
        <f t="shared" si="168"/>
        <v>1</v>
      </c>
      <c r="D2719" s="9" t="b">
        <f t="shared" si="169"/>
        <v>0</v>
      </c>
      <c r="E2719" s="7" t="b">
        <f t="shared" si="170"/>
        <v>0</v>
      </c>
      <c r="F2719" s="48"/>
    </row>
    <row r="2720" spans="2:6" x14ac:dyDescent="0.25">
      <c r="B2720" s="7">
        <f t="shared" si="171"/>
        <v>46181</v>
      </c>
      <c r="C2720" s="9" t="b">
        <f t="shared" si="168"/>
        <v>0</v>
      </c>
      <c r="D2720" s="9" t="b">
        <f t="shared" si="169"/>
        <v>0</v>
      </c>
      <c r="E2720" s="7">
        <f t="shared" si="170"/>
        <v>46181</v>
      </c>
      <c r="F2720" s="48"/>
    </row>
    <row r="2721" spans="2:6" x14ac:dyDescent="0.25">
      <c r="B2721" s="7">
        <f t="shared" si="171"/>
        <v>46182</v>
      </c>
      <c r="C2721" s="9" t="b">
        <f t="shared" si="168"/>
        <v>0</v>
      </c>
      <c r="D2721" s="9" t="b">
        <f t="shared" si="169"/>
        <v>0</v>
      </c>
      <c r="E2721" s="7">
        <f t="shared" si="170"/>
        <v>46182</v>
      </c>
      <c r="F2721" s="48"/>
    </row>
    <row r="2722" spans="2:6" x14ac:dyDescent="0.25">
      <c r="B2722" s="7">
        <f t="shared" si="171"/>
        <v>46183</v>
      </c>
      <c r="C2722" s="9" t="b">
        <f t="shared" si="168"/>
        <v>0</v>
      </c>
      <c r="D2722" s="9" t="b">
        <f t="shared" si="169"/>
        <v>0</v>
      </c>
      <c r="E2722" s="7">
        <f t="shared" si="170"/>
        <v>46183</v>
      </c>
      <c r="F2722" s="48"/>
    </row>
    <row r="2723" spans="2:6" x14ac:dyDescent="0.25">
      <c r="B2723" s="7">
        <f t="shared" si="171"/>
        <v>46184</v>
      </c>
      <c r="C2723" s="9" t="b">
        <f t="shared" si="168"/>
        <v>0</v>
      </c>
      <c r="D2723" s="9" t="b">
        <f t="shared" si="169"/>
        <v>0</v>
      </c>
      <c r="E2723" s="7">
        <f t="shared" si="170"/>
        <v>46184</v>
      </c>
      <c r="F2723" s="48"/>
    </row>
    <row r="2724" spans="2:6" x14ac:dyDescent="0.25">
      <c r="B2724" s="7">
        <f t="shared" si="171"/>
        <v>46185</v>
      </c>
      <c r="C2724" s="9" t="b">
        <f t="shared" si="168"/>
        <v>0</v>
      </c>
      <c r="D2724" s="9" t="b">
        <f t="shared" si="169"/>
        <v>0</v>
      </c>
      <c r="E2724" s="7">
        <f t="shared" si="170"/>
        <v>46185</v>
      </c>
      <c r="F2724" s="48"/>
    </row>
    <row r="2725" spans="2:6" x14ac:dyDescent="0.25">
      <c r="B2725" s="7">
        <f t="shared" si="171"/>
        <v>46186</v>
      </c>
      <c r="C2725" s="9" t="b">
        <f t="shared" si="168"/>
        <v>1</v>
      </c>
      <c r="D2725" s="9" t="b">
        <f t="shared" si="169"/>
        <v>0</v>
      </c>
      <c r="E2725" s="7" t="b">
        <f t="shared" si="170"/>
        <v>0</v>
      </c>
      <c r="F2725" s="48"/>
    </row>
    <row r="2726" spans="2:6" x14ac:dyDescent="0.25">
      <c r="B2726" s="7">
        <f t="shared" si="171"/>
        <v>46187</v>
      </c>
      <c r="C2726" s="9" t="b">
        <f t="shared" si="168"/>
        <v>1</v>
      </c>
      <c r="D2726" s="9" t="b">
        <f t="shared" si="169"/>
        <v>0</v>
      </c>
      <c r="E2726" s="7" t="b">
        <f t="shared" si="170"/>
        <v>0</v>
      </c>
      <c r="F2726" s="48"/>
    </row>
    <row r="2727" spans="2:6" x14ac:dyDescent="0.25">
      <c r="B2727" s="7">
        <f t="shared" si="171"/>
        <v>46188</v>
      </c>
      <c r="C2727" s="9" t="b">
        <f t="shared" si="168"/>
        <v>0</v>
      </c>
      <c r="D2727" s="9" t="b">
        <f t="shared" si="169"/>
        <v>0</v>
      </c>
      <c r="E2727" s="7">
        <f t="shared" si="170"/>
        <v>46188</v>
      </c>
      <c r="F2727" s="48"/>
    </row>
    <row r="2728" spans="2:6" x14ac:dyDescent="0.25">
      <c r="B2728" s="7">
        <f t="shared" si="171"/>
        <v>46189</v>
      </c>
      <c r="C2728" s="9" t="b">
        <f t="shared" si="168"/>
        <v>0</v>
      </c>
      <c r="D2728" s="9" t="b">
        <f t="shared" si="169"/>
        <v>0</v>
      </c>
      <c r="E2728" s="7">
        <f t="shared" si="170"/>
        <v>46189</v>
      </c>
      <c r="F2728" s="48"/>
    </row>
    <row r="2729" spans="2:6" x14ac:dyDescent="0.25">
      <c r="B2729" s="7">
        <f t="shared" si="171"/>
        <v>46190</v>
      </c>
      <c r="C2729" s="9" t="b">
        <f t="shared" si="168"/>
        <v>0</v>
      </c>
      <c r="D2729" s="9" t="b">
        <f t="shared" si="169"/>
        <v>0</v>
      </c>
      <c r="E2729" s="7">
        <f t="shared" si="170"/>
        <v>46190</v>
      </c>
      <c r="F2729" s="48"/>
    </row>
    <row r="2730" spans="2:6" x14ac:dyDescent="0.25">
      <c r="B2730" s="7">
        <f t="shared" si="171"/>
        <v>46191</v>
      </c>
      <c r="C2730" s="9" t="b">
        <f t="shared" si="168"/>
        <v>0</v>
      </c>
      <c r="D2730" s="9" t="b">
        <f t="shared" si="169"/>
        <v>0</v>
      </c>
      <c r="E2730" s="7">
        <f t="shared" si="170"/>
        <v>46191</v>
      </c>
      <c r="F2730" s="48"/>
    </row>
    <row r="2731" spans="2:6" x14ac:dyDescent="0.25">
      <c r="B2731" s="7">
        <f t="shared" si="171"/>
        <v>46192</v>
      </c>
      <c r="C2731" s="9" t="b">
        <f t="shared" si="168"/>
        <v>0</v>
      </c>
      <c r="D2731" s="9" t="b">
        <f t="shared" si="169"/>
        <v>0</v>
      </c>
      <c r="E2731" s="7">
        <f t="shared" si="170"/>
        <v>46192</v>
      </c>
      <c r="F2731" s="48"/>
    </row>
    <row r="2732" spans="2:6" x14ac:dyDescent="0.25">
      <c r="B2732" s="7">
        <f t="shared" si="171"/>
        <v>46193</v>
      </c>
      <c r="C2732" s="9" t="b">
        <f t="shared" si="168"/>
        <v>1</v>
      </c>
      <c r="D2732" s="9" t="b">
        <f t="shared" si="169"/>
        <v>0</v>
      </c>
      <c r="E2732" s="7" t="b">
        <f t="shared" si="170"/>
        <v>0</v>
      </c>
      <c r="F2732" s="48"/>
    </row>
    <row r="2733" spans="2:6" x14ac:dyDescent="0.25">
      <c r="B2733" s="7">
        <f t="shared" si="171"/>
        <v>46194</v>
      </c>
      <c r="C2733" s="9" t="b">
        <f t="shared" si="168"/>
        <v>1</v>
      </c>
      <c r="D2733" s="9" t="b">
        <f t="shared" si="169"/>
        <v>0</v>
      </c>
      <c r="E2733" s="7" t="b">
        <f t="shared" si="170"/>
        <v>0</v>
      </c>
      <c r="F2733" s="48"/>
    </row>
    <row r="2734" spans="2:6" x14ac:dyDescent="0.25">
      <c r="B2734" s="7">
        <f t="shared" si="171"/>
        <v>46195</v>
      </c>
      <c r="C2734" s="9" t="b">
        <f t="shared" si="168"/>
        <v>0</v>
      </c>
      <c r="D2734" s="9" t="b">
        <f t="shared" si="169"/>
        <v>0</v>
      </c>
      <c r="E2734" s="7">
        <f t="shared" si="170"/>
        <v>46195</v>
      </c>
      <c r="F2734" s="48"/>
    </row>
    <row r="2735" spans="2:6" x14ac:dyDescent="0.25">
      <c r="B2735" s="7">
        <f t="shared" si="171"/>
        <v>46196</v>
      </c>
      <c r="C2735" s="9" t="b">
        <f t="shared" si="168"/>
        <v>0</v>
      </c>
      <c r="D2735" s="9" t="b">
        <f t="shared" si="169"/>
        <v>0</v>
      </c>
      <c r="E2735" s="7">
        <f t="shared" si="170"/>
        <v>46196</v>
      </c>
      <c r="F2735" s="48"/>
    </row>
    <row r="2736" spans="2:6" x14ac:dyDescent="0.25">
      <c r="B2736" s="7">
        <f t="shared" si="171"/>
        <v>46197</v>
      </c>
      <c r="C2736" s="9" t="b">
        <f t="shared" si="168"/>
        <v>0</v>
      </c>
      <c r="D2736" s="9" t="b">
        <f t="shared" si="169"/>
        <v>0</v>
      </c>
      <c r="E2736" s="7">
        <f t="shared" si="170"/>
        <v>46197</v>
      </c>
      <c r="F2736" s="48"/>
    </row>
    <row r="2737" spans="2:6" x14ac:dyDescent="0.25">
      <c r="B2737" s="7">
        <f t="shared" si="171"/>
        <v>46198</v>
      </c>
      <c r="C2737" s="9" t="b">
        <f t="shared" si="168"/>
        <v>0</v>
      </c>
      <c r="D2737" s="9" t="b">
        <f t="shared" si="169"/>
        <v>0</v>
      </c>
      <c r="E2737" s="7">
        <f t="shared" si="170"/>
        <v>46198</v>
      </c>
      <c r="F2737" s="48"/>
    </row>
    <row r="2738" spans="2:6" x14ac:dyDescent="0.25">
      <c r="B2738" s="7">
        <f t="shared" si="171"/>
        <v>46199</v>
      </c>
      <c r="C2738" s="9" t="b">
        <f t="shared" si="168"/>
        <v>0</v>
      </c>
      <c r="D2738" s="9" t="b">
        <f t="shared" si="169"/>
        <v>0</v>
      </c>
      <c r="E2738" s="7">
        <f t="shared" si="170"/>
        <v>46199</v>
      </c>
      <c r="F2738" s="48"/>
    </row>
    <row r="2739" spans="2:6" x14ac:dyDescent="0.25">
      <c r="B2739" s="7">
        <f t="shared" si="171"/>
        <v>46200</v>
      </c>
      <c r="C2739" s="9" t="b">
        <f t="shared" si="168"/>
        <v>1</v>
      </c>
      <c r="D2739" s="9" t="b">
        <f t="shared" si="169"/>
        <v>0</v>
      </c>
      <c r="E2739" s="7" t="b">
        <f t="shared" si="170"/>
        <v>0</v>
      </c>
      <c r="F2739" s="48"/>
    </row>
    <row r="2740" spans="2:6" x14ac:dyDescent="0.25">
      <c r="B2740" s="7">
        <f t="shared" si="171"/>
        <v>46201</v>
      </c>
      <c r="C2740" s="9" t="b">
        <f t="shared" si="168"/>
        <v>1</v>
      </c>
      <c r="D2740" s="9" t="b">
        <f t="shared" si="169"/>
        <v>0</v>
      </c>
      <c r="E2740" s="7" t="b">
        <f t="shared" si="170"/>
        <v>0</v>
      </c>
      <c r="F2740" s="48"/>
    </row>
    <row r="2741" spans="2:6" x14ac:dyDescent="0.25">
      <c r="B2741" s="7">
        <f t="shared" si="171"/>
        <v>46202</v>
      </c>
      <c r="C2741" s="9" t="b">
        <f t="shared" si="168"/>
        <v>0</v>
      </c>
      <c r="D2741" s="9" t="b">
        <f t="shared" si="169"/>
        <v>0</v>
      </c>
      <c r="E2741" s="7">
        <f t="shared" si="170"/>
        <v>46202</v>
      </c>
      <c r="F2741" s="48"/>
    </row>
    <row r="2742" spans="2:6" x14ac:dyDescent="0.25">
      <c r="B2742" s="7">
        <f t="shared" si="171"/>
        <v>46203</v>
      </c>
      <c r="C2742" s="9" t="b">
        <f t="shared" si="168"/>
        <v>0</v>
      </c>
      <c r="D2742" s="9" t="b">
        <f t="shared" si="169"/>
        <v>0</v>
      </c>
      <c r="E2742" s="7">
        <f t="shared" si="170"/>
        <v>46203</v>
      </c>
      <c r="F2742" s="48"/>
    </row>
    <row r="2743" spans="2:6" x14ac:dyDescent="0.25">
      <c r="B2743" s="7">
        <f t="shared" si="171"/>
        <v>46204</v>
      </c>
      <c r="C2743" s="9" t="b">
        <f t="shared" si="168"/>
        <v>0</v>
      </c>
      <c r="D2743" s="9" t="b">
        <f t="shared" si="169"/>
        <v>0</v>
      </c>
      <c r="E2743" s="7">
        <f t="shared" si="170"/>
        <v>46204</v>
      </c>
      <c r="F2743" s="48"/>
    </row>
    <row r="2744" spans="2:6" x14ac:dyDescent="0.25">
      <c r="B2744" s="7">
        <f t="shared" si="171"/>
        <v>46205</v>
      </c>
      <c r="C2744" s="9" t="b">
        <f t="shared" si="168"/>
        <v>0</v>
      </c>
      <c r="D2744" s="9" t="b">
        <f t="shared" si="169"/>
        <v>0</v>
      </c>
      <c r="E2744" s="7">
        <f t="shared" si="170"/>
        <v>46205</v>
      </c>
      <c r="F2744" s="48"/>
    </row>
    <row r="2745" spans="2:6" x14ac:dyDescent="0.25">
      <c r="B2745" s="7">
        <f t="shared" si="171"/>
        <v>46206</v>
      </c>
      <c r="C2745" s="9" t="b">
        <f t="shared" si="168"/>
        <v>0</v>
      </c>
      <c r="D2745" s="9" t="b">
        <f t="shared" si="169"/>
        <v>0</v>
      </c>
      <c r="E2745" s="7">
        <f t="shared" si="170"/>
        <v>46206</v>
      </c>
      <c r="F2745" s="48"/>
    </row>
    <row r="2746" spans="2:6" x14ac:dyDescent="0.25">
      <c r="B2746" s="7">
        <f t="shared" si="171"/>
        <v>46207</v>
      </c>
      <c r="C2746" s="9" t="b">
        <f t="shared" si="168"/>
        <v>1</v>
      </c>
      <c r="D2746" s="9" t="b">
        <f t="shared" si="169"/>
        <v>0</v>
      </c>
      <c r="E2746" s="7" t="b">
        <f t="shared" si="170"/>
        <v>0</v>
      </c>
      <c r="F2746" s="48"/>
    </row>
    <row r="2747" spans="2:6" x14ac:dyDescent="0.25">
      <c r="B2747" s="7">
        <f t="shared" si="171"/>
        <v>46208</v>
      </c>
      <c r="C2747" s="9" t="b">
        <f t="shared" si="168"/>
        <v>1</v>
      </c>
      <c r="D2747" s="9" t="b">
        <f t="shared" si="169"/>
        <v>0</v>
      </c>
      <c r="E2747" s="7" t="b">
        <f t="shared" si="170"/>
        <v>0</v>
      </c>
      <c r="F2747" s="48"/>
    </row>
    <row r="2748" spans="2:6" x14ac:dyDescent="0.25">
      <c r="B2748" s="7">
        <f t="shared" si="171"/>
        <v>46209</v>
      </c>
      <c r="C2748" s="9" t="b">
        <f t="shared" si="168"/>
        <v>0</v>
      </c>
      <c r="D2748" s="9" t="b">
        <f t="shared" si="169"/>
        <v>0</v>
      </c>
      <c r="E2748" s="7">
        <f t="shared" si="170"/>
        <v>46209</v>
      </c>
      <c r="F2748" s="48"/>
    </row>
    <row r="2749" spans="2:6" x14ac:dyDescent="0.25">
      <c r="B2749" s="7">
        <f t="shared" si="171"/>
        <v>46210</v>
      </c>
      <c r="C2749" s="9" t="b">
        <f t="shared" si="168"/>
        <v>0</v>
      </c>
      <c r="D2749" s="9" t="b">
        <f t="shared" si="169"/>
        <v>0</v>
      </c>
      <c r="E2749" s="7">
        <f t="shared" si="170"/>
        <v>46210</v>
      </c>
      <c r="F2749" s="48"/>
    </row>
    <row r="2750" spans="2:6" x14ac:dyDescent="0.25">
      <c r="B2750" s="7">
        <f t="shared" si="171"/>
        <v>46211</v>
      </c>
      <c r="C2750" s="9" t="b">
        <f t="shared" si="168"/>
        <v>0</v>
      </c>
      <c r="D2750" s="9" t="b">
        <f t="shared" si="169"/>
        <v>0</v>
      </c>
      <c r="E2750" s="7">
        <f t="shared" si="170"/>
        <v>46211</v>
      </c>
      <c r="F2750" s="48"/>
    </row>
    <row r="2751" spans="2:6" x14ac:dyDescent="0.25">
      <c r="B2751" s="7">
        <f t="shared" si="171"/>
        <v>46212</v>
      </c>
      <c r="C2751" s="9" t="b">
        <f t="shared" si="168"/>
        <v>0</v>
      </c>
      <c r="D2751" s="9" t="b">
        <f t="shared" si="169"/>
        <v>0</v>
      </c>
      <c r="E2751" s="7">
        <f t="shared" si="170"/>
        <v>46212</v>
      </c>
      <c r="F2751" s="48"/>
    </row>
    <row r="2752" spans="2:6" x14ac:dyDescent="0.25">
      <c r="B2752" s="7">
        <f t="shared" si="171"/>
        <v>46213</v>
      </c>
      <c r="C2752" s="9" t="b">
        <f t="shared" si="168"/>
        <v>0</v>
      </c>
      <c r="D2752" s="9" t="b">
        <f t="shared" si="169"/>
        <v>0</v>
      </c>
      <c r="E2752" s="7">
        <f t="shared" si="170"/>
        <v>46213</v>
      </c>
      <c r="F2752" s="48"/>
    </row>
    <row r="2753" spans="2:6" x14ac:dyDescent="0.25">
      <c r="B2753" s="7">
        <f t="shared" si="171"/>
        <v>46214</v>
      </c>
      <c r="C2753" s="9" t="b">
        <f t="shared" si="168"/>
        <v>1</v>
      </c>
      <c r="D2753" s="9" t="b">
        <f t="shared" si="169"/>
        <v>0</v>
      </c>
      <c r="E2753" s="7" t="b">
        <f t="shared" si="170"/>
        <v>0</v>
      </c>
      <c r="F2753" s="48"/>
    </row>
    <row r="2754" spans="2:6" x14ac:dyDescent="0.25">
      <c r="B2754" s="7">
        <f t="shared" si="171"/>
        <v>46215</v>
      </c>
      <c r="C2754" s="9" t="b">
        <f t="shared" si="168"/>
        <v>1</v>
      </c>
      <c r="D2754" s="9" t="b">
        <f t="shared" si="169"/>
        <v>0</v>
      </c>
      <c r="E2754" s="7" t="b">
        <f t="shared" si="170"/>
        <v>0</v>
      </c>
      <c r="F2754" s="48"/>
    </row>
    <row r="2755" spans="2:6" x14ac:dyDescent="0.25">
      <c r="B2755" s="7">
        <f t="shared" si="171"/>
        <v>46216</v>
      </c>
      <c r="C2755" s="9" t="b">
        <f t="shared" si="168"/>
        <v>0</v>
      </c>
      <c r="D2755" s="9" t="b">
        <f t="shared" si="169"/>
        <v>0</v>
      </c>
      <c r="E2755" s="7">
        <f t="shared" si="170"/>
        <v>46216</v>
      </c>
      <c r="F2755" s="48"/>
    </row>
    <row r="2756" spans="2:6" x14ac:dyDescent="0.25">
      <c r="B2756" s="7">
        <f t="shared" si="171"/>
        <v>46217</v>
      </c>
      <c r="C2756" s="9" t="b">
        <f t="shared" si="168"/>
        <v>0</v>
      </c>
      <c r="D2756" s="9" t="b">
        <f t="shared" si="169"/>
        <v>0</v>
      </c>
      <c r="E2756" s="7">
        <f t="shared" si="170"/>
        <v>46217</v>
      </c>
      <c r="F2756" s="48"/>
    </row>
    <row r="2757" spans="2:6" x14ac:dyDescent="0.25">
      <c r="B2757" s="7">
        <f t="shared" si="171"/>
        <v>46218</v>
      </c>
      <c r="C2757" s="9" t="b">
        <f t="shared" ref="C2757:C2820" si="172">IF(WEEKDAY(B2757,2)&gt;5,TRUE,FALSE)</f>
        <v>0</v>
      </c>
      <c r="D2757" s="9" t="b">
        <f t="shared" ref="D2757:D2820" si="173">IF(TYPE(VLOOKUP(B2757,Holiday_Dates,1,0))&lt;&gt;1,FALSE,TRUE)</f>
        <v>0</v>
      </c>
      <c r="E2757" s="7">
        <f t="shared" ref="E2757:E2820" si="174">IF(OR(C2757,D2757),FALSE,B2757)</f>
        <v>46218</v>
      </c>
      <c r="F2757" s="48"/>
    </row>
    <row r="2758" spans="2:6" x14ac:dyDescent="0.25">
      <c r="B2758" s="7">
        <f t="shared" ref="B2758:B2821" si="175">B2757+1</f>
        <v>46219</v>
      </c>
      <c r="C2758" s="9" t="b">
        <f t="shared" si="172"/>
        <v>0</v>
      </c>
      <c r="D2758" s="9" t="b">
        <f t="shared" si="173"/>
        <v>0</v>
      </c>
      <c r="E2758" s="7">
        <f t="shared" si="174"/>
        <v>46219</v>
      </c>
      <c r="F2758" s="48"/>
    </row>
    <row r="2759" spans="2:6" x14ac:dyDescent="0.25">
      <c r="B2759" s="7">
        <f t="shared" si="175"/>
        <v>46220</v>
      </c>
      <c r="C2759" s="9" t="b">
        <f t="shared" si="172"/>
        <v>0</v>
      </c>
      <c r="D2759" s="9" t="b">
        <f t="shared" si="173"/>
        <v>0</v>
      </c>
      <c r="E2759" s="7">
        <f t="shared" si="174"/>
        <v>46220</v>
      </c>
      <c r="F2759" s="48"/>
    </row>
    <row r="2760" spans="2:6" x14ac:dyDescent="0.25">
      <c r="B2760" s="7">
        <f t="shared" si="175"/>
        <v>46221</v>
      </c>
      <c r="C2760" s="9" t="b">
        <f t="shared" si="172"/>
        <v>1</v>
      </c>
      <c r="D2760" s="9" t="b">
        <f t="shared" si="173"/>
        <v>0</v>
      </c>
      <c r="E2760" s="7" t="b">
        <f t="shared" si="174"/>
        <v>0</v>
      </c>
      <c r="F2760" s="48"/>
    </row>
    <row r="2761" spans="2:6" x14ac:dyDescent="0.25">
      <c r="B2761" s="7">
        <f t="shared" si="175"/>
        <v>46222</v>
      </c>
      <c r="C2761" s="9" t="b">
        <f t="shared" si="172"/>
        <v>1</v>
      </c>
      <c r="D2761" s="9" t="b">
        <f t="shared" si="173"/>
        <v>0</v>
      </c>
      <c r="E2761" s="7" t="b">
        <f t="shared" si="174"/>
        <v>0</v>
      </c>
      <c r="F2761" s="48"/>
    </row>
    <row r="2762" spans="2:6" x14ac:dyDescent="0.25">
      <c r="B2762" s="7">
        <f t="shared" si="175"/>
        <v>46223</v>
      </c>
      <c r="C2762" s="9" t="b">
        <f t="shared" si="172"/>
        <v>0</v>
      </c>
      <c r="D2762" s="9" t="b">
        <f t="shared" si="173"/>
        <v>0</v>
      </c>
      <c r="E2762" s="7">
        <f t="shared" si="174"/>
        <v>46223</v>
      </c>
      <c r="F2762" s="48"/>
    </row>
    <row r="2763" spans="2:6" x14ac:dyDescent="0.25">
      <c r="B2763" s="7">
        <f t="shared" si="175"/>
        <v>46224</v>
      </c>
      <c r="C2763" s="9" t="b">
        <f t="shared" si="172"/>
        <v>0</v>
      </c>
      <c r="D2763" s="9" t="b">
        <f t="shared" si="173"/>
        <v>0</v>
      </c>
      <c r="E2763" s="7">
        <f t="shared" si="174"/>
        <v>46224</v>
      </c>
      <c r="F2763" s="48"/>
    </row>
    <row r="2764" spans="2:6" x14ac:dyDescent="0.25">
      <c r="B2764" s="7">
        <f t="shared" si="175"/>
        <v>46225</v>
      </c>
      <c r="C2764" s="9" t="b">
        <f t="shared" si="172"/>
        <v>0</v>
      </c>
      <c r="D2764" s="9" t="b">
        <f t="shared" si="173"/>
        <v>0</v>
      </c>
      <c r="E2764" s="7">
        <f t="shared" si="174"/>
        <v>46225</v>
      </c>
      <c r="F2764" s="48"/>
    </row>
    <row r="2765" spans="2:6" x14ac:dyDescent="0.25">
      <c r="B2765" s="7">
        <f t="shared" si="175"/>
        <v>46226</v>
      </c>
      <c r="C2765" s="9" t="b">
        <f t="shared" si="172"/>
        <v>0</v>
      </c>
      <c r="D2765" s="9" t="b">
        <f t="shared" si="173"/>
        <v>0</v>
      </c>
      <c r="E2765" s="7">
        <f t="shared" si="174"/>
        <v>46226</v>
      </c>
      <c r="F2765" s="48"/>
    </row>
    <row r="2766" spans="2:6" x14ac:dyDescent="0.25">
      <c r="B2766" s="7">
        <f t="shared" si="175"/>
        <v>46227</v>
      </c>
      <c r="C2766" s="9" t="b">
        <f t="shared" si="172"/>
        <v>0</v>
      </c>
      <c r="D2766" s="9" t="b">
        <f t="shared" si="173"/>
        <v>0</v>
      </c>
      <c r="E2766" s="7">
        <f t="shared" si="174"/>
        <v>46227</v>
      </c>
      <c r="F2766" s="48"/>
    </row>
    <row r="2767" spans="2:6" x14ac:dyDescent="0.25">
      <c r="B2767" s="7">
        <f t="shared" si="175"/>
        <v>46228</v>
      </c>
      <c r="C2767" s="9" t="b">
        <f t="shared" si="172"/>
        <v>1</v>
      </c>
      <c r="D2767" s="9" t="b">
        <f t="shared" si="173"/>
        <v>0</v>
      </c>
      <c r="E2767" s="7" t="b">
        <f t="shared" si="174"/>
        <v>0</v>
      </c>
      <c r="F2767" s="48"/>
    </row>
    <row r="2768" spans="2:6" x14ac:dyDescent="0.25">
      <c r="B2768" s="7">
        <f t="shared" si="175"/>
        <v>46229</v>
      </c>
      <c r="C2768" s="9" t="b">
        <f t="shared" si="172"/>
        <v>1</v>
      </c>
      <c r="D2768" s="9" t="b">
        <f t="shared" si="173"/>
        <v>0</v>
      </c>
      <c r="E2768" s="7" t="b">
        <f t="shared" si="174"/>
        <v>0</v>
      </c>
      <c r="F2768" s="48"/>
    </row>
    <row r="2769" spans="2:6" x14ac:dyDescent="0.25">
      <c r="B2769" s="7">
        <f t="shared" si="175"/>
        <v>46230</v>
      </c>
      <c r="C2769" s="9" t="b">
        <f t="shared" si="172"/>
        <v>0</v>
      </c>
      <c r="D2769" s="9" t="b">
        <f t="shared" si="173"/>
        <v>0</v>
      </c>
      <c r="E2769" s="7">
        <f t="shared" si="174"/>
        <v>46230</v>
      </c>
      <c r="F2769" s="48"/>
    </row>
    <row r="2770" spans="2:6" x14ac:dyDescent="0.25">
      <c r="B2770" s="7">
        <f t="shared" si="175"/>
        <v>46231</v>
      </c>
      <c r="C2770" s="9" t="b">
        <f t="shared" si="172"/>
        <v>0</v>
      </c>
      <c r="D2770" s="9" t="b">
        <f t="shared" si="173"/>
        <v>0</v>
      </c>
      <c r="E2770" s="7">
        <f t="shared" si="174"/>
        <v>46231</v>
      </c>
      <c r="F2770" s="48"/>
    </row>
    <row r="2771" spans="2:6" x14ac:dyDescent="0.25">
      <c r="B2771" s="7">
        <f t="shared" si="175"/>
        <v>46232</v>
      </c>
      <c r="C2771" s="9" t="b">
        <f t="shared" si="172"/>
        <v>0</v>
      </c>
      <c r="D2771" s="9" t="b">
        <f t="shared" si="173"/>
        <v>0</v>
      </c>
      <c r="E2771" s="7">
        <f t="shared" si="174"/>
        <v>46232</v>
      </c>
      <c r="F2771" s="48"/>
    </row>
    <row r="2772" spans="2:6" x14ac:dyDescent="0.25">
      <c r="B2772" s="7">
        <f t="shared" si="175"/>
        <v>46233</v>
      </c>
      <c r="C2772" s="9" t="b">
        <f t="shared" si="172"/>
        <v>0</v>
      </c>
      <c r="D2772" s="9" t="b">
        <f t="shared" si="173"/>
        <v>0</v>
      </c>
      <c r="E2772" s="7">
        <f t="shared" si="174"/>
        <v>46233</v>
      </c>
      <c r="F2772" s="48"/>
    </row>
    <row r="2773" spans="2:6" x14ac:dyDescent="0.25">
      <c r="B2773" s="7">
        <f t="shared" si="175"/>
        <v>46234</v>
      </c>
      <c r="C2773" s="9" t="b">
        <f t="shared" si="172"/>
        <v>0</v>
      </c>
      <c r="D2773" s="9" t="b">
        <f t="shared" si="173"/>
        <v>0</v>
      </c>
      <c r="E2773" s="7">
        <f t="shared" si="174"/>
        <v>46234</v>
      </c>
      <c r="F2773" s="48"/>
    </row>
    <row r="2774" spans="2:6" x14ac:dyDescent="0.25">
      <c r="B2774" s="7">
        <f t="shared" si="175"/>
        <v>46235</v>
      </c>
      <c r="C2774" s="9" t="b">
        <f t="shared" si="172"/>
        <v>1</v>
      </c>
      <c r="D2774" s="9" t="b">
        <f t="shared" si="173"/>
        <v>0</v>
      </c>
      <c r="E2774" s="7" t="b">
        <f t="shared" si="174"/>
        <v>0</v>
      </c>
      <c r="F2774" s="48"/>
    </row>
    <row r="2775" spans="2:6" x14ac:dyDescent="0.25">
      <c r="B2775" s="7">
        <f t="shared" si="175"/>
        <v>46236</v>
      </c>
      <c r="C2775" s="9" t="b">
        <f t="shared" si="172"/>
        <v>1</v>
      </c>
      <c r="D2775" s="9" t="b">
        <f t="shared" si="173"/>
        <v>0</v>
      </c>
      <c r="E2775" s="7" t="b">
        <f t="shared" si="174"/>
        <v>0</v>
      </c>
      <c r="F2775" s="48"/>
    </row>
    <row r="2776" spans="2:6" x14ac:dyDescent="0.25">
      <c r="B2776" s="7">
        <f t="shared" si="175"/>
        <v>46237</v>
      </c>
      <c r="C2776" s="9" t="b">
        <f t="shared" si="172"/>
        <v>0</v>
      </c>
      <c r="D2776" s="9" t="b">
        <f t="shared" si="173"/>
        <v>0</v>
      </c>
      <c r="E2776" s="7">
        <f t="shared" si="174"/>
        <v>46237</v>
      </c>
      <c r="F2776" s="48"/>
    </row>
    <row r="2777" spans="2:6" x14ac:dyDescent="0.25">
      <c r="B2777" s="7">
        <f t="shared" si="175"/>
        <v>46238</v>
      </c>
      <c r="C2777" s="9" t="b">
        <f t="shared" si="172"/>
        <v>0</v>
      </c>
      <c r="D2777" s="9" t="b">
        <f t="shared" si="173"/>
        <v>0</v>
      </c>
      <c r="E2777" s="7">
        <f t="shared" si="174"/>
        <v>46238</v>
      </c>
      <c r="F2777" s="48"/>
    </row>
    <row r="2778" spans="2:6" x14ac:dyDescent="0.25">
      <c r="B2778" s="7">
        <f t="shared" si="175"/>
        <v>46239</v>
      </c>
      <c r="C2778" s="9" t="b">
        <f t="shared" si="172"/>
        <v>0</v>
      </c>
      <c r="D2778" s="9" t="b">
        <f t="shared" si="173"/>
        <v>0</v>
      </c>
      <c r="E2778" s="7">
        <f t="shared" si="174"/>
        <v>46239</v>
      </c>
      <c r="F2778" s="48"/>
    </row>
    <row r="2779" spans="2:6" x14ac:dyDescent="0.25">
      <c r="B2779" s="7">
        <f t="shared" si="175"/>
        <v>46240</v>
      </c>
      <c r="C2779" s="9" t="b">
        <f t="shared" si="172"/>
        <v>0</v>
      </c>
      <c r="D2779" s="9" t="b">
        <f t="shared" si="173"/>
        <v>0</v>
      </c>
      <c r="E2779" s="7">
        <f t="shared" si="174"/>
        <v>46240</v>
      </c>
      <c r="F2779" s="48"/>
    </row>
    <row r="2780" spans="2:6" x14ac:dyDescent="0.25">
      <c r="B2780" s="7">
        <f t="shared" si="175"/>
        <v>46241</v>
      </c>
      <c r="C2780" s="9" t="b">
        <f t="shared" si="172"/>
        <v>0</v>
      </c>
      <c r="D2780" s="9" t="b">
        <f t="shared" si="173"/>
        <v>0</v>
      </c>
      <c r="E2780" s="7">
        <f t="shared" si="174"/>
        <v>46241</v>
      </c>
      <c r="F2780" s="48"/>
    </row>
    <row r="2781" spans="2:6" x14ac:dyDescent="0.25">
      <c r="B2781" s="7">
        <f t="shared" si="175"/>
        <v>46242</v>
      </c>
      <c r="C2781" s="9" t="b">
        <f t="shared" si="172"/>
        <v>1</v>
      </c>
      <c r="D2781" s="9" t="b">
        <f t="shared" si="173"/>
        <v>0</v>
      </c>
      <c r="E2781" s="7" t="b">
        <f t="shared" si="174"/>
        <v>0</v>
      </c>
      <c r="F2781" s="48"/>
    </row>
    <row r="2782" spans="2:6" x14ac:dyDescent="0.25">
      <c r="B2782" s="7">
        <f t="shared" si="175"/>
        <v>46243</v>
      </c>
      <c r="C2782" s="9" t="b">
        <f t="shared" si="172"/>
        <v>1</v>
      </c>
      <c r="D2782" s="9" t="b">
        <f t="shared" si="173"/>
        <v>0</v>
      </c>
      <c r="E2782" s="7" t="b">
        <f t="shared" si="174"/>
        <v>0</v>
      </c>
      <c r="F2782" s="48"/>
    </row>
    <row r="2783" spans="2:6" x14ac:dyDescent="0.25">
      <c r="B2783" s="7">
        <f t="shared" si="175"/>
        <v>46244</v>
      </c>
      <c r="C2783" s="9" t="b">
        <f t="shared" si="172"/>
        <v>0</v>
      </c>
      <c r="D2783" s="9" t="b">
        <f t="shared" si="173"/>
        <v>0</v>
      </c>
      <c r="E2783" s="7">
        <f t="shared" si="174"/>
        <v>46244</v>
      </c>
      <c r="F2783" s="48"/>
    </row>
    <row r="2784" spans="2:6" x14ac:dyDescent="0.25">
      <c r="B2784" s="7">
        <f t="shared" si="175"/>
        <v>46245</v>
      </c>
      <c r="C2784" s="9" t="b">
        <f t="shared" si="172"/>
        <v>0</v>
      </c>
      <c r="D2784" s="9" t="b">
        <f t="shared" si="173"/>
        <v>0</v>
      </c>
      <c r="E2784" s="7">
        <f t="shared" si="174"/>
        <v>46245</v>
      </c>
      <c r="F2784" s="48"/>
    </row>
    <row r="2785" spans="2:6" x14ac:dyDescent="0.25">
      <c r="B2785" s="7">
        <f t="shared" si="175"/>
        <v>46246</v>
      </c>
      <c r="C2785" s="9" t="b">
        <f t="shared" si="172"/>
        <v>0</v>
      </c>
      <c r="D2785" s="9" t="b">
        <f t="shared" si="173"/>
        <v>0</v>
      </c>
      <c r="E2785" s="7">
        <f t="shared" si="174"/>
        <v>46246</v>
      </c>
      <c r="F2785" s="48"/>
    </row>
    <row r="2786" spans="2:6" x14ac:dyDescent="0.25">
      <c r="B2786" s="7">
        <f t="shared" si="175"/>
        <v>46247</v>
      </c>
      <c r="C2786" s="9" t="b">
        <f t="shared" si="172"/>
        <v>0</v>
      </c>
      <c r="D2786" s="9" t="b">
        <f t="shared" si="173"/>
        <v>0</v>
      </c>
      <c r="E2786" s="7">
        <f t="shared" si="174"/>
        <v>46247</v>
      </c>
      <c r="F2786" s="48"/>
    </row>
    <row r="2787" spans="2:6" x14ac:dyDescent="0.25">
      <c r="B2787" s="7">
        <f t="shared" si="175"/>
        <v>46248</v>
      </c>
      <c r="C2787" s="9" t="b">
        <f t="shared" si="172"/>
        <v>0</v>
      </c>
      <c r="D2787" s="9" t="b">
        <f t="shared" si="173"/>
        <v>0</v>
      </c>
      <c r="E2787" s="7">
        <f t="shared" si="174"/>
        <v>46248</v>
      </c>
      <c r="F2787" s="48"/>
    </row>
    <row r="2788" spans="2:6" x14ac:dyDescent="0.25">
      <c r="B2788" s="7">
        <f t="shared" si="175"/>
        <v>46249</v>
      </c>
      <c r="C2788" s="9" t="b">
        <f t="shared" si="172"/>
        <v>1</v>
      </c>
      <c r="D2788" s="9" t="b">
        <f t="shared" si="173"/>
        <v>0</v>
      </c>
      <c r="E2788" s="7" t="b">
        <f t="shared" si="174"/>
        <v>0</v>
      </c>
      <c r="F2788" s="48"/>
    </row>
    <row r="2789" spans="2:6" x14ac:dyDescent="0.25">
      <c r="B2789" s="7">
        <f t="shared" si="175"/>
        <v>46250</v>
      </c>
      <c r="C2789" s="9" t="b">
        <f t="shared" si="172"/>
        <v>1</v>
      </c>
      <c r="D2789" s="9" t="b">
        <f t="shared" si="173"/>
        <v>0</v>
      </c>
      <c r="E2789" s="7" t="b">
        <f t="shared" si="174"/>
        <v>0</v>
      </c>
      <c r="F2789" s="48"/>
    </row>
    <row r="2790" spans="2:6" x14ac:dyDescent="0.25">
      <c r="B2790" s="7">
        <f t="shared" si="175"/>
        <v>46251</v>
      </c>
      <c r="C2790" s="9" t="b">
        <f t="shared" si="172"/>
        <v>0</v>
      </c>
      <c r="D2790" s="9" t="b">
        <f t="shared" si="173"/>
        <v>0</v>
      </c>
      <c r="E2790" s="7">
        <f t="shared" si="174"/>
        <v>46251</v>
      </c>
      <c r="F2790" s="48"/>
    </row>
    <row r="2791" spans="2:6" x14ac:dyDescent="0.25">
      <c r="B2791" s="7">
        <f t="shared" si="175"/>
        <v>46252</v>
      </c>
      <c r="C2791" s="9" t="b">
        <f t="shared" si="172"/>
        <v>0</v>
      </c>
      <c r="D2791" s="9" t="b">
        <f t="shared" si="173"/>
        <v>0</v>
      </c>
      <c r="E2791" s="7">
        <f t="shared" si="174"/>
        <v>46252</v>
      </c>
      <c r="F2791" s="48"/>
    </row>
    <row r="2792" spans="2:6" x14ac:dyDescent="0.25">
      <c r="B2792" s="7">
        <f t="shared" si="175"/>
        <v>46253</v>
      </c>
      <c r="C2792" s="9" t="b">
        <f t="shared" si="172"/>
        <v>0</v>
      </c>
      <c r="D2792" s="9" t="b">
        <f t="shared" si="173"/>
        <v>0</v>
      </c>
      <c r="E2792" s="7">
        <f t="shared" si="174"/>
        <v>46253</v>
      </c>
      <c r="F2792" s="48"/>
    </row>
    <row r="2793" spans="2:6" x14ac:dyDescent="0.25">
      <c r="B2793" s="7">
        <f t="shared" si="175"/>
        <v>46254</v>
      </c>
      <c r="C2793" s="9" t="b">
        <f t="shared" si="172"/>
        <v>0</v>
      </c>
      <c r="D2793" s="9" t="b">
        <f t="shared" si="173"/>
        <v>0</v>
      </c>
      <c r="E2793" s="7">
        <f t="shared" si="174"/>
        <v>46254</v>
      </c>
      <c r="F2793" s="48"/>
    </row>
    <row r="2794" spans="2:6" x14ac:dyDescent="0.25">
      <c r="B2794" s="7">
        <f t="shared" si="175"/>
        <v>46255</v>
      </c>
      <c r="C2794" s="9" t="b">
        <f t="shared" si="172"/>
        <v>0</v>
      </c>
      <c r="D2794" s="9" t="b">
        <f t="shared" si="173"/>
        <v>0</v>
      </c>
      <c r="E2794" s="7">
        <f t="shared" si="174"/>
        <v>46255</v>
      </c>
      <c r="F2794" s="48"/>
    </row>
    <row r="2795" spans="2:6" x14ac:dyDescent="0.25">
      <c r="B2795" s="7">
        <f t="shared" si="175"/>
        <v>46256</v>
      </c>
      <c r="C2795" s="9" t="b">
        <f t="shared" si="172"/>
        <v>1</v>
      </c>
      <c r="D2795" s="9" t="b">
        <f t="shared" si="173"/>
        <v>0</v>
      </c>
      <c r="E2795" s="7" t="b">
        <f t="shared" si="174"/>
        <v>0</v>
      </c>
      <c r="F2795" s="48"/>
    </row>
    <row r="2796" spans="2:6" x14ac:dyDescent="0.25">
      <c r="B2796" s="7">
        <f t="shared" si="175"/>
        <v>46257</v>
      </c>
      <c r="C2796" s="9" t="b">
        <f t="shared" si="172"/>
        <v>1</v>
      </c>
      <c r="D2796" s="9" t="b">
        <f t="shared" si="173"/>
        <v>0</v>
      </c>
      <c r="E2796" s="7" t="b">
        <f t="shared" si="174"/>
        <v>0</v>
      </c>
      <c r="F2796" s="48"/>
    </row>
    <row r="2797" spans="2:6" x14ac:dyDescent="0.25">
      <c r="B2797" s="7">
        <f t="shared" si="175"/>
        <v>46258</v>
      </c>
      <c r="C2797" s="9" t="b">
        <f t="shared" si="172"/>
        <v>0</v>
      </c>
      <c r="D2797" s="9" t="b">
        <f t="shared" si="173"/>
        <v>0</v>
      </c>
      <c r="E2797" s="7">
        <f t="shared" si="174"/>
        <v>46258</v>
      </c>
      <c r="F2797" s="48"/>
    </row>
    <row r="2798" spans="2:6" x14ac:dyDescent="0.25">
      <c r="B2798" s="7">
        <f t="shared" si="175"/>
        <v>46259</v>
      </c>
      <c r="C2798" s="9" t="b">
        <f t="shared" si="172"/>
        <v>0</v>
      </c>
      <c r="D2798" s="9" t="b">
        <f t="shared" si="173"/>
        <v>0</v>
      </c>
      <c r="E2798" s="7">
        <f t="shared" si="174"/>
        <v>46259</v>
      </c>
      <c r="F2798" s="48"/>
    </row>
    <row r="2799" spans="2:6" x14ac:dyDescent="0.25">
      <c r="B2799" s="7">
        <f t="shared" si="175"/>
        <v>46260</v>
      </c>
      <c r="C2799" s="9" t="b">
        <f t="shared" si="172"/>
        <v>0</v>
      </c>
      <c r="D2799" s="9" t="b">
        <f t="shared" si="173"/>
        <v>0</v>
      </c>
      <c r="E2799" s="7">
        <f t="shared" si="174"/>
        <v>46260</v>
      </c>
      <c r="F2799" s="48"/>
    </row>
    <row r="2800" spans="2:6" x14ac:dyDescent="0.25">
      <c r="B2800" s="7">
        <f t="shared" si="175"/>
        <v>46261</v>
      </c>
      <c r="C2800" s="9" t="b">
        <f t="shared" si="172"/>
        <v>0</v>
      </c>
      <c r="D2800" s="9" t="b">
        <f t="shared" si="173"/>
        <v>0</v>
      </c>
      <c r="E2800" s="7">
        <f t="shared" si="174"/>
        <v>46261</v>
      </c>
      <c r="F2800" s="48"/>
    </row>
    <row r="2801" spans="2:6" x14ac:dyDescent="0.25">
      <c r="B2801" s="7">
        <f t="shared" si="175"/>
        <v>46262</v>
      </c>
      <c r="C2801" s="9" t="b">
        <f t="shared" si="172"/>
        <v>0</v>
      </c>
      <c r="D2801" s="9" t="b">
        <f t="shared" si="173"/>
        <v>0</v>
      </c>
      <c r="E2801" s="7">
        <f t="shared" si="174"/>
        <v>46262</v>
      </c>
      <c r="F2801" s="48"/>
    </row>
    <row r="2802" spans="2:6" x14ac:dyDescent="0.25">
      <c r="B2802" s="7">
        <f t="shared" si="175"/>
        <v>46263</v>
      </c>
      <c r="C2802" s="9" t="b">
        <f t="shared" si="172"/>
        <v>1</v>
      </c>
      <c r="D2802" s="9" t="b">
        <f t="shared" si="173"/>
        <v>0</v>
      </c>
      <c r="E2802" s="7" t="b">
        <f t="shared" si="174"/>
        <v>0</v>
      </c>
      <c r="F2802" s="48"/>
    </row>
    <row r="2803" spans="2:6" x14ac:dyDescent="0.25">
      <c r="B2803" s="7">
        <f t="shared" si="175"/>
        <v>46264</v>
      </c>
      <c r="C2803" s="9" t="b">
        <f t="shared" si="172"/>
        <v>1</v>
      </c>
      <c r="D2803" s="9" t="b">
        <f t="shared" si="173"/>
        <v>0</v>
      </c>
      <c r="E2803" s="7" t="b">
        <f t="shared" si="174"/>
        <v>0</v>
      </c>
      <c r="F2803" s="48"/>
    </row>
    <row r="2804" spans="2:6" x14ac:dyDescent="0.25">
      <c r="B2804" s="7">
        <f t="shared" si="175"/>
        <v>46265</v>
      </c>
      <c r="C2804" s="9" t="b">
        <f t="shared" si="172"/>
        <v>0</v>
      </c>
      <c r="D2804" s="9" t="b">
        <f t="shared" si="173"/>
        <v>0</v>
      </c>
      <c r="E2804" s="7">
        <f t="shared" si="174"/>
        <v>46265</v>
      </c>
      <c r="F2804" s="48"/>
    </row>
    <row r="2805" spans="2:6" x14ac:dyDescent="0.25">
      <c r="B2805" s="7">
        <f t="shared" si="175"/>
        <v>46266</v>
      </c>
      <c r="C2805" s="9" t="b">
        <f t="shared" si="172"/>
        <v>0</v>
      </c>
      <c r="D2805" s="9" t="b">
        <f t="shared" si="173"/>
        <v>0</v>
      </c>
      <c r="E2805" s="7">
        <f t="shared" si="174"/>
        <v>46266</v>
      </c>
      <c r="F2805" s="48"/>
    </row>
    <row r="2806" spans="2:6" x14ac:dyDescent="0.25">
      <c r="B2806" s="7">
        <f t="shared" si="175"/>
        <v>46267</v>
      </c>
      <c r="C2806" s="9" t="b">
        <f t="shared" si="172"/>
        <v>0</v>
      </c>
      <c r="D2806" s="9" t="b">
        <f t="shared" si="173"/>
        <v>0</v>
      </c>
      <c r="E2806" s="7">
        <f t="shared" si="174"/>
        <v>46267</v>
      </c>
      <c r="F2806" s="48"/>
    </row>
    <row r="2807" spans="2:6" x14ac:dyDescent="0.25">
      <c r="B2807" s="7">
        <f t="shared" si="175"/>
        <v>46268</v>
      </c>
      <c r="C2807" s="9" t="b">
        <f t="shared" si="172"/>
        <v>0</v>
      </c>
      <c r="D2807" s="9" t="b">
        <f t="shared" si="173"/>
        <v>0</v>
      </c>
      <c r="E2807" s="7">
        <f t="shared" si="174"/>
        <v>46268</v>
      </c>
      <c r="F2807" s="48"/>
    </row>
    <row r="2808" spans="2:6" x14ac:dyDescent="0.25">
      <c r="B2808" s="7">
        <f t="shared" si="175"/>
        <v>46269</v>
      </c>
      <c r="C2808" s="9" t="b">
        <f t="shared" si="172"/>
        <v>0</v>
      </c>
      <c r="D2808" s="9" t="b">
        <f t="shared" si="173"/>
        <v>0</v>
      </c>
      <c r="E2808" s="7">
        <f t="shared" si="174"/>
        <v>46269</v>
      </c>
      <c r="F2808" s="48"/>
    </row>
    <row r="2809" spans="2:6" x14ac:dyDescent="0.25">
      <c r="B2809" s="7">
        <f t="shared" si="175"/>
        <v>46270</v>
      </c>
      <c r="C2809" s="9" t="b">
        <f t="shared" si="172"/>
        <v>1</v>
      </c>
      <c r="D2809" s="9" t="b">
        <f t="shared" si="173"/>
        <v>0</v>
      </c>
      <c r="E2809" s="7" t="b">
        <f t="shared" si="174"/>
        <v>0</v>
      </c>
      <c r="F2809" s="48"/>
    </row>
    <row r="2810" spans="2:6" x14ac:dyDescent="0.25">
      <c r="B2810" s="7">
        <f t="shared" si="175"/>
        <v>46271</v>
      </c>
      <c r="C2810" s="9" t="b">
        <f t="shared" si="172"/>
        <v>1</v>
      </c>
      <c r="D2810" s="9" t="b">
        <f t="shared" si="173"/>
        <v>0</v>
      </c>
      <c r="E2810" s="7" t="b">
        <f t="shared" si="174"/>
        <v>0</v>
      </c>
      <c r="F2810" s="48"/>
    </row>
    <row r="2811" spans="2:6" x14ac:dyDescent="0.25">
      <c r="B2811" s="7">
        <f t="shared" si="175"/>
        <v>46272</v>
      </c>
      <c r="C2811" s="9" t="b">
        <f t="shared" si="172"/>
        <v>0</v>
      </c>
      <c r="D2811" s="9" t="b">
        <f t="shared" si="173"/>
        <v>0</v>
      </c>
      <c r="E2811" s="7">
        <f t="shared" si="174"/>
        <v>46272</v>
      </c>
      <c r="F2811" s="48"/>
    </row>
    <row r="2812" spans="2:6" x14ac:dyDescent="0.25">
      <c r="B2812" s="7">
        <f t="shared" si="175"/>
        <v>46273</v>
      </c>
      <c r="C2812" s="9" t="b">
        <f t="shared" si="172"/>
        <v>0</v>
      </c>
      <c r="D2812" s="9" t="b">
        <f t="shared" si="173"/>
        <v>0</v>
      </c>
      <c r="E2812" s="7">
        <f t="shared" si="174"/>
        <v>46273</v>
      </c>
      <c r="F2812" s="48"/>
    </row>
    <row r="2813" spans="2:6" x14ac:dyDescent="0.25">
      <c r="B2813" s="7">
        <f t="shared" si="175"/>
        <v>46274</v>
      </c>
      <c r="C2813" s="9" t="b">
        <f t="shared" si="172"/>
        <v>0</v>
      </c>
      <c r="D2813" s="9" t="b">
        <f t="shared" si="173"/>
        <v>0</v>
      </c>
      <c r="E2813" s="7">
        <f t="shared" si="174"/>
        <v>46274</v>
      </c>
      <c r="F2813" s="48"/>
    </row>
    <row r="2814" spans="2:6" x14ac:dyDescent="0.25">
      <c r="B2814" s="7">
        <f t="shared" si="175"/>
        <v>46275</v>
      </c>
      <c r="C2814" s="9" t="b">
        <f t="shared" si="172"/>
        <v>0</v>
      </c>
      <c r="D2814" s="9" t="b">
        <f t="shared" si="173"/>
        <v>0</v>
      </c>
      <c r="E2814" s="7">
        <f t="shared" si="174"/>
        <v>46275</v>
      </c>
      <c r="F2814" s="48"/>
    </row>
    <row r="2815" spans="2:6" x14ac:dyDescent="0.25">
      <c r="B2815" s="7">
        <f t="shared" si="175"/>
        <v>46276</v>
      </c>
      <c r="C2815" s="9" t="b">
        <f t="shared" si="172"/>
        <v>0</v>
      </c>
      <c r="D2815" s="9" t="b">
        <f t="shared" si="173"/>
        <v>0</v>
      </c>
      <c r="E2815" s="7">
        <f t="shared" si="174"/>
        <v>46276</v>
      </c>
      <c r="F2815" s="48"/>
    </row>
    <row r="2816" spans="2:6" x14ac:dyDescent="0.25">
      <c r="B2816" s="7">
        <f t="shared" si="175"/>
        <v>46277</v>
      </c>
      <c r="C2816" s="9" t="b">
        <f t="shared" si="172"/>
        <v>1</v>
      </c>
      <c r="D2816" s="9" t="b">
        <f t="shared" si="173"/>
        <v>0</v>
      </c>
      <c r="E2816" s="7" t="b">
        <f t="shared" si="174"/>
        <v>0</v>
      </c>
      <c r="F2816" s="48"/>
    </row>
    <row r="2817" spans="2:6" x14ac:dyDescent="0.25">
      <c r="B2817" s="7">
        <f t="shared" si="175"/>
        <v>46278</v>
      </c>
      <c r="C2817" s="9" t="b">
        <f t="shared" si="172"/>
        <v>1</v>
      </c>
      <c r="D2817" s="9" t="b">
        <f t="shared" si="173"/>
        <v>0</v>
      </c>
      <c r="E2817" s="7" t="b">
        <f t="shared" si="174"/>
        <v>0</v>
      </c>
      <c r="F2817" s="48"/>
    </row>
    <row r="2818" spans="2:6" x14ac:dyDescent="0.25">
      <c r="B2818" s="7">
        <f t="shared" si="175"/>
        <v>46279</v>
      </c>
      <c r="C2818" s="9" t="b">
        <f t="shared" si="172"/>
        <v>0</v>
      </c>
      <c r="D2818" s="9" t="b">
        <f t="shared" si="173"/>
        <v>0</v>
      </c>
      <c r="E2818" s="7">
        <f t="shared" si="174"/>
        <v>46279</v>
      </c>
      <c r="F2818" s="48"/>
    </row>
    <row r="2819" spans="2:6" x14ac:dyDescent="0.25">
      <c r="B2819" s="7">
        <f t="shared" si="175"/>
        <v>46280</v>
      </c>
      <c r="C2819" s="9" t="b">
        <f t="shared" si="172"/>
        <v>0</v>
      </c>
      <c r="D2819" s="9" t="b">
        <f t="shared" si="173"/>
        <v>0</v>
      </c>
      <c r="E2819" s="7">
        <f t="shared" si="174"/>
        <v>46280</v>
      </c>
      <c r="F2819" s="48"/>
    </row>
    <row r="2820" spans="2:6" x14ac:dyDescent="0.25">
      <c r="B2820" s="7">
        <f t="shared" si="175"/>
        <v>46281</v>
      </c>
      <c r="C2820" s="9" t="b">
        <f t="shared" si="172"/>
        <v>0</v>
      </c>
      <c r="D2820" s="9" t="b">
        <f t="shared" si="173"/>
        <v>0</v>
      </c>
      <c r="E2820" s="7">
        <f t="shared" si="174"/>
        <v>46281</v>
      </c>
      <c r="F2820" s="48"/>
    </row>
    <row r="2821" spans="2:6" x14ac:dyDescent="0.25">
      <c r="B2821" s="7">
        <f t="shared" si="175"/>
        <v>46282</v>
      </c>
      <c r="C2821" s="9" t="b">
        <f t="shared" ref="C2821:C2884" si="176">IF(WEEKDAY(B2821,2)&gt;5,TRUE,FALSE)</f>
        <v>0</v>
      </c>
      <c r="D2821" s="9" t="b">
        <f t="shared" ref="D2821:D2884" si="177">IF(TYPE(VLOOKUP(B2821,Holiday_Dates,1,0))&lt;&gt;1,FALSE,TRUE)</f>
        <v>0</v>
      </c>
      <c r="E2821" s="7">
        <f t="shared" ref="E2821:E2884" si="178">IF(OR(C2821,D2821),FALSE,B2821)</f>
        <v>46282</v>
      </c>
      <c r="F2821" s="48"/>
    </row>
    <row r="2822" spans="2:6" x14ac:dyDescent="0.25">
      <c r="B2822" s="7">
        <f t="shared" ref="B2822:B2885" si="179">B2821+1</f>
        <v>46283</v>
      </c>
      <c r="C2822" s="9" t="b">
        <f t="shared" si="176"/>
        <v>0</v>
      </c>
      <c r="D2822" s="9" t="b">
        <f t="shared" si="177"/>
        <v>0</v>
      </c>
      <c r="E2822" s="7">
        <f t="shared" si="178"/>
        <v>46283</v>
      </c>
      <c r="F2822" s="48"/>
    </row>
    <row r="2823" spans="2:6" x14ac:dyDescent="0.25">
      <c r="B2823" s="7">
        <f t="shared" si="179"/>
        <v>46284</v>
      </c>
      <c r="C2823" s="9" t="b">
        <f t="shared" si="176"/>
        <v>1</v>
      </c>
      <c r="D2823" s="9" t="b">
        <f t="shared" si="177"/>
        <v>0</v>
      </c>
      <c r="E2823" s="7" t="b">
        <f t="shared" si="178"/>
        <v>0</v>
      </c>
      <c r="F2823" s="48"/>
    </row>
    <row r="2824" spans="2:6" x14ac:dyDescent="0.25">
      <c r="B2824" s="7">
        <f t="shared" si="179"/>
        <v>46285</v>
      </c>
      <c r="C2824" s="9" t="b">
        <f t="shared" si="176"/>
        <v>1</v>
      </c>
      <c r="D2824" s="9" t="b">
        <f t="shared" si="177"/>
        <v>0</v>
      </c>
      <c r="E2824" s="7" t="b">
        <f t="shared" si="178"/>
        <v>0</v>
      </c>
      <c r="F2824" s="48"/>
    </row>
    <row r="2825" spans="2:6" x14ac:dyDescent="0.25">
      <c r="B2825" s="7">
        <f t="shared" si="179"/>
        <v>46286</v>
      </c>
      <c r="C2825" s="9" t="b">
        <f t="shared" si="176"/>
        <v>0</v>
      </c>
      <c r="D2825" s="9" t="b">
        <f t="shared" si="177"/>
        <v>0</v>
      </c>
      <c r="E2825" s="7">
        <f t="shared" si="178"/>
        <v>46286</v>
      </c>
      <c r="F2825" s="48"/>
    </row>
    <row r="2826" spans="2:6" x14ac:dyDescent="0.25">
      <c r="B2826" s="7">
        <f t="shared" si="179"/>
        <v>46287</v>
      </c>
      <c r="C2826" s="9" t="b">
        <f t="shared" si="176"/>
        <v>0</v>
      </c>
      <c r="D2826" s="9" t="b">
        <f t="shared" si="177"/>
        <v>0</v>
      </c>
      <c r="E2826" s="7">
        <f t="shared" si="178"/>
        <v>46287</v>
      </c>
      <c r="F2826" s="48"/>
    </row>
    <row r="2827" spans="2:6" x14ac:dyDescent="0.25">
      <c r="B2827" s="7">
        <f t="shared" si="179"/>
        <v>46288</v>
      </c>
      <c r="C2827" s="9" t="b">
        <f t="shared" si="176"/>
        <v>0</v>
      </c>
      <c r="D2827" s="9" t="b">
        <f t="shared" si="177"/>
        <v>0</v>
      </c>
      <c r="E2827" s="7">
        <f t="shared" si="178"/>
        <v>46288</v>
      </c>
      <c r="F2827" s="48"/>
    </row>
    <row r="2828" spans="2:6" x14ac:dyDescent="0.25">
      <c r="B2828" s="7">
        <f t="shared" si="179"/>
        <v>46289</v>
      </c>
      <c r="C2828" s="9" t="b">
        <f t="shared" si="176"/>
        <v>0</v>
      </c>
      <c r="D2828" s="9" t="b">
        <f t="shared" si="177"/>
        <v>0</v>
      </c>
      <c r="E2828" s="7">
        <f t="shared" si="178"/>
        <v>46289</v>
      </c>
      <c r="F2828" s="48"/>
    </row>
    <row r="2829" spans="2:6" x14ac:dyDescent="0.25">
      <c r="B2829" s="7">
        <f t="shared" si="179"/>
        <v>46290</v>
      </c>
      <c r="C2829" s="9" t="b">
        <f t="shared" si="176"/>
        <v>0</v>
      </c>
      <c r="D2829" s="9" t="b">
        <f t="shared" si="177"/>
        <v>0</v>
      </c>
      <c r="E2829" s="7">
        <f t="shared" si="178"/>
        <v>46290</v>
      </c>
      <c r="F2829" s="48"/>
    </row>
    <row r="2830" spans="2:6" x14ac:dyDescent="0.25">
      <c r="B2830" s="7">
        <f t="shared" si="179"/>
        <v>46291</v>
      </c>
      <c r="C2830" s="9" t="b">
        <f t="shared" si="176"/>
        <v>1</v>
      </c>
      <c r="D2830" s="9" t="b">
        <f t="shared" si="177"/>
        <v>0</v>
      </c>
      <c r="E2830" s="7" t="b">
        <f t="shared" si="178"/>
        <v>0</v>
      </c>
      <c r="F2830" s="48"/>
    </row>
    <row r="2831" spans="2:6" x14ac:dyDescent="0.25">
      <c r="B2831" s="7">
        <f t="shared" si="179"/>
        <v>46292</v>
      </c>
      <c r="C2831" s="9" t="b">
        <f t="shared" si="176"/>
        <v>1</v>
      </c>
      <c r="D2831" s="9" t="b">
        <f t="shared" si="177"/>
        <v>0</v>
      </c>
      <c r="E2831" s="7" t="b">
        <f t="shared" si="178"/>
        <v>0</v>
      </c>
      <c r="F2831" s="48"/>
    </row>
    <row r="2832" spans="2:6" x14ac:dyDescent="0.25">
      <c r="B2832" s="7">
        <f t="shared" si="179"/>
        <v>46293</v>
      </c>
      <c r="C2832" s="9" t="b">
        <f t="shared" si="176"/>
        <v>0</v>
      </c>
      <c r="D2832" s="9" t="b">
        <f t="shared" si="177"/>
        <v>0</v>
      </c>
      <c r="E2832" s="7">
        <f t="shared" si="178"/>
        <v>46293</v>
      </c>
      <c r="F2832" s="48"/>
    </row>
    <row r="2833" spans="2:6" x14ac:dyDescent="0.25">
      <c r="B2833" s="7">
        <f t="shared" si="179"/>
        <v>46294</v>
      </c>
      <c r="C2833" s="9" t="b">
        <f t="shared" si="176"/>
        <v>0</v>
      </c>
      <c r="D2833" s="9" t="b">
        <f t="shared" si="177"/>
        <v>0</v>
      </c>
      <c r="E2833" s="7">
        <f t="shared" si="178"/>
        <v>46294</v>
      </c>
      <c r="F2833" s="48"/>
    </row>
    <row r="2834" spans="2:6" x14ac:dyDescent="0.25">
      <c r="B2834" s="7">
        <f t="shared" si="179"/>
        <v>46295</v>
      </c>
      <c r="C2834" s="9" t="b">
        <f t="shared" si="176"/>
        <v>0</v>
      </c>
      <c r="D2834" s="9" t="b">
        <f t="shared" si="177"/>
        <v>0</v>
      </c>
      <c r="E2834" s="7">
        <f t="shared" si="178"/>
        <v>46295</v>
      </c>
      <c r="F2834" s="48"/>
    </row>
    <row r="2835" spans="2:6" x14ac:dyDescent="0.25">
      <c r="B2835" s="7">
        <f t="shared" si="179"/>
        <v>46296</v>
      </c>
      <c r="C2835" s="9" t="b">
        <f t="shared" si="176"/>
        <v>0</v>
      </c>
      <c r="D2835" s="9" t="b">
        <f t="shared" si="177"/>
        <v>0</v>
      </c>
      <c r="E2835" s="7">
        <f t="shared" si="178"/>
        <v>46296</v>
      </c>
      <c r="F2835" s="48"/>
    </row>
    <row r="2836" spans="2:6" x14ac:dyDescent="0.25">
      <c r="B2836" s="7">
        <f t="shared" si="179"/>
        <v>46297</v>
      </c>
      <c r="C2836" s="9" t="b">
        <f t="shared" si="176"/>
        <v>0</v>
      </c>
      <c r="D2836" s="9" t="b">
        <f t="shared" si="177"/>
        <v>0</v>
      </c>
      <c r="E2836" s="7">
        <f t="shared" si="178"/>
        <v>46297</v>
      </c>
      <c r="F2836" s="48"/>
    </row>
    <row r="2837" spans="2:6" x14ac:dyDescent="0.25">
      <c r="B2837" s="7">
        <f t="shared" si="179"/>
        <v>46298</v>
      </c>
      <c r="C2837" s="9" t="b">
        <f t="shared" si="176"/>
        <v>1</v>
      </c>
      <c r="D2837" s="9" t="b">
        <f t="shared" si="177"/>
        <v>0</v>
      </c>
      <c r="E2837" s="7" t="b">
        <f t="shared" si="178"/>
        <v>0</v>
      </c>
      <c r="F2837" s="48"/>
    </row>
    <row r="2838" spans="2:6" x14ac:dyDescent="0.25">
      <c r="B2838" s="7">
        <f t="shared" si="179"/>
        <v>46299</v>
      </c>
      <c r="C2838" s="9" t="b">
        <f t="shared" si="176"/>
        <v>1</v>
      </c>
      <c r="D2838" s="9" t="b">
        <f t="shared" si="177"/>
        <v>0</v>
      </c>
      <c r="E2838" s="7" t="b">
        <f t="shared" si="178"/>
        <v>0</v>
      </c>
      <c r="F2838" s="48"/>
    </row>
    <row r="2839" spans="2:6" x14ac:dyDescent="0.25">
      <c r="B2839" s="7">
        <f t="shared" si="179"/>
        <v>46300</v>
      </c>
      <c r="C2839" s="9" t="b">
        <f t="shared" si="176"/>
        <v>0</v>
      </c>
      <c r="D2839" s="9" t="b">
        <f t="shared" si="177"/>
        <v>0</v>
      </c>
      <c r="E2839" s="7">
        <f t="shared" si="178"/>
        <v>46300</v>
      </c>
      <c r="F2839" s="48"/>
    </row>
    <row r="2840" spans="2:6" x14ac:dyDescent="0.25">
      <c r="B2840" s="7">
        <f t="shared" si="179"/>
        <v>46301</v>
      </c>
      <c r="C2840" s="9" t="b">
        <f t="shared" si="176"/>
        <v>0</v>
      </c>
      <c r="D2840" s="9" t="b">
        <f t="shared" si="177"/>
        <v>0</v>
      </c>
      <c r="E2840" s="7">
        <f t="shared" si="178"/>
        <v>46301</v>
      </c>
      <c r="F2840" s="48"/>
    </row>
    <row r="2841" spans="2:6" x14ac:dyDescent="0.25">
      <c r="B2841" s="7">
        <f t="shared" si="179"/>
        <v>46302</v>
      </c>
      <c r="C2841" s="9" t="b">
        <f t="shared" si="176"/>
        <v>0</v>
      </c>
      <c r="D2841" s="9" t="b">
        <f t="shared" si="177"/>
        <v>0</v>
      </c>
      <c r="E2841" s="7">
        <f t="shared" si="178"/>
        <v>46302</v>
      </c>
      <c r="F2841" s="48"/>
    </row>
    <row r="2842" spans="2:6" x14ac:dyDescent="0.25">
      <c r="B2842" s="7">
        <f t="shared" si="179"/>
        <v>46303</v>
      </c>
      <c r="C2842" s="9" t="b">
        <f t="shared" si="176"/>
        <v>0</v>
      </c>
      <c r="D2842" s="9" t="b">
        <f t="shared" si="177"/>
        <v>0</v>
      </c>
      <c r="E2842" s="7">
        <f t="shared" si="178"/>
        <v>46303</v>
      </c>
      <c r="F2842" s="48"/>
    </row>
    <row r="2843" spans="2:6" x14ac:dyDescent="0.25">
      <c r="B2843" s="7">
        <f t="shared" si="179"/>
        <v>46304</v>
      </c>
      <c r="C2843" s="9" t="b">
        <f t="shared" si="176"/>
        <v>0</v>
      </c>
      <c r="D2843" s="9" t="b">
        <f t="shared" si="177"/>
        <v>0</v>
      </c>
      <c r="E2843" s="7">
        <f t="shared" si="178"/>
        <v>46304</v>
      </c>
      <c r="F2843" s="48"/>
    </row>
    <row r="2844" spans="2:6" x14ac:dyDescent="0.25">
      <c r="B2844" s="7">
        <f t="shared" si="179"/>
        <v>46305</v>
      </c>
      <c r="C2844" s="9" t="b">
        <f t="shared" si="176"/>
        <v>1</v>
      </c>
      <c r="D2844" s="9" t="b">
        <f t="shared" si="177"/>
        <v>0</v>
      </c>
      <c r="E2844" s="7" t="b">
        <f t="shared" si="178"/>
        <v>0</v>
      </c>
      <c r="F2844" s="48"/>
    </row>
    <row r="2845" spans="2:6" x14ac:dyDescent="0.25">
      <c r="B2845" s="7">
        <f t="shared" si="179"/>
        <v>46306</v>
      </c>
      <c r="C2845" s="9" t="b">
        <f t="shared" si="176"/>
        <v>1</v>
      </c>
      <c r="D2845" s="9" t="b">
        <f t="shared" si="177"/>
        <v>0</v>
      </c>
      <c r="E2845" s="7" t="b">
        <f t="shared" si="178"/>
        <v>0</v>
      </c>
      <c r="F2845" s="48"/>
    </row>
    <row r="2846" spans="2:6" x14ac:dyDescent="0.25">
      <c r="B2846" s="7">
        <f t="shared" si="179"/>
        <v>46307</v>
      </c>
      <c r="C2846" s="9" t="b">
        <f t="shared" si="176"/>
        <v>0</v>
      </c>
      <c r="D2846" s="9" t="b">
        <f t="shared" si="177"/>
        <v>0</v>
      </c>
      <c r="E2846" s="7">
        <f t="shared" si="178"/>
        <v>46307</v>
      </c>
      <c r="F2846" s="48"/>
    </row>
    <row r="2847" spans="2:6" x14ac:dyDescent="0.25">
      <c r="B2847" s="7">
        <f t="shared" si="179"/>
        <v>46308</v>
      </c>
      <c r="C2847" s="9" t="b">
        <f t="shared" si="176"/>
        <v>0</v>
      </c>
      <c r="D2847" s="9" t="b">
        <f t="shared" si="177"/>
        <v>0</v>
      </c>
      <c r="E2847" s="7">
        <f t="shared" si="178"/>
        <v>46308</v>
      </c>
      <c r="F2847" s="48"/>
    </row>
    <row r="2848" spans="2:6" x14ac:dyDescent="0.25">
      <c r="B2848" s="7">
        <f t="shared" si="179"/>
        <v>46309</v>
      </c>
      <c r="C2848" s="9" t="b">
        <f t="shared" si="176"/>
        <v>0</v>
      </c>
      <c r="D2848" s="9" t="b">
        <f t="shared" si="177"/>
        <v>0</v>
      </c>
      <c r="E2848" s="7">
        <f t="shared" si="178"/>
        <v>46309</v>
      </c>
      <c r="F2848" s="48"/>
    </row>
    <row r="2849" spans="2:6" x14ac:dyDescent="0.25">
      <c r="B2849" s="7">
        <f t="shared" si="179"/>
        <v>46310</v>
      </c>
      <c r="C2849" s="9" t="b">
        <f t="shared" si="176"/>
        <v>0</v>
      </c>
      <c r="D2849" s="9" t="b">
        <f t="shared" si="177"/>
        <v>0</v>
      </c>
      <c r="E2849" s="7">
        <f t="shared" si="178"/>
        <v>46310</v>
      </c>
      <c r="F2849" s="48"/>
    </row>
    <row r="2850" spans="2:6" x14ac:dyDescent="0.25">
      <c r="B2850" s="7">
        <f t="shared" si="179"/>
        <v>46311</v>
      </c>
      <c r="C2850" s="9" t="b">
        <f t="shared" si="176"/>
        <v>0</v>
      </c>
      <c r="D2850" s="9" t="b">
        <f t="shared" si="177"/>
        <v>0</v>
      </c>
      <c r="E2850" s="7">
        <f t="shared" si="178"/>
        <v>46311</v>
      </c>
      <c r="F2850" s="48"/>
    </row>
    <row r="2851" spans="2:6" x14ac:dyDescent="0.25">
      <c r="B2851" s="7">
        <f t="shared" si="179"/>
        <v>46312</v>
      </c>
      <c r="C2851" s="9" t="b">
        <f t="shared" si="176"/>
        <v>1</v>
      </c>
      <c r="D2851" s="9" t="b">
        <f t="shared" si="177"/>
        <v>0</v>
      </c>
      <c r="E2851" s="7" t="b">
        <f t="shared" si="178"/>
        <v>0</v>
      </c>
      <c r="F2851" s="48"/>
    </row>
    <row r="2852" spans="2:6" x14ac:dyDescent="0.25">
      <c r="B2852" s="7">
        <f t="shared" si="179"/>
        <v>46313</v>
      </c>
      <c r="C2852" s="9" t="b">
        <f t="shared" si="176"/>
        <v>1</v>
      </c>
      <c r="D2852" s="9" t="b">
        <f t="shared" si="177"/>
        <v>0</v>
      </c>
      <c r="E2852" s="7" t="b">
        <f t="shared" si="178"/>
        <v>0</v>
      </c>
      <c r="F2852" s="48"/>
    </row>
    <row r="2853" spans="2:6" x14ac:dyDescent="0.25">
      <c r="B2853" s="7">
        <f t="shared" si="179"/>
        <v>46314</v>
      </c>
      <c r="C2853" s="9" t="b">
        <f t="shared" si="176"/>
        <v>0</v>
      </c>
      <c r="D2853" s="9" t="b">
        <f t="shared" si="177"/>
        <v>0</v>
      </c>
      <c r="E2853" s="7">
        <f t="shared" si="178"/>
        <v>46314</v>
      </c>
      <c r="F2853" s="48"/>
    </row>
    <row r="2854" spans="2:6" x14ac:dyDescent="0.25">
      <c r="B2854" s="7">
        <f t="shared" si="179"/>
        <v>46315</v>
      </c>
      <c r="C2854" s="9" t="b">
        <f t="shared" si="176"/>
        <v>0</v>
      </c>
      <c r="D2854" s="9" t="b">
        <f t="shared" si="177"/>
        <v>0</v>
      </c>
      <c r="E2854" s="7">
        <f t="shared" si="178"/>
        <v>46315</v>
      </c>
      <c r="F2854" s="48"/>
    </row>
    <row r="2855" spans="2:6" x14ac:dyDescent="0.25">
      <c r="B2855" s="7">
        <f t="shared" si="179"/>
        <v>46316</v>
      </c>
      <c r="C2855" s="9" t="b">
        <f t="shared" si="176"/>
        <v>0</v>
      </c>
      <c r="D2855" s="9" t="b">
        <f t="shared" si="177"/>
        <v>0</v>
      </c>
      <c r="E2855" s="7">
        <f t="shared" si="178"/>
        <v>46316</v>
      </c>
      <c r="F2855" s="48"/>
    </row>
    <row r="2856" spans="2:6" x14ac:dyDescent="0.25">
      <c r="B2856" s="7">
        <f t="shared" si="179"/>
        <v>46317</v>
      </c>
      <c r="C2856" s="9" t="b">
        <f t="shared" si="176"/>
        <v>0</v>
      </c>
      <c r="D2856" s="9" t="b">
        <f t="shared" si="177"/>
        <v>0</v>
      </c>
      <c r="E2856" s="7">
        <f t="shared" si="178"/>
        <v>46317</v>
      </c>
      <c r="F2856" s="48"/>
    </row>
    <row r="2857" spans="2:6" x14ac:dyDescent="0.25">
      <c r="B2857" s="7">
        <f t="shared" si="179"/>
        <v>46318</v>
      </c>
      <c r="C2857" s="9" t="b">
        <f t="shared" si="176"/>
        <v>0</v>
      </c>
      <c r="D2857" s="9" t="b">
        <f t="shared" si="177"/>
        <v>0</v>
      </c>
      <c r="E2857" s="7">
        <f t="shared" si="178"/>
        <v>46318</v>
      </c>
      <c r="F2857" s="48"/>
    </row>
    <row r="2858" spans="2:6" x14ac:dyDescent="0.25">
      <c r="B2858" s="7">
        <f t="shared" si="179"/>
        <v>46319</v>
      </c>
      <c r="C2858" s="9" t="b">
        <f t="shared" si="176"/>
        <v>1</v>
      </c>
      <c r="D2858" s="9" t="b">
        <f t="shared" si="177"/>
        <v>0</v>
      </c>
      <c r="E2858" s="7" t="b">
        <f t="shared" si="178"/>
        <v>0</v>
      </c>
      <c r="F2858" s="48"/>
    </row>
    <row r="2859" spans="2:6" x14ac:dyDescent="0.25">
      <c r="B2859" s="7">
        <f t="shared" si="179"/>
        <v>46320</v>
      </c>
      <c r="C2859" s="9" t="b">
        <f t="shared" si="176"/>
        <v>1</v>
      </c>
      <c r="D2859" s="9" t="b">
        <f t="shared" si="177"/>
        <v>0</v>
      </c>
      <c r="E2859" s="7" t="b">
        <f t="shared" si="178"/>
        <v>0</v>
      </c>
      <c r="F2859" s="48"/>
    </row>
    <row r="2860" spans="2:6" x14ac:dyDescent="0.25">
      <c r="B2860" s="7">
        <f t="shared" si="179"/>
        <v>46321</v>
      </c>
      <c r="C2860" s="9" t="b">
        <f t="shared" si="176"/>
        <v>0</v>
      </c>
      <c r="D2860" s="9" t="b">
        <f t="shared" si="177"/>
        <v>0</v>
      </c>
      <c r="E2860" s="7">
        <f t="shared" si="178"/>
        <v>46321</v>
      </c>
      <c r="F2860" s="48"/>
    </row>
    <row r="2861" spans="2:6" x14ac:dyDescent="0.25">
      <c r="B2861" s="7">
        <f t="shared" si="179"/>
        <v>46322</v>
      </c>
      <c r="C2861" s="9" t="b">
        <f t="shared" si="176"/>
        <v>0</v>
      </c>
      <c r="D2861" s="9" t="b">
        <f t="shared" si="177"/>
        <v>0</v>
      </c>
      <c r="E2861" s="7">
        <f t="shared" si="178"/>
        <v>46322</v>
      </c>
      <c r="F2861" s="48"/>
    </row>
    <row r="2862" spans="2:6" x14ac:dyDescent="0.25">
      <c r="B2862" s="7">
        <f t="shared" si="179"/>
        <v>46323</v>
      </c>
      <c r="C2862" s="9" t="b">
        <f t="shared" si="176"/>
        <v>0</v>
      </c>
      <c r="D2862" s="9" t="b">
        <f t="shared" si="177"/>
        <v>0</v>
      </c>
      <c r="E2862" s="7">
        <f t="shared" si="178"/>
        <v>46323</v>
      </c>
      <c r="F2862" s="48"/>
    </row>
    <row r="2863" spans="2:6" x14ac:dyDescent="0.25">
      <c r="B2863" s="7">
        <f t="shared" si="179"/>
        <v>46324</v>
      </c>
      <c r="C2863" s="9" t="b">
        <f t="shared" si="176"/>
        <v>0</v>
      </c>
      <c r="D2863" s="9" t="b">
        <f t="shared" si="177"/>
        <v>0</v>
      </c>
      <c r="E2863" s="7">
        <f t="shared" si="178"/>
        <v>46324</v>
      </c>
      <c r="F2863" s="48"/>
    </row>
    <row r="2864" spans="2:6" x14ac:dyDescent="0.25">
      <c r="B2864" s="7">
        <f t="shared" si="179"/>
        <v>46325</v>
      </c>
      <c r="C2864" s="9" t="b">
        <f t="shared" si="176"/>
        <v>0</v>
      </c>
      <c r="D2864" s="9" t="b">
        <f t="shared" si="177"/>
        <v>0</v>
      </c>
      <c r="E2864" s="7">
        <f t="shared" si="178"/>
        <v>46325</v>
      </c>
      <c r="F2864" s="48"/>
    </row>
    <row r="2865" spans="2:6" x14ac:dyDescent="0.25">
      <c r="B2865" s="7">
        <f t="shared" si="179"/>
        <v>46326</v>
      </c>
      <c r="C2865" s="9" t="b">
        <f t="shared" si="176"/>
        <v>1</v>
      </c>
      <c r="D2865" s="9" t="b">
        <f t="shared" si="177"/>
        <v>0</v>
      </c>
      <c r="E2865" s="7" t="b">
        <f t="shared" si="178"/>
        <v>0</v>
      </c>
      <c r="F2865" s="48"/>
    </row>
    <row r="2866" spans="2:6" x14ac:dyDescent="0.25">
      <c r="B2866" s="7">
        <f t="shared" si="179"/>
        <v>46327</v>
      </c>
      <c r="C2866" s="9" t="b">
        <f t="shared" si="176"/>
        <v>1</v>
      </c>
      <c r="D2866" s="9" t="b">
        <f t="shared" si="177"/>
        <v>0</v>
      </c>
      <c r="E2866" s="7" t="b">
        <f t="shared" si="178"/>
        <v>0</v>
      </c>
      <c r="F2866" s="48"/>
    </row>
    <row r="2867" spans="2:6" x14ac:dyDescent="0.25">
      <c r="B2867" s="7">
        <f t="shared" si="179"/>
        <v>46328</v>
      </c>
      <c r="C2867" s="9" t="b">
        <f t="shared" si="176"/>
        <v>0</v>
      </c>
      <c r="D2867" s="9" t="b">
        <f t="shared" si="177"/>
        <v>0</v>
      </c>
      <c r="E2867" s="7">
        <f t="shared" si="178"/>
        <v>46328</v>
      </c>
      <c r="F2867" s="48"/>
    </row>
    <row r="2868" spans="2:6" x14ac:dyDescent="0.25">
      <c r="B2868" s="7">
        <f t="shared" si="179"/>
        <v>46329</v>
      </c>
      <c r="C2868" s="9" t="b">
        <f t="shared" si="176"/>
        <v>0</v>
      </c>
      <c r="D2868" s="9" t="b">
        <f t="shared" si="177"/>
        <v>0</v>
      </c>
      <c r="E2868" s="7">
        <f t="shared" si="178"/>
        <v>46329</v>
      </c>
      <c r="F2868" s="48"/>
    </row>
    <row r="2869" spans="2:6" x14ac:dyDescent="0.25">
      <c r="B2869" s="7">
        <f t="shared" si="179"/>
        <v>46330</v>
      </c>
      <c r="C2869" s="9" t="b">
        <f t="shared" si="176"/>
        <v>0</v>
      </c>
      <c r="D2869" s="9" t="b">
        <f t="shared" si="177"/>
        <v>0</v>
      </c>
      <c r="E2869" s="7">
        <f t="shared" si="178"/>
        <v>46330</v>
      </c>
      <c r="F2869" s="48"/>
    </row>
    <row r="2870" spans="2:6" x14ac:dyDescent="0.25">
      <c r="B2870" s="7">
        <f t="shared" si="179"/>
        <v>46331</v>
      </c>
      <c r="C2870" s="9" t="b">
        <f t="shared" si="176"/>
        <v>0</v>
      </c>
      <c r="D2870" s="9" t="b">
        <f t="shared" si="177"/>
        <v>0</v>
      </c>
      <c r="E2870" s="7">
        <f t="shared" si="178"/>
        <v>46331</v>
      </c>
      <c r="F2870" s="48"/>
    </row>
    <row r="2871" spans="2:6" x14ac:dyDescent="0.25">
      <c r="B2871" s="7">
        <f t="shared" si="179"/>
        <v>46332</v>
      </c>
      <c r="C2871" s="9" t="b">
        <f t="shared" si="176"/>
        <v>0</v>
      </c>
      <c r="D2871" s="9" t="b">
        <f t="shared" si="177"/>
        <v>0</v>
      </c>
      <c r="E2871" s="7">
        <f t="shared" si="178"/>
        <v>46332</v>
      </c>
      <c r="F2871" s="48"/>
    </row>
    <row r="2872" spans="2:6" x14ac:dyDescent="0.25">
      <c r="B2872" s="7">
        <f t="shared" si="179"/>
        <v>46333</v>
      </c>
      <c r="C2872" s="9" t="b">
        <f t="shared" si="176"/>
        <v>1</v>
      </c>
      <c r="D2872" s="9" t="b">
        <f t="shared" si="177"/>
        <v>0</v>
      </c>
      <c r="E2872" s="7" t="b">
        <f t="shared" si="178"/>
        <v>0</v>
      </c>
      <c r="F2872" s="48"/>
    </row>
    <row r="2873" spans="2:6" x14ac:dyDescent="0.25">
      <c r="B2873" s="7">
        <f t="shared" si="179"/>
        <v>46334</v>
      </c>
      <c r="C2873" s="9" t="b">
        <f t="shared" si="176"/>
        <v>1</v>
      </c>
      <c r="D2873" s="9" t="b">
        <f t="shared" si="177"/>
        <v>0</v>
      </c>
      <c r="E2873" s="7" t="b">
        <f t="shared" si="178"/>
        <v>0</v>
      </c>
      <c r="F2873" s="48"/>
    </row>
    <row r="2874" spans="2:6" x14ac:dyDescent="0.25">
      <c r="B2874" s="7">
        <f t="shared" si="179"/>
        <v>46335</v>
      </c>
      <c r="C2874" s="9" t="b">
        <f t="shared" si="176"/>
        <v>0</v>
      </c>
      <c r="D2874" s="9" t="b">
        <f t="shared" si="177"/>
        <v>0</v>
      </c>
      <c r="E2874" s="7">
        <f t="shared" si="178"/>
        <v>46335</v>
      </c>
      <c r="F2874" s="48"/>
    </row>
    <row r="2875" spans="2:6" x14ac:dyDescent="0.25">
      <c r="B2875" s="7">
        <f t="shared" si="179"/>
        <v>46336</v>
      </c>
      <c r="C2875" s="9" t="b">
        <f t="shared" si="176"/>
        <v>0</v>
      </c>
      <c r="D2875" s="9" t="b">
        <f t="shared" si="177"/>
        <v>0</v>
      </c>
      <c r="E2875" s="7">
        <f t="shared" si="178"/>
        <v>46336</v>
      </c>
      <c r="F2875" s="48"/>
    </row>
    <row r="2876" spans="2:6" x14ac:dyDescent="0.25">
      <c r="B2876" s="7">
        <f t="shared" si="179"/>
        <v>46337</v>
      </c>
      <c r="C2876" s="9" t="b">
        <f t="shared" si="176"/>
        <v>0</v>
      </c>
      <c r="D2876" s="9" t="b">
        <f t="shared" si="177"/>
        <v>0</v>
      </c>
      <c r="E2876" s="7">
        <f t="shared" si="178"/>
        <v>46337</v>
      </c>
      <c r="F2876" s="48"/>
    </row>
    <row r="2877" spans="2:6" x14ac:dyDescent="0.25">
      <c r="B2877" s="7">
        <f t="shared" si="179"/>
        <v>46338</v>
      </c>
      <c r="C2877" s="9" t="b">
        <f t="shared" si="176"/>
        <v>0</v>
      </c>
      <c r="D2877" s="9" t="b">
        <f t="shared" si="177"/>
        <v>0</v>
      </c>
      <c r="E2877" s="7">
        <f t="shared" si="178"/>
        <v>46338</v>
      </c>
      <c r="F2877" s="48"/>
    </row>
    <row r="2878" spans="2:6" x14ac:dyDescent="0.25">
      <c r="B2878" s="7">
        <f t="shared" si="179"/>
        <v>46339</v>
      </c>
      <c r="C2878" s="9" t="b">
        <f t="shared" si="176"/>
        <v>0</v>
      </c>
      <c r="D2878" s="9" t="b">
        <f t="shared" si="177"/>
        <v>0</v>
      </c>
      <c r="E2878" s="7">
        <f t="shared" si="178"/>
        <v>46339</v>
      </c>
      <c r="F2878" s="48"/>
    </row>
    <row r="2879" spans="2:6" x14ac:dyDescent="0.25">
      <c r="B2879" s="7">
        <f t="shared" si="179"/>
        <v>46340</v>
      </c>
      <c r="C2879" s="9" t="b">
        <f t="shared" si="176"/>
        <v>1</v>
      </c>
      <c r="D2879" s="9" t="b">
        <f t="shared" si="177"/>
        <v>0</v>
      </c>
      <c r="E2879" s="7" t="b">
        <f t="shared" si="178"/>
        <v>0</v>
      </c>
      <c r="F2879" s="48"/>
    </row>
    <row r="2880" spans="2:6" x14ac:dyDescent="0.25">
      <c r="B2880" s="7">
        <f t="shared" si="179"/>
        <v>46341</v>
      </c>
      <c r="C2880" s="9" t="b">
        <f t="shared" si="176"/>
        <v>1</v>
      </c>
      <c r="D2880" s="9" t="b">
        <f t="shared" si="177"/>
        <v>0</v>
      </c>
      <c r="E2880" s="7" t="b">
        <f t="shared" si="178"/>
        <v>0</v>
      </c>
      <c r="F2880" s="48"/>
    </row>
    <row r="2881" spans="2:6" x14ac:dyDescent="0.25">
      <c r="B2881" s="7">
        <f t="shared" si="179"/>
        <v>46342</v>
      </c>
      <c r="C2881" s="9" t="b">
        <f t="shared" si="176"/>
        <v>0</v>
      </c>
      <c r="D2881" s="9" t="b">
        <f t="shared" si="177"/>
        <v>0</v>
      </c>
      <c r="E2881" s="7">
        <f t="shared" si="178"/>
        <v>46342</v>
      </c>
      <c r="F2881" s="48"/>
    </row>
    <row r="2882" spans="2:6" x14ac:dyDescent="0.25">
      <c r="B2882" s="7">
        <f t="shared" si="179"/>
        <v>46343</v>
      </c>
      <c r="C2882" s="9" t="b">
        <f t="shared" si="176"/>
        <v>0</v>
      </c>
      <c r="D2882" s="9" t="b">
        <f t="shared" si="177"/>
        <v>0</v>
      </c>
      <c r="E2882" s="7">
        <f t="shared" si="178"/>
        <v>46343</v>
      </c>
      <c r="F2882" s="48"/>
    </row>
    <row r="2883" spans="2:6" x14ac:dyDescent="0.25">
      <c r="B2883" s="7">
        <f t="shared" si="179"/>
        <v>46344</v>
      </c>
      <c r="C2883" s="9" t="b">
        <f t="shared" si="176"/>
        <v>0</v>
      </c>
      <c r="D2883" s="9" t="b">
        <f t="shared" si="177"/>
        <v>0</v>
      </c>
      <c r="E2883" s="7">
        <f t="shared" si="178"/>
        <v>46344</v>
      </c>
      <c r="F2883" s="48"/>
    </row>
    <row r="2884" spans="2:6" x14ac:dyDescent="0.25">
      <c r="B2884" s="7">
        <f t="shared" si="179"/>
        <v>46345</v>
      </c>
      <c r="C2884" s="9" t="b">
        <f t="shared" si="176"/>
        <v>0</v>
      </c>
      <c r="D2884" s="9" t="b">
        <f t="shared" si="177"/>
        <v>0</v>
      </c>
      <c r="E2884" s="7">
        <f t="shared" si="178"/>
        <v>46345</v>
      </c>
      <c r="F2884" s="48"/>
    </row>
    <row r="2885" spans="2:6" x14ac:dyDescent="0.25">
      <c r="B2885" s="7">
        <f t="shared" si="179"/>
        <v>46346</v>
      </c>
      <c r="C2885" s="9" t="b">
        <f t="shared" ref="C2885:C2948" si="180">IF(WEEKDAY(B2885,2)&gt;5,TRUE,FALSE)</f>
        <v>0</v>
      </c>
      <c r="D2885" s="9" t="b">
        <f t="shared" ref="D2885:D2948" si="181">IF(TYPE(VLOOKUP(B2885,Holiday_Dates,1,0))&lt;&gt;1,FALSE,TRUE)</f>
        <v>0</v>
      </c>
      <c r="E2885" s="7">
        <f t="shared" ref="E2885:E2948" si="182">IF(OR(C2885,D2885),FALSE,B2885)</f>
        <v>46346</v>
      </c>
      <c r="F2885" s="48"/>
    </row>
    <row r="2886" spans="2:6" x14ac:dyDescent="0.25">
      <c r="B2886" s="7">
        <f t="shared" ref="B2886:B2949" si="183">B2885+1</f>
        <v>46347</v>
      </c>
      <c r="C2886" s="9" t="b">
        <f t="shared" si="180"/>
        <v>1</v>
      </c>
      <c r="D2886" s="9" t="b">
        <f t="shared" si="181"/>
        <v>0</v>
      </c>
      <c r="E2886" s="7" t="b">
        <f t="shared" si="182"/>
        <v>0</v>
      </c>
      <c r="F2886" s="48"/>
    </row>
    <row r="2887" spans="2:6" x14ac:dyDescent="0.25">
      <c r="B2887" s="7">
        <f t="shared" si="183"/>
        <v>46348</v>
      </c>
      <c r="C2887" s="9" t="b">
        <f t="shared" si="180"/>
        <v>1</v>
      </c>
      <c r="D2887" s="9" t="b">
        <f t="shared" si="181"/>
        <v>0</v>
      </c>
      <c r="E2887" s="7" t="b">
        <f t="shared" si="182"/>
        <v>0</v>
      </c>
      <c r="F2887" s="48"/>
    </row>
    <row r="2888" spans="2:6" x14ac:dyDescent="0.25">
      <c r="B2888" s="7">
        <f t="shared" si="183"/>
        <v>46349</v>
      </c>
      <c r="C2888" s="9" t="b">
        <f t="shared" si="180"/>
        <v>0</v>
      </c>
      <c r="D2888" s="9" t="b">
        <f t="shared" si="181"/>
        <v>0</v>
      </c>
      <c r="E2888" s="7">
        <f t="shared" si="182"/>
        <v>46349</v>
      </c>
      <c r="F2888" s="48"/>
    </row>
    <row r="2889" spans="2:6" x14ac:dyDescent="0.25">
      <c r="B2889" s="7">
        <f t="shared" si="183"/>
        <v>46350</v>
      </c>
      <c r="C2889" s="9" t="b">
        <f t="shared" si="180"/>
        <v>0</v>
      </c>
      <c r="D2889" s="9" t="b">
        <f t="shared" si="181"/>
        <v>0</v>
      </c>
      <c r="E2889" s="7">
        <f t="shared" si="182"/>
        <v>46350</v>
      </c>
      <c r="F2889" s="48"/>
    </row>
    <row r="2890" spans="2:6" x14ac:dyDescent="0.25">
      <c r="B2890" s="7">
        <f t="shared" si="183"/>
        <v>46351</v>
      </c>
      <c r="C2890" s="9" t="b">
        <f t="shared" si="180"/>
        <v>0</v>
      </c>
      <c r="D2890" s="9" t="b">
        <f t="shared" si="181"/>
        <v>0</v>
      </c>
      <c r="E2890" s="7">
        <f t="shared" si="182"/>
        <v>46351</v>
      </c>
      <c r="F2890" s="48"/>
    </row>
    <row r="2891" spans="2:6" x14ac:dyDescent="0.25">
      <c r="B2891" s="7">
        <f t="shared" si="183"/>
        <v>46352</v>
      </c>
      <c r="C2891" s="9" t="b">
        <f t="shared" si="180"/>
        <v>0</v>
      </c>
      <c r="D2891" s="9" t="b">
        <f t="shared" si="181"/>
        <v>0</v>
      </c>
      <c r="E2891" s="7">
        <f t="shared" si="182"/>
        <v>46352</v>
      </c>
      <c r="F2891" s="48"/>
    </row>
    <row r="2892" spans="2:6" x14ac:dyDescent="0.25">
      <c r="B2892" s="7">
        <f t="shared" si="183"/>
        <v>46353</v>
      </c>
      <c r="C2892" s="9" t="b">
        <f t="shared" si="180"/>
        <v>0</v>
      </c>
      <c r="D2892" s="9" t="b">
        <f t="shared" si="181"/>
        <v>0</v>
      </c>
      <c r="E2892" s="7">
        <f t="shared" si="182"/>
        <v>46353</v>
      </c>
      <c r="F2892" s="48"/>
    </row>
    <row r="2893" spans="2:6" x14ac:dyDescent="0.25">
      <c r="B2893" s="7">
        <f t="shared" si="183"/>
        <v>46354</v>
      </c>
      <c r="C2893" s="9" t="b">
        <f t="shared" si="180"/>
        <v>1</v>
      </c>
      <c r="D2893" s="9" t="b">
        <f t="shared" si="181"/>
        <v>0</v>
      </c>
      <c r="E2893" s="7" t="b">
        <f t="shared" si="182"/>
        <v>0</v>
      </c>
      <c r="F2893" s="48"/>
    </row>
    <row r="2894" spans="2:6" x14ac:dyDescent="0.25">
      <c r="B2894" s="7">
        <f t="shared" si="183"/>
        <v>46355</v>
      </c>
      <c r="C2894" s="9" t="b">
        <f t="shared" si="180"/>
        <v>1</v>
      </c>
      <c r="D2894" s="9" t="b">
        <f t="shared" si="181"/>
        <v>0</v>
      </c>
      <c r="E2894" s="7" t="b">
        <f t="shared" si="182"/>
        <v>0</v>
      </c>
      <c r="F2894" s="48"/>
    </row>
    <row r="2895" spans="2:6" x14ac:dyDescent="0.25">
      <c r="B2895" s="7">
        <f t="shared" si="183"/>
        <v>46356</v>
      </c>
      <c r="C2895" s="9" t="b">
        <f t="shared" si="180"/>
        <v>0</v>
      </c>
      <c r="D2895" s="9" t="b">
        <f t="shared" si="181"/>
        <v>0</v>
      </c>
      <c r="E2895" s="7">
        <f t="shared" si="182"/>
        <v>46356</v>
      </c>
      <c r="F2895" s="48"/>
    </row>
    <row r="2896" spans="2:6" x14ac:dyDescent="0.25">
      <c r="B2896" s="7">
        <f t="shared" si="183"/>
        <v>46357</v>
      </c>
      <c r="C2896" s="9" t="b">
        <f t="shared" si="180"/>
        <v>0</v>
      </c>
      <c r="D2896" s="9" t="b">
        <f t="shared" si="181"/>
        <v>0</v>
      </c>
      <c r="E2896" s="7">
        <f t="shared" si="182"/>
        <v>46357</v>
      </c>
      <c r="F2896" s="48"/>
    </row>
    <row r="2897" spans="2:6" x14ac:dyDescent="0.25">
      <c r="B2897" s="7">
        <f t="shared" si="183"/>
        <v>46358</v>
      </c>
      <c r="C2897" s="9" t="b">
        <f t="shared" si="180"/>
        <v>0</v>
      </c>
      <c r="D2897" s="9" t="b">
        <f t="shared" si="181"/>
        <v>0</v>
      </c>
      <c r="E2897" s="7">
        <f t="shared" si="182"/>
        <v>46358</v>
      </c>
      <c r="F2897" s="48"/>
    </row>
    <row r="2898" spans="2:6" x14ac:dyDescent="0.25">
      <c r="B2898" s="7">
        <f t="shared" si="183"/>
        <v>46359</v>
      </c>
      <c r="C2898" s="9" t="b">
        <f t="shared" si="180"/>
        <v>0</v>
      </c>
      <c r="D2898" s="9" t="b">
        <f t="shared" si="181"/>
        <v>0</v>
      </c>
      <c r="E2898" s="7">
        <f t="shared" si="182"/>
        <v>46359</v>
      </c>
      <c r="F2898" s="48"/>
    </row>
    <row r="2899" spans="2:6" x14ac:dyDescent="0.25">
      <c r="B2899" s="7">
        <f t="shared" si="183"/>
        <v>46360</v>
      </c>
      <c r="C2899" s="9" t="b">
        <f t="shared" si="180"/>
        <v>0</v>
      </c>
      <c r="D2899" s="9" t="b">
        <f t="shared" si="181"/>
        <v>0</v>
      </c>
      <c r="E2899" s="7">
        <f t="shared" si="182"/>
        <v>46360</v>
      </c>
      <c r="F2899" s="48"/>
    </row>
    <row r="2900" spans="2:6" x14ac:dyDescent="0.25">
      <c r="B2900" s="7">
        <f t="shared" si="183"/>
        <v>46361</v>
      </c>
      <c r="C2900" s="9" t="b">
        <f t="shared" si="180"/>
        <v>1</v>
      </c>
      <c r="D2900" s="9" t="b">
        <f t="shared" si="181"/>
        <v>0</v>
      </c>
      <c r="E2900" s="7" t="b">
        <f t="shared" si="182"/>
        <v>0</v>
      </c>
      <c r="F2900" s="48"/>
    </row>
    <row r="2901" spans="2:6" x14ac:dyDescent="0.25">
      <c r="B2901" s="7">
        <f t="shared" si="183"/>
        <v>46362</v>
      </c>
      <c r="C2901" s="9" t="b">
        <f t="shared" si="180"/>
        <v>1</v>
      </c>
      <c r="D2901" s="9" t="b">
        <f t="shared" si="181"/>
        <v>0</v>
      </c>
      <c r="E2901" s="7" t="b">
        <f t="shared" si="182"/>
        <v>0</v>
      </c>
      <c r="F2901" s="48"/>
    </row>
    <row r="2902" spans="2:6" x14ac:dyDescent="0.25">
      <c r="B2902" s="7">
        <f t="shared" si="183"/>
        <v>46363</v>
      </c>
      <c r="C2902" s="9" t="b">
        <f t="shared" si="180"/>
        <v>0</v>
      </c>
      <c r="D2902" s="9" t="b">
        <f t="shared" si="181"/>
        <v>0</v>
      </c>
      <c r="E2902" s="7">
        <f t="shared" si="182"/>
        <v>46363</v>
      </c>
      <c r="F2902" s="48"/>
    </row>
    <row r="2903" spans="2:6" x14ac:dyDescent="0.25">
      <c r="B2903" s="7">
        <f t="shared" si="183"/>
        <v>46364</v>
      </c>
      <c r="C2903" s="9" t="b">
        <f t="shared" si="180"/>
        <v>0</v>
      </c>
      <c r="D2903" s="9" t="b">
        <f t="shared" si="181"/>
        <v>0</v>
      </c>
      <c r="E2903" s="7">
        <f t="shared" si="182"/>
        <v>46364</v>
      </c>
      <c r="F2903" s="48"/>
    </row>
    <row r="2904" spans="2:6" x14ac:dyDescent="0.25">
      <c r="B2904" s="7">
        <f t="shared" si="183"/>
        <v>46365</v>
      </c>
      <c r="C2904" s="9" t="b">
        <f t="shared" si="180"/>
        <v>0</v>
      </c>
      <c r="D2904" s="9" t="b">
        <f t="shared" si="181"/>
        <v>0</v>
      </c>
      <c r="E2904" s="7">
        <f t="shared" si="182"/>
        <v>46365</v>
      </c>
      <c r="F2904" s="48"/>
    </row>
    <row r="2905" spans="2:6" x14ac:dyDescent="0.25">
      <c r="B2905" s="7">
        <f t="shared" si="183"/>
        <v>46366</v>
      </c>
      <c r="C2905" s="9" t="b">
        <f t="shared" si="180"/>
        <v>0</v>
      </c>
      <c r="D2905" s="9" t="b">
        <f t="shared" si="181"/>
        <v>0</v>
      </c>
      <c r="E2905" s="7">
        <f t="shared" si="182"/>
        <v>46366</v>
      </c>
      <c r="F2905" s="48"/>
    </row>
    <row r="2906" spans="2:6" x14ac:dyDescent="0.25">
      <c r="B2906" s="7">
        <f t="shared" si="183"/>
        <v>46367</v>
      </c>
      <c r="C2906" s="9" t="b">
        <f t="shared" si="180"/>
        <v>0</v>
      </c>
      <c r="D2906" s="9" t="b">
        <f t="shared" si="181"/>
        <v>0</v>
      </c>
      <c r="E2906" s="7">
        <f t="shared" si="182"/>
        <v>46367</v>
      </c>
      <c r="F2906" s="48"/>
    </row>
    <row r="2907" spans="2:6" x14ac:dyDescent="0.25">
      <c r="B2907" s="7">
        <f t="shared" si="183"/>
        <v>46368</v>
      </c>
      <c r="C2907" s="9" t="b">
        <f t="shared" si="180"/>
        <v>1</v>
      </c>
      <c r="D2907" s="9" t="b">
        <f t="shared" si="181"/>
        <v>0</v>
      </c>
      <c r="E2907" s="7" t="b">
        <f t="shared" si="182"/>
        <v>0</v>
      </c>
      <c r="F2907" s="48"/>
    </row>
    <row r="2908" spans="2:6" x14ac:dyDescent="0.25">
      <c r="B2908" s="7">
        <f t="shared" si="183"/>
        <v>46369</v>
      </c>
      <c r="C2908" s="9" t="b">
        <f t="shared" si="180"/>
        <v>1</v>
      </c>
      <c r="D2908" s="9" t="b">
        <f t="shared" si="181"/>
        <v>0</v>
      </c>
      <c r="E2908" s="7" t="b">
        <f t="shared" si="182"/>
        <v>0</v>
      </c>
      <c r="F2908" s="48"/>
    </row>
    <row r="2909" spans="2:6" x14ac:dyDescent="0.25">
      <c r="B2909" s="7">
        <f t="shared" si="183"/>
        <v>46370</v>
      </c>
      <c r="C2909" s="9" t="b">
        <f t="shared" si="180"/>
        <v>0</v>
      </c>
      <c r="D2909" s="9" t="b">
        <f t="shared" si="181"/>
        <v>0</v>
      </c>
      <c r="E2909" s="7">
        <f t="shared" si="182"/>
        <v>46370</v>
      </c>
      <c r="F2909" s="48"/>
    </row>
    <row r="2910" spans="2:6" x14ac:dyDescent="0.25">
      <c r="B2910" s="7">
        <f t="shared" si="183"/>
        <v>46371</v>
      </c>
      <c r="C2910" s="9" t="b">
        <f t="shared" si="180"/>
        <v>0</v>
      </c>
      <c r="D2910" s="9" t="b">
        <f t="shared" si="181"/>
        <v>0</v>
      </c>
      <c r="E2910" s="7">
        <f t="shared" si="182"/>
        <v>46371</v>
      </c>
      <c r="F2910" s="48"/>
    </row>
    <row r="2911" spans="2:6" x14ac:dyDescent="0.25">
      <c r="B2911" s="7">
        <f t="shared" si="183"/>
        <v>46372</v>
      </c>
      <c r="C2911" s="9" t="b">
        <f t="shared" si="180"/>
        <v>0</v>
      </c>
      <c r="D2911" s="9" t="b">
        <f t="shared" si="181"/>
        <v>0</v>
      </c>
      <c r="E2911" s="7">
        <f t="shared" si="182"/>
        <v>46372</v>
      </c>
      <c r="F2911" s="48"/>
    </row>
    <row r="2912" spans="2:6" x14ac:dyDescent="0.25">
      <c r="B2912" s="7">
        <f t="shared" si="183"/>
        <v>46373</v>
      </c>
      <c r="C2912" s="9" t="b">
        <f t="shared" si="180"/>
        <v>0</v>
      </c>
      <c r="D2912" s="9" t="b">
        <f t="shared" si="181"/>
        <v>0</v>
      </c>
      <c r="E2912" s="7">
        <f t="shared" si="182"/>
        <v>46373</v>
      </c>
      <c r="F2912" s="48"/>
    </row>
    <row r="2913" spans="2:6" x14ac:dyDescent="0.25">
      <c r="B2913" s="7">
        <f t="shared" si="183"/>
        <v>46374</v>
      </c>
      <c r="C2913" s="9" t="b">
        <f t="shared" si="180"/>
        <v>0</v>
      </c>
      <c r="D2913" s="9" t="b">
        <f t="shared" si="181"/>
        <v>0</v>
      </c>
      <c r="E2913" s="7">
        <f t="shared" si="182"/>
        <v>46374</v>
      </c>
      <c r="F2913" s="48"/>
    </row>
    <row r="2914" spans="2:6" x14ac:dyDescent="0.25">
      <c r="B2914" s="7">
        <f t="shared" si="183"/>
        <v>46375</v>
      </c>
      <c r="C2914" s="9" t="b">
        <f t="shared" si="180"/>
        <v>1</v>
      </c>
      <c r="D2914" s="9" t="b">
        <f t="shared" si="181"/>
        <v>0</v>
      </c>
      <c r="E2914" s="7" t="b">
        <f t="shared" si="182"/>
        <v>0</v>
      </c>
      <c r="F2914" s="48"/>
    </row>
    <row r="2915" spans="2:6" x14ac:dyDescent="0.25">
      <c r="B2915" s="7">
        <f t="shared" si="183"/>
        <v>46376</v>
      </c>
      <c r="C2915" s="9" t="b">
        <f t="shared" si="180"/>
        <v>1</v>
      </c>
      <c r="D2915" s="9" t="b">
        <f t="shared" si="181"/>
        <v>0</v>
      </c>
      <c r="E2915" s="7" t="b">
        <f t="shared" si="182"/>
        <v>0</v>
      </c>
      <c r="F2915" s="48"/>
    </row>
    <row r="2916" spans="2:6" x14ac:dyDescent="0.25">
      <c r="B2916" s="7">
        <f t="shared" si="183"/>
        <v>46377</v>
      </c>
      <c r="C2916" s="9" t="b">
        <f t="shared" si="180"/>
        <v>0</v>
      </c>
      <c r="D2916" s="9" t="b">
        <f t="shared" si="181"/>
        <v>0</v>
      </c>
      <c r="E2916" s="7">
        <f t="shared" si="182"/>
        <v>46377</v>
      </c>
      <c r="F2916" s="48"/>
    </row>
    <row r="2917" spans="2:6" x14ac:dyDescent="0.25">
      <c r="B2917" s="7">
        <f t="shared" si="183"/>
        <v>46378</v>
      </c>
      <c r="C2917" s="9" t="b">
        <f t="shared" si="180"/>
        <v>0</v>
      </c>
      <c r="D2917" s="9" t="b">
        <f t="shared" si="181"/>
        <v>0</v>
      </c>
      <c r="E2917" s="7">
        <f t="shared" si="182"/>
        <v>46378</v>
      </c>
      <c r="F2917" s="48"/>
    </row>
    <row r="2918" spans="2:6" x14ac:dyDescent="0.25">
      <c r="B2918" s="7">
        <f t="shared" si="183"/>
        <v>46379</v>
      </c>
      <c r="C2918" s="9" t="b">
        <f t="shared" si="180"/>
        <v>0</v>
      </c>
      <c r="D2918" s="9" t="b">
        <f t="shared" si="181"/>
        <v>0</v>
      </c>
      <c r="E2918" s="7">
        <f t="shared" si="182"/>
        <v>46379</v>
      </c>
      <c r="F2918" s="48"/>
    </row>
    <row r="2919" spans="2:6" x14ac:dyDescent="0.25">
      <c r="B2919" s="7">
        <f t="shared" si="183"/>
        <v>46380</v>
      </c>
      <c r="C2919" s="9" t="b">
        <f t="shared" si="180"/>
        <v>0</v>
      </c>
      <c r="D2919" s="9" t="b">
        <f t="shared" si="181"/>
        <v>0</v>
      </c>
      <c r="E2919" s="7">
        <f t="shared" si="182"/>
        <v>46380</v>
      </c>
      <c r="F2919" s="48"/>
    </row>
    <row r="2920" spans="2:6" x14ac:dyDescent="0.25">
      <c r="B2920" s="7">
        <f t="shared" si="183"/>
        <v>46381</v>
      </c>
      <c r="C2920" s="9" t="b">
        <f t="shared" si="180"/>
        <v>0</v>
      </c>
      <c r="D2920" s="9" t="b">
        <f t="shared" si="181"/>
        <v>1</v>
      </c>
      <c r="E2920" s="7" t="b">
        <f t="shared" si="182"/>
        <v>0</v>
      </c>
      <c r="F2920" s="48"/>
    </row>
    <row r="2921" spans="2:6" x14ac:dyDescent="0.25">
      <c r="B2921" s="7">
        <f t="shared" si="183"/>
        <v>46382</v>
      </c>
      <c r="C2921" s="9" t="b">
        <f t="shared" si="180"/>
        <v>1</v>
      </c>
      <c r="D2921" s="9" t="b">
        <f t="shared" si="181"/>
        <v>1</v>
      </c>
      <c r="E2921" s="7" t="b">
        <f t="shared" si="182"/>
        <v>0</v>
      </c>
      <c r="F2921" s="48"/>
    </row>
    <row r="2922" spans="2:6" x14ac:dyDescent="0.25">
      <c r="B2922" s="7">
        <f t="shared" si="183"/>
        <v>46383</v>
      </c>
      <c r="C2922" s="9" t="b">
        <f t="shared" si="180"/>
        <v>1</v>
      </c>
      <c r="D2922" s="9" t="b">
        <f t="shared" si="181"/>
        <v>0</v>
      </c>
      <c r="E2922" s="7" t="b">
        <f t="shared" si="182"/>
        <v>0</v>
      </c>
      <c r="F2922" s="48"/>
    </row>
    <row r="2923" spans="2:6" x14ac:dyDescent="0.25">
      <c r="B2923" s="7">
        <f t="shared" si="183"/>
        <v>46384</v>
      </c>
      <c r="C2923" s="9" t="b">
        <f t="shared" si="180"/>
        <v>0</v>
      </c>
      <c r="D2923" s="9" t="b">
        <f t="shared" si="181"/>
        <v>0</v>
      </c>
      <c r="E2923" s="7">
        <f t="shared" si="182"/>
        <v>46384</v>
      </c>
      <c r="F2923" s="48"/>
    </row>
    <row r="2924" spans="2:6" x14ac:dyDescent="0.25">
      <c r="B2924" s="7">
        <f t="shared" si="183"/>
        <v>46385</v>
      </c>
      <c r="C2924" s="9" t="b">
        <f t="shared" si="180"/>
        <v>0</v>
      </c>
      <c r="D2924" s="9" t="b">
        <f t="shared" si="181"/>
        <v>0</v>
      </c>
      <c r="E2924" s="7">
        <f t="shared" si="182"/>
        <v>46385</v>
      </c>
      <c r="F2924" s="48"/>
    </row>
    <row r="2925" spans="2:6" x14ac:dyDescent="0.25">
      <c r="B2925" s="7">
        <f t="shared" si="183"/>
        <v>46386</v>
      </c>
      <c r="C2925" s="9" t="b">
        <f t="shared" si="180"/>
        <v>0</v>
      </c>
      <c r="D2925" s="9" t="b">
        <f t="shared" si="181"/>
        <v>0</v>
      </c>
      <c r="E2925" s="7">
        <f t="shared" si="182"/>
        <v>46386</v>
      </c>
      <c r="F2925" s="48"/>
    </row>
    <row r="2926" spans="2:6" x14ac:dyDescent="0.25">
      <c r="B2926" s="7">
        <f t="shared" si="183"/>
        <v>46387</v>
      </c>
      <c r="C2926" s="9" t="b">
        <f t="shared" si="180"/>
        <v>0</v>
      </c>
      <c r="D2926" s="9" t="b">
        <f t="shared" si="181"/>
        <v>0</v>
      </c>
      <c r="E2926" s="7">
        <f t="shared" si="182"/>
        <v>46387</v>
      </c>
      <c r="F2926" s="48"/>
    </row>
    <row r="2927" spans="2:6" x14ac:dyDescent="0.25">
      <c r="B2927" s="7">
        <f t="shared" si="183"/>
        <v>46388</v>
      </c>
      <c r="C2927" s="9" t="b">
        <f t="shared" si="180"/>
        <v>0</v>
      </c>
      <c r="D2927" s="9" t="b">
        <f t="shared" si="181"/>
        <v>1</v>
      </c>
      <c r="E2927" s="7" t="b">
        <f t="shared" si="182"/>
        <v>0</v>
      </c>
      <c r="F2927" s="48"/>
    </row>
    <row r="2928" spans="2:6" x14ac:dyDescent="0.25">
      <c r="B2928" s="7">
        <f t="shared" si="183"/>
        <v>46389</v>
      </c>
      <c r="C2928" s="9" t="b">
        <f t="shared" si="180"/>
        <v>1</v>
      </c>
      <c r="D2928" s="9" t="b">
        <f t="shared" si="181"/>
        <v>0</v>
      </c>
      <c r="E2928" s="7" t="b">
        <f t="shared" si="182"/>
        <v>0</v>
      </c>
      <c r="F2928" s="48"/>
    </row>
    <row r="2929" spans="2:6" x14ac:dyDescent="0.25">
      <c r="B2929" s="7">
        <f t="shared" si="183"/>
        <v>46390</v>
      </c>
      <c r="C2929" s="9" t="b">
        <f t="shared" si="180"/>
        <v>1</v>
      </c>
      <c r="D2929" s="9" t="b">
        <f t="shared" si="181"/>
        <v>0</v>
      </c>
      <c r="E2929" s="7" t="b">
        <f t="shared" si="182"/>
        <v>0</v>
      </c>
      <c r="F2929" s="48"/>
    </row>
    <row r="2930" spans="2:6" x14ac:dyDescent="0.25">
      <c r="B2930" s="7">
        <f t="shared" si="183"/>
        <v>46391</v>
      </c>
      <c r="C2930" s="9" t="b">
        <f t="shared" si="180"/>
        <v>0</v>
      </c>
      <c r="D2930" s="9" t="b">
        <f t="shared" si="181"/>
        <v>0</v>
      </c>
      <c r="E2930" s="7">
        <f t="shared" si="182"/>
        <v>46391</v>
      </c>
      <c r="F2930" s="48"/>
    </row>
    <row r="2931" spans="2:6" x14ac:dyDescent="0.25">
      <c r="B2931" s="7">
        <f t="shared" si="183"/>
        <v>46392</v>
      </c>
      <c r="C2931" s="9" t="b">
        <f t="shared" si="180"/>
        <v>0</v>
      </c>
      <c r="D2931" s="9" t="b">
        <f t="shared" si="181"/>
        <v>0</v>
      </c>
      <c r="E2931" s="7">
        <f t="shared" si="182"/>
        <v>46392</v>
      </c>
      <c r="F2931" s="48"/>
    </row>
    <row r="2932" spans="2:6" x14ac:dyDescent="0.25">
      <c r="B2932" s="7">
        <f t="shared" si="183"/>
        <v>46393</v>
      </c>
      <c r="C2932" s="9" t="b">
        <f t="shared" si="180"/>
        <v>0</v>
      </c>
      <c r="D2932" s="9" t="b">
        <f t="shared" si="181"/>
        <v>0</v>
      </c>
      <c r="E2932" s="7">
        <f t="shared" si="182"/>
        <v>46393</v>
      </c>
      <c r="F2932" s="48"/>
    </row>
    <row r="2933" spans="2:6" x14ac:dyDescent="0.25">
      <c r="B2933" s="7">
        <f t="shared" si="183"/>
        <v>46394</v>
      </c>
      <c r="C2933" s="9" t="b">
        <f t="shared" si="180"/>
        <v>0</v>
      </c>
      <c r="D2933" s="9" t="b">
        <f t="shared" si="181"/>
        <v>0</v>
      </c>
      <c r="E2933" s="7">
        <f t="shared" si="182"/>
        <v>46394</v>
      </c>
      <c r="F2933" s="48"/>
    </row>
    <row r="2934" spans="2:6" x14ac:dyDescent="0.25">
      <c r="B2934" s="7">
        <f t="shared" si="183"/>
        <v>46395</v>
      </c>
      <c r="C2934" s="9" t="b">
        <f t="shared" si="180"/>
        <v>0</v>
      </c>
      <c r="D2934" s="9" t="b">
        <f t="shared" si="181"/>
        <v>0</v>
      </c>
      <c r="E2934" s="7">
        <f t="shared" si="182"/>
        <v>46395</v>
      </c>
      <c r="F2934" s="48"/>
    </row>
    <row r="2935" spans="2:6" x14ac:dyDescent="0.25">
      <c r="B2935" s="7">
        <f t="shared" si="183"/>
        <v>46396</v>
      </c>
      <c r="C2935" s="9" t="b">
        <f t="shared" si="180"/>
        <v>1</v>
      </c>
      <c r="D2935" s="9" t="b">
        <f t="shared" si="181"/>
        <v>0</v>
      </c>
      <c r="E2935" s="7" t="b">
        <f t="shared" si="182"/>
        <v>0</v>
      </c>
      <c r="F2935" s="48"/>
    </row>
    <row r="2936" spans="2:6" x14ac:dyDescent="0.25">
      <c r="B2936" s="7">
        <f t="shared" si="183"/>
        <v>46397</v>
      </c>
      <c r="C2936" s="9" t="b">
        <f t="shared" si="180"/>
        <v>1</v>
      </c>
      <c r="D2936" s="9" t="b">
        <f t="shared" si="181"/>
        <v>0</v>
      </c>
      <c r="E2936" s="7" t="b">
        <f t="shared" si="182"/>
        <v>0</v>
      </c>
      <c r="F2936" s="48"/>
    </row>
    <row r="2937" spans="2:6" x14ac:dyDescent="0.25">
      <c r="B2937" s="7">
        <f t="shared" si="183"/>
        <v>46398</v>
      </c>
      <c r="C2937" s="9" t="b">
        <f t="shared" si="180"/>
        <v>0</v>
      </c>
      <c r="D2937" s="9" t="b">
        <f t="shared" si="181"/>
        <v>0</v>
      </c>
      <c r="E2937" s="7">
        <f t="shared" si="182"/>
        <v>46398</v>
      </c>
      <c r="F2937" s="48"/>
    </row>
    <row r="2938" spans="2:6" x14ac:dyDescent="0.25">
      <c r="B2938" s="7">
        <f t="shared" si="183"/>
        <v>46399</v>
      </c>
      <c r="C2938" s="9" t="b">
        <f t="shared" si="180"/>
        <v>0</v>
      </c>
      <c r="D2938" s="9" t="b">
        <f t="shared" si="181"/>
        <v>0</v>
      </c>
      <c r="E2938" s="7">
        <f t="shared" si="182"/>
        <v>46399</v>
      </c>
      <c r="F2938" s="48"/>
    </row>
    <row r="2939" spans="2:6" x14ac:dyDescent="0.25">
      <c r="B2939" s="7">
        <f t="shared" si="183"/>
        <v>46400</v>
      </c>
      <c r="C2939" s="9" t="b">
        <f t="shared" si="180"/>
        <v>0</v>
      </c>
      <c r="D2939" s="9" t="b">
        <f t="shared" si="181"/>
        <v>0</v>
      </c>
      <c r="E2939" s="7">
        <f t="shared" si="182"/>
        <v>46400</v>
      </c>
      <c r="F2939" s="48"/>
    </row>
    <row r="2940" spans="2:6" x14ac:dyDescent="0.25">
      <c r="B2940" s="7">
        <f t="shared" si="183"/>
        <v>46401</v>
      </c>
      <c r="C2940" s="9" t="b">
        <f t="shared" si="180"/>
        <v>0</v>
      </c>
      <c r="D2940" s="9" t="b">
        <f t="shared" si="181"/>
        <v>0</v>
      </c>
      <c r="E2940" s="7">
        <f t="shared" si="182"/>
        <v>46401</v>
      </c>
      <c r="F2940" s="48"/>
    </row>
    <row r="2941" spans="2:6" x14ac:dyDescent="0.25">
      <c r="B2941" s="7">
        <f t="shared" si="183"/>
        <v>46402</v>
      </c>
      <c r="C2941" s="9" t="b">
        <f t="shared" si="180"/>
        <v>0</v>
      </c>
      <c r="D2941" s="9" t="b">
        <f t="shared" si="181"/>
        <v>0</v>
      </c>
      <c r="E2941" s="7">
        <f t="shared" si="182"/>
        <v>46402</v>
      </c>
      <c r="F2941" s="48"/>
    </row>
    <row r="2942" spans="2:6" x14ac:dyDescent="0.25">
      <c r="B2942" s="7">
        <f t="shared" si="183"/>
        <v>46403</v>
      </c>
      <c r="C2942" s="9" t="b">
        <f t="shared" si="180"/>
        <v>1</v>
      </c>
      <c r="D2942" s="9" t="b">
        <f t="shared" si="181"/>
        <v>0</v>
      </c>
      <c r="E2942" s="7" t="b">
        <f t="shared" si="182"/>
        <v>0</v>
      </c>
      <c r="F2942" s="48"/>
    </row>
    <row r="2943" spans="2:6" x14ac:dyDescent="0.25">
      <c r="B2943" s="7">
        <f t="shared" si="183"/>
        <v>46404</v>
      </c>
      <c r="C2943" s="9" t="b">
        <f t="shared" si="180"/>
        <v>1</v>
      </c>
      <c r="D2943" s="9" t="b">
        <f t="shared" si="181"/>
        <v>0</v>
      </c>
      <c r="E2943" s="7" t="b">
        <f t="shared" si="182"/>
        <v>0</v>
      </c>
      <c r="F2943" s="48"/>
    </row>
    <row r="2944" spans="2:6" x14ac:dyDescent="0.25">
      <c r="B2944" s="7">
        <f t="shared" si="183"/>
        <v>46405</v>
      </c>
      <c r="C2944" s="9" t="b">
        <f t="shared" si="180"/>
        <v>0</v>
      </c>
      <c r="D2944" s="9" t="b">
        <f t="shared" si="181"/>
        <v>0</v>
      </c>
      <c r="E2944" s="7">
        <f t="shared" si="182"/>
        <v>46405</v>
      </c>
      <c r="F2944" s="48"/>
    </row>
    <row r="2945" spans="2:6" x14ac:dyDescent="0.25">
      <c r="B2945" s="7">
        <f t="shared" si="183"/>
        <v>46406</v>
      </c>
      <c r="C2945" s="9" t="b">
        <f t="shared" si="180"/>
        <v>0</v>
      </c>
      <c r="D2945" s="9" t="b">
        <f t="shared" si="181"/>
        <v>0</v>
      </c>
      <c r="E2945" s="7">
        <f t="shared" si="182"/>
        <v>46406</v>
      </c>
      <c r="F2945" s="48"/>
    </row>
    <row r="2946" spans="2:6" x14ac:dyDescent="0.25">
      <c r="B2946" s="7">
        <f t="shared" si="183"/>
        <v>46407</v>
      </c>
      <c r="C2946" s="9" t="b">
        <f t="shared" si="180"/>
        <v>0</v>
      </c>
      <c r="D2946" s="9" t="b">
        <f t="shared" si="181"/>
        <v>0</v>
      </c>
      <c r="E2946" s="7">
        <f t="shared" si="182"/>
        <v>46407</v>
      </c>
      <c r="F2946" s="48"/>
    </row>
    <row r="2947" spans="2:6" x14ac:dyDescent="0.25">
      <c r="B2947" s="7">
        <f t="shared" si="183"/>
        <v>46408</v>
      </c>
      <c r="C2947" s="9" t="b">
        <f t="shared" si="180"/>
        <v>0</v>
      </c>
      <c r="D2947" s="9" t="b">
        <f t="shared" si="181"/>
        <v>0</v>
      </c>
      <c r="E2947" s="7">
        <f t="shared" si="182"/>
        <v>46408</v>
      </c>
      <c r="F2947" s="48"/>
    </row>
    <row r="2948" spans="2:6" x14ac:dyDescent="0.25">
      <c r="B2948" s="7">
        <f t="shared" si="183"/>
        <v>46409</v>
      </c>
      <c r="C2948" s="9" t="b">
        <f t="shared" si="180"/>
        <v>0</v>
      </c>
      <c r="D2948" s="9" t="b">
        <f t="shared" si="181"/>
        <v>0</v>
      </c>
      <c r="E2948" s="7">
        <f t="shared" si="182"/>
        <v>46409</v>
      </c>
      <c r="F2948" s="48"/>
    </row>
    <row r="2949" spans="2:6" x14ac:dyDescent="0.25">
      <c r="B2949" s="7">
        <f t="shared" si="183"/>
        <v>46410</v>
      </c>
      <c r="C2949" s="9" t="b">
        <f t="shared" ref="C2949:C3012" si="184">IF(WEEKDAY(B2949,2)&gt;5,TRUE,FALSE)</f>
        <v>1</v>
      </c>
      <c r="D2949" s="9" t="b">
        <f t="shared" ref="D2949:D3012" si="185">IF(TYPE(VLOOKUP(B2949,Holiday_Dates,1,0))&lt;&gt;1,FALSE,TRUE)</f>
        <v>0</v>
      </c>
      <c r="E2949" s="7" t="b">
        <f t="shared" ref="E2949:E3012" si="186">IF(OR(C2949,D2949),FALSE,B2949)</f>
        <v>0</v>
      </c>
      <c r="F2949" s="48"/>
    </row>
    <row r="2950" spans="2:6" x14ac:dyDescent="0.25">
      <c r="B2950" s="7">
        <f t="shared" ref="B2950:B3013" si="187">B2949+1</f>
        <v>46411</v>
      </c>
      <c r="C2950" s="9" t="b">
        <f t="shared" si="184"/>
        <v>1</v>
      </c>
      <c r="D2950" s="9" t="b">
        <f t="shared" si="185"/>
        <v>0</v>
      </c>
      <c r="E2950" s="7" t="b">
        <f t="shared" si="186"/>
        <v>0</v>
      </c>
      <c r="F2950" s="48"/>
    </row>
    <row r="2951" spans="2:6" x14ac:dyDescent="0.25">
      <c r="B2951" s="7">
        <f t="shared" si="187"/>
        <v>46412</v>
      </c>
      <c r="C2951" s="9" t="b">
        <f t="shared" si="184"/>
        <v>0</v>
      </c>
      <c r="D2951" s="9" t="b">
        <f t="shared" si="185"/>
        <v>0</v>
      </c>
      <c r="E2951" s="7">
        <f t="shared" si="186"/>
        <v>46412</v>
      </c>
      <c r="F2951" s="48"/>
    </row>
    <row r="2952" spans="2:6" x14ac:dyDescent="0.25">
      <c r="B2952" s="7">
        <f t="shared" si="187"/>
        <v>46413</v>
      </c>
      <c r="C2952" s="9" t="b">
        <f t="shared" si="184"/>
        <v>0</v>
      </c>
      <c r="D2952" s="9" t="b">
        <f t="shared" si="185"/>
        <v>0</v>
      </c>
      <c r="E2952" s="7">
        <f t="shared" si="186"/>
        <v>46413</v>
      </c>
      <c r="F2952" s="48"/>
    </row>
    <row r="2953" spans="2:6" x14ac:dyDescent="0.25">
      <c r="B2953" s="7">
        <f t="shared" si="187"/>
        <v>46414</v>
      </c>
      <c r="C2953" s="9" t="b">
        <f t="shared" si="184"/>
        <v>0</v>
      </c>
      <c r="D2953" s="9" t="b">
        <f t="shared" si="185"/>
        <v>0</v>
      </c>
      <c r="E2953" s="7">
        <f t="shared" si="186"/>
        <v>46414</v>
      </c>
      <c r="F2953" s="48"/>
    </row>
    <row r="2954" spans="2:6" x14ac:dyDescent="0.25">
      <c r="B2954" s="7">
        <f t="shared" si="187"/>
        <v>46415</v>
      </c>
      <c r="C2954" s="9" t="b">
        <f t="shared" si="184"/>
        <v>0</v>
      </c>
      <c r="D2954" s="9" t="b">
        <f t="shared" si="185"/>
        <v>0</v>
      </c>
      <c r="E2954" s="7">
        <f t="shared" si="186"/>
        <v>46415</v>
      </c>
      <c r="F2954" s="48"/>
    </row>
    <row r="2955" spans="2:6" x14ac:dyDescent="0.25">
      <c r="B2955" s="7">
        <f t="shared" si="187"/>
        <v>46416</v>
      </c>
      <c r="C2955" s="9" t="b">
        <f t="shared" si="184"/>
        <v>0</v>
      </c>
      <c r="D2955" s="9" t="b">
        <f t="shared" si="185"/>
        <v>0</v>
      </c>
      <c r="E2955" s="7">
        <f t="shared" si="186"/>
        <v>46416</v>
      </c>
      <c r="F2955" s="48"/>
    </row>
    <row r="2956" spans="2:6" x14ac:dyDescent="0.25">
      <c r="B2956" s="7">
        <f t="shared" si="187"/>
        <v>46417</v>
      </c>
      <c r="C2956" s="9" t="b">
        <f t="shared" si="184"/>
        <v>1</v>
      </c>
      <c r="D2956" s="9" t="b">
        <f t="shared" si="185"/>
        <v>0</v>
      </c>
      <c r="E2956" s="7" t="b">
        <f t="shared" si="186"/>
        <v>0</v>
      </c>
      <c r="F2956" s="48"/>
    </row>
    <row r="2957" spans="2:6" x14ac:dyDescent="0.25">
      <c r="B2957" s="7">
        <f t="shared" si="187"/>
        <v>46418</v>
      </c>
      <c r="C2957" s="9" t="b">
        <f t="shared" si="184"/>
        <v>1</v>
      </c>
      <c r="D2957" s="9" t="b">
        <f t="shared" si="185"/>
        <v>0</v>
      </c>
      <c r="E2957" s="7" t="b">
        <f t="shared" si="186"/>
        <v>0</v>
      </c>
      <c r="F2957" s="48"/>
    </row>
    <row r="2958" spans="2:6" x14ac:dyDescent="0.25">
      <c r="B2958" s="7">
        <f t="shared" si="187"/>
        <v>46419</v>
      </c>
      <c r="C2958" s="9" t="b">
        <f t="shared" si="184"/>
        <v>0</v>
      </c>
      <c r="D2958" s="9" t="b">
        <f t="shared" si="185"/>
        <v>0</v>
      </c>
      <c r="E2958" s="7">
        <f t="shared" si="186"/>
        <v>46419</v>
      </c>
      <c r="F2958" s="48"/>
    </row>
    <row r="2959" spans="2:6" x14ac:dyDescent="0.25">
      <c r="B2959" s="7">
        <f t="shared" si="187"/>
        <v>46420</v>
      </c>
      <c r="C2959" s="9" t="b">
        <f t="shared" si="184"/>
        <v>0</v>
      </c>
      <c r="D2959" s="9" t="b">
        <f t="shared" si="185"/>
        <v>0</v>
      </c>
      <c r="E2959" s="7">
        <f t="shared" si="186"/>
        <v>46420</v>
      </c>
      <c r="F2959" s="48"/>
    </row>
    <row r="2960" spans="2:6" x14ac:dyDescent="0.25">
      <c r="B2960" s="7">
        <f t="shared" si="187"/>
        <v>46421</v>
      </c>
      <c r="C2960" s="9" t="b">
        <f t="shared" si="184"/>
        <v>0</v>
      </c>
      <c r="D2960" s="9" t="b">
        <f t="shared" si="185"/>
        <v>0</v>
      </c>
      <c r="E2960" s="7">
        <f t="shared" si="186"/>
        <v>46421</v>
      </c>
      <c r="F2960" s="48"/>
    </row>
    <row r="2961" spans="2:6" x14ac:dyDescent="0.25">
      <c r="B2961" s="7">
        <f t="shared" si="187"/>
        <v>46422</v>
      </c>
      <c r="C2961" s="9" t="b">
        <f t="shared" si="184"/>
        <v>0</v>
      </c>
      <c r="D2961" s="9" t="b">
        <f t="shared" si="185"/>
        <v>0</v>
      </c>
      <c r="E2961" s="7">
        <f t="shared" si="186"/>
        <v>46422</v>
      </c>
      <c r="F2961" s="48"/>
    </row>
    <row r="2962" spans="2:6" x14ac:dyDescent="0.25">
      <c r="B2962" s="7">
        <f t="shared" si="187"/>
        <v>46423</v>
      </c>
      <c r="C2962" s="9" t="b">
        <f t="shared" si="184"/>
        <v>0</v>
      </c>
      <c r="D2962" s="9" t="b">
        <f t="shared" si="185"/>
        <v>0</v>
      </c>
      <c r="E2962" s="7">
        <f t="shared" si="186"/>
        <v>46423</v>
      </c>
      <c r="F2962" s="48"/>
    </row>
    <row r="2963" spans="2:6" x14ac:dyDescent="0.25">
      <c r="B2963" s="7">
        <f t="shared" si="187"/>
        <v>46424</v>
      </c>
      <c r="C2963" s="9" t="b">
        <f t="shared" si="184"/>
        <v>1</v>
      </c>
      <c r="D2963" s="9" t="b">
        <f t="shared" si="185"/>
        <v>0</v>
      </c>
      <c r="E2963" s="7" t="b">
        <f t="shared" si="186"/>
        <v>0</v>
      </c>
      <c r="F2963" s="48"/>
    </row>
    <row r="2964" spans="2:6" x14ac:dyDescent="0.25">
      <c r="B2964" s="7">
        <f t="shared" si="187"/>
        <v>46425</v>
      </c>
      <c r="C2964" s="9" t="b">
        <f t="shared" si="184"/>
        <v>1</v>
      </c>
      <c r="D2964" s="9" t="b">
        <f t="shared" si="185"/>
        <v>0</v>
      </c>
      <c r="E2964" s="7" t="b">
        <f t="shared" si="186"/>
        <v>0</v>
      </c>
      <c r="F2964" s="48"/>
    </row>
    <row r="2965" spans="2:6" x14ac:dyDescent="0.25">
      <c r="B2965" s="7">
        <f t="shared" si="187"/>
        <v>46426</v>
      </c>
      <c r="C2965" s="9" t="b">
        <f t="shared" si="184"/>
        <v>0</v>
      </c>
      <c r="D2965" s="9" t="b">
        <f t="shared" si="185"/>
        <v>0</v>
      </c>
      <c r="E2965" s="7">
        <f t="shared" si="186"/>
        <v>46426</v>
      </c>
      <c r="F2965" s="48"/>
    </row>
    <row r="2966" spans="2:6" x14ac:dyDescent="0.25">
      <c r="B2966" s="7">
        <f t="shared" si="187"/>
        <v>46427</v>
      </c>
      <c r="C2966" s="9" t="b">
        <f t="shared" si="184"/>
        <v>0</v>
      </c>
      <c r="D2966" s="9" t="b">
        <f t="shared" si="185"/>
        <v>0</v>
      </c>
      <c r="E2966" s="7">
        <f t="shared" si="186"/>
        <v>46427</v>
      </c>
      <c r="F2966" s="48"/>
    </row>
    <row r="2967" spans="2:6" x14ac:dyDescent="0.25">
      <c r="B2967" s="7">
        <f t="shared" si="187"/>
        <v>46428</v>
      </c>
      <c r="C2967" s="9" t="b">
        <f t="shared" si="184"/>
        <v>0</v>
      </c>
      <c r="D2967" s="9" t="b">
        <f t="shared" si="185"/>
        <v>0</v>
      </c>
      <c r="E2967" s="7">
        <f t="shared" si="186"/>
        <v>46428</v>
      </c>
      <c r="F2967" s="48"/>
    </row>
    <row r="2968" spans="2:6" x14ac:dyDescent="0.25">
      <c r="B2968" s="7">
        <f t="shared" si="187"/>
        <v>46429</v>
      </c>
      <c r="C2968" s="9" t="b">
        <f t="shared" si="184"/>
        <v>0</v>
      </c>
      <c r="D2968" s="9" t="b">
        <f t="shared" si="185"/>
        <v>0</v>
      </c>
      <c r="E2968" s="7">
        <f t="shared" si="186"/>
        <v>46429</v>
      </c>
      <c r="F2968" s="48"/>
    </row>
    <row r="2969" spans="2:6" x14ac:dyDescent="0.25">
      <c r="B2969" s="7">
        <f t="shared" si="187"/>
        <v>46430</v>
      </c>
      <c r="C2969" s="9" t="b">
        <f t="shared" si="184"/>
        <v>0</v>
      </c>
      <c r="D2969" s="9" t="b">
        <f t="shared" si="185"/>
        <v>0</v>
      </c>
      <c r="E2969" s="7">
        <f t="shared" si="186"/>
        <v>46430</v>
      </c>
      <c r="F2969" s="48"/>
    </row>
    <row r="2970" spans="2:6" x14ac:dyDescent="0.25">
      <c r="B2970" s="7">
        <f t="shared" si="187"/>
        <v>46431</v>
      </c>
      <c r="C2970" s="9" t="b">
        <f t="shared" si="184"/>
        <v>1</v>
      </c>
      <c r="D2970" s="9" t="b">
        <f t="shared" si="185"/>
        <v>0</v>
      </c>
      <c r="E2970" s="7" t="b">
        <f t="shared" si="186"/>
        <v>0</v>
      </c>
      <c r="F2970" s="48"/>
    </row>
    <row r="2971" spans="2:6" x14ac:dyDescent="0.25">
      <c r="B2971" s="7">
        <f t="shared" si="187"/>
        <v>46432</v>
      </c>
      <c r="C2971" s="9" t="b">
        <f t="shared" si="184"/>
        <v>1</v>
      </c>
      <c r="D2971" s="9" t="b">
        <f t="shared" si="185"/>
        <v>0</v>
      </c>
      <c r="E2971" s="7" t="b">
        <f t="shared" si="186"/>
        <v>0</v>
      </c>
      <c r="F2971" s="48"/>
    </row>
    <row r="2972" spans="2:6" x14ac:dyDescent="0.25">
      <c r="B2972" s="7">
        <f t="shared" si="187"/>
        <v>46433</v>
      </c>
      <c r="C2972" s="9" t="b">
        <f t="shared" si="184"/>
        <v>0</v>
      </c>
      <c r="D2972" s="9" t="b">
        <f t="shared" si="185"/>
        <v>0</v>
      </c>
      <c r="E2972" s="7">
        <f t="shared" si="186"/>
        <v>46433</v>
      </c>
      <c r="F2972" s="48"/>
    </row>
    <row r="2973" spans="2:6" x14ac:dyDescent="0.25">
      <c r="B2973" s="7">
        <f t="shared" si="187"/>
        <v>46434</v>
      </c>
      <c r="C2973" s="9" t="b">
        <f t="shared" si="184"/>
        <v>0</v>
      </c>
      <c r="D2973" s="9" t="b">
        <f t="shared" si="185"/>
        <v>0</v>
      </c>
      <c r="E2973" s="7">
        <f t="shared" si="186"/>
        <v>46434</v>
      </c>
      <c r="F2973" s="48"/>
    </row>
    <row r="2974" spans="2:6" x14ac:dyDescent="0.25">
      <c r="B2974" s="7">
        <f t="shared" si="187"/>
        <v>46435</v>
      </c>
      <c r="C2974" s="9" t="b">
        <f t="shared" si="184"/>
        <v>0</v>
      </c>
      <c r="D2974" s="9" t="b">
        <f t="shared" si="185"/>
        <v>0</v>
      </c>
      <c r="E2974" s="7">
        <f t="shared" si="186"/>
        <v>46435</v>
      </c>
      <c r="F2974" s="48"/>
    </row>
    <row r="2975" spans="2:6" x14ac:dyDescent="0.25">
      <c r="B2975" s="7">
        <f t="shared" si="187"/>
        <v>46436</v>
      </c>
      <c r="C2975" s="9" t="b">
        <f t="shared" si="184"/>
        <v>0</v>
      </c>
      <c r="D2975" s="9" t="b">
        <f t="shared" si="185"/>
        <v>0</v>
      </c>
      <c r="E2975" s="7">
        <f t="shared" si="186"/>
        <v>46436</v>
      </c>
      <c r="F2975" s="48"/>
    </row>
    <row r="2976" spans="2:6" x14ac:dyDescent="0.25">
      <c r="B2976" s="7">
        <f t="shared" si="187"/>
        <v>46437</v>
      </c>
      <c r="C2976" s="9" t="b">
        <f t="shared" si="184"/>
        <v>0</v>
      </c>
      <c r="D2976" s="9" t="b">
        <f t="shared" si="185"/>
        <v>0</v>
      </c>
      <c r="E2976" s="7">
        <f t="shared" si="186"/>
        <v>46437</v>
      </c>
      <c r="F2976" s="48"/>
    </row>
    <row r="2977" spans="2:6" x14ac:dyDescent="0.25">
      <c r="B2977" s="7">
        <f t="shared" si="187"/>
        <v>46438</v>
      </c>
      <c r="C2977" s="9" t="b">
        <f t="shared" si="184"/>
        <v>1</v>
      </c>
      <c r="D2977" s="9" t="b">
        <f t="shared" si="185"/>
        <v>0</v>
      </c>
      <c r="E2977" s="7" t="b">
        <f t="shared" si="186"/>
        <v>0</v>
      </c>
      <c r="F2977" s="48"/>
    </row>
    <row r="2978" spans="2:6" x14ac:dyDescent="0.25">
      <c r="B2978" s="7">
        <f t="shared" si="187"/>
        <v>46439</v>
      </c>
      <c r="C2978" s="9" t="b">
        <f t="shared" si="184"/>
        <v>1</v>
      </c>
      <c r="D2978" s="9" t="b">
        <f t="shared" si="185"/>
        <v>0</v>
      </c>
      <c r="E2978" s="7" t="b">
        <f t="shared" si="186"/>
        <v>0</v>
      </c>
      <c r="F2978" s="48"/>
    </row>
    <row r="2979" spans="2:6" x14ac:dyDescent="0.25">
      <c r="B2979" s="7">
        <f t="shared" si="187"/>
        <v>46440</v>
      </c>
      <c r="C2979" s="9" t="b">
        <f t="shared" si="184"/>
        <v>0</v>
      </c>
      <c r="D2979" s="9" t="b">
        <f t="shared" si="185"/>
        <v>0</v>
      </c>
      <c r="E2979" s="7">
        <f t="shared" si="186"/>
        <v>46440</v>
      </c>
      <c r="F2979" s="48"/>
    </row>
    <row r="2980" spans="2:6" x14ac:dyDescent="0.25">
      <c r="B2980" s="7">
        <f t="shared" si="187"/>
        <v>46441</v>
      </c>
      <c r="C2980" s="9" t="b">
        <f t="shared" si="184"/>
        <v>0</v>
      </c>
      <c r="D2980" s="9" t="b">
        <f t="shared" si="185"/>
        <v>0</v>
      </c>
      <c r="E2980" s="7">
        <f t="shared" si="186"/>
        <v>46441</v>
      </c>
      <c r="F2980" s="48"/>
    </row>
    <row r="2981" spans="2:6" x14ac:dyDescent="0.25">
      <c r="B2981" s="7">
        <f t="shared" si="187"/>
        <v>46442</v>
      </c>
      <c r="C2981" s="9" t="b">
        <f t="shared" si="184"/>
        <v>0</v>
      </c>
      <c r="D2981" s="9" t="b">
        <f t="shared" si="185"/>
        <v>0</v>
      </c>
      <c r="E2981" s="7">
        <f t="shared" si="186"/>
        <v>46442</v>
      </c>
      <c r="F2981" s="48"/>
    </row>
    <row r="2982" spans="2:6" x14ac:dyDescent="0.25">
      <c r="B2982" s="7">
        <f t="shared" si="187"/>
        <v>46443</v>
      </c>
      <c r="C2982" s="9" t="b">
        <f t="shared" si="184"/>
        <v>0</v>
      </c>
      <c r="D2982" s="9" t="b">
        <f t="shared" si="185"/>
        <v>0</v>
      </c>
      <c r="E2982" s="7">
        <f t="shared" si="186"/>
        <v>46443</v>
      </c>
      <c r="F2982" s="48"/>
    </row>
    <row r="2983" spans="2:6" x14ac:dyDescent="0.25">
      <c r="B2983" s="7">
        <f t="shared" si="187"/>
        <v>46444</v>
      </c>
      <c r="C2983" s="9" t="b">
        <f t="shared" si="184"/>
        <v>0</v>
      </c>
      <c r="D2983" s="9" t="b">
        <f t="shared" si="185"/>
        <v>0</v>
      </c>
      <c r="E2983" s="7">
        <f t="shared" si="186"/>
        <v>46444</v>
      </c>
      <c r="F2983" s="48"/>
    </row>
    <row r="2984" spans="2:6" x14ac:dyDescent="0.25">
      <c r="B2984" s="7">
        <f t="shared" si="187"/>
        <v>46445</v>
      </c>
      <c r="C2984" s="9" t="b">
        <f t="shared" si="184"/>
        <v>1</v>
      </c>
      <c r="D2984" s="9" t="b">
        <f t="shared" si="185"/>
        <v>0</v>
      </c>
      <c r="E2984" s="7" t="b">
        <f t="shared" si="186"/>
        <v>0</v>
      </c>
      <c r="F2984" s="48"/>
    </row>
    <row r="2985" spans="2:6" x14ac:dyDescent="0.25">
      <c r="B2985" s="7">
        <f t="shared" si="187"/>
        <v>46446</v>
      </c>
      <c r="C2985" s="9" t="b">
        <f t="shared" si="184"/>
        <v>1</v>
      </c>
      <c r="D2985" s="9" t="b">
        <f t="shared" si="185"/>
        <v>0</v>
      </c>
      <c r="E2985" s="7" t="b">
        <f t="shared" si="186"/>
        <v>0</v>
      </c>
      <c r="F2985" s="48"/>
    </row>
    <row r="2986" spans="2:6" x14ac:dyDescent="0.25">
      <c r="B2986" s="7">
        <f t="shared" si="187"/>
        <v>46447</v>
      </c>
      <c r="C2986" s="9" t="b">
        <f t="shared" si="184"/>
        <v>0</v>
      </c>
      <c r="D2986" s="9" t="b">
        <f t="shared" si="185"/>
        <v>0</v>
      </c>
      <c r="E2986" s="7">
        <f t="shared" si="186"/>
        <v>46447</v>
      </c>
      <c r="F2986" s="48"/>
    </row>
    <row r="2987" spans="2:6" x14ac:dyDescent="0.25">
      <c r="B2987" s="7">
        <f t="shared" si="187"/>
        <v>46448</v>
      </c>
      <c r="C2987" s="9" t="b">
        <f t="shared" si="184"/>
        <v>0</v>
      </c>
      <c r="D2987" s="9" t="b">
        <f t="shared" si="185"/>
        <v>0</v>
      </c>
      <c r="E2987" s="7">
        <f t="shared" si="186"/>
        <v>46448</v>
      </c>
      <c r="F2987" s="48"/>
    </row>
    <row r="2988" spans="2:6" x14ac:dyDescent="0.25">
      <c r="B2988" s="7">
        <f t="shared" si="187"/>
        <v>46449</v>
      </c>
      <c r="C2988" s="9" t="b">
        <f t="shared" si="184"/>
        <v>0</v>
      </c>
      <c r="D2988" s="9" t="b">
        <f t="shared" si="185"/>
        <v>0</v>
      </c>
      <c r="E2988" s="7">
        <f t="shared" si="186"/>
        <v>46449</v>
      </c>
      <c r="F2988" s="48"/>
    </row>
    <row r="2989" spans="2:6" x14ac:dyDescent="0.25">
      <c r="B2989" s="7">
        <f t="shared" si="187"/>
        <v>46450</v>
      </c>
      <c r="C2989" s="9" t="b">
        <f t="shared" si="184"/>
        <v>0</v>
      </c>
      <c r="D2989" s="9" t="b">
        <f t="shared" si="185"/>
        <v>0</v>
      </c>
      <c r="E2989" s="7">
        <f t="shared" si="186"/>
        <v>46450</v>
      </c>
      <c r="F2989" s="48"/>
    </row>
    <row r="2990" spans="2:6" x14ac:dyDescent="0.25">
      <c r="B2990" s="7">
        <f t="shared" si="187"/>
        <v>46451</v>
      </c>
      <c r="C2990" s="9" t="b">
        <f t="shared" si="184"/>
        <v>0</v>
      </c>
      <c r="D2990" s="9" t="b">
        <f t="shared" si="185"/>
        <v>0</v>
      </c>
      <c r="E2990" s="7">
        <f t="shared" si="186"/>
        <v>46451</v>
      </c>
      <c r="F2990" s="48"/>
    </row>
    <row r="2991" spans="2:6" x14ac:dyDescent="0.25">
      <c r="B2991" s="7">
        <f t="shared" si="187"/>
        <v>46452</v>
      </c>
      <c r="C2991" s="9" t="b">
        <f t="shared" si="184"/>
        <v>1</v>
      </c>
      <c r="D2991" s="9" t="b">
        <f t="shared" si="185"/>
        <v>0</v>
      </c>
      <c r="E2991" s="7" t="b">
        <f t="shared" si="186"/>
        <v>0</v>
      </c>
      <c r="F2991" s="48"/>
    </row>
    <row r="2992" spans="2:6" x14ac:dyDescent="0.25">
      <c r="B2992" s="7">
        <f t="shared" si="187"/>
        <v>46453</v>
      </c>
      <c r="C2992" s="9" t="b">
        <f t="shared" si="184"/>
        <v>1</v>
      </c>
      <c r="D2992" s="9" t="b">
        <f t="shared" si="185"/>
        <v>0</v>
      </c>
      <c r="E2992" s="7" t="b">
        <f t="shared" si="186"/>
        <v>0</v>
      </c>
      <c r="F2992" s="48"/>
    </row>
    <row r="2993" spans="2:6" x14ac:dyDescent="0.25">
      <c r="B2993" s="7">
        <f t="shared" si="187"/>
        <v>46454</v>
      </c>
      <c r="C2993" s="9" t="b">
        <f t="shared" si="184"/>
        <v>0</v>
      </c>
      <c r="D2993" s="9" t="b">
        <f t="shared" si="185"/>
        <v>0</v>
      </c>
      <c r="E2993" s="7">
        <f t="shared" si="186"/>
        <v>46454</v>
      </c>
      <c r="F2993" s="48"/>
    </row>
    <row r="2994" spans="2:6" x14ac:dyDescent="0.25">
      <c r="B2994" s="7">
        <f t="shared" si="187"/>
        <v>46455</v>
      </c>
      <c r="C2994" s="9" t="b">
        <f t="shared" si="184"/>
        <v>0</v>
      </c>
      <c r="D2994" s="9" t="b">
        <f t="shared" si="185"/>
        <v>0</v>
      </c>
      <c r="E2994" s="7">
        <f t="shared" si="186"/>
        <v>46455</v>
      </c>
      <c r="F2994" s="48"/>
    </row>
    <row r="2995" spans="2:6" x14ac:dyDescent="0.25">
      <c r="B2995" s="7">
        <f t="shared" si="187"/>
        <v>46456</v>
      </c>
      <c r="C2995" s="9" t="b">
        <f t="shared" si="184"/>
        <v>0</v>
      </c>
      <c r="D2995" s="9" t="b">
        <f t="shared" si="185"/>
        <v>0</v>
      </c>
      <c r="E2995" s="7">
        <f t="shared" si="186"/>
        <v>46456</v>
      </c>
      <c r="F2995" s="48"/>
    </row>
    <row r="2996" spans="2:6" x14ac:dyDescent="0.25">
      <c r="B2996" s="7">
        <f t="shared" si="187"/>
        <v>46457</v>
      </c>
      <c r="C2996" s="9" t="b">
        <f t="shared" si="184"/>
        <v>0</v>
      </c>
      <c r="D2996" s="9" t="b">
        <f t="shared" si="185"/>
        <v>0</v>
      </c>
      <c r="E2996" s="7">
        <f t="shared" si="186"/>
        <v>46457</v>
      </c>
      <c r="F2996" s="48"/>
    </row>
    <row r="2997" spans="2:6" x14ac:dyDescent="0.25">
      <c r="B2997" s="7">
        <f t="shared" si="187"/>
        <v>46458</v>
      </c>
      <c r="C2997" s="9" t="b">
        <f t="shared" si="184"/>
        <v>0</v>
      </c>
      <c r="D2997" s="9" t="b">
        <f t="shared" si="185"/>
        <v>0</v>
      </c>
      <c r="E2997" s="7">
        <f t="shared" si="186"/>
        <v>46458</v>
      </c>
      <c r="F2997" s="48"/>
    </row>
    <row r="2998" spans="2:6" x14ac:dyDescent="0.25">
      <c r="B2998" s="7">
        <f t="shared" si="187"/>
        <v>46459</v>
      </c>
      <c r="C2998" s="9" t="b">
        <f t="shared" si="184"/>
        <v>1</v>
      </c>
      <c r="D2998" s="9" t="b">
        <f t="shared" si="185"/>
        <v>0</v>
      </c>
      <c r="E2998" s="7" t="b">
        <f t="shared" si="186"/>
        <v>0</v>
      </c>
      <c r="F2998" s="48"/>
    </row>
    <row r="2999" spans="2:6" x14ac:dyDescent="0.25">
      <c r="B2999" s="7">
        <f t="shared" si="187"/>
        <v>46460</v>
      </c>
      <c r="C2999" s="9" t="b">
        <f t="shared" si="184"/>
        <v>1</v>
      </c>
      <c r="D2999" s="9" t="b">
        <f t="shared" si="185"/>
        <v>0</v>
      </c>
      <c r="E2999" s="7" t="b">
        <f t="shared" si="186"/>
        <v>0</v>
      </c>
      <c r="F2999" s="48"/>
    </row>
    <row r="3000" spans="2:6" x14ac:dyDescent="0.25">
      <c r="B3000" s="7">
        <f t="shared" si="187"/>
        <v>46461</v>
      </c>
      <c r="C3000" s="9" t="b">
        <f t="shared" si="184"/>
        <v>0</v>
      </c>
      <c r="D3000" s="9" t="b">
        <f t="shared" si="185"/>
        <v>0</v>
      </c>
      <c r="E3000" s="7">
        <f t="shared" si="186"/>
        <v>46461</v>
      </c>
      <c r="F3000" s="48"/>
    </row>
    <row r="3001" spans="2:6" x14ac:dyDescent="0.25">
      <c r="B3001" s="7">
        <f t="shared" si="187"/>
        <v>46462</v>
      </c>
      <c r="C3001" s="9" t="b">
        <f t="shared" si="184"/>
        <v>0</v>
      </c>
      <c r="D3001" s="9" t="b">
        <f t="shared" si="185"/>
        <v>0</v>
      </c>
      <c r="E3001" s="7">
        <f t="shared" si="186"/>
        <v>46462</v>
      </c>
      <c r="F3001" s="48"/>
    </row>
    <row r="3002" spans="2:6" x14ac:dyDescent="0.25">
      <c r="B3002" s="7">
        <f t="shared" si="187"/>
        <v>46463</v>
      </c>
      <c r="C3002" s="9" t="b">
        <f t="shared" si="184"/>
        <v>0</v>
      </c>
      <c r="D3002" s="9" t="b">
        <f t="shared" si="185"/>
        <v>0</v>
      </c>
      <c r="E3002" s="7">
        <f t="shared" si="186"/>
        <v>46463</v>
      </c>
      <c r="F3002" s="48"/>
    </row>
    <row r="3003" spans="2:6" x14ac:dyDescent="0.25">
      <c r="B3003" s="7">
        <f t="shared" si="187"/>
        <v>46464</v>
      </c>
      <c r="C3003" s="9" t="b">
        <f t="shared" si="184"/>
        <v>0</v>
      </c>
      <c r="D3003" s="9" t="b">
        <f t="shared" si="185"/>
        <v>0</v>
      </c>
      <c r="E3003" s="7">
        <f t="shared" si="186"/>
        <v>46464</v>
      </c>
      <c r="F3003" s="48"/>
    </row>
    <row r="3004" spans="2:6" x14ac:dyDescent="0.25">
      <c r="B3004" s="7">
        <f t="shared" si="187"/>
        <v>46465</v>
      </c>
      <c r="C3004" s="9" t="b">
        <f t="shared" si="184"/>
        <v>0</v>
      </c>
      <c r="D3004" s="9" t="b">
        <f t="shared" si="185"/>
        <v>0</v>
      </c>
      <c r="E3004" s="7">
        <f t="shared" si="186"/>
        <v>46465</v>
      </c>
      <c r="F3004" s="48"/>
    </row>
    <row r="3005" spans="2:6" x14ac:dyDescent="0.25">
      <c r="B3005" s="7">
        <f t="shared" si="187"/>
        <v>46466</v>
      </c>
      <c r="C3005" s="9" t="b">
        <f t="shared" si="184"/>
        <v>1</v>
      </c>
      <c r="D3005" s="9" t="b">
        <f t="shared" si="185"/>
        <v>0</v>
      </c>
      <c r="E3005" s="7" t="b">
        <f t="shared" si="186"/>
        <v>0</v>
      </c>
      <c r="F3005" s="48"/>
    </row>
    <row r="3006" spans="2:6" x14ac:dyDescent="0.25">
      <c r="B3006" s="7">
        <f t="shared" si="187"/>
        <v>46467</v>
      </c>
      <c r="C3006" s="9" t="b">
        <f t="shared" si="184"/>
        <v>1</v>
      </c>
      <c r="D3006" s="9" t="b">
        <f t="shared" si="185"/>
        <v>0</v>
      </c>
      <c r="E3006" s="7" t="b">
        <f t="shared" si="186"/>
        <v>0</v>
      </c>
      <c r="F3006" s="48"/>
    </row>
    <row r="3007" spans="2:6" x14ac:dyDescent="0.25">
      <c r="B3007" s="7">
        <f t="shared" si="187"/>
        <v>46468</v>
      </c>
      <c r="C3007" s="9" t="b">
        <f t="shared" si="184"/>
        <v>0</v>
      </c>
      <c r="D3007" s="9" t="b">
        <f t="shared" si="185"/>
        <v>0</v>
      </c>
      <c r="E3007" s="7">
        <f t="shared" si="186"/>
        <v>46468</v>
      </c>
      <c r="F3007" s="48"/>
    </row>
    <row r="3008" spans="2:6" x14ac:dyDescent="0.25">
      <c r="B3008" s="7">
        <f t="shared" si="187"/>
        <v>46469</v>
      </c>
      <c r="C3008" s="9" t="b">
        <f t="shared" si="184"/>
        <v>0</v>
      </c>
      <c r="D3008" s="9" t="b">
        <f t="shared" si="185"/>
        <v>0</v>
      </c>
      <c r="E3008" s="7">
        <f t="shared" si="186"/>
        <v>46469</v>
      </c>
      <c r="F3008" s="48"/>
    </row>
    <row r="3009" spans="2:6" x14ac:dyDescent="0.25">
      <c r="B3009" s="7">
        <f t="shared" si="187"/>
        <v>46470</v>
      </c>
      <c r="C3009" s="9" t="b">
        <f t="shared" si="184"/>
        <v>0</v>
      </c>
      <c r="D3009" s="9" t="b">
        <f t="shared" si="185"/>
        <v>0</v>
      </c>
      <c r="E3009" s="7">
        <f t="shared" si="186"/>
        <v>46470</v>
      </c>
      <c r="F3009" s="48"/>
    </row>
    <row r="3010" spans="2:6" x14ac:dyDescent="0.25">
      <c r="B3010" s="7">
        <f t="shared" si="187"/>
        <v>46471</v>
      </c>
      <c r="C3010" s="9" t="b">
        <f t="shared" si="184"/>
        <v>0</v>
      </c>
      <c r="D3010" s="9" t="b">
        <f t="shared" si="185"/>
        <v>0</v>
      </c>
      <c r="E3010" s="7">
        <f t="shared" si="186"/>
        <v>46471</v>
      </c>
      <c r="F3010" s="48"/>
    </row>
    <row r="3011" spans="2:6" x14ac:dyDescent="0.25">
      <c r="B3011" s="7">
        <f t="shared" si="187"/>
        <v>46472</v>
      </c>
      <c r="C3011" s="9" t="b">
        <f t="shared" si="184"/>
        <v>0</v>
      </c>
      <c r="D3011" s="9" t="b">
        <f t="shared" si="185"/>
        <v>1</v>
      </c>
      <c r="E3011" s="7" t="b">
        <f t="shared" si="186"/>
        <v>0</v>
      </c>
      <c r="F3011" s="48"/>
    </row>
    <row r="3012" spans="2:6" x14ac:dyDescent="0.25">
      <c r="B3012" s="7">
        <f t="shared" si="187"/>
        <v>46473</v>
      </c>
      <c r="C3012" s="9" t="b">
        <f t="shared" si="184"/>
        <v>1</v>
      </c>
      <c r="D3012" s="9" t="b">
        <f t="shared" si="185"/>
        <v>0</v>
      </c>
      <c r="E3012" s="7" t="b">
        <f t="shared" si="186"/>
        <v>0</v>
      </c>
      <c r="F3012" s="48"/>
    </row>
    <row r="3013" spans="2:6" x14ac:dyDescent="0.25">
      <c r="B3013" s="7">
        <f t="shared" si="187"/>
        <v>46474</v>
      </c>
      <c r="C3013" s="9" t="b">
        <f t="shared" ref="C3013:C3076" si="188">IF(WEEKDAY(B3013,2)&gt;5,TRUE,FALSE)</f>
        <v>1</v>
      </c>
      <c r="D3013" s="9" t="b">
        <f t="shared" ref="D3013:D3076" si="189">IF(TYPE(VLOOKUP(B3013,Holiday_Dates,1,0))&lt;&gt;1,FALSE,TRUE)</f>
        <v>0</v>
      </c>
      <c r="E3013" s="7" t="b">
        <f t="shared" ref="E3013:E3076" si="190">IF(OR(C3013,D3013),FALSE,B3013)</f>
        <v>0</v>
      </c>
      <c r="F3013" s="48"/>
    </row>
    <row r="3014" spans="2:6" x14ac:dyDescent="0.25">
      <c r="B3014" s="7">
        <f t="shared" ref="B3014:B3077" si="191">B3013+1</f>
        <v>46475</v>
      </c>
      <c r="C3014" s="9" t="b">
        <f t="shared" si="188"/>
        <v>0</v>
      </c>
      <c r="D3014" s="9" t="b">
        <f t="shared" si="189"/>
        <v>1</v>
      </c>
      <c r="E3014" s="7" t="b">
        <f t="shared" si="190"/>
        <v>0</v>
      </c>
      <c r="F3014" s="48"/>
    </row>
    <row r="3015" spans="2:6" x14ac:dyDescent="0.25">
      <c r="B3015" s="7">
        <f t="shared" si="191"/>
        <v>46476</v>
      </c>
      <c r="C3015" s="9" t="b">
        <f t="shared" si="188"/>
        <v>0</v>
      </c>
      <c r="D3015" s="9" t="b">
        <f t="shared" si="189"/>
        <v>0</v>
      </c>
      <c r="E3015" s="7">
        <f t="shared" si="190"/>
        <v>46476</v>
      </c>
      <c r="F3015" s="48"/>
    </row>
    <row r="3016" spans="2:6" x14ac:dyDescent="0.25">
      <c r="B3016" s="7">
        <f t="shared" si="191"/>
        <v>46477</v>
      </c>
      <c r="C3016" s="9" t="b">
        <f t="shared" si="188"/>
        <v>0</v>
      </c>
      <c r="D3016" s="9" t="b">
        <f t="shared" si="189"/>
        <v>0</v>
      </c>
      <c r="E3016" s="7">
        <f t="shared" si="190"/>
        <v>46477</v>
      </c>
      <c r="F3016" s="48"/>
    </row>
    <row r="3017" spans="2:6" x14ac:dyDescent="0.25">
      <c r="B3017" s="7">
        <f t="shared" si="191"/>
        <v>46478</v>
      </c>
      <c r="C3017" s="9" t="b">
        <f t="shared" si="188"/>
        <v>0</v>
      </c>
      <c r="D3017" s="9" t="b">
        <f t="shared" si="189"/>
        <v>0</v>
      </c>
      <c r="E3017" s="7">
        <f t="shared" si="190"/>
        <v>46478</v>
      </c>
      <c r="F3017" s="48"/>
    </row>
    <row r="3018" spans="2:6" x14ac:dyDescent="0.25">
      <c r="B3018" s="7">
        <f t="shared" si="191"/>
        <v>46479</v>
      </c>
      <c r="C3018" s="9" t="b">
        <f t="shared" si="188"/>
        <v>0</v>
      </c>
      <c r="D3018" s="9" t="b">
        <f t="shared" si="189"/>
        <v>0</v>
      </c>
      <c r="E3018" s="7">
        <f t="shared" si="190"/>
        <v>46479</v>
      </c>
      <c r="F3018" s="48"/>
    </row>
    <row r="3019" spans="2:6" x14ac:dyDescent="0.25">
      <c r="B3019" s="7">
        <f t="shared" si="191"/>
        <v>46480</v>
      </c>
      <c r="C3019" s="9" t="b">
        <f t="shared" si="188"/>
        <v>1</v>
      </c>
      <c r="D3019" s="9" t="b">
        <f t="shared" si="189"/>
        <v>0</v>
      </c>
      <c r="E3019" s="7" t="b">
        <f t="shared" si="190"/>
        <v>0</v>
      </c>
      <c r="F3019" s="48"/>
    </row>
    <row r="3020" spans="2:6" x14ac:dyDescent="0.25">
      <c r="B3020" s="7">
        <f t="shared" si="191"/>
        <v>46481</v>
      </c>
      <c r="C3020" s="9" t="b">
        <f t="shared" si="188"/>
        <v>1</v>
      </c>
      <c r="D3020" s="9" t="b">
        <f t="shared" si="189"/>
        <v>0</v>
      </c>
      <c r="E3020" s="7" t="b">
        <f t="shared" si="190"/>
        <v>0</v>
      </c>
      <c r="F3020" s="48"/>
    </row>
    <row r="3021" spans="2:6" x14ac:dyDescent="0.25">
      <c r="B3021" s="7">
        <f t="shared" si="191"/>
        <v>46482</v>
      </c>
      <c r="C3021" s="9" t="b">
        <f t="shared" si="188"/>
        <v>0</v>
      </c>
      <c r="D3021" s="9" t="b">
        <f t="shared" si="189"/>
        <v>0</v>
      </c>
      <c r="E3021" s="7">
        <f t="shared" si="190"/>
        <v>46482</v>
      </c>
      <c r="F3021" s="48"/>
    </row>
    <row r="3022" spans="2:6" x14ac:dyDescent="0.25">
      <c r="B3022" s="7">
        <f t="shared" si="191"/>
        <v>46483</v>
      </c>
      <c r="C3022" s="9" t="b">
        <f t="shared" si="188"/>
        <v>0</v>
      </c>
      <c r="D3022" s="9" t="b">
        <f t="shared" si="189"/>
        <v>0</v>
      </c>
      <c r="E3022" s="7">
        <f t="shared" si="190"/>
        <v>46483</v>
      </c>
      <c r="F3022" s="48"/>
    </row>
    <row r="3023" spans="2:6" x14ac:dyDescent="0.25">
      <c r="B3023" s="7">
        <f t="shared" si="191"/>
        <v>46484</v>
      </c>
      <c r="C3023" s="9" t="b">
        <f t="shared" si="188"/>
        <v>0</v>
      </c>
      <c r="D3023" s="9" t="b">
        <f t="shared" si="189"/>
        <v>0</v>
      </c>
      <c r="E3023" s="7">
        <f t="shared" si="190"/>
        <v>46484</v>
      </c>
      <c r="F3023" s="48"/>
    </row>
    <row r="3024" spans="2:6" x14ac:dyDescent="0.25">
      <c r="B3024" s="7">
        <f t="shared" si="191"/>
        <v>46485</v>
      </c>
      <c r="C3024" s="9" t="b">
        <f t="shared" si="188"/>
        <v>0</v>
      </c>
      <c r="D3024" s="9" t="b">
        <f t="shared" si="189"/>
        <v>0</v>
      </c>
      <c r="E3024" s="7">
        <f t="shared" si="190"/>
        <v>46485</v>
      </c>
      <c r="F3024" s="48"/>
    </row>
    <row r="3025" spans="2:6" x14ac:dyDescent="0.25">
      <c r="B3025" s="7">
        <f t="shared" si="191"/>
        <v>46486</v>
      </c>
      <c r="C3025" s="9" t="b">
        <f t="shared" si="188"/>
        <v>0</v>
      </c>
      <c r="D3025" s="9" t="b">
        <f t="shared" si="189"/>
        <v>0</v>
      </c>
      <c r="E3025" s="7">
        <f t="shared" si="190"/>
        <v>46486</v>
      </c>
      <c r="F3025" s="48"/>
    </row>
    <row r="3026" spans="2:6" x14ac:dyDescent="0.25">
      <c r="B3026" s="7">
        <f t="shared" si="191"/>
        <v>46487</v>
      </c>
      <c r="C3026" s="9" t="b">
        <f t="shared" si="188"/>
        <v>1</v>
      </c>
      <c r="D3026" s="9" t="b">
        <f t="shared" si="189"/>
        <v>0</v>
      </c>
      <c r="E3026" s="7" t="b">
        <f t="shared" si="190"/>
        <v>0</v>
      </c>
      <c r="F3026" s="48"/>
    </row>
    <row r="3027" spans="2:6" x14ac:dyDescent="0.25">
      <c r="B3027" s="7">
        <f t="shared" si="191"/>
        <v>46488</v>
      </c>
      <c r="C3027" s="9" t="b">
        <f t="shared" si="188"/>
        <v>1</v>
      </c>
      <c r="D3027" s="9" t="b">
        <f t="shared" si="189"/>
        <v>0</v>
      </c>
      <c r="E3027" s="7" t="b">
        <f t="shared" si="190"/>
        <v>0</v>
      </c>
      <c r="F3027" s="48"/>
    </row>
    <row r="3028" spans="2:6" x14ac:dyDescent="0.25">
      <c r="B3028" s="7">
        <f t="shared" si="191"/>
        <v>46489</v>
      </c>
      <c r="C3028" s="9" t="b">
        <f t="shared" si="188"/>
        <v>0</v>
      </c>
      <c r="D3028" s="9" t="b">
        <f t="shared" si="189"/>
        <v>0</v>
      </c>
      <c r="E3028" s="7">
        <f t="shared" si="190"/>
        <v>46489</v>
      </c>
      <c r="F3028" s="48"/>
    </row>
    <row r="3029" spans="2:6" x14ac:dyDescent="0.25">
      <c r="B3029" s="7">
        <f t="shared" si="191"/>
        <v>46490</v>
      </c>
      <c r="C3029" s="9" t="b">
        <f t="shared" si="188"/>
        <v>0</v>
      </c>
      <c r="D3029" s="9" t="b">
        <f t="shared" si="189"/>
        <v>0</v>
      </c>
      <c r="E3029" s="7">
        <f t="shared" si="190"/>
        <v>46490</v>
      </c>
      <c r="F3029" s="48"/>
    </row>
    <row r="3030" spans="2:6" x14ac:dyDescent="0.25">
      <c r="B3030" s="7">
        <f t="shared" si="191"/>
        <v>46491</v>
      </c>
      <c r="C3030" s="9" t="b">
        <f t="shared" si="188"/>
        <v>0</v>
      </c>
      <c r="D3030" s="9" t="b">
        <f t="shared" si="189"/>
        <v>0</v>
      </c>
      <c r="E3030" s="7">
        <f t="shared" si="190"/>
        <v>46491</v>
      </c>
      <c r="F3030" s="48"/>
    </row>
    <row r="3031" spans="2:6" x14ac:dyDescent="0.25">
      <c r="B3031" s="7">
        <f t="shared" si="191"/>
        <v>46492</v>
      </c>
      <c r="C3031" s="9" t="b">
        <f t="shared" si="188"/>
        <v>0</v>
      </c>
      <c r="D3031" s="9" t="b">
        <f t="shared" si="189"/>
        <v>0</v>
      </c>
      <c r="E3031" s="7">
        <f t="shared" si="190"/>
        <v>46492</v>
      </c>
      <c r="F3031" s="48"/>
    </row>
    <row r="3032" spans="2:6" x14ac:dyDescent="0.25">
      <c r="B3032" s="7">
        <f t="shared" si="191"/>
        <v>46493</v>
      </c>
      <c r="C3032" s="9" t="b">
        <f t="shared" si="188"/>
        <v>0</v>
      </c>
      <c r="D3032" s="9" t="b">
        <f t="shared" si="189"/>
        <v>0</v>
      </c>
      <c r="E3032" s="7">
        <f t="shared" si="190"/>
        <v>46493</v>
      </c>
      <c r="F3032" s="48"/>
    </row>
    <row r="3033" spans="2:6" x14ac:dyDescent="0.25">
      <c r="B3033" s="7">
        <f t="shared" si="191"/>
        <v>46494</v>
      </c>
      <c r="C3033" s="9" t="b">
        <f t="shared" si="188"/>
        <v>1</v>
      </c>
      <c r="D3033" s="9" t="b">
        <f t="shared" si="189"/>
        <v>0</v>
      </c>
      <c r="E3033" s="7" t="b">
        <f t="shared" si="190"/>
        <v>0</v>
      </c>
      <c r="F3033" s="48"/>
    </row>
    <row r="3034" spans="2:6" x14ac:dyDescent="0.25">
      <c r="B3034" s="7">
        <f t="shared" si="191"/>
        <v>46495</v>
      </c>
      <c r="C3034" s="9" t="b">
        <f t="shared" si="188"/>
        <v>1</v>
      </c>
      <c r="D3034" s="9" t="b">
        <f t="shared" si="189"/>
        <v>0</v>
      </c>
      <c r="E3034" s="7" t="b">
        <f t="shared" si="190"/>
        <v>0</v>
      </c>
      <c r="F3034" s="48"/>
    </row>
    <row r="3035" spans="2:6" x14ac:dyDescent="0.25">
      <c r="B3035" s="7">
        <f t="shared" si="191"/>
        <v>46496</v>
      </c>
      <c r="C3035" s="9" t="b">
        <f t="shared" si="188"/>
        <v>0</v>
      </c>
      <c r="D3035" s="9" t="b">
        <f t="shared" si="189"/>
        <v>0</v>
      </c>
      <c r="E3035" s="7">
        <f t="shared" si="190"/>
        <v>46496</v>
      </c>
      <c r="F3035" s="48"/>
    </row>
    <row r="3036" spans="2:6" x14ac:dyDescent="0.25">
      <c r="B3036" s="7">
        <f t="shared" si="191"/>
        <v>46497</v>
      </c>
      <c r="C3036" s="9" t="b">
        <f t="shared" si="188"/>
        <v>0</v>
      </c>
      <c r="D3036" s="9" t="b">
        <f t="shared" si="189"/>
        <v>0</v>
      </c>
      <c r="E3036" s="7">
        <f t="shared" si="190"/>
        <v>46497</v>
      </c>
      <c r="F3036" s="48"/>
    </row>
    <row r="3037" spans="2:6" x14ac:dyDescent="0.25">
      <c r="B3037" s="7">
        <f t="shared" si="191"/>
        <v>46498</v>
      </c>
      <c r="C3037" s="9" t="b">
        <f t="shared" si="188"/>
        <v>0</v>
      </c>
      <c r="D3037" s="9" t="b">
        <f t="shared" si="189"/>
        <v>0</v>
      </c>
      <c r="E3037" s="7">
        <f t="shared" si="190"/>
        <v>46498</v>
      </c>
      <c r="F3037" s="48"/>
    </row>
    <row r="3038" spans="2:6" x14ac:dyDescent="0.25">
      <c r="B3038" s="7">
        <f t="shared" si="191"/>
        <v>46499</v>
      </c>
      <c r="C3038" s="9" t="b">
        <f t="shared" si="188"/>
        <v>0</v>
      </c>
      <c r="D3038" s="9" t="b">
        <f t="shared" si="189"/>
        <v>0</v>
      </c>
      <c r="E3038" s="7">
        <f t="shared" si="190"/>
        <v>46499</v>
      </c>
      <c r="F3038" s="48"/>
    </row>
    <row r="3039" spans="2:6" x14ac:dyDescent="0.25">
      <c r="B3039" s="7">
        <f t="shared" si="191"/>
        <v>46500</v>
      </c>
      <c r="C3039" s="9" t="b">
        <f t="shared" si="188"/>
        <v>0</v>
      </c>
      <c r="D3039" s="9" t="b">
        <f t="shared" si="189"/>
        <v>0</v>
      </c>
      <c r="E3039" s="7">
        <f t="shared" si="190"/>
        <v>46500</v>
      </c>
      <c r="F3039" s="48"/>
    </row>
    <row r="3040" spans="2:6" x14ac:dyDescent="0.25">
      <c r="B3040" s="7">
        <f t="shared" si="191"/>
        <v>46501</v>
      </c>
      <c r="C3040" s="9" t="b">
        <f t="shared" si="188"/>
        <v>1</v>
      </c>
      <c r="D3040" s="9" t="b">
        <f t="shared" si="189"/>
        <v>0</v>
      </c>
      <c r="E3040" s="7" t="b">
        <f t="shared" si="190"/>
        <v>0</v>
      </c>
      <c r="F3040" s="48"/>
    </row>
    <row r="3041" spans="2:6" x14ac:dyDescent="0.25">
      <c r="B3041" s="7">
        <f t="shared" si="191"/>
        <v>46502</v>
      </c>
      <c r="C3041" s="9" t="b">
        <f t="shared" si="188"/>
        <v>1</v>
      </c>
      <c r="D3041" s="9" t="b">
        <f t="shared" si="189"/>
        <v>0</v>
      </c>
      <c r="E3041" s="7" t="b">
        <f t="shared" si="190"/>
        <v>0</v>
      </c>
      <c r="F3041" s="48"/>
    </row>
    <row r="3042" spans="2:6" x14ac:dyDescent="0.25">
      <c r="B3042" s="7">
        <f t="shared" si="191"/>
        <v>46503</v>
      </c>
      <c r="C3042" s="9" t="b">
        <f t="shared" si="188"/>
        <v>0</v>
      </c>
      <c r="D3042" s="9" t="b">
        <f t="shared" si="189"/>
        <v>0</v>
      </c>
      <c r="E3042" s="7">
        <f t="shared" si="190"/>
        <v>46503</v>
      </c>
      <c r="F3042" s="48"/>
    </row>
    <row r="3043" spans="2:6" x14ac:dyDescent="0.25">
      <c r="B3043" s="7">
        <f t="shared" si="191"/>
        <v>46504</v>
      </c>
      <c r="C3043" s="9" t="b">
        <f t="shared" si="188"/>
        <v>0</v>
      </c>
      <c r="D3043" s="9" t="b">
        <f t="shared" si="189"/>
        <v>0</v>
      </c>
      <c r="E3043" s="7">
        <f t="shared" si="190"/>
        <v>46504</v>
      </c>
      <c r="F3043" s="48"/>
    </row>
    <row r="3044" spans="2:6" x14ac:dyDescent="0.25">
      <c r="B3044" s="7">
        <f t="shared" si="191"/>
        <v>46505</v>
      </c>
      <c r="C3044" s="9" t="b">
        <f t="shared" si="188"/>
        <v>0</v>
      </c>
      <c r="D3044" s="9" t="b">
        <f t="shared" si="189"/>
        <v>0</v>
      </c>
      <c r="E3044" s="7">
        <f t="shared" si="190"/>
        <v>46505</v>
      </c>
      <c r="F3044" s="48"/>
    </row>
    <row r="3045" spans="2:6" x14ac:dyDescent="0.25">
      <c r="B3045" s="7">
        <f t="shared" si="191"/>
        <v>46506</v>
      </c>
      <c r="C3045" s="9" t="b">
        <f t="shared" si="188"/>
        <v>0</v>
      </c>
      <c r="D3045" s="9" t="b">
        <f t="shared" si="189"/>
        <v>0</v>
      </c>
      <c r="E3045" s="7">
        <f t="shared" si="190"/>
        <v>46506</v>
      </c>
      <c r="F3045" s="48"/>
    </row>
    <row r="3046" spans="2:6" x14ac:dyDescent="0.25">
      <c r="B3046" s="7">
        <f t="shared" si="191"/>
        <v>46507</v>
      </c>
      <c r="C3046" s="9" t="b">
        <f t="shared" si="188"/>
        <v>0</v>
      </c>
      <c r="D3046" s="9" t="b">
        <f t="shared" si="189"/>
        <v>0</v>
      </c>
      <c r="E3046" s="7">
        <f t="shared" si="190"/>
        <v>46507</v>
      </c>
      <c r="F3046" s="48"/>
    </row>
    <row r="3047" spans="2:6" x14ac:dyDescent="0.25">
      <c r="B3047" s="7">
        <f t="shared" si="191"/>
        <v>46508</v>
      </c>
      <c r="C3047" s="9" t="b">
        <f t="shared" si="188"/>
        <v>1</v>
      </c>
      <c r="D3047" s="9" t="b">
        <f t="shared" si="189"/>
        <v>1</v>
      </c>
      <c r="E3047" s="7" t="b">
        <f t="shared" si="190"/>
        <v>0</v>
      </c>
      <c r="F3047" s="48"/>
    </row>
    <row r="3048" spans="2:6" x14ac:dyDescent="0.25">
      <c r="B3048" s="7">
        <f t="shared" si="191"/>
        <v>46509</v>
      </c>
      <c r="C3048" s="9" t="b">
        <f t="shared" si="188"/>
        <v>1</v>
      </c>
      <c r="D3048" s="9" t="b">
        <f t="shared" si="189"/>
        <v>0</v>
      </c>
      <c r="E3048" s="7" t="b">
        <f t="shared" si="190"/>
        <v>0</v>
      </c>
      <c r="F3048" s="48"/>
    </row>
    <row r="3049" spans="2:6" x14ac:dyDescent="0.25">
      <c r="B3049" s="7">
        <f t="shared" si="191"/>
        <v>46510</v>
      </c>
      <c r="C3049" s="9" t="b">
        <f t="shared" si="188"/>
        <v>0</v>
      </c>
      <c r="D3049" s="9" t="b">
        <f t="shared" si="189"/>
        <v>0</v>
      </c>
      <c r="E3049" s="7">
        <f t="shared" si="190"/>
        <v>46510</v>
      </c>
      <c r="F3049" s="48"/>
    </row>
    <row r="3050" spans="2:6" x14ac:dyDescent="0.25">
      <c r="B3050" s="7">
        <f t="shared" si="191"/>
        <v>46511</v>
      </c>
      <c r="C3050" s="9" t="b">
        <f t="shared" si="188"/>
        <v>0</v>
      </c>
      <c r="D3050" s="9" t="b">
        <f t="shared" si="189"/>
        <v>0</v>
      </c>
      <c r="E3050" s="7">
        <f t="shared" si="190"/>
        <v>46511</v>
      </c>
      <c r="F3050" s="48"/>
    </row>
    <row r="3051" spans="2:6" x14ac:dyDescent="0.25">
      <c r="B3051" s="7">
        <f t="shared" si="191"/>
        <v>46512</v>
      </c>
      <c r="C3051" s="9" t="b">
        <f t="shared" si="188"/>
        <v>0</v>
      </c>
      <c r="D3051" s="9" t="b">
        <f t="shared" si="189"/>
        <v>0</v>
      </c>
      <c r="E3051" s="7">
        <f t="shared" si="190"/>
        <v>46512</v>
      </c>
      <c r="F3051" s="48"/>
    </row>
    <row r="3052" spans="2:6" x14ac:dyDescent="0.25">
      <c r="B3052" s="7">
        <f t="shared" si="191"/>
        <v>46513</v>
      </c>
      <c r="C3052" s="9" t="b">
        <f t="shared" si="188"/>
        <v>0</v>
      </c>
      <c r="D3052" s="9" t="b">
        <f t="shared" si="189"/>
        <v>0</v>
      </c>
      <c r="E3052" s="7">
        <f t="shared" si="190"/>
        <v>46513</v>
      </c>
      <c r="F3052" s="48"/>
    </row>
    <row r="3053" spans="2:6" x14ac:dyDescent="0.25">
      <c r="B3053" s="7">
        <f t="shared" si="191"/>
        <v>46514</v>
      </c>
      <c r="C3053" s="9" t="b">
        <f t="shared" si="188"/>
        <v>0</v>
      </c>
      <c r="D3053" s="9" t="b">
        <f t="shared" si="189"/>
        <v>0</v>
      </c>
      <c r="E3053" s="7">
        <f t="shared" si="190"/>
        <v>46514</v>
      </c>
      <c r="F3053" s="48"/>
    </row>
    <row r="3054" spans="2:6" x14ac:dyDescent="0.25">
      <c r="B3054" s="7">
        <f t="shared" si="191"/>
        <v>46515</v>
      </c>
      <c r="C3054" s="9" t="b">
        <f t="shared" si="188"/>
        <v>1</v>
      </c>
      <c r="D3054" s="9" t="b">
        <f t="shared" si="189"/>
        <v>0</v>
      </c>
      <c r="E3054" s="7" t="b">
        <f t="shared" si="190"/>
        <v>0</v>
      </c>
      <c r="F3054" s="48"/>
    </row>
    <row r="3055" spans="2:6" x14ac:dyDescent="0.25">
      <c r="B3055" s="7">
        <f t="shared" si="191"/>
        <v>46516</v>
      </c>
      <c r="C3055" s="9" t="b">
        <f t="shared" si="188"/>
        <v>1</v>
      </c>
      <c r="D3055" s="9" t="b">
        <f t="shared" si="189"/>
        <v>0</v>
      </c>
      <c r="E3055" s="7" t="b">
        <f t="shared" si="190"/>
        <v>0</v>
      </c>
      <c r="F3055" s="48"/>
    </row>
    <row r="3056" spans="2:6" x14ac:dyDescent="0.25">
      <c r="B3056" s="7">
        <f t="shared" si="191"/>
        <v>46517</v>
      </c>
      <c r="C3056" s="9" t="b">
        <f t="shared" si="188"/>
        <v>0</v>
      </c>
      <c r="D3056" s="9" t="b">
        <f t="shared" si="189"/>
        <v>0</v>
      </c>
      <c r="E3056" s="7">
        <f t="shared" si="190"/>
        <v>46517</v>
      </c>
      <c r="F3056" s="48"/>
    </row>
    <row r="3057" spans="2:6" x14ac:dyDescent="0.25">
      <c r="B3057" s="7">
        <f t="shared" si="191"/>
        <v>46518</v>
      </c>
      <c r="C3057" s="9" t="b">
        <f t="shared" si="188"/>
        <v>0</v>
      </c>
      <c r="D3057" s="9" t="b">
        <f t="shared" si="189"/>
        <v>0</v>
      </c>
      <c r="E3057" s="7">
        <f t="shared" si="190"/>
        <v>46518</v>
      </c>
      <c r="F3057" s="48"/>
    </row>
    <row r="3058" spans="2:6" x14ac:dyDescent="0.25">
      <c r="B3058" s="7">
        <f t="shared" si="191"/>
        <v>46519</v>
      </c>
      <c r="C3058" s="9" t="b">
        <f t="shared" si="188"/>
        <v>0</v>
      </c>
      <c r="D3058" s="9" t="b">
        <f t="shared" si="189"/>
        <v>0</v>
      </c>
      <c r="E3058" s="7">
        <f t="shared" si="190"/>
        <v>46519</v>
      </c>
      <c r="F3058" s="48"/>
    </row>
    <row r="3059" spans="2:6" x14ac:dyDescent="0.25">
      <c r="B3059" s="7">
        <f t="shared" si="191"/>
        <v>46520</v>
      </c>
      <c r="C3059" s="9" t="b">
        <f t="shared" si="188"/>
        <v>0</v>
      </c>
      <c r="D3059" s="9" t="b">
        <f t="shared" si="189"/>
        <v>0</v>
      </c>
      <c r="E3059" s="7">
        <f t="shared" si="190"/>
        <v>46520</v>
      </c>
      <c r="F3059" s="48"/>
    </row>
    <row r="3060" spans="2:6" x14ac:dyDescent="0.25">
      <c r="B3060" s="7">
        <f t="shared" si="191"/>
        <v>46521</v>
      </c>
      <c r="C3060" s="9" t="b">
        <f t="shared" si="188"/>
        <v>0</v>
      </c>
      <c r="D3060" s="9" t="b">
        <f t="shared" si="189"/>
        <v>0</v>
      </c>
      <c r="E3060" s="7">
        <f t="shared" si="190"/>
        <v>46521</v>
      </c>
      <c r="F3060" s="48"/>
    </row>
    <row r="3061" spans="2:6" x14ac:dyDescent="0.25">
      <c r="B3061" s="7">
        <f t="shared" si="191"/>
        <v>46522</v>
      </c>
      <c r="C3061" s="9" t="b">
        <f t="shared" si="188"/>
        <v>1</v>
      </c>
      <c r="D3061" s="9" t="b">
        <f t="shared" si="189"/>
        <v>0</v>
      </c>
      <c r="E3061" s="7" t="b">
        <f t="shared" si="190"/>
        <v>0</v>
      </c>
      <c r="F3061" s="48"/>
    </row>
    <row r="3062" spans="2:6" x14ac:dyDescent="0.25">
      <c r="B3062" s="7">
        <f t="shared" si="191"/>
        <v>46523</v>
      </c>
      <c r="C3062" s="9" t="b">
        <f t="shared" si="188"/>
        <v>1</v>
      </c>
      <c r="D3062" s="9" t="b">
        <f t="shared" si="189"/>
        <v>0</v>
      </c>
      <c r="E3062" s="7" t="b">
        <f t="shared" si="190"/>
        <v>0</v>
      </c>
      <c r="F3062" s="48"/>
    </row>
    <row r="3063" spans="2:6" x14ac:dyDescent="0.25">
      <c r="B3063" s="7">
        <f t="shared" si="191"/>
        <v>46524</v>
      </c>
      <c r="C3063" s="9" t="b">
        <f t="shared" si="188"/>
        <v>0</v>
      </c>
      <c r="D3063" s="9" t="b">
        <f t="shared" si="189"/>
        <v>0</v>
      </c>
      <c r="E3063" s="7">
        <f t="shared" si="190"/>
        <v>46524</v>
      </c>
      <c r="F3063" s="48"/>
    </row>
    <row r="3064" spans="2:6" x14ac:dyDescent="0.25">
      <c r="B3064" s="7">
        <f t="shared" si="191"/>
        <v>46525</v>
      </c>
      <c r="C3064" s="9" t="b">
        <f t="shared" si="188"/>
        <v>0</v>
      </c>
      <c r="D3064" s="9" t="b">
        <f t="shared" si="189"/>
        <v>0</v>
      </c>
      <c r="E3064" s="7">
        <f t="shared" si="190"/>
        <v>46525</v>
      </c>
      <c r="F3064" s="48"/>
    </row>
    <row r="3065" spans="2:6" x14ac:dyDescent="0.25">
      <c r="B3065" s="7">
        <f t="shared" si="191"/>
        <v>46526</v>
      </c>
      <c r="C3065" s="9" t="b">
        <f t="shared" si="188"/>
        <v>0</v>
      </c>
      <c r="D3065" s="9" t="b">
        <f t="shared" si="189"/>
        <v>0</v>
      </c>
      <c r="E3065" s="7">
        <f t="shared" si="190"/>
        <v>46526</v>
      </c>
      <c r="F3065" s="48"/>
    </row>
    <row r="3066" spans="2:6" x14ac:dyDescent="0.25">
      <c r="B3066" s="7">
        <f t="shared" si="191"/>
        <v>46527</v>
      </c>
      <c r="C3066" s="9" t="b">
        <f t="shared" si="188"/>
        <v>0</v>
      </c>
      <c r="D3066" s="9" t="b">
        <f t="shared" si="189"/>
        <v>0</v>
      </c>
      <c r="E3066" s="7">
        <f t="shared" si="190"/>
        <v>46527</v>
      </c>
      <c r="F3066" s="48"/>
    </row>
    <row r="3067" spans="2:6" x14ac:dyDescent="0.25">
      <c r="B3067" s="7">
        <f t="shared" si="191"/>
        <v>46528</v>
      </c>
      <c r="C3067" s="9" t="b">
        <f t="shared" si="188"/>
        <v>0</v>
      </c>
      <c r="D3067" s="9" t="b">
        <f t="shared" si="189"/>
        <v>0</v>
      </c>
      <c r="E3067" s="7">
        <f t="shared" si="190"/>
        <v>46528</v>
      </c>
      <c r="F3067" s="48"/>
    </row>
    <row r="3068" spans="2:6" x14ac:dyDescent="0.25">
      <c r="B3068" s="7">
        <f t="shared" si="191"/>
        <v>46529</v>
      </c>
      <c r="C3068" s="9" t="b">
        <f t="shared" si="188"/>
        <v>1</v>
      </c>
      <c r="D3068" s="9" t="b">
        <f t="shared" si="189"/>
        <v>0</v>
      </c>
      <c r="E3068" s="7" t="b">
        <f t="shared" si="190"/>
        <v>0</v>
      </c>
      <c r="F3068" s="48"/>
    </row>
    <row r="3069" spans="2:6" x14ac:dyDescent="0.25">
      <c r="B3069" s="7">
        <f t="shared" si="191"/>
        <v>46530</v>
      </c>
      <c r="C3069" s="9" t="b">
        <f t="shared" si="188"/>
        <v>1</v>
      </c>
      <c r="D3069" s="9" t="b">
        <f t="shared" si="189"/>
        <v>0</v>
      </c>
      <c r="E3069" s="7" t="b">
        <f t="shared" si="190"/>
        <v>0</v>
      </c>
      <c r="F3069" s="48"/>
    </row>
    <row r="3070" spans="2:6" x14ac:dyDescent="0.25">
      <c r="B3070" s="7">
        <f t="shared" si="191"/>
        <v>46531</v>
      </c>
      <c r="C3070" s="9" t="b">
        <f t="shared" si="188"/>
        <v>0</v>
      </c>
      <c r="D3070" s="9" t="b">
        <f t="shared" si="189"/>
        <v>0</v>
      </c>
      <c r="E3070" s="7">
        <f t="shared" si="190"/>
        <v>46531</v>
      </c>
      <c r="F3070" s="48"/>
    </row>
    <row r="3071" spans="2:6" x14ac:dyDescent="0.25">
      <c r="B3071" s="7">
        <f t="shared" si="191"/>
        <v>46532</v>
      </c>
      <c r="C3071" s="9" t="b">
        <f t="shared" si="188"/>
        <v>0</v>
      </c>
      <c r="D3071" s="9" t="b">
        <f t="shared" si="189"/>
        <v>0</v>
      </c>
      <c r="E3071" s="7">
        <f t="shared" si="190"/>
        <v>46532</v>
      </c>
      <c r="F3071" s="48"/>
    </row>
    <row r="3072" spans="2:6" x14ac:dyDescent="0.25">
      <c r="B3072" s="7">
        <f t="shared" si="191"/>
        <v>46533</v>
      </c>
      <c r="C3072" s="9" t="b">
        <f t="shared" si="188"/>
        <v>0</v>
      </c>
      <c r="D3072" s="9" t="b">
        <f t="shared" si="189"/>
        <v>0</v>
      </c>
      <c r="E3072" s="7">
        <f t="shared" si="190"/>
        <v>46533</v>
      </c>
      <c r="F3072" s="48"/>
    </row>
    <row r="3073" spans="2:6" x14ac:dyDescent="0.25">
      <c r="B3073" s="7">
        <f t="shared" si="191"/>
        <v>46534</v>
      </c>
      <c r="C3073" s="9" t="b">
        <f t="shared" si="188"/>
        <v>0</v>
      </c>
      <c r="D3073" s="9" t="b">
        <f t="shared" si="189"/>
        <v>0</v>
      </c>
      <c r="E3073" s="7">
        <f t="shared" si="190"/>
        <v>46534</v>
      </c>
      <c r="F3073" s="48"/>
    </row>
    <row r="3074" spans="2:6" x14ac:dyDescent="0.25">
      <c r="B3074" s="7">
        <f t="shared" si="191"/>
        <v>46535</v>
      </c>
      <c r="C3074" s="9" t="b">
        <f t="shared" si="188"/>
        <v>0</v>
      </c>
      <c r="D3074" s="9" t="b">
        <f t="shared" si="189"/>
        <v>0</v>
      </c>
      <c r="E3074" s="7">
        <f t="shared" si="190"/>
        <v>46535</v>
      </c>
      <c r="F3074" s="48"/>
    </row>
    <row r="3075" spans="2:6" x14ac:dyDescent="0.25">
      <c r="B3075" s="7">
        <f t="shared" si="191"/>
        <v>46536</v>
      </c>
      <c r="C3075" s="9" t="b">
        <f t="shared" si="188"/>
        <v>1</v>
      </c>
      <c r="D3075" s="9" t="b">
        <f t="shared" si="189"/>
        <v>0</v>
      </c>
      <c r="E3075" s="7" t="b">
        <f t="shared" si="190"/>
        <v>0</v>
      </c>
      <c r="F3075" s="48"/>
    </row>
    <row r="3076" spans="2:6" x14ac:dyDescent="0.25">
      <c r="B3076" s="7">
        <f t="shared" si="191"/>
        <v>46537</v>
      </c>
      <c r="C3076" s="9" t="b">
        <f t="shared" si="188"/>
        <v>1</v>
      </c>
      <c r="D3076" s="9" t="b">
        <f t="shared" si="189"/>
        <v>0</v>
      </c>
      <c r="E3076" s="7" t="b">
        <f t="shared" si="190"/>
        <v>0</v>
      </c>
      <c r="F3076" s="48"/>
    </row>
    <row r="3077" spans="2:6" x14ac:dyDescent="0.25">
      <c r="B3077" s="7">
        <f t="shared" si="191"/>
        <v>46538</v>
      </c>
      <c r="C3077" s="9" t="b">
        <f t="shared" ref="C3077:C3140" si="192">IF(WEEKDAY(B3077,2)&gt;5,TRUE,FALSE)</f>
        <v>0</v>
      </c>
      <c r="D3077" s="9" t="b">
        <f t="shared" ref="D3077:D3140" si="193">IF(TYPE(VLOOKUP(B3077,Holiday_Dates,1,0))&lt;&gt;1,FALSE,TRUE)</f>
        <v>0</v>
      </c>
      <c r="E3077" s="7">
        <f t="shared" ref="E3077:E3140" si="194">IF(OR(C3077,D3077),FALSE,B3077)</f>
        <v>46538</v>
      </c>
      <c r="F3077" s="48"/>
    </row>
    <row r="3078" spans="2:6" x14ac:dyDescent="0.25">
      <c r="B3078" s="7">
        <f t="shared" ref="B3078:B3141" si="195">B3077+1</f>
        <v>46539</v>
      </c>
      <c r="C3078" s="9" t="b">
        <f t="shared" si="192"/>
        <v>0</v>
      </c>
      <c r="D3078" s="9" t="b">
        <f t="shared" si="193"/>
        <v>0</v>
      </c>
      <c r="E3078" s="7">
        <f t="shared" si="194"/>
        <v>46539</v>
      </c>
      <c r="F3078" s="48"/>
    </row>
    <row r="3079" spans="2:6" x14ac:dyDescent="0.25">
      <c r="B3079" s="7">
        <f t="shared" si="195"/>
        <v>46540</v>
      </c>
      <c r="C3079" s="9" t="b">
        <f t="shared" si="192"/>
        <v>0</v>
      </c>
      <c r="D3079" s="9" t="b">
        <f t="shared" si="193"/>
        <v>0</v>
      </c>
      <c r="E3079" s="7">
        <f t="shared" si="194"/>
        <v>46540</v>
      </c>
      <c r="F3079" s="48"/>
    </row>
    <row r="3080" spans="2:6" x14ac:dyDescent="0.25">
      <c r="B3080" s="7">
        <f t="shared" si="195"/>
        <v>46541</v>
      </c>
      <c r="C3080" s="9" t="b">
        <f t="shared" si="192"/>
        <v>0</v>
      </c>
      <c r="D3080" s="9" t="b">
        <f t="shared" si="193"/>
        <v>0</v>
      </c>
      <c r="E3080" s="7">
        <f t="shared" si="194"/>
        <v>46541</v>
      </c>
      <c r="F3080" s="48"/>
    </row>
    <row r="3081" spans="2:6" x14ac:dyDescent="0.25">
      <c r="B3081" s="7">
        <f t="shared" si="195"/>
        <v>46542</v>
      </c>
      <c r="C3081" s="9" t="b">
        <f t="shared" si="192"/>
        <v>0</v>
      </c>
      <c r="D3081" s="9" t="b">
        <f t="shared" si="193"/>
        <v>0</v>
      </c>
      <c r="E3081" s="7">
        <f t="shared" si="194"/>
        <v>46542</v>
      </c>
      <c r="F3081" s="48"/>
    </row>
    <row r="3082" spans="2:6" x14ac:dyDescent="0.25">
      <c r="B3082" s="7">
        <f t="shared" si="195"/>
        <v>46543</v>
      </c>
      <c r="C3082" s="9" t="b">
        <f t="shared" si="192"/>
        <v>1</v>
      </c>
      <c r="D3082" s="9" t="b">
        <f t="shared" si="193"/>
        <v>0</v>
      </c>
      <c r="E3082" s="7" t="b">
        <f t="shared" si="194"/>
        <v>0</v>
      </c>
      <c r="F3082" s="48"/>
    </row>
    <row r="3083" spans="2:6" x14ac:dyDescent="0.25">
      <c r="B3083" s="7">
        <f t="shared" si="195"/>
        <v>46544</v>
      </c>
      <c r="C3083" s="9" t="b">
        <f t="shared" si="192"/>
        <v>1</v>
      </c>
      <c r="D3083" s="9" t="b">
        <f t="shared" si="193"/>
        <v>0</v>
      </c>
      <c r="E3083" s="7" t="b">
        <f t="shared" si="194"/>
        <v>0</v>
      </c>
      <c r="F3083" s="48"/>
    </row>
    <row r="3084" spans="2:6" x14ac:dyDescent="0.25">
      <c r="B3084" s="7">
        <f t="shared" si="195"/>
        <v>46545</v>
      </c>
      <c r="C3084" s="9" t="b">
        <f t="shared" si="192"/>
        <v>0</v>
      </c>
      <c r="D3084" s="9" t="b">
        <f t="shared" si="193"/>
        <v>0</v>
      </c>
      <c r="E3084" s="7">
        <f t="shared" si="194"/>
        <v>46545</v>
      </c>
      <c r="F3084" s="48"/>
    </row>
    <row r="3085" spans="2:6" x14ac:dyDescent="0.25">
      <c r="B3085" s="7">
        <f t="shared" si="195"/>
        <v>46546</v>
      </c>
      <c r="C3085" s="9" t="b">
        <f t="shared" si="192"/>
        <v>0</v>
      </c>
      <c r="D3085" s="9" t="b">
        <f t="shared" si="193"/>
        <v>0</v>
      </c>
      <c r="E3085" s="7">
        <f t="shared" si="194"/>
        <v>46546</v>
      </c>
      <c r="F3085" s="48"/>
    </row>
    <row r="3086" spans="2:6" x14ac:dyDescent="0.25">
      <c r="B3086" s="7">
        <f t="shared" si="195"/>
        <v>46547</v>
      </c>
      <c r="C3086" s="9" t="b">
        <f t="shared" si="192"/>
        <v>0</v>
      </c>
      <c r="D3086" s="9" t="b">
        <f t="shared" si="193"/>
        <v>0</v>
      </c>
      <c r="E3086" s="7">
        <f t="shared" si="194"/>
        <v>46547</v>
      </c>
      <c r="F3086" s="48"/>
    </row>
    <row r="3087" spans="2:6" x14ac:dyDescent="0.25">
      <c r="B3087" s="7">
        <f t="shared" si="195"/>
        <v>46548</v>
      </c>
      <c r="C3087" s="9" t="b">
        <f t="shared" si="192"/>
        <v>0</v>
      </c>
      <c r="D3087" s="9" t="b">
        <f t="shared" si="193"/>
        <v>0</v>
      </c>
      <c r="E3087" s="7">
        <f t="shared" si="194"/>
        <v>46548</v>
      </c>
      <c r="F3087" s="48"/>
    </row>
    <row r="3088" spans="2:6" x14ac:dyDescent="0.25">
      <c r="B3088" s="7">
        <f t="shared" si="195"/>
        <v>46549</v>
      </c>
      <c r="C3088" s="9" t="b">
        <f t="shared" si="192"/>
        <v>0</v>
      </c>
      <c r="D3088" s="9" t="b">
        <f t="shared" si="193"/>
        <v>0</v>
      </c>
      <c r="E3088" s="7">
        <f t="shared" si="194"/>
        <v>46549</v>
      </c>
      <c r="F3088" s="48"/>
    </row>
    <row r="3089" spans="2:6" x14ac:dyDescent="0.25">
      <c r="B3089" s="7">
        <f t="shared" si="195"/>
        <v>46550</v>
      </c>
      <c r="C3089" s="9" t="b">
        <f t="shared" si="192"/>
        <v>1</v>
      </c>
      <c r="D3089" s="9" t="b">
        <f t="shared" si="193"/>
        <v>0</v>
      </c>
      <c r="E3089" s="7" t="b">
        <f t="shared" si="194"/>
        <v>0</v>
      </c>
      <c r="F3089" s="48"/>
    </row>
    <row r="3090" spans="2:6" x14ac:dyDescent="0.25">
      <c r="B3090" s="7">
        <f t="shared" si="195"/>
        <v>46551</v>
      </c>
      <c r="C3090" s="9" t="b">
        <f t="shared" si="192"/>
        <v>1</v>
      </c>
      <c r="D3090" s="9" t="b">
        <f t="shared" si="193"/>
        <v>0</v>
      </c>
      <c r="E3090" s="7" t="b">
        <f t="shared" si="194"/>
        <v>0</v>
      </c>
      <c r="F3090" s="48"/>
    </row>
    <row r="3091" spans="2:6" x14ac:dyDescent="0.25">
      <c r="B3091" s="7">
        <f t="shared" si="195"/>
        <v>46552</v>
      </c>
      <c r="C3091" s="9" t="b">
        <f t="shared" si="192"/>
        <v>0</v>
      </c>
      <c r="D3091" s="9" t="b">
        <f t="shared" si="193"/>
        <v>0</v>
      </c>
      <c r="E3091" s="7">
        <f t="shared" si="194"/>
        <v>46552</v>
      </c>
      <c r="F3091" s="48"/>
    </row>
    <row r="3092" spans="2:6" x14ac:dyDescent="0.25">
      <c r="B3092" s="7">
        <f t="shared" si="195"/>
        <v>46553</v>
      </c>
      <c r="C3092" s="9" t="b">
        <f t="shared" si="192"/>
        <v>0</v>
      </c>
      <c r="D3092" s="9" t="b">
        <f t="shared" si="193"/>
        <v>0</v>
      </c>
      <c r="E3092" s="7">
        <f t="shared" si="194"/>
        <v>46553</v>
      </c>
      <c r="F3092" s="48"/>
    </row>
    <row r="3093" spans="2:6" x14ac:dyDescent="0.25">
      <c r="B3093" s="7">
        <f t="shared" si="195"/>
        <v>46554</v>
      </c>
      <c r="C3093" s="9" t="b">
        <f t="shared" si="192"/>
        <v>0</v>
      </c>
      <c r="D3093" s="9" t="b">
        <f t="shared" si="193"/>
        <v>0</v>
      </c>
      <c r="E3093" s="7">
        <f t="shared" si="194"/>
        <v>46554</v>
      </c>
      <c r="F3093" s="48"/>
    </row>
    <row r="3094" spans="2:6" x14ac:dyDescent="0.25">
      <c r="B3094" s="7">
        <f t="shared" si="195"/>
        <v>46555</v>
      </c>
      <c r="C3094" s="9" t="b">
        <f t="shared" si="192"/>
        <v>0</v>
      </c>
      <c r="D3094" s="9" t="b">
        <f t="shared" si="193"/>
        <v>0</v>
      </c>
      <c r="E3094" s="7">
        <f t="shared" si="194"/>
        <v>46555</v>
      </c>
      <c r="F3094" s="48"/>
    </row>
    <row r="3095" spans="2:6" x14ac:dyDescent="0.25">
      <c r="B3095" s="7">
        <f t="shared" si="195"/>
        <v>46556</v>
      </c>
      <c r="C3095" s="9" t="b">
        <f t="shared" si="192"/>
        <v>0</v>
      </c>
      <c r="D3095" s="9" t="b">
        <f t="shared" si="193"/>
        <v>0</v>
      </c>
      <c r="E3095" s="7">
        <f t="shared" si="194"/>
        <v>46556</v>
      </c>
      <c r="F3095" s="48"/>
    </row>
    <row r="3096" spans="2:6" x14ac:dyDescent="0.25">
      <c r="B3096" s="7">
        <f t="shared" si="195"/>
        <v>46557</v>
      </c>
      <c r="C3096" s="9" t="b">
        <f t="shared" si="192"/>
        <v>1</v>
      </c>
      <c r="D3096" s="9" t="b">
        <f t="shared" si="193"/>
        <v>0</v>
      </c>
      <c r="E3096" s="7" t="b">
        <f t="shared" si="194"/>
        <v>0</v>
      </c>
      <c r="F3096" s="48"/>
    </row>
    <row r="3097" spans="2:6" x14ac:dyDescent="0.25">
      <c r="B3097" s="7">
        <f t="shared" si="195"/>
        <v>46558</v>
      </c>
      <c r="C3097" s="9" t="b">
        <f t="shared" si="192"/>
        <v>1</v>
      </c>
      <c r="D3097" s="9" t="b">
        <f t="shared" si="193"/>
        <v>0</v>
      </c>
      <c r="E3097" s="7" t="b">
        <f t="shared" si="194"/>
        <v>0</v>
      </c>
      <c r="F3097" s="48"/>
    </row>
    <row r="3098" spans="2:6" x14ac:dyDescent="0.25">
      <c r="B3098" s="7">
        <f t="shared" si="195"/>
        <v>46559</v>
      </c>
      <c r="C3098" s="9" t="b">
        <f t="shared" si="192"/>
        <v>0</v>
      </c>
      <c r="D3098" s="9" t="b">
        <f t="shared" si="193"/>
        <v>0</v>
      </c>
      <c r="E3098" s="7">
        <f t="shared" si="194"/>
        <v>46559</v>
      </c>
      <c r="F3098" s="48"/>
    </row>
    <row r="3099" spans="2:6" x14ac:dyDescent="0.25">
      <c r="B3099" s="7">
        <f t="shared" si="195"/>
        <v>46560</v>
      </c>
      <c r="C3099" s="9" t="b">
        <f t="shared" si="192"/>
        <v>0</v>
      </c>
      <c r="D3099" s="9" t="b">
        <f t="shared" si="193"/>
        <v>0</v>
      </c>
      <c r="E3099" s="7">
        <f t="shared" si="194"/>
        <v>46560</v>
      </c>
      <c r="F3099" s="48"/>
    </row>
    <row r="3100" spans="2:6" x14ac:dyDescent="0.25">
      <c r="B3100" s="7">
        <f t="shared" si="195"/>
        <v>46561</v>
      </c>
      <c r="C3100" s="9" t="b">
        <f t="shared" si="192"/>
        <v>0</v>
      </c>
      <c r="D3100" s="9" t="b">
        <f t="shared" si="193"/>
        <v>0</v>
      </c>
      <c r="E3100" s="7">
        <f t="shared" si="194"/>
        <v>46561</v>
      </c>
      <c r="F3100" s="48"/>
    </row>
    <row r="3101" spans="2:6" x14ac:dyDescent="0.25">
      <c r="B3101" s="7">
        <f t="shared" si="195"/>
        <v>46562</v>
      </c>
      <c r="C3101" s="9" t="b">
        <f t="shared" si="192"/>
        <v>0</v>
      </c>
      <c r="D3101" s="9" t="b">
        <f t="shared" si="193"/>
        <v>0</v>
      </c>
      <c r="E3101" s="7">
        <f t="shared" si="194"/>
        <v>46562</v>
      </c>
      <c r="F3101" s="48"/>
    </row>
    <row r="3102" spans="2:6" x14ac:dyDescent="0.25">
      <c r="B3102" s="7">
        <f t="shared" si="195"/>
        <v>46563</v>
      </c>
      <c r="C3102" s="9" t="b">
        <f t="shared" si="192"/>
        <v>0</v>
      </c>
      <c r="D3102" s="9" t="b">
        <f t="shared" si="193"/>
        <v>0</v>
      </c>
      <c r="E3102" s="7">
        <f t="shared" si="194"/>
        <v>46563</v>
      </c>
      <c r="F3102" s="48"/>
    </row>
    <row r="3103" spans="2:6" x14ac:dyDescent="0.25">
      <c r="B3103" s="7">
        <f t="shared" si="195"/>
        <v>46564</v>
      </c>
      <c r="C3103" s="9" t="b">
        <f t="shared" si="192"/>
        <v>1</v>
      </c>
      <c r="D3103" s="9" t="b">
        <f t="shared" si="193"/>
        <v>0</v>
      </c>
      <c r="E3103" s="7" t="b">
        <f t="shared" si="194"/>
        <v>0</v>
      </c>
      <c r="F3103" s="48"/>
    </row>
    <row r="3104" spans="2:6" x14ac:dyDescent="0.25">
      <c r="B3104" s="7">
        <f t="shared" si="195"/>
        <v>46565</v>
      </c>
      <c r="C3104" s="9" t="b">
        <f t="shared" si="192"/>
        <v>1</v>
      </c>
      <c r="D3104" s="9" t="b">
        <f t="shared" si="193"/>
        <v>0</v>
      </c>
      <c r="E3104" s="7" t="b">
        <f t="shared" si="194"/>
        <v>0</v>
      </c>
      <c r="F3104" s="48"/>
    </row>
    <row r="3105" spans="2:6" x14ac:dyDescent="0.25">
      <c r="B3105" s="7">
        <f t="shared" si="195"/>
        <v>46566</v>
      </c>
      <c r="C3105" s="9" t="b">
        <f t="shared" si="192"/>
        <v>0</v>
      </c>
      <c r="D3105" s="9" t="b">
        <f t="shared" si="193"/>
        <v>0</v>
      </c>
      <c r="E3105" s="7">
        <f t="shared" si="194"/>
        <v>46566</v>
      </c>
      <c r="F3105" s="48"/>
    </row>
    <row r="3106" spans="2:6" x14ac:dyDescent="0.25">
      <c r="B3106" s="7">
        <f t="shared" si="195"/>
        <v>46567</v>
      </c>
      <c r="C3106" s="9" t="b">
        <f t="shared" si="192"/>
        <v>0</v>
      </c>
      <c r="D3106" s="9" t="b">
        <f t="shared" si="193"/>
        <v>0</v>
      </c>
      <c r="E3106" s="7">
        <f t="shared" si="194"/>
        <v>46567</v>
      </c>
      <c r="F3106" s="48"/>
    </row>
    <row r="3107" spans="2:6" x14ac:dyDescent="0.25">
      <c r="B3107" s="7">
        <f t="shared" si="195"/>
        <v>46568</v>
      </c>
      <c r="C3107" s="9" t="b">
        <f t="shared" si="192"/>
        <v>0</v>
      </c>
      <c r="D3107" s="9" t="b">
        <f t="shared" si="193"/>
        <v>0</v>
      </c>
      <c r="E3107" s="7">
        <f t="shared" si="194"/>
        <v>46568</v>
      </c>
      <c r="F3107" s="48"/>
    </row>
    <row r="3108" spans="2:6" x14ac:dyDescent="0.25">
      <c r="B3108" s="7">
        <f t="shared" si="195"/>
        <v>46569</v>
      </c>
      <c r="C3108" s="9" t="b">
        <f t="shared" si="192"/>
        <v>0</v>
      </c>
      <c r="D3108" s="9" t="b">
        <f t="shared" si="193"/>
        <v>0</v>
      </c>
      <c r="E3108" s="7">
        <f t="shared" si="194"/>
        <v>46569</v>
      </c>
      <c r="F3108" s="48"/>
    </row>
    <row r="3109" spans="2:6" x14ac:dyDescent="0.25">
      <c r="B3109" s="7">
        <f t="shared" si="195"/>
        <v>46570</v>
      </c>
      <c r="C3109" s="9" t="b">
        <f t="shared" si="192"/>
        <v>0</v>
      </c>
      <c r="D3109" s="9" t="b">
        <f t="shared" si="193"/>
        <v>0</v>
      </c>
      <c r="E3109" s="7">
        <f t="shared" si="194"/>
        <v>46570</v>
      </c>
      <c r="F3109" s="48"/>
    </row>
    <row r="3110" spans="2:6" x14ac:dyDescent="0.25">
      <c r="B3110" s="7">
        <f t="shared" si="195"/>
        <v>46571</v>
      </c>
      <c r="C3110" s="9" t="b">
        <f t="shared" si="192"/>
        <v>1</v>
      </c>
      <c r="D3110" s="9" t="b">
        <f t="shared" si="193"/>
        <v>0</v>
      </c>
      <c r="E3110" s="7" t="b">
        <f t="shared" si="194"/>
        <v>0</v>
      </c>
      <c r="F3110" s="48"/>
    </row>
    <row r="3111" spans="2:6" x14ac:dyDescent="0.25">
      <c r="B3111" s="7">
        <f t="shared" si="195"/>
        <v>46572</v>
      </c>
      <c r="C3111" s="9" t="b">
        <f t="shared" si="192"/>
        <v>1</v>
      </c>
      <c r="D3111" s="9" t="b">
        <f t="shared" si="193"/>
        <v>0</v>
      </c>
      <c r="E3111" s="7" t="b">
        <f t="shared" si="194"/>
        <v>0</v>
      </c>
      <c r="F3111" s="48"/>
    </row>
    <row r="3112" spans="2:6" x14ac:dyDescent="0.25">
      <c r="B3112" s="7">
        <f t="shared" si="195"/>
        <v>46573</v>
      </c>
      <c r="C3112" s="9" t="b">
        <f t="shared" si="192"/>
        <v>0</v>
      </c>
      <c r="D3112" s="9" t="b">
        <f t="shared" si="193"/>
        <v>0</v>
      </c>
      <c r="E3112" s="7">
        <f t="shared" si="194"/>
        <v>46573</v>
      </c>
      <c r="F3112" s="48"/>
    </row>
    <row r="3113" spans="2:6" x14ac:dyDescent="0.25">
      <c r="B3113" s="7">
        <f t="shared" si="195"/>
        <v>46574</v>
      </c>
      <c r="C3113" s="9" t="b">
        <f t="shared" si="192"/>
        <v>0</v>
      </c>
      <c r="D3113" s="9" t="b">
        <f t="shared" si="193"/>
        <v>0</v>
      </c>
      <c r="E3113" s="7">
        <f t="shared" si="194"/>
        <v>46574</v>
      </c>
      <c r="F3113" s="48"/>
    </row>
    <row r="3114" spans="2:6" x14ac:dyDescent="0.25">
      <c r="B3114" s="7">
        <f t="shared" si="195"/>
        <v>46575</v>
      </c>
      <c r="C3114" s="9" t="b">
        <f t="shared" si="192"/>
        <v>0</v>
      </c>
      <c r="D3114" s="9" t="b">
        <f t="shared" si="193"/>
        <v>0</v>
      </c>
      <c r="E3114" s="7">
        <f t="shared" si="194"/>
        <v>46575</v>
      </c>
      <c r="F3114" s="48"/>
    </row>
    <row r="3115" spans="2:6" x14ac:dyDescent="0.25">
      <c r="B3115" s="7">
        <f t="shared" si="195"/>
        <v>46576</v>
      </c>
      <c r="C3115" s="9" t="b">
        <f t="shared" si="192"/>
        <v>0</v>
      </c>
      <c r="D3115" s="9" t="b">
        <f t="shared" si="193"/>
        <v>0</v>
      </c>
      <c r="E3115" s="7">
        <f t="shared" si="194"/>
        <v>46576</v>
      </c>
      <c r="F3115" s="48"/>
    </row>
    <row r="3116" spans="2:6" x14ac:dyDescent="0.25">
      <c r="B3116" s="7">
        <f t="shared" si="195"/>
        <v>46577</v>
      </c>
      <c r="C3116" s="9" t="b">
        <f t="shared" si="192"/>
        <v>0</v>
      </c>
      <c r="D3116" s="9" t="b">
        <f t="shared" si="193"/>
        <v>0</v>
      </c>
      <c r="E3116" s="7">
        <f t="shared" si="194"/>
        <v>46577</v>
      </c>
      <c r="F3116" s="48"/>
    </row>
    <row r="3117" spans="2:6" x14ac:dyDescent="0.25">
      <c r="B3117" s="7">
        <f t="shared" si="195"/>
        <v>46578</v>
      </c>
      <c r="C3117" s="9" t="b">
        <f t="shared" si="192"/>
        <v>1</v>
      </c>
      <c r="D3117" s="9" t="b">
        <f t="shared" si="193"/>
        <v>0</v>
      </c>
      <c r="E3117" s="7" t="b">
        <f t="shared" si="194"/>
        <v>0</v>
      </c>
      <c r="F3117" s="48"/>
    </row>
    <row r="3118" spans="2:6" x14ac:dyDescent="0.25">
      <c r="B3118" s="7">
        <f t="shared" si="195"/>
        <v>46579</v>
      </c>
      <c r="C3118" s="9" t="b">
        <f t="shared" si="192"/>
        <v>1</v>
      </c>
      <c r="D3118" s="9" t="b">
        <f t="shared" si="193"/>
        <v>0</v>
      </c>
      <c r="E3118" s="7" t="b">
        <f t="shared" si="194"/>
        <v>0</v>
      </c>
      <c r="F3118" s="48"/>
    </row>
    <row r="3119" spans="2:6" x14ac:dyDescent="0.25">
      <c r="B3119" s="7">
        <f t="shared" si="195"/>
        <v>46580</v>
      </c>
      <c r="C3119" s="9" t="b">
        <f t="shared" si="192"/>
        <v>0</v>
      </c>
      <c r="D3119" s="9" t="b">
        <f t="shared" si="193"/>
        <v>0</v>
      </c>
      <c r="E3119" s="7">
        <f t="shared" si="194"/>
        <v>46580</v>
      </c>
      <c r="F3119" s="48"/>
    </row>
    <row r="3120" spans="2:6" x14ac:dyDescent="0.25">
      <c r="B3120" s="7">
        <f t="shared" si="195"/>
        <v>46581</v>
      </c>
      <c r="C3120" s="9" t="b">
        <f t="shared" si="192"/>
        <v>0</v>
      </c>
      <c r="D3120" s="9" t="b">
        <f t="shared" si="193"/>
        <v>0</v>
      </c>
      <c r="E3120" s="7">
        <f t="shared" si="194"/>
        <v>46581</v>
      </c>
      <c r="F3120" s="48"/>
    </row>
    <row r="3121" spans="2:6" x14ac:dyDescent="0.25">
      <c r="B3121" s="7">
        <f t="shared" si="195"/>
        <v>46582</v>
      </c>
      <c r="C3121" s="9" t="b">
        <f t="shared" si="192"/>
        <v>0</v>
      </c>
      <c r="D3121" s="9" t="b">
        <f t="shared" si="193"/>
        <v>0</v>
      </c>
      <c r="E3121" s="7">
        <f t="shared" si="194"/>
        <v>46582</v>
      </c>
      <c r="F3121" s="48"/>
    </row>
    <row r="3122" spans="2:6" x14ac:dyDescent="0.25">
      <c r="B3122" s="7">
        <f t="shared" si="195"/>
        <v>46583</v>
      </c>
      <c r="C3122" s="9" t="b">
        <f t="shared" si="192"/>
        <v>0</v>
      </c>
      <c r="D3122" s="9" t="b">
        <f t="shared" si="193"/>
        <v>0</v>
      </c>
      <c r="E3122" s="7">
        <f t="shared" si="194"/>
        <v>46583</v>
      </c>
      <c r="F3122" s="48"/>
    </row>
    <row r="3123" spans="2:6" x14ac:dyDescent="0.25">
      <c r="B3123" s="7">
        <f t="shared" si="195"/>
        <v>46584</v>
      </c>
      <c r="C3123" s="9" t="b">
        <f t="shared" si="192"/>
        <v>0</v>
      </c>
      <c r="D3123" s="9" t="b">
        <f t="shared" si="193"/>
        <v>0</v>
      </c>
      <c r="E3123" s="7">
        <f t="shared" si="194"/>
        <v>46584</v>
      </c>
      <c r="F3123" s="48"/>
    </row>
    <row r="3124" spans="2:6" x14ac:dyDescent="0.25">
      <c r="B3124" s="7">
        <f t="shared" si="195"/>
        <v>46585</v>
      </c>
      <c r="C3124" s="9" t="b">
        <f t="shared" si="192"/>
        <v>1</v>
      </c>
      <c r="D3124" s="9" t="b">
        <f t="shared" si="193"/>
        <v>0</v>
      </c>
      <c r="E3124" s="7" t="b">
        <f t="shared" si="194"/>
        <v>0</v>
      </c>
      <c r="F3124" s="48"/>
    </row>
    <row r="3125" spans="2:6" x14ac:dyDescent="0.25">
      <c r="B3125" s="7">
        <f t="shared" si="195"/>
        <v>46586</v>
      </c>
      <c r="C3125" s="9" t="b">
        <f t="shared" si="192"/>
        <v>1</v>
      </c>
      <c r="D3125" s="9" t="b">
        <f t="shared" si="193"/>
        <v>0</v>
      </c>
      <c r="E3125" s="7" t="b">
        <f t="shared" si="194"/>
        <v>0</v>
      </c>
      <c r="F3125" s="48"/>
    </row>
    <row r="3126" spans="2:6" x14ac:dyDescent="0.25">
      <c r="B3126" s="7">
        <f t="shared" si="195"/>
        <v>46587</v>
      </c>
      <c r="C3126" s="9" t="b">
        <f t="shared" si="192"/>
        <v>0</v>
      </c>
      <c r="D3126" s="9" t="b">
        <f t="shared" si="193"/>
        <v>0</v>
      </c>
      <c r="E3126" s="7">
        <f t="shared" si="194"/>
        <v>46587</v>
      </c>
      <c r="F3126" s="48"/>
    </row>
    <row r="3127" spans="2:6" x14ac:dyDescent="0.25">
      <c r="B3127" s="7">
        <f t="shared" si="195"/>
        <v>46588</v>
      </c>
      <c r="C3127" s="9" t="b">
        <f t="shared" si="192"/>
        <v>0</v>
      </c>
      <c r="D3127" s="9" t="b">
        <f t="shared" si="193"/>
        <v>0</v>
      </c>
      <c r="E3127" s="7">
        <f t="shared" si="194"/>
        <v>46588</v>
      </c>
      <c r="F3127" s="48"/>
    </row>
    <row r="3128" spans="2:6" x14ac:dyDescent="0.25">
      <c r="B3128" s="7">
        <f t="shared" si="195"/>
        <v>46589</v>
      </c>
      <c r="C3128" s="9" t="b">
        <f t="shared" si="192"/>
        <v>0</v>
      </c>
      <c r="D3128" s="9" t="b">
        <f t="shared" si="193"/>
        <v>0</v>
      </c>
      <c r="E3128" s="7">
        <f t="shared" si="194"/>
        <v>46589</v>
      </c>
      <c r="F3128" s="48"/>
    </row>
    <row r="3129" spans="2:6" x14ac:dyDescent="0.25">
      <c r="B3129" s="7">
        <f t="shared" si="195"/>
        <v>46590</v>
      </c>
      <c r="C3129" s="9" t="b">
        <f t="shared" si="192"/>
        <v>0</v>
      </c>
      <c r="D3129" s="9" t="b">
        <f t="shared" si="193"/>
        <v>0</v>
      </c>
      <c r="E3129" s="7">
        <f t="shared" si="194"/>
        <v>46590</v>
      </c>
      <c r="F3129" s="48"/>
    </row>
    <row r="3130" spans="2:6" x14ac:dyDescent="0.25">
      <c r="B3130" s="7">
        <f t="shared" si="195"/>
        <v>46591</v>
      </c>
      <c r="C3130" s="9" t="b">
        <f t="shared" si="192"/>
        <v>0</v>
      </c>
      <c r="D3130" s="9" t="b">
        <f t="shared" si="193"/>
        <v>0</v>
      </c>
      <c r="E3130" s="7">
        <f t="shared" si="194"/>
        <v>46591</v>
      </c>
      <c r="F3130" s="48"/>
    </row>
    <row r="3131" spans="2:6" x14ac:dyDescent="0.25">
      <c r="B3131" s="7">
        <f t="shared" si="195"/>
        <v>46592</v>
      </c>
      <c r="C3131" s="9" t="b">
        <f t="shared" si="192"/>
        <v>1</v>
      </c>
      <c r="D3131" s="9" t="b">
        <f t="shared" si="193"/>
        <v>0</v>
      </c>
      <c r="E3131" s="7" t="b">
        <f t="shared" si="194"/>
        <v>0</v>
      </c>
      <c r="F3131" s="48"/>
    </row>
    <row r="3132" spans="2:6" x14ac:dyDescent="0.25">
      <c r="B3132" s="7">
        <f t="shared" si="195"/>
        <v>46593</v>
      </c>
      <c r="C3132" s="9" t="b">
        <f t="shared" si="192"/>
        <v>1</v>
      </c>
      <c r="D3132" s="9" t="b">
        <f t="shared" si="193"/>
        <v>0</v>
      </c>
      <c r="E3132" s="7" t="b">
        <f t="shared" si="194"/>
        <v>0</v>
      </c>
      <c r="F3132" s="48"/>
    </row>
    <row r="3133" spans="2:6" x14ac:dyDescent="0.25">
      <c r="B3133" s="7">
        <f t="shared" si="195"/>
        <v>46594</v>
      </c>
      <c r="C3133" s="9" t="b">
        <f t="shared" si="192"/>
        <v>0</v>
      </c>
      <c r="D3133" s="9" t="b">
        <f t="shared" si="193"/>
        <v>0</v>
      </c>
      <c r="E3133" s="7">
        <f t="shared" si="194"/>
        <v>46594</v>
      </c>
      <c r="F3133" s="48"/>
    </row>
    <row r="3134" spans="2:6" x14ac:dyDescent="0.25">
      <c r="B3134" s="7">
        <f t="shared" si="195"/>
        <v>46595</v>
      </c>
      <c r="C3134" s="9" t="b">
        <f t="shared" si="192"/>
        <v>0</v>
      </c>
      <c r="D3134" s="9" t="b">
        <f t="shared" si="193"/>
        <v>0</v>
      </c>
      <c r="E3134" s="7">
        <f t="shared" si="194"/>
        <v>46595</v>
      </c>
      <c r="F3134" s="48"/>
    </row>
    <row r="3135" spans="2:6" x14ac:dyDescent="0.25">
      <c r="B3135" s="7">
        <f t="shared" si="195"/>
        <v>46596</v>
      </c>
      <c r="C3135" s="9" t="b">
        <f t="shared" si="192"/>
        <v>0</v>
      </c>
      <c r="D3135" s="9" t="b">
        <f t="shared" si="193"/>
        <v>0</v>
      </c>
      <c r="E3135" s="7">
        <f t="shared" si="194"/>
        <v>46596</v>
      </c>
      <c r="F3135" s="48"/>
    </row>
    <row r="3136" spans="2:6" x14ac:dyDescent="0.25">
      <c r="B3136" s="7">
        <f t="shared" si="195"/>
        <v>46597</v>
      </c>
      <c r="C3136" s="9" t="b">
        <f t="shared" si="192"/>
        <v>0</v>
      </c>
      <c r="D3136" s="9" t="b">
        <f t="shared" si="193"/>
        <v>0</v>
      </c>
      <c r="E3136" s="7">
        <f t="shared" si="194"/>
        <v>46597</v>
      </c>
      <c r="F3136" s="48"/>
    </row>
    <row r="3137" spans="2:6" x14ac:dyDescent="0.25">
      <c r="B3137" s="7">
        <f t="shared" si="195"/>
        <v>46598</v>
      </c>
      <c r="C3137" s="9" t="b">
        <f t="shared" si="192"/>
        <v>0</v>
      </c>
      <c r="D3137" s="9" t="b">
        <f t="shared" si="193"/>
        <v>0</v>
      </c>
      <c r="E3137" s="7">
        <f t="shared" si="194"/>
        <v>46598</v>
      </c>
      <c r="F3137" s="48"/>
    </row>
    <row r="3138" spans="2:6" x14ac:dyDescent="0.25">
      <c r="B3138" s="7">
        <f t="shared" si="195"/>
        <v>46599</v>
      </c>
      <c r="C3138" s="9" t="b">
        <f t="shared" si="192"/>
        <v>1</v>
      </c>
      <c r="D3138" s="9" t="b">
        <f t="shared" si="193"/>
        <v>0</v>
      </c>
      <c r="E3138" s="7" t="b">
        <f t="shared" si="194"/>
        <v>0</v>
      </c>
      <c r="F3138" s="48"/>
    </row>
    <row r="3139" spans="2:6" x14ac:dyDescent="0.25">
      <c r="B3139" s="7">
        <f t="shared" si="195"/>
        <v>46600</v>
      </c>
      <c r="C3139" s="9" t="b">
        <f t="shared" si="192"/>
        <v>1</v>
      </c>
      <c r="D3139" s="9" t="b">
        <f t="shared" si="193"/>
        <v>0</v>
      </c>
      <c r="E3139" s="7" t="b">
        <f t="shared" si="194"/>
        <v>0</v>
      </c>
      <c r="F3139" s="48"/>
    </row>
    <row r="3140" spans="2:6" x14ac:dyDescent="0.25">
      <c r="B3140" s="7">
        <f t="shared" si="195"/>
        <v>46601</v>
      </c>
      <c r="C3140" s="9" t="b">
        <f t="shared" si="192"/>
        <v>0</v>
      </c>
      <c r="D3140" s="9" t="b">
        <f t="shared" si="193"/>
        <v>0</v>
      </c>
      <c r="E3140" s="7">
        <f t="shared" si="194"/>
        <v>46601</v>
      </c>
      <c r="F3140" s="48"/>
    </row>
    <row r="3141" spans="2:6" x14ac:dyDescent="0.25">
      <c r="B3141" s="7">
        <f t="shared" si="195"/>
        <v>46602</v>
      </c>
      <c r="C3141" s="9" t="b">
        <f t="shared" ref="C3141:C3204" si="196">IF(WEEKDAY(B3141,2)&gt;5,TRUE,FALSE)</f>
        <v>0</v>
      </c>
      <c r="D3141" s="9" t="b">
        <f t="shared" ref="D3141:D3204" si="197">IF(TYPE(VLOOKUP(B3141,Holiday_Dates,1,0))&lt;&gt;1,FALSE,TRUE)</f>
        <v>0</v>
      </c>
      <c r="E3141" s="7">
        <f t="shared" ref="E3141:E3204" si="198">IF(OR(C3141,D3141),FALSE,B3141)</f>
        <v>46602</v>
      </c>
      <c r="F3141" s="48"/>
    </row>
    <row r="3142" spans="2:6" x14ac:dyDescent="0.25">
      <c r="B3142" s="7">
        <f t="shared" ref="B3142:B3205" si="199">B3141+1</f>
        <v>46603</v>
      </c>
      <c r="C3142" s="9" t="b">
        <f t="shared" si="196"/>
        <v>0</v>
      </c>
      <c r="D3142" s="9" t="b">
        <f t="shared" si="197"/>
        <v>0</v>
      </c>
      <c r="E3142" s="7">
        <f t="shared" si="198"/>
        <v>46603</v>
      </c>
      <c r="F3142" s="48"/>
    </row>
    <row r="3143" spans="2:6" x14ac:dyDescent="0.25">
      <c r="B3143" s="7">
        <f t="shared" si="199"/>
        <v>46604</v>
      </c>
      <c r="C3143" s="9" t="b">
        <f t="shared" si="196"/>
        <v>0</v>
      </c>
      <c r="D3143" s="9" t="b">
        <f t="shared" si="197"/>
        <v>0</v>
      </c>
      <c r="E3143" s="7">
        <f t="shared" si="198"/>
        <v>46604</v>
      </c>
      <c r="F3143" s="48"/>
    </row>
    <row r="3144" spans="2:6" x14ac:dyDescent="0.25">
      <c r="B3144" s="7">
        <f t="shared" si="199"/>
        <v>46605</v>
      </c>
      <c r="C3144" s="9" t="b">
        <f t="shared" si="196"/>
        <v>0</v>
      </c>
      <c r="D3144" s="9" t="b">
        <f t="shared" si="197"/>
        <v>0</v>
      </c>
      <c r="E3144" s="7">
        <f t="shared" si="198"/>
        <v>46605</v>
      </c>
      <c r="F3144" s="48"/>
    </row>
    <row r="3145" spans="2:6" x14ac:dyDescent="0.25">
      <c r="B3145" s="7">
        <f t="shared" si="199"/>
        <v>46606</v>
      </c>
      <c r="C3145" s="9" t="b">
        <f t="shared" si="196"/>
        <v>1</v>
      </c>
      <c r="D3145" s="9" t="b">
        <f t="shared" si="197"/>
        <v>0</v>
      </c>
      <c r="E3145" s="7" t="b">
        <f t="shared" si="198"/>
        <v>0</v>
      </c>
      <c r="F3145" s="48"/>
    </row>
    <row r="3146" spans="2:6" x14ac:dyDescent="0.25">
      <c r="B3146" s="7">
        <f t="shared" si="199"/>
        <v>46607</v>
      </c>
      <c r="C3146" s="9" t="b">
        <f t="shared" si="196"/>
        <v>1</v>
      </c>
      <c r="D3146" s="9" t="b">
        <f t="shared" si="197"/>
        <v>0</v>
      </c>
      <c r="E3146" s="7" t="b">
        <f t="shared" si="198"/>
        <v>0</v>
      </c>
      <c r="F3146" s="48"/>
    </row>
    <row r="3147" spans="2:6" x14ac:dyDescent="0.25">
      <c r="B3147" s="7">
        <f t="shared" si="199"/>
        <v>46608</v>
      </c>
      <c r="C3147" s="9" t="b">
        <f t="shared" si="196"/>
        <v>0</v>
      </c>
      <c r="D3147" s="9" t="b">
        <f t="shared" si="197"/>
        <v>0</v>
      </c>
      <c r="E3147" s="7">
        <f t="shared" si="198"/>
        <v>46608</v>
      </c>
      <c r="F3147" s="48"/>
    </row>
    <row r="3148" spans="2:6" x14ac:dyDescent="0.25">
      <c r="B3148" s="7">
        <f t="shared" si="199"/>
        <v>46609</v>
      </c>
      <c r="C3148" s="9" t="b">
        <f t="shared" si="196"/>
        <v>0</v>
      </c>
      <c r="D3148" s="9" t="b">
        <f t="shared" si="197"/>
        <v>0</v>
      </c>
      <c r="E3148" s="7">
        <f t="shared" si="198"/>
        <v>46609</v>
      </c>
      <c r="F3148" s="48"/>
    </row>
    <row r="3149" spans="2:6" x14ac:dyDescent="0.25">
      <c r="B3149" s="7">
        <f t="shared" si="199"/>
        <v>46610</v>
      </c>
      <c r="C3149" s="9" t="b">
        <f t="shared" si="196"/>
        <v>0</v>
      </c>
      <c r="D3149" s="9" t="b">
        <f t="shared" si="197"/>
        <v>0</v>
      </c>
      <c r="E3149" s="7">
        <f t="shared" si="198"/>
        <v>46610</v>
      </c>
      <c r="F3149" s="48"/>
    </row>
    <row r="3150" spans="2:6" x14ac:dyDescent="0.25">
      <c r="B3150" s="7">
        <f t="shared" si="199"/>
        <v>46611</v>
      </c>
      <c r="C3150" s="9" t="b">
        <f t="shared" si="196"/>
        <v>0</v>
      </c>
      <c r="D3150" s="9" t="b">
        <f t="shared" si="197"/>
        <v>0</v>
      </c>
      <c r="E3150" s="7">
        <f t="shared" si="198"/>
        <v>46611</v>
      </c>
      <c r="F3150" s="48"/>
    </row>
    <row r="3151" spans="2:6" x14ac:dyDescent="0.25">
      <c r="B3151" s="7">
        <f t="shared" si="199"/>
        <v>46612</v>
      </c>
      <c r="C3151" s="9" t="b">
        <f t="shared" si="196"/>
        <v>0</v>
      </c>
      <c r="D3151" s="9" t="b">
        <f t="shared" si="197"/>
        <v>0</v>
      </c>
      <c r="E3151" s="7">
        <f t="shared" si="198"/>
        <v>46612</v>
      </c>
      <c r="F3151" s="48"/>
    </row>
    <row r="3152" spans="2:6" x14ac:dyDescent="0.25">
      <c r="B3152" s="7">
        <f t="shared" si="199"/>
        <v>46613</v>
      </c>
      <c r="C3152" s="9" t="b">
        <f t="shared" si="196"/>
        <v>1</v>
      </c>
      <c r="D3152" s="9" t="b">
        <f t="shared" si="197"/>
        <v>0</v>
      </c>
      <c r="E3152" s="7" t="b">
        <f t="shared" si="198"/>
        <v>0</v>
      </c>
      <c r="F3152" s="48"/>
    </row>
    <row r="3153" spans="2:6" x14ac:dyDescent="0.25">
      <c r="B3153" s="7">
        <f t="shared" si="199"/>
        <v>46614</v>
      </c>
      <c r="C3153" s="9" t="b">
        <f t="shared" si="196"/>
        <v>1</v>
      </c>
      <c r="D3153" s="9" t="b">
        <f t="shared" si="197"/>
        <v>0</v>
      </c>
      <c r="E3153" s="7" t="b">
        <f t="shared" si="198"/>
        <v>0</v>
      </c>
      <c r="F3153" s="48"/>
    </row>
    <row r="3154" spans="2:6" x14ac:dyDescent="0.25">
      <c r="B3154" s="7">
        <f t="shared" si="199"/>
        <v>46615</v>
      </c>
      <c r="C3154" s="9" t="b">
        <f t="shared" si="196"/>
        <v>0</v>
      </c>
      <c r="D3154" s="9" t="b">
        <f t="shared" si="197"/>
        <v>0</v>
      </c>
      <c r="E3154" s="7">
        <f t="shared" si="198"/>
        <v>46615</v>
      </c>
      <c r="F3154" s="48"/>
    </row>
    <row r="3155" spans="2:6" x14ac:dyDescent="0.25">
      <c r="B3155" s="7">
        <f t="shared" si="199"/>
        <v>46616</v>
      </c>
      <c r="C3155" s="9" t="b">
        <f t="shared" si="196"/>
        <v>0</v>
      </c>
      <c r="D3155" s="9" t="b">
        <f t="shared" si="197"/>
        <v>0</v>
      </c>
      <c r="E3155" s="7">
        <f t="shared" si="198"/>
        <v>46616</v>
      </c>
      <c r="F3155" s="48"/>
    </row>
    <row r="3156" spans="2:6" x14ac:dyDescent="0.25">
      <c r="B3156" s="7">
        <f t="shared" si="199"/>
        <v>46617</v>
      </c>
      <c r="C3156" s="9" t="b">
        <f t="shared" si="196"/>
        <v>0</v>
      </c>
      <c r="D3156" s="9" t="b">
        <f t="shared" si="197"/>
        <v>0</v>
      </c>
      <c r="E3156" s="7">
        <f t="shared" si="198"/>
        <v>46617</v>
      </c>
      <c r="F3156" s="48"/>
    </row>
    <row r="3157" spans="2:6" x14ac:dyDescent="0.25">
      <c r="B3157" s="7">
        <f t="shared" si="199"/>
        <v>46618</v>
      </c>
      <c r="C3157" s="9" t="b">
        <f t="shared" si="196"/>
        <v>0</v>
      </c>
      <c r="D3157" s="9" t="b">
        <f t="shared" si="197"/>
        <v>0</v>
      </c>
      <c r="E3157" s="7">
        <f t="shared" si="198"/>
        <v>46618</v>
      </c>
      <c r="F3157" s="48"/>
    </row>
    <row r="3158" spans="2:6" x14ac:dyDescent="0.25">
      <c r="B3158" s="7">
        <f t="shared" si="199"/>
        <v>46619</v>
      </c>
      <c r="C3158" s="9" t="b">
        <f t="shared" si="196"/>
        <v>0</v>
      </c>
      <c r="D3158" s="9" t="b">
        <f t="shared" si="197"/>
        <v>0</v>
      </c>
      <c r="E3158" s="7">
        <f t="shared" si="198"/>
        <v>46619</v>
      </c>
      <c r="F3158" s="48"/>
    </row>
    <row r="3159" spans="2:6" x14ac:dyDescent="0.25">
      <c r="B3159" s="7">
        <f t="shared" si="199"/>
        <v>46620</v>
      </c>
      <c r="C3159" s="9" t="b">
        <f t="shared" si="196"/>
        <v>1</v>
      </c>
      <c r="D3159" s="9" t="b">
        <f t="shared" si="197"/>
        <v>0</v>
      </c>
      <c r="E3159" s="7" t="b">
        <f t="shared" si="198"/>
        <v>0</v>
      </c>
      <c r="F3159" s="48"/>
    </row>
    <row r="3160" spans="2:6" x14ac:dyDescent="0.25">
      <c r="B3160" s="7">
        <f t="shared" si="199"/>
        <v>46621</v>
      </c>
      <c r="C3160" s="9" t="b">
        <f t="shared" si="196"/>
        <v>1</v>
      </c>
      <c r="D3160" s="9" t="b">
        <f t="shared" si="197"/>
        <v>0</v>
      </c>
      <c r="E3160" s="7" t="b">
        <f t="shared" si="198"/>
        <v>0</v>
      </c>
      <c r="F3160" s="48"/>
    </row>
    <row r="3161" spans="2:6" x14ac:dyDescent="0.25">
      <c r="B3161" s="7">
        <f t="shared" si="199"/>
        <v>46622</v>
      </c>
      <c r="C3161" s="9" t="b">
        <f t="shared" si="196"/>
        <v>0</v>
      </c>
      <c r="D3161" s="9" t="b">
        <f t="shared" si="197"/>
        <v>0</v>
      </c>
      <c r="E3161" s="7">
        <f t="shared" si="198"/>
        <v>46622</v>
      </c>
      <c r="F3161" s="48"/>
    </row>
    <row r="3162" spans="2:6" x14ac:dyDescent="0.25">
      <c r="B3162" s="7">
        <f t="shared" si="199"/>
        <v>46623</v>
      </c>
      <c r="C3162" s="9" t="b">
        <f t="shared" si="196"/>
        <v>0</v>
      </c>
      <c r="D3162" s="9" t="b">
        <f t="shared" si="197"/>
        <v>0</v>
      </c>
      <c r="E3162" s="7">
        <f t="shared" si="198"/>
        <v>46623</v>
      </c>
      <c r="F3162" s="48"/>
    </row>
    <row r="3163" spans="2:6" x14ac:dyDescent="0.25">
      <c r="B3163" s="7">
        <f t="shared" si="199"/>
        <v>46624</v>
      </c>
      <c r="C3163" s="9" t="b">
        <f t="shared" si="196"/>
        <v>0</v>
      </c>
      <c r="D3163" s="9" t="b">
        <f t="shared" si="197"/>
        <v>0</v>
      </c>
      <c r="E3163" s="7">
        <f t="shared" si="198"/>
        <v>46624</v>
      </c>
      <c r="F3163" s="48"/>
    </row>
    <row r="3164" spans="2:6" x14ac:dyDescent="0.25">
      <c r="B3164" s="7">
        <f t="shared" si="199"/>
        <v>46625</v>
      </c>
      <c r="C3164" s="9" t="b">
        <f t="shared" si="196"/>
        <v>0</v>
      </c>
      <c r="D3164" s="9" t="b">
        <f t="shared" si="197"/>
        <v>0</v>
      </c>
      <c r="E3164" s="7">
        <f t="shared" si="198"/>
        <v>46625</v>
      </c>
      <c r="F3164" s="48"/>
    </row>
    <row r="3165" spans="2:6" x14ac:dyDescent="0.25">
      <c r="B3165" s="7">
        <f t="shared" si="199"/>
        <v>46626</v>
      </c>
      <c r="C3165" s="9" t="b">
        <f t="shared" si="196"/>
        <v>0</v>
      </c>
      <c r="D3165" s="9" t="b">
        <f t="shared" si="197"/>
        <v>0</v>
      </c>
      <c r="E3165" s="7">
        <f t="shared" si="198"/>
        <v>46626</v>
      </c>
      <c r="F3165" s="48"/>
    </row>
    <row r="3166" spans="2:6" x14ac:dyDescent="0.25">
      <c r="B3166" s="7">
        <f t="shared" si="199"/>
        <v>46627</v>
      </c>
      <c r="C3166" s="9" t="b">
        <f t="shared" si="196"/>
        <v>1</v>
      </c>
      <c r="D3166" s="9" t="b">
        <f t="shared" si="197"/>
        <v>0</v>
      </c>
      <c r="E3166" s="7" t="b">
        <f t="shared" si="198"/>
        <v>0</v>
      </c>
      <c r="F3166" s="48"/>
    </row>
    <row r="3167" spans="2:6" x14ac:dyDescent="0.25">
      <c r="B3167" s="7">
        <f t="shared" si="199"/>
        <v>46628</v>
      </c>
      <c r="C3167" s="9" t="b">
        <f t="shared" si="196"/>
        <v>1</v>
      </c>
      <c r="D3167" s="9" t="b">
        <f t="shared" si="197"/>
        <v>0</v>
      </c>
      <c r="E3167" s="7" t="b">
        <f t="shared" si="198"/>
        <v>0</v>
      </c>
      <c r="F3167" s="48"/>
    </row>
    <row r="3168" spans="2:6" x14ac:dyDescent="0.25">
      <c r="B3168" s="7">
        <f t="shared" si="199"/>
        <v>46629</v>
      </c>
      <c r="C3168" s="9" t="b">
        <f t="shared" si="196"/>
        <v>0</v>
      </c>
      <c r="D3168" s="9" t="b">
        <f t="shared" si="197"/>
        <v>0</v>
      </c>
      <c r="E3168" s="7">
        <f t="shared" si="198"/>
        <v>46629</v>
      </c>
      <c r="F3168" s="48"/>
    </row>
    <row r="3169" spans="2:6" x14ac:dyDescent="0.25">
      <c r="B3169" s="7">
        <f t="shared" si="199"/>
        <v>46630</v>
      </c>
      <c r="C3169" s="9" t="b">
        <f t="shared" si="196"/>
        <v>0</v>
      </c>
      <c r="D3169" s="9" t="b">
        <f t="shared" si="197"/>
        <v>0</v>
      </c>
      <c r="E3169" s="7">
        <f t="shared" si="198"/>
        <v>46630</v>
      </c>
      <c r="F3169" s="48"/>
    </row>
    <row r="3170" spans="2:6" x14ac:dyDescent="0.25">
      <c r="B3170" s="7">
        <f t="shared" si="199"/>
        <v>46631</v>
      </c>
      <c r="C3170" s="9" t="b">
        <f t="shared" si="196"/>
        <v>0</v>
      </c>
      <c r="D3170" s="9" t="b">
        <f t="shared" si="197"/>
        <v>0</v>
      </c>
      <c r="E3170" s="7">
        <f t="shared" si="198"/>
        <v>46631</v>
      </c>
      <c r="F3170" s="48"/>
    </row>
    <row r="3171" spans="2:6" x14ac:dyDescent="0.25">
      <c r="B3171" s="7">
        <f t="shared" si="199"/>
        <v>46632</v>
      </c>
      <c r="C3171" s="9" t="b">
        <f t="shared" si="196"/>
        <v>0</v>
      </c>
      <c r="D3171" s="9" t="b">
        <f t="shared" si="197"/>
        <v>0</v>
      </c>
      <c r="E3171" s="7">
        <f t="shared" si="198"/>
        <v>46632</v>
      </c>
      <c r="F3171" s="48"/>
    </row>
    <row r="3172" spans="2:6" x14ac:dyDescent="0.25">
      <c r="B3172" s="7">
        <f t="shared" si="199"/>
        <v>46633</v>
      </c>
      <c r="C3172" s="9" t="b">
        <f t="shared" si="196"/>
        <v>0</v>
      </c>
      <c r="D3172" s="9" t="b">
        <f t="shared" si="197"/>
        <v>0</v>
      </c>
      <c r="E3172" s="7">
        <f t="shared" si="198"/>
        <v>46633</v>
      </c>
      <c r="F3172" s="48"/>
    </row>
    <row r="3173" spans="2:6" x14ac:dyDescent="0.25">
      <c r="B3173" s="7">
        <f t="shared" si="199"/>
        <v>46634</v>
      </c>
      <c r="C3173" s="9" t="b">
        <f t="shared" si="196"/>
        <v>1</v>
      </c>
      <c r="D3173" s="9" t="b">
        <f t="shared" si="197"/>
        <v>0</v>
      </c>
      <c r="E3173" s="7" t="b">
        <f t="shared" si="198"/>
        <v>0</v>
      </c>
      <c r="F3173" s="48"/>
    </row>
    <row r="3174" spans="2:6" x14ac:dyDescent="0.25">
      <c r="B3174" s="7">
        <f t="shared" si="199"/>
        <v>46635</v>
      </c>
      <c r="C3174" s="9" t="b">
        <f t="shared" si="196"/>
        <v>1</v>
      </c>
      <c r="D3174" s="9" t="b">
        <f t="shared" si="197"/>
        <v>0</v>
      </c>
      <c r="E3174" s="7" t="b">
        <f t="shared" si="198"/>
        <v>0</v>
      </c>
      <c r="F3174" s="48"/>
    </row>
    <row r="3175" spans="2:6" x14ac:dyDescent="0.25">
      <c r="B3175" s="7">
        <f t="shared" si="199"/>
        <v>46636</v>
      </c>
      <c r="C3175" s="9" t="b">
        <f t="shared" si="196"/>
        <v>0</v>
      </c>
      <c r="D3175" s="9" t="b">
        <f t="shared" si="197"/>
        <v>0</v>
      </c>
      <c r="E3175" s="7">
        <f t="shared" si="198"/>
        <v>46636</v>
      </c>
      <c r="F3175" s="48"/>
    </row>
    <row r="3176" spans="2:6" x14ac:dyDescent="0.25">
      <c r="B3176" s="7">
        <f t="shared" si="199"/>
        <v>46637</v>
      </c>
      <c r="C3176" s="9" t="b">
        <f t="shared" si="196"/>
        <v>0</v>
      </c>
      <c r="D3176" s="9" t="b">
        <f t="shared" si="197"/>
        <v>0</v>
      </c>
      <c r="E3176" s="7">
        <f t="shared" si="198"/>
        <v>46637</v>
      </c>
      <c r="F3176" s="48"/>
    </row>
    <row r="3177" spans="2:6" x14ac:dyDescent="0.25">
      <c r="B3177" s="7">
        <f t="shared" si="199"/>
        <v>46638</v>
      </c>
      <c r="C3177" s="9" t="b">
        <f t="shared" si="196"/>
        <v>0</v>
      </c>
      <c r="D3177" s="9" t="b">
        <f t="shared" si="197"/>
        <v>0</v>
      </c>
      <c r="E3177" s="7">
        <f t="shared" si="198"/>
        <v>46638</v>
      </c>
      <c r="F3177" s="48"/>
    </row>
    <row r="3178" spans="2:6" x14ac:dyDescent="0.25">
      <c r="B3178" s="7">
        <f t="shared" si="199"/>
        <v>46639</v>
      </c>
      <c r="C3178" s="9" t="b">
        <f t="shared" si="196"/>
        <v>0</v>
      </c>
      <c r="D3178" s="9" t="b">
        <f t="shared" si="197"/>
        <v>0</v>
      </c>
      <c r="E3178" s="7">
        <f t="shared" si="198"/>
        <v>46639</v>
      </c>
      <c r="F3178" s="48"/>
    </row>
    <row r="3179" spans="2:6" x14ac:dyDescent="0.25">
      <c r="B3179" s="7">
        <f t="shared" si="199"/>
        <v>46640</v>
      </c>
      <c r="C3179" s="9" t="b">
        <f t="shared" si="196"/>
        <v>0</v>
      </c>
      <c r="D3179" s="9" t="b">
        <f t="shared" si="197"/>
        <v>0</v>
      </c>
      <c r="E3179" s="7">
        <f t="shared" si="198"/>
        <v>46640</v>
      </c>
      <c r="F3179" s="48"/>
    </row>
    <row r="3180" spans="2:6" x14ac:dyDescent="0.25">
      <c r="B3180" s="7">
        <f t="shared" si="199"/>
        <v>46641</v>
      </c>
      <c r="C3180" s="9" t="b">
        <f t="shared" si="196"/>
        <v>1</v>
      </c>
      <c r="D3180" s="9" t="b">
        <f t="shared" si="197"/>
        <v>0</v>
      </c>
      <c r="E3180" s="7" t="b">
        <f t="shared" si="198"/>
        <v>0</v>
      </c>
      <c r="F3180" s="48"/>
    </row>
    <row r="3181" spans="2:6" x14ac:dyDescent="0.25">
      <c r="B3181" s="7">
        <f t="shared" si="199"/>
        <v>46642</v>
      </c>
      <c r="C3181" s="9" t="b">
        <f t="shared" si="196"/>
        <v>1</v>
      </c>
      <c r="D3181" s="9" t="b">
        <f t="shared" si="197"/>
        <v>0</v>
      </c>
      <c r="E3181" s="7" t="b">
        <f t="shared" si="198"/>
        <v>0</v>
      </c>
      <c r="F3181" s="48"/>
    </row>
    <row r="3182" spans="2:6" x14ac:dyDescent="0.25">
      <c r="B3182" s="7">
        <f t="shared" si="199"/>
        <v>46643</v>
      </c>
      <c r="C3182" s="9" t="b">
        <f t="shared" si="196"/>
        <v>0</v>
      </c>
      <c r="D3182" s="9" t="b">
        <f t="shared" si="197"/>
        <v>0</v>
      </c>
      <c r="E3182" s="7">
        <f t="shared" si="198"/>
        <v>46643</v>
      </c>
      <c r="F3182" s="48"/>
    </row>
    <row r="3183" spans="2:6" x14ac:dyDescent="0.25">
      <c r="B3183" s="7">
        <f t="shared" si="199"/>
        <v>46644</v>
      </c>
      <c r="C3183" s="9" t="b">
        <f t="shared" si="196"/>
        <v>0</v>
      </c>
      <c r="D3183" s="9" t="b">
        <f t="shared" si="197"/>
        <v>0</v>
      </c>
      <c r="E3183" s="7">
        <f t="shared" si="198"/>
        <v>46644</v>
      </c>
      <c r="F3183" s="48"/>
    </row>
    <row r="3184" spans="2:6" x14ac:dyDescent="0.25">
      <c r="B3184" s="7">
        <f t="shared" si="199"/>
        <v>46645</v>
      </c>
      <c r="C3184" s="9" t="b">
        <f t="shared" si="196"/>
        <v>0</v>
      </c>
      <c r="D3184" s="9" t="b">
        <f t="shared" si="197"/>
        <v>0</v>
      </c>
      <c r="E3184" s="7">
        <f t="shared" si="198"/>
        <v>46645</v>
      </c>
      <c r="F3184" s="48"/>
    </row>
    <row r="3185" spans="2:6" x14ac:dyDescent="0.25">
      <c r="B3185" s="7">
        <f t="shared" si="199"/>
        <v>46646</v>
      </c>
      <c r="C3185" s="9" t="b">
        <f t="shared" si="196"/>
        <v>0</v>
      </c>
      <c r="D3185" s="9" t="b">
        <f t="shared" si="197"/>
        <v>0</v>
      </c>
      <c r="E3185" s="7">
        <f t="shared" si="198"/>
        <v>46646</v>
      </c>
      <c r="F3185" s="48"/>
    </row>
    <row r="3186" spans="2:6" x14ac:dyDescent="0.25">
      <c r="B3186" s="7">
        <f t="shared" si="199"/>
        <v>46647</v>
      </c>
      <c r="C3186" s="9" t="b">
        <f t="shared" si="196"/>
        <v>0</v>
      </c>
      <c r="D3186" s="9" t="b">
        <f t="shared" si="197"/>
        <v>0</v>
      </c>
      <c r="E3186" s="7">
        <f t="shared" si="198"/>
        <v>46647</v>
      </c>
      <c r="F3186" s="48"/>
    </row>
    <row r="3187" spans="2:6" x14ac:dyDescent="0.25">
      <c r="B3187" s="7">
        <f t="shared" si="199"/>
        <v>46648</v>
      </c>
      <c r="C3187" s="9" t="b">
        <f t="shared" si="196"/>
        <v>1</v>
      </c>
      <c r="D3187" s="9" t="b">
        <f t="shared" si="197"/>
        <v>0</v>
      </c>
      <c r="E3187" s="7" t="b">
        <f t="shared" si="198"/>
        <v>0</v>
      </c>
      <c r="F3187" s="48"/>
    </row>
    <row r="3188" spans="2:6" x14ac:dyDescent="0.25">
      <c r="B3188" s="7">
        <f t="shared" si="199"/>
        <v>46649</v>
      </c>
      <c r="C3188" s="9" t="b">
        <f t="shared" si="196"/>
        <v>1</v>
      </c>
      <c r="D3188" s="9" t="b">
        <f t="shared" si="197"/>
        <v>0</v>
      </c>
      <c r="E3188" s="7" t="b">
        <f t="shared" si="198"/>
        <v>0</v>
      </c>
      <c r="F3188" s="48"/>
    </row>
    <row r="3189" spans="2:6" x14ac:dyDescent="0.25">
      <c r="B3189" s="7">
        <f t="shared" si="199"/>
        <v>46650</v>
      </c>
      <c r="C3189" s="9" t="b">
        <f t="shared" si="196"/>
        <v>0</v>
      </c>
      <c r="D3189" s="9" t="b">
        <f t="shared" si="197"/>
        <v>0</v>
      </c>
      <c r="E3189" s="7">
        <f t="shared" si="198"/>
        <v>46650</v>
      </c>
      <c r="F3189" s="48"/>
    </row>
    <row r="3190" spans="2:6" x14ac:dyDescent="0.25">
      <c r="B3190" s="7">
        <f t="shared" si="199"/>
        <v>46651</v>
      </c>
      <c r="C3190" s="9" t="b">
        <f t="shared" si="196"/>
        <v>0</v>
      </c>
      <c r="D3190" s="9" t="b">
        <f t="shared" si="197"/>
        <v>0</v>
      </c>
      <c r="E3190" s="7">
        <f t="shared" si="198"/>
        <v>46651</v>
      </c>
      <c r="F3190" s="48"/>
    </row>
    <row r="3191" spans="2:6" x14ac:dyDescent="0.25">
      <c r="B3191" s="7">
        <f t="shared" si="199"/>
        <v>46652</v>
      </c>
      <c r="C3191" s="9" t="b">
        <f t="shared" si="196"/>
        <v>0</v>
      </c>
      <c r="D3191" s="9" t="b">
        <f t="shared" si="197"/>
        <v>0</v>
      </c>
      <c r="E3191" s="7">
        <f t="shared" si="198"/>
        <v>46652</v>
      </c>
      <c r="F3191" s="48"/>
    </row>
    <row r="3192" spans="2:6" x14ac:dyDescent="0.25">
      <c r="B3192" s="7">
        <f t="shared" si="199"/>
        <v>46653</v>
      </c>
      <c r="C3192" s="9" t="b">
        <f t="shared" si="196"/>
        <v>0</v>
      </c>
      <c r="D3192" s="9" t="b">
        <f t="shared" si="197"/>
        <v>0</v>
      </c>
      <c r="E3192" s="7">
        <f t="shared" si="198"/>
        <v>46653</v>
      </c>
      <c r="F3192" s="48"/>
    </row>
    <row r="3193" spans="2:6" x14ac:dyDescent="0.25">
      <c r="B3193" s="7">
        <f t="shared" si="199"/>
        <v>46654</v>
      </c>
      <c r="C3193" s="9" t="b">
        <f t="shared" si="196"/>
        <v>0</v>
      </c>
      <c r="D3193" s="9" t="b">
        <f t="shared" si="197"/>
        <v>0</v>
      </c>
      <c r="E3193" s="7">
        <f t="shared" si="198"/>
        <v>46654</v>
      </c>
      <c r="F3193" s="48"/>
    </row>
    <row r="3194" spans="2:6" x14ac:dyDescent="0.25">
      <c r="B3194" s="7">
        <f t="shared" si="199"/>
        <v>46655</v>
      </c>
      <c r="C3194" s="9" t="b">
        <f t="shared" si="196"/>
        <v>1</v>
      </c>
      <c r="D3194" s="9" t="b">
        <f t="shared" si="197"/>
        <v>0</v>
      </c>
      <c r="E3194" s="7" t="b">
        <f t="shared" si="198"/>
        <v>0</v>
      </c>
      <c r="F3194" s="48"/>
    </row>
    <row r="3195" spans="2:6" x14ac:dyDescent="0.25">
      <c r="B3195" s="7">
        <f t="shared" si="199"/>
        <v>46656</v>
      </c>
      <c r="C3195" s="9" t="b">
        <f t="shared" si="196"/>
        <v>1</v>
      </c>
      <c r="D3195" s="9" t="b">
        <f t="shared" si="197"/>
        <v>0</v>
      </c>
      <c r="E3195" s="7" t="b">
        <f t="shared" si="198"/>
        <v>0</v>
      </c>
      <c r="F3195" s="48"/>
    </row>
    <row r="3196" spans="2:6" x14ac:dyDescent="0.25">
      <c r="B3196" s="7">
        <f t="shared" si="199"/>
        <v>46657</v>
      </c>
      <c r="C3196" s="9" t="b">
        <f t="shared" si="196"/>
        <v>0</v>
      </c>
      <c r="D3196" s="9" t="b">
        <f t="shared" si="197"/>
        <v>0</v>
      </c>
      <c r="E3196" s="7">
        <f t="shared" si="198"/>
        <v>46657</v>
      </c>
      <c r="F3196" s="48"/>
    </row>
    <row r="3197" spans="2:6" x14ac:dyDescent="0.25">
      <c r="B3197" s="7">
        <f t="shared" si="199"/>
        <v>46658</v>
      </c>
      <c r="C3197" s="9" t="b">
        <f t="shared" si="196"/>
        <v>0</v>
      </c>
      <c r="D3197" s="9" t="b">
        <f t="shared" si="197"/>
        <v>0</v>
      </c>
      <c r="E3197" s="7">
        <f t="shared" si="198"/>
        <v>46658</v>
      </c>
      <c r="F3197" s="48"/>
    </row>
    <row r="3198" spans="2:6" x14ac:dyDescent="0.25">
      <c r="B3198" s="7">
        <f t="shared" si="199"/>
        <v>46659</v>
      </c>
      <c r="C3198" s="9" t="b">
        <f t="shared" si="196"/>
        <v>0</v>
      </c>
      <c r="D3198" s="9" t="b">
        <f t="shared" si="197"/>
        <v>0</v>
      </c>
      <c r="E3198" s="7">
        <f t="shared" si="198"/>
        <v>46659</v>
      </c>
      <c r="F3198" s="48"/>
    </row>
    <row r="3199" spans="2:6" x14ac:dyDescent="0.25">
      <c r="B3199" s="7">
        <f t="shared" si="199"/>
        <v>46660</v>
      </c>
      <c r="C3199" s="9" t="b">
        <f t="shared" si="196"/>
        <v>0</v>
      </c>
      <c r="D3199" s="9" t="b">
        <f t="shared" si="197"/>
        <v>0</v>
      </c>
      <c r="E3199" s="7">
        <f t="shared" si="198"/>
        <v>46660</v>
      </c>
      <c r="F3199" s="48"/>
    </row>
    <row r="3200" spans="2:6" x14ac:dyDescent="0.25">
      <c r="B3200" s="7">
        <f t="shared" si="199"/>
        <v>46661</v>
      </c>
      <c r="C3200" s="9" t="b">
        <f t="shared" si="196"/>
        <v>0</v>
      </c>
      <c r="D3200" s="9" t="b">
        <f t="shared" si="197"/>
        <v>0</v>
      </c>
      <c r="E3200" s="7">
        <f t="shared" si="198"/>
        <v>46661</v>
      </c>
      <c r="F3200" s="48"/>
    </row>
    <row r="3201" spans="2:6" x14ac:dyDescent="0.25">
      <c r="B3201" s="7">
        <f t="shared" si="199"/>
        <v>46662</v>
      </c>
      <c r="C3201" s="9" t="b">
        <f t="shared" si="196"/>
        <v>1</v>
      </c>
      <c r="D3201" s="9" t="b">
        <f t="shared" si="197"/>
        <v>0</v>
      </c>
      <c r="E3201" s="7" t="b">
        <f t="shared" si="198"/>
        <v>0</v>
      </c>
      <c r="F3201" s="48"/>
    </row>
    <row r="3202" spans="2:6" x14ac:dyDescent="0.25">
      <c r="B3202" s="7">
        <f t="shared" si="199"/>
        <v>46663</v>
      </c>
      <c r="C3202" s="9" t="b">
        <f t="shared" si="196"/>
        <v>1</v>
      </c>
      <c r="D3202" s="9" t="b">
        <f t="shared" si="197"/>
        <v>0</v>
      </c>
      <c r="E3202" s="7" t="b">
        <f t="shared" si="198"/>
        <v>0</v>
      </c>
      <c r="F3202" s="48"/>
    </row>
    <row r="3203" spans="2:6" x14ac:dyDescent="0.25">
      <c r="B3203" s="7">
        <f t="shared" si="199"/>
        <v>46664</v>
      </c>
      <c r="C3203" s="9" t="b">
        <f t="shared" si="196"/>
        <v>0</v>
      </c>
      <c r="D3203" s="9" t="b">
        <f t="shared" si="197"/>
        <v>0</v>
      </c>
      <c r="E3203" s="7">
        <f t="shared" si="198"/>
        <v>46664</v>
      </c>
      <c r="F3203" s="48"/>
    </row>
    <row r="3204" spans="2:6" x14ac:dyDescent="0.25">
      <c r="B3204" s="7">
        <f t="shared" si="199"/>
        <v>46665</v>
      </c>
      <c r="C3204" s="9" t="b">
        <f t="shared" si="196"/>
        <v>0</v>
      </c>
      <c r="D3204" s="9" t="b">
        <f t="shared" si="197"/>
        <v>0</v>
      </c>
      <c r="E3204" s="7">
        <f t="shared" si="198"/>
        <v>46665</v>
      </c>
      <c r="F3204" s="48"/>
    </row>
    <row r="3205" spans="2:6" x14ac:dyDescent="0.25">
      <c r="B3205" s="7">
        <f t="shared" si="199"/>
        <v>46666</v>
      </c>
      <c r="C3205" s="9" t="b">
        <f t="shared" ref="C3205:C3268" si="200">IF(WEEKDAY(B3205,2)&gt;5,TRUE,FALSE)</f>
        <v>0</v>
      </c>
      <c r="D3205" s="9" t="b">
        <f t="shared" ref="D3205:D3268" si="201">IF(TYPE(VLOOKUP(B3205,Holiday_Dates,1,0))&lt;&gt;1,FALSE,TRUE)</f>
        <v>0</v>
      </c>
      <c r="E3205" s="7">
        <f t="shared" ref="E3205:E3268" si="202">IF(OR(C3205,D3205),FALSE,B3205)</f>
        <v>46666</v>
      </c>
      <c r="F3205" s="48"/>
    </row>
    <row r="3206" spans="2:6" x14ac:dyDescent="0.25">
      <c r="B3206" s="7">
        <f t="shared" ref="B3206:B3269" si="203">B3205+1</f>
        <v>46667</v>
      </c>
      <c r="C3206" s="9" t="b">
        <f t="shared" si="200"/>
        <v>0</v>
      </c>
      <c r="D3206" s="9" t="b">
        <f t="shared" si="201"/>
        <v>0</v>
      </c>
      <c r="E3206" s="7">
        <f t="shared" si="202"/>
        <v>46667</v>
      </c>
      <c r="F3206" s="48"/>
    </row>
    <row r="3207" spans="2:6" x14ac:dyDescent="0.25">
      <c r="B3207" s="7">
        <f t="shared" si="203"/>
        <v>46668</v>
      </c>
      <c r="C3207" s="9" t="b">
        <f t="shared" si="200"/>
        <v>0</v>
      </c>
      <c r="D3207" s="9" t="b">
        <f t="shared" si="201"/>
        <v>0</v>
      </c>
      <c r="E3207" s="7">
        <f t="shared" si="202"/>
        <v>46668</v>
      </c>
      <c r="F3207" s="48"/>
    </row>
    <row r="3208" spans="2:6" x14ac:dyDescent="0.25">
      <c r="B3208" s="7">
        <f t="shared" si="203"/>
        <v>46669</v>
      </c>
      <c r="C3208" s="9" t="b">
        <f t="shared" si="200"/>
        <v>1</v>
      </c>
      <c r="D3208" s="9" t="b">
        <f t="shared" si="201"/>
        <v>0</v>
      </c>
      <c r="E3208" s="7" t="b">
        <f t="shared" si="202"/>
        <v>0</v>
      </c>
      <c r="F3208" s="48"/>
    </row>
    <row r="3209" spans="2:6" x14ac:dyDescent="0.25">
      <c r="B3209" s="7">
        <f t="shared" si="203"/>
        <v>46670</v>
      </c>
      <c r="C3209" s="9" t="b">
        <f t="shared" si="200"/>
        <v>1</v>
      </c>
      <c r="D3209" s="9" t="b">
        <f t="shared" si="201"/>
        <v>0</v>
      </c>
      <c r="E3209" s="7" t="b">
        <f t="shared" si="202"/>
        <v>0</v>
      </c>
      <c r="F3209" s="48"/>
    </row>
    <row r="3210" spans="2:6" x14ac:dyDescent="0.25">
      <c r="B3210" s="7">
        <f t="shared" si="203"/>
        <v>46671</v>
      </c>
      <c r="C3210" s="9" t="b">
        <f t="shared" si="200"/>
        <v>0</v>
      </c>
      <c r="D3210" s="9" t="b">
        <f t="shared" si="201"/>
        <v>0</v>
      </c>
      <c r="E3210" s="7">
        <f t="shared" si="202"/>
        <v>46671</v>
      </c>
      <c r="F3210" s="48"/>
    </row>
    <row r="3211" spans="2:6" x14ac:dyDescent="0.25">
      <c r="B3211" s="7">
        <f t="shared" si="203"/>
        <v>46672</v>
      </c>
      <c r="C3211" s="9" t="b">
        <f t="shared" si="200"/>
        <v>0</v>
      </c>
      <c r="D3211" s="9" t="b">
        <f t="shared" si="201"/>
        <v>0</v>
      </c>
      <c r="E3211" s="7">
        <f t="shared" si="202"/>
        <v>46672</v>
      </c>
      <c r="F3211" s="48"/>
    </row>
    <row r="3212" spans="2:6" x14ac:dyDescent="0.25">
      <c r="B3212" s="7">
        <f t="shared" si="203"/>
        <v>46673</v>
      </c>
      <c r="C3212" s="9" t="b">
        <f t="shared" si="200"/>
        <v>0</v>
      </c>
      <c r="D3212" s="9" t="b">
        <f t="shared" si="201"/>
        <v>0</v>
      </c>
      <c r="E3212" s="7">
        <f t="shared" si="202"/>
        <v>46673</v>
      </c>
      <c r="F3212" s="48"/>
    </row>
    <row r="3213" spans="2:6" x14ac:dyDescent="0.25">
      <c r="B3213" s="7">
        <f t="shared" si="203"/>
        <v>46674</v>
      </c>
      <c r="C3213" s="9" t="b">
        <f t="shared" si="200"/>
        <v>0</v>
      </c>
      <c r="D3213" s="9" t="b">
        <f t="shared" si="201"/>
        <v>0</v>
      </c>
      <c r="E3213" s="7">
        <f t="shared" si="202"/>
        <v>46674</v>
      </c>
      <c r="F3213" s="48"/>
    </row>
    <row r="3214" spans="2:6" x14ac:dyDescent="0.25">
      <c r="B3214" s="7">
        <f t="shared" si="203"/>
        <v>46675</v>
      </c>
      <c r="C3214" s="9" t="b">
        <f t="shared" si="200"/>
        <v>0</v>
      </c>
      <c r="D3214" s="9" t="b">
        <f t="shared" si="201"/>
        <v>0</v>
      </c>
      <c r="E3214" s="7">
        <f t="shared" si="202"/>
        <v>46675</v>
      </c>
      <c r="F3214" s="48"/>
    </row>
    <row r="3215" spans="2:6" x14ac:dyDescent="0.25">
      <c r="B3215" s="7">
        <f t="shared" si="203"/>
        <v>46676</v>
      </c>
      <c r="C3215" s="9" t="b">
        <f t="shared" si="200"/>
        <v>1</v>
      </c>
      <c r="D3215" s="9" t="b">
        <f t="shared" si="201"/>
        <v>0</v>
      </c>
      <c r="E3215" s="7" t="b">
        <f t="shared" si="202"/>
        <v>0</v>
      </c>
      <c r="F3215" s="48"/>
    </row>
    <row r="3216" spans="2:6" x14ac:dyDescent="0.25">
      <c r="B3216" s="7">
        <f t="shared" si="203"/>
        <v>46677</v>
      </c>
      <c r="C3216" s="9" t="b">
        <f t="shared" si="200"/>
        <v>1</v>
      </c>
      <c r="D3216" s="9" t="b">
        <f t="shared" si="201"/>
        <v>0</v>
      </c>
      <c r="E3216" s="7" t="b">
        <f t="shared" si="202"/>
        <v>0</v>
      </c>
      <c r="F3216" s="48"/>
    </row>
    <row r="3217" spans="2:6" x14ac:dyDescent="0.25">
      <c r="B3217" s="7">
        <f t="shared" si="203"/>
        <v>46678</v>
      </c>
      <c r="C3217" s="9" t="b">
        <f t="shared" si="200"/>
        <v>0</v>
      </c>
      <c r="D3217" s="9" t="b">
        <f t="shared" si="201"/>
        <v>0</v>
      </c>
      <c r="E3217" s="7">
        <f t="shared" si="202"/>
        <v>46678</v>
      </c>
      <c r="F3217" s="48"/>
    </row>
    <row r="3218" spans="2:6" x14ac:dyDescent="0.25">
      <c r="B3218" s="7">
        <f t="shared" si="203"/>
        <v>46679</v>
      </c>
      <c r="C3218" s="9" t="b">
        <f t="shared" si="200"/>
        <v>0</v>
      </c>
      <c r="D3218" s="9" t="b">
        <f t="shared" si="201"/>
        <v>0</v>
      </c>
      <c r="E3218" s="7">
        <f t="shared" si="202"/>
        <v>46679</v>
      </c>
      <c r="F3218" s="48"/>
    </row>
    <row r="3219" spans="2:6" x14ac:dyDescent="0.25">
      <c r="B3219" s="7">
        <f t="shared" si="203"/>
        <v>46680</v>
      </c>
      <c r="C3219" s="9" t="b">
        <f t="shared" si="200"/>
        <v>0</v>
      </c>
      <c r="D3219" s="9" t="b">
        <f t="shared" si="201"/>
        <v>0</v>
      </c>
      <c r="E3219" s="7">
        <f t="shared" si="202"/>
        <v>46680</v>
      </c>
      <c r="F3219" s="48"/>
    </row>
    <row r="3220" spans="2:6" x14ac:dyDescent="0.25">
      <c r="B3220" s="7">
        <f t="shared" si="203"/>
        <v>46681</v>
      </c>
      <c r="C3220" s="9" t="b">
        <f t="shared" si="200"/>
        <v>0</v>
      </c>
      <c r="D3220" s="9" t="b">
        <f t="shared" si="201"/>
        <v>0</v>
      </c>
      <c r="E3220" s="7">
        <f t="shared" si="202"/>
        <v>46681</v>
      </c>
      <c r="F3220" s="48"/>
    </row>
    <row r="3221" spans="2:6" x14ac:dyDescent="0.25">
      <c r="B3221" s="7">
        <f t="shared" si="203"/>
        <v>46682</v>
      </c>
      <c r="C3221" s="9" t="b">
        <f t="shared" si="200"/>
        <v>0</v>
      </c>
      <c r="D3221" s="9" t="b">
        <f t="shared" si="201"/>
        <v>0</v>
      </c>
      <c r="E3221" s="7">
        <f t="shared" si="202"/>
        <v>46682</v>
      </c>
      <c r="F3221" s="48"/>
    </row>
    <row r="3222" spans="2:6" x14ac:dyDescent="0.25">
      <c r="B3222" s="7">
        <f t="shared" si="203"/>
        <v>46683</v>
      </c>
      <c r="C3222" s="9" t="b">
        <f t="shared" si="200"/>
        <v>1</v>
      </c>
      <c r="D3222" s="9" t="b">
        <f t="shared" si="201"/>
        <v>0</v>
      </c>
      <c r="E3222" s="7" t="b">
        <f t="shared" si="202"/>
        <v>0</v>
      </c>
      <c r="F3222" s="48"/>
    </row>
    <row r="3223" spans="2:6" x14ac:dyDescent="0.25">
      <c r="B3223" s="7">
        <f t="shared" si="203"/>
        <v>46684</v>
      </c>
      <c r="C3223" s="9" t="b">
        <f t="shared" si="200"/>
        <v>1</v>
      </c>
      <c r="D3223" s="9" t="b">
        <f t="shared" si="201"/>
        <v>0</v>
      </c>
      <c r="E3223" s="7" t="b">
        <f t="shared" si="202"/>
        <v>0</v>
      </c>
      <c r="F3223" s="48"/>
    </row>
    <row r="3224" spans="2:6" x14ac:dyDescent="0.25">
      <c r="B3224" s="7">
        <f t="shared" si="203"/>
        <v>46685</v>
      </c>
      <c r="C3224" s="9" t="b">
        <f t="shared" si="200"/>
        <v>0</v>
      </c>
      <c r="D3224" s="9" t="b">
        <f t="shared" si="201"/>
        <v>0</v>
      </c>
      <c r="E3224" s="7">
        <f t="shared" si="202"/>
        <v>46685</v>
      </c>
      <c r="F3224" s="48"/>
    </row>
    <row r="3225" spans="2:6" x14ac:dyDescent="0.25">
      <c r="B3225" s="7">
        <f t="shared" si="203"/>
        <v>46686</v>
      </c>
      <c r="C3225" s="9" t="b">
        <f t="shared" si="200"/>
        <v>0</v>
      </c>
      <c r="D3225" s="9" t="b">
        <f t="shared" si="201"/>
        <v>0</v>
      </c>
      <c r="E3225" s="7">
        <f t="shared" si="202"/>
        <v>46686</v>
      </c>
      <c r="F3225" s="48"/>
    </row>
    <row r="3226" spans="2:6" x14ac:dyDescent="0.25">
      <c r="B3226" s="7">
        <f t="shared" si="203"/>
        <v>46687</v>
      </c>
      <c r="C3226" s="9" t="b">
        <f t="shared" si="200"/>
        <v>0</v>
      </c>
      <c r="D3226" s="9" t="b">
        <f t="shared" si="201"/>
        <v>0</v>
      </c>
      <c r="E3226" s="7">
        <f t="shared" si="202"/>
        <v>46687</v>
      </c>
      <c r="F3226" s="48"/>
    </row>
    <row r="3227" spans="2:6" x14ac:dyDescent="0.25">
      <c r="B3227" s="7">
        <f t="shared" si="203"/>
        <v>46688</v>
      </c>
      <c r="C3227" s="9" t="b">
        <f t="shared" si="200"/>
        <v>0</v>
      </c>
      <c r="D3227" s="9" t="b">
        <f t="shared" si="201"/>
        <v>0</v>
      </c>
      <c r="E3227" s="7">
        <f t="shared" si="202"/>
        <v>46688</v>
      </c>
      <c r="F3227" s="48"/>
    </row>
    <row r="3228" spans="2:6" x14ac:dyDescent="0.25">
      <c r="B3228" s="7">
        <f t="shared" si="203"/>
        <v>46689</v>
      </c>
      <c r="C3228" s="9" t="b">
        <f t="shared" si="200"/>
        <v>0</v>
      </c>
      <c r="D3228" s="9" t="b">
        <f t="shared" si="201"/>
        <v>0</v>
      </c>
      <c r="E3228" s="7">
        <f t="shared" si="202"/>
        <v>46689</v>
      </c>
      <c r="F3228" s="48"/>
    </row>
    <row r="3229" spans="2:6" x14ac:dyDescent="0.25">
      <c r="B3229" s="7">
        <f t="shared" si="203"/>
        <v>46690</v>
      </c>
      <c r="C3229" s="9" t="b">
        <f t="shared" si="200"/>
        <v>1</v>
      </c>
      <c r="D3229" s="9" t="b">
        <f t="shared" si="201"/>
        <v>0</v>
      </c>
      <c r="E3229" s="7" t="b">
        <f t="shared" si="202"/>
        <v>0</v>
      </c>
      <c r="F3229" s="48"/>
    </row>
    <row r="3230" spans="2:6" x14ac:dyDescent="0.25">
      <c r="B3230" s="7">
        <f t="shared" si="203"/>
        <v>46691</v>
      </c>
      <c r="C3230" s="9" t="b">
        <f t="shared" si="200"/>
        <v>1</v>
      </c>
      <c r="D3230" s="9" t="b">
        <f t="shared" si="201"/>
        <v>0</v>
      </c>
      <c r="E3230" s="7" t="b">
        <f t="shared" si="202"/>
        <v>0</v>
      </c>
      <c r="F3230" s="48"/>
    </row>
    <row r="3231" spans="2:6" x14ac:dyDescent="0.25">
      <c r="B3231" s="7">
        <f t="shared" si="203"/>
        <v>46692</v>
      </c>
      <c r="C3231" s="9" t="b">
        <f t="shared" si="200"/>
        <v>0</v>
      </c>
      <c r="D3231" s="9" t="b">
        <f t="shared" si="201"/>
        <v>0</v>
      </c>
      <c r="E3231" s="7">
        <f t="shared" si="202"/>
        <v>46692</v>
      </c>
      <c r="F3231" s="48"/>
    </row>
    <row r="3232" spans="2:6" x14ac:dyDescent="0.25">
      <c r="B3232" s="7">
        <f t="shared" si="203"/>
        <v>46693</v>
      </c>
      <c r="C3232" s="9" t="b">
        <f t="shared" si="200"/>
        <v>0</v>
      </c>
      <c r="D3232" s="9" t="b">
        <f t="shared" si="201"/>
        <v>0</v>
      </c>
      <c r="E3232" s="7">
        <f t="shared" si="202"/>
        <v>46693</v>
      </c>
      <c r="F3232" s="48"/>
    </row>
    <row r="3233" spans="2:6" x14ac:dyDescent="0.25">
      <c r="B3233" s="7">
        <f t="shared" si="203"/>
        <v>46694</v>
      </c>
      <c r="C3233" s="9" t="b">
        <f t="shared" si="200"/>
        <v>0</v>
      </c>
      <c r="D3233" s="9" t="b">
        <f t="shared" si="201"/>
        <v>0</v>
      </c>
      <c r="E3233" s="7">
        <f t="shared" si="202"/>
        <v>46694</v>
      </c>
      <c r="F3233" s="48"/>
    </row>
    <row r="3234" spans="2:6" x14ac:dyDescent="0.25">
      <c r="B3234" s="7">
        <f t="shared" si="203"/>
        <v>46695</v>
      </c>
      <c r="C3234" s="9" t="b">
        <f t="shared" si="200"/>
        <v>0</v>
      </c>
      <c r="D3234" s="9" t="b">
        <f t="shared" si="201"/>
        <v>0</v>
      </c>
      <c r="E3234" s="7">
        <f t="shared" si="202"/>
        <v>46695</v>
      </c>
      <c r="F3234" s="48"/>
    </row>
    <row r="3235" spans="2:6" x14ac:dyDescent="0.25">
      <c r="B3235" s="7">
        <f t="shared" si="203"/>
        <v>46696</v>
      </c>
      <c r="C3235" s="9" t="b">
        <f t="shared" si="200"/>
        <v>0</v>
      </c>
      <c r="D3235" s="9" t="b">
        <f t="shared" si="201"/>
        <v>0</v>
      </c>
      <c r="E3235" s="7">
        <f t="shared" si="202"/>
        <v>46696</v>
      </c>
      <c r="F3235" s="48"/>
    </row>
    <row r="3236" spans="2:6" x14ac:dyDescent="0.25">
      <c r="B3236" s="7">
        <f t="shared" si="203"/>
        <v>46697</v>
      </c>
      <c r="C3236" s="9" t="b">
        <f t="shared" si="200"/>
        <v>1</v>
      </c>
      <c r="D3236" s="9" t="b">
        <f t="shared" si="201"/>
        <v>0</v>
      </c>
      <c r="E3236" s="7" t="b">
        <f t="shared" si="202"/>
        <v>0</v>
      </c>
      <c r="F3236" s="48"/>
    </row>
    <row r="3237" spans="2:6" x14ac:dyDescent="0.25">
      <c r="B3237" s="7">
        <f t="shared" si="203"/>
        <v>46698</v>
      </c>
      <c r="C3237" s="9" t="b">
        <f t="shared" si="200"/>
        <v>1</v>
      </c>
      <c r="D3237" s="9" t="b">
        <f t="shared" si="201"/>
        <v>0</v>
      </c>
      <c r="E3237" s="7" t="b">
        <f t="shared" si="202"/>
        <v>0</v>
      </c>
      <c r="F3237" s="48"/>
    </row>
    <row r="3238" spans="2:6" x14ac:dyDescent="0.25">
      <c r="B3238" s="7">
        <f t="shared" si="203"/>
        <v>46699</v>
      </c>
      <c r="C3238" s="9" t="b">
        <f t="shared" si="200"/>
        <v>0</v>
      </c>
      <c r="D3238" s="9" t="b">
        <f t="shared" si="201"/>
        <v>0</v>
      </c>
      <c r="E3238" s="7">
        <f t="shared" si="202"/>
        <v>46699</v>
      </c>
      <c r="F3238" s="48"/>
    </row>
    <row r="3239" spans="2:6" x14ac:dyDescent="0.25">
      <c r="B3239" s="7">
        <f t="shared" si="203"/>
        <v>46700</v>
      </c>
      <c r="C3239" s="9" t="b">
        <f t="shared" si="200"/>
        <v>0</v>
      </c>
      <c r="D3239" s="9" t="b">
        <f t="shared" si="201"/>
        <v>0</v>
      </c>
      <c r="E3239" s="7">
        <f t="shared" si="202"/>
        <v>46700</v>
      </c>
      <c r="F3239" s="48"/>
    </row>
    <row r="3240" spans="2:6" x14ac:dyDescent="0.25">
      <c r="B3240" s="7">
        <f t="shared" si="203"/>
        <v>46701</v>
      </c>
      <c r="C3240" s="9" t="b">
        <f t="shared" si="200"/>
        <v>0</v>
      </c>
      <c r="D3240" s="9" t="b">
        <f t="shared" si="201"/>
        <v>0</v>
      </c>
      <c r="E3240" s="7">
        <f t="shared" si="202"/>
        <v>46701</v>
      </c>
      <c r="F3240" s="48"/>
    </row>
    <row r="3241" spans="2:6" x14ac:dyDescent="0.25">
      <c r="B3241" s="7">
        <f t="shared" si="203"/>
        <v>46702</v>
      </c>
      <c r="C3241" s="9" t="b">
        <f t="shared" si="200"/>
        <v>0</v>
      </c>
      <c r="D3241" s="9" t="b">
        <f t="shared" si="201"/>
        <v>0</v>
      </c>
      <c r="E3241" s="7">
        <f t="shared" si="202"/>
        <v>46702</v>
      </c>
      <c r="F3241" s="48"/>
    </row>
    <row r="3242" spans="2:6" x14ac:dyDescent="0.25">
      <c r="B3242" s="7">
        <f t="shared" si="203"/>
        <v>46703</v>
      </c>
      <c r="C3242" s="9" t="b">
        <f t="shared" si="200"/>
        <v>0</v>
      </c>
      <c r="D3242" s="9" t="b">
        <f t="shared" si="201"/>
        <v>0</v>
      </c>
      <c r="E3242" s="7">
        <f t="shared" si="202"/>
        <v>46703</v>
      </c>
      <c r="F3242" s="48"/>
    </row>
    <row r="3243" spans="2:6" x14ac:dyDescent="0.25">
      <c r="B3243" s="7">
        <f t="shared" si="203"/>
        <v>46704</v>
      </c>
      <c r="C3243" s="9" t="b">
        <f t="shared" si="200"/>
        <v>1</v>
      </c>
      <c r="D3243" s="9" t="b">
        <f t="shared" si="201"/>
        <v>0</v>
      </c>
      <c r="E3243" s="7" t="b">
        <f t="shared" si="202"/>
        <v>0</v>
      </c>
      <c r="F3243" s="48"/>
    </row>
    <row r="3244" spans="2:6" x14ac:dyDescent="0.25">
      <c r="B3244" s="7">
        <f t="shared" si="203"/>
        <v>46705</v>
      </c>
      <c r="C3244" s="9" t="b">
        <f t="shared" si="200"/>
        <v>1</v>
      </c>
      <c r="D3244" s="9" t="b">
        <f t="shared" si="201"/>
        <v>0</v>
      </c>
      <c r="E3244" s="7" t="b">
        <f t="shared" si="202"/>
        <v>0</v>
      </c>
      <c r="F3244" s="48"/>
    </row>
    <row r="3245" spans="2:6" x14ac:dyDescent="0.25">
      <c r="B3245" s="7">
        <f t="shared" si="203"/>
        <v>46706</v>
      </c>
      <c r="C3245" s="9" t="b">
        <f t="shared" si="200"/>
        <v>0</v>
      </c>
      <c r="D3245" s="9" t="b">
        <f t="shared" si="201"/>
        <v>0</v>
      </c>
      <c r="E3245" s="7">
        <f t="shared" si="202"/>
        <v>46706</v>
      </c>
      <c r="F3245" s="48"/>
    </row>
    <row r="3246" spans="2:6" x14ac:dyDescent="0.25">
      <c r="B3246" s="7">
        <f t="shared" si="203"/>
        <v>46707</v>
      </c>
      <c r="C3246" s="9" t="b">
        <f t="shared" si="200"/>
        <v>0</v>
      </c>
      <c r="D3246" s="9" t="b">
        <f t="shared" si="201"/>
        <v>0</v>
      </c>
      <c r="E3246" s="7">
        <f t="shared" si="202"/>
        <v>46707</v>
      </c>
      <c r="F3246" s="48"/>
    </row>
    <row r="3247" spans="2:6" x14ac:dyDescent="0.25">
      <c r="B3247" s="7">
        <f t="shared" si="203"/>
        <v>46708</v>
      </c>
      <c r="C3247" s="9" t="b">
        <f t="shared" si="200"/>
        <v>0</v>
      </c>
      <c r="D3247" s="9" t="b">
        <f t="shared" si="201"/>
        <v>0</v>
      </c>
      <c r="E3247" s="7">
        <f t="shared" si="202"/>
        <v>46708</v>
      </c>
      <c r="F3247" s="48"/>
    </row>
    <row r="3248" spans="2:6" x14ac:dyDescent="0.25">
      <c r="B3248" s="7">
        <f t="shared" si="203"/>
        <v>46709</v>
      </c>
      <c r="C3248" s="9" t="b">
        <f t="shared" si="200"/>
        <v>0</v>
      </c>
      <c r="D3248" s="9" t="b">
        <f t="shared" si="201"/>
        <v>0</v>
      </c>
      <c r="E3248" s="7">
        <f t="shared" si="202"/>
        <v>46709</v>
      </c>
      <c r="F3248" s="48"/>
    </row>
    <row r="3249" spans="2:6" x14ac:dyDescent="0.25">
      <c r="B3249" s="7">
        <f t="shared" si="203"/>
        <v>46710</v>
      </c>
      <c r="C3249" s="9" t="b">
        <f t="shared" si="200"/>
        <v>0</v>
      </c>
      <c r="D3249" s="9" t="b">
        <f t="shared" si="201"/>
        <v>0</v>
      </c>
      <c r="E3249" s="7">
        <f t="shared" si="202"/>
        <v>46710</v>
      </c>
      <c r="F3249" s="48"/>
    </row>
    <row r="3250" spans="2:6" x14ac:dyDescent="0.25">
      <c r="B3250" s="7">
        <f t="shared" si="203"/>
        <v>46711</v>
      </c>
      <c r="C3250" s="9" t="b">
        <f t="shared" si="200"/>
        <v>1</v>
      </c>
      <c r="D3250" s="9" t="b">
        <f t="shared" si="201"/>
        <v>0</v>
      </c>
      <c r="E3250" s="7" t="b">
        <f t="shared" si="202"/>
        <v>0</v>
      </c>
      <c r="F3250" s="48"/>
    </row>
    <row r="3251" spans="2:6" x14ac:dyDescent="0.25">
      <c r="B3251" s="7">
        <f t="shared" si="203"/>
        <v>46712</v>
      </c>
      <c r="C3251" s="9" t="b">
        <f t="shared" si="200"/>
        <v>1</v>
      </c>
      <c r="D3251" s="9" t="b">
        <f t="shared" si="201"/>
        <v>0</v>
      </c>
      <c r="E3251" s="7" t="b">
        <f t="shared" si="202"/>
        <v>0</v>
      </c>
      <c r="F3251" s="48"/>
    </row>
    <row r="3252" spans="2:6" x14ac:dyDescent="0.25">
      <c r="B3252" s="7">
        <f t="shared" si="203"/>
        <v>46713</v>
      </c>
      <c r="C3252" s="9" t="b">
        <f t="shared" si="200"/>
        <v>0</v>
      </c>
      <c r="D3252" s="9" t="b">
        <f t="shared" si="201"/>
        <v>0</v>
      </c>
      <c r="E3252" s="7">
        <f t="shared" si="202"/>
        <v>46713</v>
      </c>
      <c r="F3252" s="48"/>
    </row>
    <row r="3253" spans="2:6" x14ac:dyDescent="0.25">
      <c r="B3253" s="7">
        <f t="shared" si="203"/>
        <v>46714</v>
      </c>
      <c r="C3253" s="9" t="b">
        <f t="shared" si="200"/>
        <v>0</v>
      </c>
      <c r="D3253" s="9" t="b">
        <f t="shared" si="201"/>
        <v>0</v>
      </c>
      <c r="E3253" s="7">
        <f t="shared" si="202"/>
        <v>46714</v>
      </c>
      <c r="F3253" s="48"/>
    </row>
    <row r="3254" spans="2:6" x14ac:dyDescent="0.25">
      <c r="B3254" s="7">
        <f t="shared" si="203"/>
        <v>46715</v>
      </c>
      <c r="C3254" s="9" t="b">
        <f t="shared" si="200"/>
        <v>0</v>
      </c>
      <c r="D3254" s="9" t="b">
        <f t="shared" si="201"/>
        <v>0</v>
      </c>
      <c r="E3254" s="7">
        <f t="shared" si="202"/>
        <v>46715</v>
      </c>
      <c r="F3254" s="48"/>
    </row>
    <row r="3255" spans="2:6" x14ac:dyDescent="0.25">
      <c r="B3255" s="7">
        <f t="shared" si="203"/>
        <v>46716</v>
      </c>
      <c r="C3255" s="9" t="b">
        <f t="shared" si="200"/>
        <v>0</v>
      </c>
      <c r="D3255" s="9" t="b">
        <f t="shared" si="201"/>
        <v>0</v>
      </c>
      <c r="E3255" s="7">
        <f t="shared" si="202"/>
        <v>46716</v>
      </c>
      <c r="F3255" s="48"/>
    </row>
    <row r="3256" spans="2:6" x14ac:dyDescent="0.25">
      <c r="B3256" s="7">
        <f t="shared" si="203"/>
        <v>46717</v>
      </c>
      <c r="C3256" s="9" t="b">
        <f t="shared" si="200"/>
        <v>0</v>
      </c>
      <c r="D3256" s="9" t="b">
        <f t="shared" si="201"/>
        <v>0</v>
      </c>
      <c r="E3256" s="7">
        <f t="shared" si="202"/>
        <v>46717</v>
      </c>
      <c r="F3256" s="48"/>
    </row>
    <row r="3257" spans="2:6" x14ac:dyDescent="0.25">
      <c r="B3257" s="7">
        <f t="shared" si="203"/>
        <v>46718</v>
      </c>
      <c r="C3257" s="9" t="b">
        <f t="shared" si="200"/>
        <v>1</v>
      </c>
      <c r="D3257" s="9" t="b">
        <f t="shared" si="201"/>
        <v>0</v>
      </c>
      <c r="E3257" s="7" t="b">
        <f t="shared" si="202"/>
        <v>0</v>
      </c>
      <c r="F3257" s="48"/>
    </row>
    <row r="3258" spans="2:6" x14ac:dyDescent="0.25">
      <c r="B3258" s="7">
        <f t="shared" si="203"/>
        <v>46719</v>
      </c>
      <c r="C3258" s="9" t="b">
        <f t="shared" si="200"/>
        <v>1</v>
      </c>
      <c r="D3258" s="9" t="b">
        <f t="shared" si="201"/>
        <v>0</v>
      </c>
      <c r="E3258" s="7" t="b">
        <f t="shared" si="202"/>
        <v>0</v>
      </c>
      <c r="F3258" s="48"/>
    </row>
    <row r="3259" spans="2:6" x14ac:dyDescent="0.25">
      <c r="B3259" s="7">
        <f t="shared" si="203"/>
        <v>46720</v>
      </c>
      <c r="C3259" s="9" t="b">
        <f t="shared" si="200"/>
        <v>0</v>
      </c>
      <c r="D3259" s="9" t="b">
        <f t="shared" si="201"/>
        <v>0</v>
      </c>
      <c r="E3259" s="7">
        <f t="shared" si="202"/>
        <v>46720</v>
      </c>
      <c r="F3259" s="48"/>
    </row>
    <row r="3260" spans="2:6" x14ac:dyDescent="0.25">
      <c r="B3260" s="7">
        <f t="shared" si="203"/>
        <v>46721</v>
      </c>
      <c r="C3260" s="9" t="b">
        <f t="shared" si="200"/>
        <v>0</v>
      </c>
      <c r="D3260" s="9" t="b">
        <f t="shared" si="201"/>
        <v>0</v>
      </c>
      <c r="E3260" s="7">
        <f t="shared" si="202"/>
        <v>46721</v>
      </c>
      <c r="F3260" s="48"/>
    </row>
    <row r="3261" spans="2:6" x14ac:dyDescent="0.25">
      <c r="B3261" s="7">
        <f t="shared" si="203"/>
        <v>46722</v>
      </c>
      <c r="C3261" s="9" t="b">
        <f t="shared" si="200"/>
        <v>0</v>
      </c>
      <c r="D3261" s="9" t="b">
        <f t="shared" si="201"/>
        <v>0</v>
      </c>
      <c r="E3261" s="7">
        <f t="shared" si="202"/>
        <v>46722</v>
      </c>
      <c r="F3261" s="48"/>
    </row>
    <row r="3262" spans="2:6" x14ac:dyDescent="0.25">
      <c r="B3262" s="7">
        <f t="shared" si="203"/>
        <v>46723</v>
      </c>
      <c r="C3262" s="9" t="b">
        <f t="shared" si="200"/>
        <v>0</v>
      </c>
      <c r="D3262" s="9" t="b">
        <f t="shared" si="201"/>
        <v>0</v>
      </c>
      <c r="E3262" s="7">
        <f t="shared" si="202"/>
        <v>46723</v>
      </c>
      <c r="F3262" s="48"/>
    </row>
    <row r="3263" spans="2:6" x14ac:dyDescent="0.25">
      <c r="B3263" s="7">
        <f t="shared" si="203"/>
        <v>46724</v>
      </c>
      <c r="C3263" s="9" t="b">
        <f t="shared" si="200"/>
        <v>0</v>
      </c>
      <c r="D3263" s="9" t="b">
        <f t="shared" si="201"/>
        <v>0</v>
      </c>
      <c r="E3263" s="7">
        <f t="shared" si="202"/>
        <v>46724</v>
      </c>
      <c r="F3263" s="48"/>
    </row>
    <row r="3264" spans="2:6" x14ac:dyDescent="0.25">
      <c r="B3264" s="7">
        <f t="shared" si="203"/>
        <v>46725</v>
      </c>
      <c r="C3264" s="9" t="b">
        <f t="shared" si="200"/>
        <v>1</v>
      </c>
      <c r="D3264" s="9" t="b">
        <f t="shared" si="201"/>
        <v>0</v>
      </c>
      <c r="E3264" s="7" t="b">
        <f t="shared" si="202"/>
        <v>0</v>
      </c>
      <c r="F3264" s="48"/>
    </row>
    <row r="3265" spans="2:6" x14ac:dyDescent="0.25">
      <c r="B3265" s="7">
        <f t="shared" si="203"/>
        <v>46726</v>
      </c>
      <c r="C3265" s="9" t="b">
        <f t="shared" si="200"/>
        <v>1</v>
      </c>
      <c r="D3265" s="9" t="b">
        <f t="shared" si="201"/>
        <v>0</v>
      </c>
      <c r="E3265" s="7" t="b">
        <f t="shared" si="202"/>
        <v>0</v>
      </c>
      <c r="F3265" s="48"/>
    </row>
    <row r="3266" spans="2:6" x14ac:dyDescent="0.25">
      <c r="B3266" s="7">
        <f t="shared" si="203"/>
        <v>46727</v>
      </c>
      <c r="C3266" s="9" t="b">
        <f t="shared" si="200"/>
        <v>0</v>
      </c>
      <c r="D3266" s="9" t="b">
        <f t="shared" si="201"/>
        <v>0</v>
      </c>
      <c r="E3266" s="7">
        <f t="shared" si="202"/>
        <v>46727</v>
      </c>
      <c r="F3266" s="48"/>
    </row>
    <row r="3267" spans="2:6" x14ac:dyDescent="0.25">
      <c r="B3267" s="7">
        <f t="shared" si="203"/>
        <v>46728</v>
      </c>
      <c r="C3267" s="9" t="b">
        <f t="shared" si="200"/>
        <v>0</v>
      </c>
      <c r="D3267" s="9" t="b">
        <f t="shared" si="201"/>
        <v>0</v>
      </c>
      <c r="E3267" s="7">
        <f t="shared" si="202"/>
        <v>46728</v>
      </c>
      <c r="F3267" s="48"/>
    </row>
    <row r="3268" spans="2:6" x14ac:dyDescent="0.25">
      <c r="B3268" s="7">
        <f t="shared" si="203"/>
        <v>46729</v>
      </c>
      <c r="C3268" s="9" t="b">
        <f t="shared" si="200"/>
        <v>0</v>
      </c>
      <c r="D3268" s="9" t="b">
        <f t="shared" si="201"/>
        <v>0</v>
      </c>
      <c r="E3268" s="7">
        <f t="shared" si="202"/>
        <v>46729</v>
      </c>
      <c r="F3268" s="48"/>
    </row>
    <row r="3269" spans="2:6" x14ac:dyDescent="0.25">
      <c r="B3269" s="7">
        <f t="shared" si="203"/>
        <v>46730</v>
      </c>
      <c r="C3269" s="9" t="b">
        <f t="shared" ref="C3269:C3332" si="204">IF(WEEKDAY(B3269,2)&gt;5,TRUE,FALSE)</f>
        <v>0</v>
      </c>
      <c r="D3269" s="9" t="b">
        <f t="shared" ref="D3269:D3332" si="205">IF(TYPE(VLOOKUP(B3269,Holiday_Dates,1,0))&lt;&gt;1,FALSE,TRUE)</f>
        <v>0</v>
      </c>
      <c r="E3269" s="7">
        <f t="shared" ref="E3269:E3332" si="206">IF(OR(C3269,D3269),FALSE,B3269)</f>
        <v>46730</v>
      </c>
      <c r="F3269" s="48"/>
    </row>
    <row r="3270" spans="2:6" x14ac:dyDescent="0.25">
      <c r="B3270" s="7">
        <f t="shared" ref="B3270:B3333" si="207">B3269+1</f>
        <v>46731</v>
      </c>
      <c r="C3270" s="9" t="b">
        <f t="shared" si="204"/>
        <v>0</v>
      </c>
      <c r="D3270" s="9" t="b">
        <f t="shared" si="205"/>
        <v>0</v>
      </c>
      <c r="E3270" s="7">
        <f t="shared" si="206"/>
        <v>46731</v>
      </c>
      <c r="F3270" s="48"/>
    </row>
    <row r="3271" spans="2:6" x14ac:dyDescent="0.25">
      <c r="B3271" s="7">
        <f t="shared" si="207"/>
        <v>46732</v>
      </c>
      <c r="C3271" s="9" t="b">
        <f t="shared" si="204"/>
        <v>1</v>
      </c>
      <c r="D3271" s="9" t="b">
        <f t="shared" si="205"/>
        <v>0</v>
      </c>
      <c r="E3271" s="7" t="b">
        <f t="shared" si="206"/>
        <v>0</v>
      </c>
      <c r="F3271" s="48"/>
    </row>
    <row r="3272" spans="2:6" x14ac:dyDescent="0.25">
      <c r="B3272" s="7">
        <f t="shared" si="207"/>
        <v>46733</v>
      </c>
      <c r="C3272" s="9" t="b">
        <f t="shared" si="204"/>
        <v>1</v>
      </c>
      <c r="D3272" s="9" t="b">
        <f t="shared" si="205"/>
        <v>0</v>
      </c>
      <c r="E3272" s="7" t="b">
        <f t="shared" si="206"/>
        <v>0</v>
      </c>
      <c r="F3272" s="48"/>
    </row>
    <row r="3273" spans="2:6" x14ac:dyDescent="0.25">
      <c r="B3273" s="7">
        <f t="shared" si="207"/>
        <v>46734</v>
      </c>
      <c r="C3273" s="9" t="b">
        <f t="shared" si="204"/>
        <v>0</v>
      </c>
      <c r="D3273" s="9" t="b">
        <f t="shared" si="205"/>
        <v>0</v>
      </c>
      <c r="E3273" s="7">
        <f t="shared" si="206"/>
        <v>46734</v>
      </c>
      <c r="F3273" s="48"/>
    </row>
    <row r="3274" spans="2:6" x14ac:dyDescent="0.25">
      <c r="B3274" s="7">
        <f t="shared" si="207"/>
        <v>46735</v>
      </c>
      <c r="C3274" s="9" t="b">
        <f t="shared" si="204"/>
        <v>0</v>
      </c>
      <c r="D3274" s="9" t="b">
        <f t="shared" si="205"/>
        <v>0</v>
      </c>
      <c r="E3274" s="7">
        <f t="shared" si="206"/>
        <v>46735</v>
      </c>
      <c r="F3274" s="48"/>
    </row>
    <row r="3275" spans="2:6" x14ac:dyDescent="0.25">
      <c r="B3275" s="7">
        <f t="shared" si="207"/>
        <v>46736</v>
      </c>
      <c r="C3275" s="9" t="b">
        <f t="shared" si="204"/>
        <v>0</v>
      </c>
      <c r="D3275" s="9" t="b">
        <f t="shared" si="205"/>
        <v>0</v>
      </c>
      <c r="E3275" s="7">
        <f t="shared" si="206"/>
        <v>46736</v>
      </c>
      <c r="F3275" s="48"/>
    </row>
    <row r="3276" spans="2:6" x14ac:dyDescent="0.25">
      <c r="B3276" s="7">
        <f t="shared" si="207"/>
        <v>46737</v>
      </c>
      <c r="C3276" s="9" t="b">
        <f t="shared" si="204"/>
        <v>0</v>
      </c>
      <c r="D3276" s="9" t="b">
        <f t="shared" si="205"/>
        <v>0</v>
      </c>
      <c r="E3276" s="7">
        <f t="shared" si="206"/>
        <v>46737</v>
      </c>
      <c r="F3276" s="48"/>
    </row>
    <row r="3277" spans="2:6" x14ac:dyDescent="0.25">
      <c r="B3277" s="7">
        <f t="shared" si="207"/>
        <v>46738</v>
      </c>
      <c r="C3277" s="9" t="b">
        <f t="shared" si="204"/>
        <v>0</v>
      </c>
      <c r="D3277" s="9" t="b">
        <f t="shared" si="205"/>
        <v>0</v>
      </c>
      <c r="E3277" s="7">
        <f t="shared" si="206"/>
        <v>46738</v>
      </c>
      <c r="F3277" s="48"/>
    </row>
    <row r="3278" spans="2:6" x14ac:dyDescent="0.25">
      <c r="B3278" s="7">
        <f t="shared" si="207"/>
        <v>46739</v>
      </c>
      <c r="C3278" s="9" t="b">
        <f t="shared" si="204"/>
        <v>1</v>
      </c>
      <c r="D3278" s="9" t="b">
        <f t="shared" si="205"/>
        <v>0</v>
      </c>
      <c r="E3278" s="7" t="b">
        <f t="shared" si="206"/>
        <v>0</v>
      </c>
      <c r="F3278" s="48"/>
    </row>
    <row r="3279" spans="2:6" x14ac:dyDescent="0.25">
      <c r="B3279" s="7">
        <f t="shared" si="207"/>
        <v>46740</v>
      </c>
      <c r="C3279" s="9" t="b">
        <f t="shared" si="204"/>
        <v>1</v>
      </c>
      <c r="D3279" s="9" t="b">
        <f t="shared" si="205"/>
        <v>0</v>
      </c>
      <c r="E3279" s="7" t="b">
        <f t="shared" si="206"/>
        <v>0</v>
      </c>
      <c r="F3279" s="48"/>
    </row>
    <row r="3280" spans="2:6" x14ac:dyDescent="0.25">
      <c r="B3280" s="7">
        <f t="shared" si="207"/>
        <v>46741</v>
      </c>
      <c r="C3280" s="9" t="b">
        <f t="shared" si="204"/>
        <v>0</v>
      </c>
      <c r="D3280" s="9" t="b">
        <f t="shared" si="205"/>
        <v>0</v>
      </c>
      <c r="E3280" s="7">
        <f t="shared" si="206"/>
        <v>46741</v>
      </c>
      <c r="F3280" s="48"/>
    </row>
    <row r="3281" spans="2:6" x14ac:dyDescent="0.25">
      <c r="B3281" s="7">
        <f t="shared" si="207"/>
        <v>46742</v>
      </c>
      <c r="C3281" s="9" t="b">
        <f t="shared" si="204"/>
        <v>0</v>
      </c>
      <c r="D3281" s="9" t="b">
        <f t="shared" si="205"/>
        <v>0</v>
      </c>
      <c r="E3281" s="7">
        <f t="shared" si="206"/>
        <v>46742</v>
      </c>
      <c r="F3281" s="48"/>
    </row>
    <row r="3282" spans="2:6" x14ac:dyDescent="0.25">
      <c r="B3282" s="7">
        <f t="shared" si="207"/>
        <v>46743</v>
      </c>
      <c r="C3282" s="9" t="b">
        <f t="shared" si="204"/>
        <v>0</v>
      </c>
      <c r="D3282" s="9" t="b">
        <f t="shared" si="205"/>
        <v>0</v>
      </c>
      <c r="E3282" s="7">
        <f t="shared" si="206"/>
        <v>46743</v>
      </c>
      <c r="F3282" s="48"/>
    </row>
    <row r="3283" spans="2:6" x14ac:dyDescent="0.25">
      <c r="B3283" s="7">
        <f t="shared" si="207"/>
        <v>46744</v>
      </c>
      <c r="C3283" s="9" t="b">
        <f t="shared" si="204"/>
        <v>0</v>
      </c>
      <c r="D3283" s="9" t="b">
        <f t="shared" si="205"/>
        <v>0</v>
      </c>
      <c r="E3283" s="7">
        <f t="shared" si="206"/>
        <v>46744</v>
      </c>
      <c r="F3283" s="48"/>
    </row>
    <row r="3284" spans="2:6" x14ac:dyDescent="0.25">
      <c r="B3284" s="7">
        <f t="shared" si="207"/>
        <v>46745</v>
      </c>
      <c r="C3284" s="9" t="b">
        <f t="shared" si="204"/>
        <v>0</v>
      </c>
      <c r="D3284" s="9" t="b">
        <f t="shared" si="205"/>
        <v>0</v>
      </c>
      <c r="E3284" s="7">
        <f t="shared" si="206"/>
        <v>46745</v>
      </c>
      <c r="F3284" s="48"/>
    </row>
    <row r="3285" spans="2:6" x14ac:dyDescent="0.25">
      <c r="B3285" s="7">
        <f t="shared" si="207"/>
        <v>46746</v>
      </c>
      <c r="C3285" s="9" t="b">
        <f t="shared" si="204"/>
        <v>1</v>
      </c>
      <c r="D3285" s="9" t="b">
        <f t="shared" si="205"/>
        <v>1</v>
      </c>
      <c r="E3285" s="7" t="b">
        <f t="shared" si="206"/>
        <v>0</v>
      </c>
      <c r="F3285" s="48"/>
    </row>
    <row r="3286" spans="2:6" x14ac:dyDescent="0.25">
      <c r="B3286" s="7">
        <f t="shared" si="207"/>
        <v>46747</v>
      </c>
      <c r="C3286" s="9" t="b">
        <f t="shared" si="204"/>
        <v>1</v>
      </c>
      <c r="D3286" s="9" t="b">
        <f t="shared" si="205"/>
        <v>1</v>
      </c>
      <c r="E3286" s="7" t="b">
        <f t="shared" si="206"/>
        <v>0</v>
      </c>
      <c r="F3286" s="48"/>
    </row>
    <row r="3287" spans="2:6" x14ac:dyDescent="0.25">
      <c r="B3287" s="7">
        <f t="shared" si="207"/>
        <v>46748</v>
      </c>
      <c r="C3287" s="9" t="b">
        <f t="shared" si="204"/>
        <v>0</v>
      </c>
      <c r="D3287" s="9" t="b">
        <f t="shared" si="205"/>
        <v>0</v>
      </c>
      <c r="E3287" s="7">
        <f t="shared" si="206"/>
        <v>46748</v>
      </c>
      <c r="F3287" s="48"/>
    </row>
    <row r="3288" spans="2:6" x14ac:dyDescent="0.25">
      <c r="B3288" s="7">
        <f t="shared" si="207"/>
        <v>46749</v>
      </c>
      <c r="C3288" s="9" t="b">
        <f t="shared" si="204"/>
        <v>0</v>
      </c>
      <c r="D3288" s="9" t="b">
        <f t="shared" si="205"/>
        <v>0</v>
      </c>
      <c r="E3288" s="7">
        <f t="shared" si="206"/>
        <v>46749</v>
      </c>
      <c r="F3288" s="48"/>
    </row>
    <row r="3289" spans="2:6" x14ac:dyDescent="0.25">
      <c r="B3289" s="7">
        <f t="shared" si="207"/>
        <v>46750</v>
      </c>
      <c r="C3289" s="9" t="b">
        <f t="shared" si="204"/>
        <v>0</v>
      </c>
      <c r="D3289" s="9" t="b">
        <f t="shared" si="205"/>
        <v>0</v>
      </c>
      <c r="E3289" s="7">
        <f t="shared" si="206"/>
        <v>46750</v>
      </c>
      <c r="F3289" s="48"/>
    </row>
    <row r="3290" spans="2:6" x14ac:dyDescent="0.25">
      <c r="B3290" s="7">
        <f t="shared" si="207"/>
        <v>46751</v>
      </c>
      <c r="C3290" s="9" t="b">
        <f t="shared" si="204"/>
        <v>0</v>
      </c>
      <c r="D3290" s="9" t="b">
        <f t="shared" si="205"/>
        <v>0</v>
      </c>
      <c r="E3290" s="7">
        <f t="shared" si="206"/>
        <v>46751</v>
      </c>
      <c r="F3290" s="48"/>
    </row>
    <row r="3291" spans="2:6" x14ac:dyDescent="0.25">
      <c r="B3291" s="7">
        <f t="shared" si="207"/>
        <v>46752</v>
      </c>
      <c r="C3291" s="9" t="b">
        <f t="shared" si="204"/>
        <v>0</v>
      </c>
      <c r="D3291" s="9" t="b">
        <f t="shared" si="205"/>
        <v>0</v>
      </c>
      <c r="E3291" s="7">
        <f t="shared" si="206"/>
        <v>46752</v>
      </c>
      <c r="F3291" s="48"/>
    </row>
    <row r="3292" spans="2:6" x14ac:dyDescent="0.25">
      <c r="B3292" s="7">
        <f t="shared" si="207"/>
        <v>46753</v>
      </c>
      <c r="C3292" s="9" t="b">
        <f t="shared" si="204"/>
        <v>1</v>
      </c>
      <c r="D3292" s="9" t="b">
        <f t="shared" si="205"/>
        <v>1</v>
      </c>
      <c r="E3292" s="7" t="b">
        <f t="shared" si="206"/>
        <v>0</v>
      </c>
      <c r="F3292" s="48"/>
    </row>
    <row r="3293" spans="2:6" x14ac:dyDescent="0.25">
      <c r="B3293" s="7">
        <f t="shared" si="207"/>
        <v>46754</v>
      </c>
      <c r="C3293" s="9" t="b">
        <f t="shared" si="204"/>
        <v>1</v>
      </c>
      <c r="D3293" s="9" t="b">
        <f t="shared" si="205"/>
        <v>0</v>
      </c>
      <c r="E3293" s="7" t="b">
        <f t="shared" si="206"/>
        <v>0</v>
      </c>
      <c r="F3293" s="48"/>
    </row>
    <row r="3294" spans="2:6" x14ac:dyDescent="0.25">
      <c r="B3294" s="7">
        <f t="shared" si="207"/>
        <v>46755</v>
      </c>
      <c r="C3294" s="9" t="b">
        <f t="shared" si="204"/>
        <v>0</v>
      </c>
      <c r="D3294" s="9" t="b">
        <f t="shared" si="205"/>
        <v>0</v>
      </c>
      <c r="E3294" s="7">
        <f t="shared" si="206"/>
        <v>46755</v>
      </c>
      <c r="F3294" s="48"/>
    </row>
    <row r="3295" spans="2:6" x14ac:dyDescent="0.25">
      <c r="B3295" s="7">
        <f t="shared" si="207"/>
        <v>46756</v>
      </c>
      <c r="C3295" s="9" t="b">
        <f t="shared" si="204"/>
        <v>0</v>
      </c>
      <c r="D3295" s="9" t="b">
        <f t="shared" si="205"/>
        <v>0</v>
      </c>
      <c r="E3295" s="7">
        <f t="shared" si="206"/>
        <v>46756</v>
      </c>
      <c r="F3295" s="48"/>
    </row>
    <row r="3296" spans="2:6" x14ac:dyDescent="0.25">
      <c r="B3296" s="7">
        <f t="shared" si="207"/>
        <v>46757</v>
      </c>
      <c r="C3296" s="9" t="b">
        <f t="shared" si="204"/>
        <v>0</v>
      </c>
      <c r="D3296" s="9" t="b">
        <f t="shared" si="205"/>
        <v>0</v>
      </c>
      <c r="E3296" s="7">
        <f t="shared" si="206"/>
        <v>46757</v>
      </c>
      <c r="F3296" s="48"/>
    </row>
    <row r="3297" spans="2:6" x14ac:dyDescent="0.25">
      <c r="B3297" s="7">
        <f t="shared" si="207"/>
        <v>46758</v>
      </c>
      <c r="C3297" s="9" t="b">
        <f t="shared" si="204"/>
        <v>0</v>
      </c>
      <c r="D3297" s="9" t="b">
        <f t="shared" si="205"/>
        <v>0</v>
      </c>
      <c r="E3297" s="7">
        <f t="shared" si="206"/>
        <v>46758</v>
      </c>
      <c r="F3297" s="48"/>
    </row>
    <row r="3298" spans="2:6" x14ac:dyDescent="0.25">
      <c r="B3298" s="7">
        <f t="shared" si="207"/>
        <v>46759</v>
      </c>
      <c r="C3298" s="9" t="b">
        <f t="shared" si="204"/>
        <v>0</v>
      </c>
      <c r="D3298" s="9" t="b">
        <f t="shared" si="205"/>
        <v>0</v>
      </c>
      <c r="E3298" s="7">
        <f t="shared" si="206"/>
        <v>46759</v>
      </c>
      <c r="F3298" s="48"/>
    </row>
    <row r="3299" spans="2:6" x14ac:dyDescent="0.25">
      <c r="B3299" s="7">
        <f t="shared" si="207"/>
        <v>46760</v>
      </c>
      <c r="C3299" s="9" t="b">
        <f t="shared" si="204"/>
        <v>1</v>
      </c>
      <c r="D3299" s="9" t="b">
        <f t="shared" si="205"/>
        <v>0</v>
      </c>
      <c r="E3299" s="7" t="b">
        <f t="shared" si="206"/>
        <v>0</v>
      </c>
      <c r="F3299" s="48"/>
    </row>
    <row r="3300" spans="2:6" x14ac:dyDescent="0.25">
      <c r="B3300" s="7">
        <f t="shared" si="207"/>
        <v>46761</v>
      </c>
      <c r="C3300" s="9" t="b">
        <f t="shared" si="204"/>
        <v>1</v>
      </c>
      <c r="D3300" s="9" t="b">
        <f t="shared" si="205"/>
        <v>0</v>
      </c>
      <c r="E3300" s="7" t="b">
        <f t="shared" si="206"/>
        <v>0</v>
      </c>
      <c r="F3300" s="48"/>
    </row>
    <row r="3301" spans="2:6" x14ac:dyDescent="0.25">
      <c r="B3301" s="7">
        <f t="shared" si="207"/>
        <v>46762</v>
      </c>
      <c r="C3301" s="9" t="b">
        <f t="shared" si="204"/>
        <v>0</v>
      </c>
      <c r="D3301" s="9" t="b">
        <f t="shared" si="205"/>
        <v>0</v>
      </c>
      <c r="E3301" s="7">
        <f t="shared" si="206"/>
        <v>46762</v>
      </c>
      <c r="F3301" s="48"/>
    </row>
    <row r="3302" spans="2:6" x14ac:dyDescent="0.25">
      <c r="B3302" s="7">
        <f t="shared" si="207"/>
        <v>46763</v>
      </c>
      <c r="C3302" s="9" t="b">
        <f t="shared" si="204"/>
        <v>0</v>
      </c>
      <c r="D3302" s="9" t="b">
        <f t="shared" si="205"/>
        <v>0</v>
      </c>
      <c r="E3302" s="7">
        <f t="shared" si="206"/>
        <v>46763</v>
      </c>
      <c r="F3302" s="48"/>
    </row>
    <row r="3303" spans="2:6" x14ac:dyDescent="0.25">
      <c r="B3303" s="7">
        <f t="shared" si="207"/>
        <v>46764</v>
      </c>
      <c r="C3303" s="9" t="b">
        <f t="shared" si="204"/>
        <v>0</v>
      </c>
      <c r="D3303" s="9" t="b">
        <f t="shared" si="205"/>
        <v>0</v>
      </c>
      <c r="E3303" s="7">
        <f t="shared" si="206"/>
        <v>46764</v>
      </c>
      <c r="F3303" s="48"/>
    </row>
    <row r="3304" spans="2:6" x14ac:dyDescent="0.25">
      <c r="B3304" s="7">
        <f t="shared" si="207"/>
        <v>46765</v>
      </c>
      <c r="C3304" s="9" t="b">
        <f t="shared" si="204"/>
        <v>0</v>
      </c>
      <c r="D3304" s="9" t="b">
        <f t="shared" si="205"/>
        <v>0</v>
      </c>
      <c r="E3304" s="7">
        <f t="shared" si="206"/>
        <v>46765</v>
      </c>
      <c r="F3304" s="48"/>
    </row>
    <row r="3305" spans="2:6" x14ac:dyDescent="0.25">
      <c r="B3305" s="7">
        <f t="shared" si="207"/>
        <v>46766</v>
      </c>
      <c r="C3305" s="9" t="b">
        <f t="shared" si="204"/>
        <v>0</v>
      </c>
      <c r="D3305" s="9" t="b">
        <f t="shared" si="205"/>
        <v>0</v>
      </c>
      <c r="E3305" s="7">
        <f t="shared" si="206"/>
        <v>46766</v>
      </c>
      <c r="F3305" s="48"/>
    </row>
    <row r="3306" spans="2:6" x14ac:dyDescent="0.25">
      <c r="B3306" s="7">
        <f t="shared" si="207"/>
        <v>46767</v>
      </c>
      <c r="C3306" s="9" t="b">
        <f t="shared" si="204"/>
        <v>1</v>
      </c>
      <c r="D3306" s="9" t="b">
        <f t="shared" si="205"/>
        <v>0</v>
      </c>
      <c r="E3306" s="7" t="b">
        <f t="shared" si="206"/>
        <v>0</v>
      </c>
      <c r="F3306" s="48"/>
    </row>
    <row r="3307" spans="2:6" x14ac:dyDescent="0.25">
      <c r="B3307" s="7">
        <f t="shared" si="207"/>
        <v>46768</v>
      </c>
      <c r="C3307" s="9" t="b">
        <f t="shared" si="204"/>
        <v>1</v>
      </c>
      <c r="D3307" s="9" t="b">
        <f t="shared" si="205"/>
        <v>0</v>
      </c>
      <c r="E3307" s="7" t="b">
        <f t="shared" si="206"/>
        <v>0</v>
      </c>
      <c r="F3307" s="48"/>
    </row>
    <row r="3308" spans="2:6" x14ac:dyDescent="0.25">
      <c r="B3308" s="7">
        <f t="shared" si="207"/>
        <v>46769</v>
      </c>
      <c r="C3308" s="9" t="b">
        <f t="shared" si="204"/>
        <v>0</v>
      </c>
      <c r="D3308" s="9" t="b">
        <f t="shared" si="205"/>
        <v>0</v>
      </c>
      <c r="E3308" s="7">
        <f t="shared" si="206"/>
        <v>46769</v>
      </c>
      <c r="F3308" s="48"/>
    </row>
    <row r="3309" spans="2:6" x14ac:dyDescent="0.25">
      <c r="B3309" s="7">
        <f t="shared" si="207"/>
        <v>46770</v>
      </c>
      <c r="C3309" s="9" t="b">
        <f t="shared" si="204"/>
        <v>0</v>
      </c>
      <c r="D3309" s="9" t="b">
        <f t="shared" si="205"/>
        <v>0</v>
      </c>
      <c r="E3309" s="7">
        <f t="shared" si="206"/>
        <v>46770</v>
      </c>
      <c r="F3309" s="48"/>
    </row>
    <row r="3310" spans="2:6" x14ac:dyDescent="0.25">
      <c r="B3310" s="7">
        <f t="shared" si="207"/>
        <v>46771</v>
      </c>
      <c r="C3310" s="9" t="b">
        <f t="shared" si="204"/>
        <v>0</v>
      </c>
      <c r="D3310" s="9" t="b">
        <f t="shared" si="205"/>
        <v>0</v>
      </c>
      <c r="E3310" s="7">
        <f t="shared" si="206"/>
        <v>46771</v>
      </c>
      <c r="F3310" s="48"/>
    </row>
    <row r="3311" spans="2:6" x14ac:dyDescent="0.25">
      <c r="B3311" s="7">
        <f t="shared" si="207"/>
        <v>46772</v>
      </c>
      <c r="C3311" s="9" t="b">
        <f t="shared" si="204"/>
        <v>0</v>
      </c>
      <c r="D3311" s="9" t="b">
        <f t="shared" si="205"/>
        <v>0</v>
      </c>
      <c r="E3311" s="7">
        <f t="shared" si="206"/>
        <v>46772</v>
      </c>
      <c r="F3311" s="48"/>
    </row>
    <row r="3312" spans="2:6" x14ac:dyDescent="0.25">
      <c r="B3312" s="7">
        <f t="shared" si="207"/>
        <v>46773</v>
      </c>
      <c r="C3312" s="9" t="b">
        <f t="shared" si="204"/>
        <v>0</v>
      </c>
      <c r="D3312" s="9" t="b">
        <f t="shared" si="205"/>
        <v>0</v>
      </c>
      <c r="E3312" s="7">
        <f t="shared" si="206"/>
        <v>46773</v>
      </c>
      <c r="F3312" s="48"/>
    </row>
    <row r="3313" spans="2:6" x14ac:dyDescent="0.25">
      <c r="B3313" s="7">
        <f t="shared" si="207"/>
        <v>46774</v>
      </c>
      <c r="C3313" s="9" t="b">
        <f t="shared" si="204"/>
        <v>1</v>
      </c>
      <c r="D3313" s="9" t="b">
        <f t="shared" si="205"/>
        <v>0</v>
      </c>
      <c r="E3313" s="7" t="b">
        <f t="shared" si="206"/>
        <v>0</v>
      </c>
      <c r="F3313" s="48"/>
    </row>
    <row r="3314" spans="2:6" x14ac:dyDescent="0.25">
      <c r="B3314" s="7">
        <f t="shared" si="207"/>
        <v>46775</v>
      </c>
      <c r="C3314" s="9" t="b">
        <f t="shared" si="204"/>
        <v>1</v>
      </c>
      <c r="D3314" s="9" t="b">
        <f t="shared" si="205"/>
        <v>0</v>
      </c>
      <c r="E3314" s="7" t="b">
        <f t="shared" si="206"/>
        <v>0</v>
      </c>
      <c r="F3314" s="48"/>
    </row>
    <row r="3315" spans="2:6" x14ac:dyDescent="0.25">
      <c r="B3315" s="7">
        <f t="shared" si="207"/>
        <v>46776</v>
      </c>
      <c r="C3315" s="9" t="b">
        <f t="shared" si="204"/>
        <v>0</v>
      </c>
      <c r="D3315" s="9" t="b">
        <f t="shared" si="205"/>
        <v>0</v>
      </c>
      <c r="E3315" s="7">
        <f t="shared" si="206"/>
        <v>46776</v>
      </c>
      <c r="F3315" s="48"/>
    </row>
    <row r="3316" spans="2:6" x14ac:dyDescent="0.25">
      <c r="B3316" s="7">
        <f t="shared" si="207"/>
        <v>46777</v>
      </c>
      <c r="C3316" s="9" t="b">
        <f t="shared" si="204"/>
        <v>0</v>
      </c>
      <c r="D3316" s="9" t="b">
        <f t="shared" si="205"/>
        <v>0</v>
      </c>
      <c r="E3316" s="7">
        <f t="shared" si="206"/>
        <v>46777</v>
      </c>
      <c r="F3316" s="48"/>
    </row>
    <row r="3317" spans="2:6" x14ac:dyDescent="0.25">
      <c r="B3317" s="7">
        <f t="shared" si="207"/>
        <v>46778</v>
      </c>
      <c r="C3317" s="9" t="b">
        <f t="shared" si="204"/>
        <v>0</v>
      </c>
      <c r="D3317" s="9" t="b">
        <f t="shared" si="205"/>
        <v>0</v>
      </c>
      <c r="E3317" s="7">
        <f t="shared" si="206"/>
        <v>46778</v>
      </c>
      <c r="F3317" s="48"/>
    </row>
    <row r="3318" spans="2:6" x14ac:dyDescent="0.25">
      <c r="B3318" s="7">
        <f t="shared" si="207"/>
        <v>46779</v>
      </c>
      <c r="C3318" s="9" t="b">
        <f t="shared" si="204"/>
        <v>0</v>
      </c>
      <c r="D3318" s="9" t="b">
        <f t="shared" si="205"/>
        <v>0</v>
      </c>
      <c r="E3318" s="7">
        <f t="shared" si="206"/>
        <v>46779</v>
      </c>
      <c r="F3318" s="48"/>
    </row>
    <row r="3319" spans="2:6" x14ac:dyDescent="0.25">
      <c r="B3319" s="7">
        <f t="shared" si="207"/>
        <v>46780</v>
      </c>
      <c r="C3319" s="9" t="b">
        <f t="shared" si="204"/>
        <v>0</v>
      </c>
      <c r="D3319" s="9" t="b">
        <f t="shared" si="205"/>
        <v>0</v>
      </c>
      <c r="E3319" s="7">
        <f t="shared" si="206"/>
        <v>46780</v>
      </c>
      <c r="F3319" s="48"/>
    </row>
    <row r="3320" spans="2:6" x14ac:dyDescent="0.25">
      <c r="B3320" s="7">
        <f t="shared" si="207"/>
        <v>46781</v>
      </c>
      <c r="C3320" s="9" t="b">
        <f t="shared" si="204"/>
        <v>1</v>
      </c>
      <c r="D3320" s="9" t="b">
        <f t="shared" si="205"/>
        <v>0</v>
      </c>
      <c r="E3320" s="7" t="b">
        <f t="shared" si="206"/>
        <v>0</v>
      </c>
      <c r="F3320" s="48"/>
    </row>
    <row r="3321" spans="2:6" x14ac:dyDescent="0.25">
      <c r="B3321" s="7">
        <f t="shared" si="207"/>
        <v>46782</v>
      </c>
      <c r="C3321" s="9" t="b">
        <f t="shared" si="204"/>
        <v>1</v>
      </c>
      <c r="D3321" s="9" t="b">
        <f t="shared" si="205"/>
        <v>0</v>
      </c>
      <c r="E3321" s="7" t="b">
        <f t="shared" si="206"/>
        <v>0</v>
      </c>
      <c r="F3321" s="48"/>
    </row>
    <row r="3322" spans="2:6" x14ac:dyDescent="0.25">
      <c r="B3322" s="7">
        <f t="shared" si="207"/>
        <v>46783</v>
      </c>
      <c r="C3322" s="9" t="b">
        <f t="shared" si="204"/>
        <v>0</v>
      </c>
      <c r="D3322" s="9" t="b">
        <f t="shared" si="205"/>
        <v>0</v>
      </c>
      <c r="E3322" s="7">
        <f t="shared" si="206"/>
        <v>46783</v>
      </c>
      <c r="F3322" s="48"/>
    </row>
    <row r="3323" spans="2:6" x14ac:dyDescent="0.25">
      <c r="B3323" s="7">
        <f t="shared" si="207"/>
        <v>46784</v>
      </c>
      <c r="C3323" s="9" t="b">
        <f t="shared" si="204"/>
        <v>0</v>
      </c>
      <c r="D3323" s="9" t="b">
        <f t="shared" si="205"/>
        <v>0</v>
      </c>
      <c r="E3323" s="7">
        <f t="shared" si="206"/>
        <v>46784</v>
      </c>
      <c r="F3323" s="48"/>
    </row>
    <row r="3324" spans="2:6" x14ac:dyDescent="0.25">
      <c r="B3324" s="7">
        <f t="shared" si="207"/>
        <v>46785</v>
      </c>
      <c r="C3324" s="9" t="b">
        <f t="shared" si="204"/>
        <v>0</v>
      </c>
      <c r="D3324" s="9" t="b">
        <f t="shared" si="205"/>
        <v>0</v>
      </c>
      <c r="E3324" s="7">
        <f t="shared" si="206"/>
        <v>46785</v>
      </c>
      <c r="F3324" s="48"/>
    </row>
    <row r="3325" spans="2:6" x14ac:dyDescent="0.25">
      <c r="B3325" s="7">
        <f t="shared" si="207"/>
        <v>46786</v>
      </c>
      <c r="C3325" s="9" t="b">
        <f t="shared" si="204"/>
        <v>0</v>
      </c>
      <c r="D3325" s="9" t="b">
        <f t="shared" si="205"/>
        <v>0</v>
      </c>
      <c r="E3325" s="7">
        <f t="shared" si="206"/>
        <v>46786</v>
      </c>
      <c r="F3325" s="48"/>
    </row>
    <row r="3326" spans="2:6" x14ac:dyDescent="0.25">
      <c r="B3326" s="7">
        <f t="shared" si="207"/>
        <v>46787</v>
      </c>
      <c r="C3326" s="9" t="b">
        <f t="shared" si="204"/>
        <v>0</v>
      </c>
      <c r="D3326" s="9" t="b">
        <f t="shared" si="205"/>
        <v>0</v>
      </c>
      <c r="E3326" s="7">
        <f t="shared" si="206"/>
        <v>46787</v>
      </c>
      <c r="F3326" s="48"/>
    </row>
    <row r="3327" spans="2:6" x14ac:dyDescent="0.25">
      <c r="B3327" s="7">
        <f t="shared" si="207"/>
        <v>46788</v>
      </c>
      <c r="C3327" s="9" t="b">
        <f t="shared" si="204"/>
        <v>1</v>
      </c>
      <c r="D3327" s="9" t="b">
        <f t="shared" si="205"/>
        <v>0</v>
      </c>
      <c r="E3327" s="7" t="b">
        <f t="shared" si="206"/>
        <v>0</v>
      </c>
      <c r="F3327" s="48"/>
    </row>
    <row r="3328" spans="2:6" x14ac:dyDescent="0.25">
      <c r="B3328" s="7">
        <f t="shared" si="207"/>
        <v>46789</v>
      </c>
      <c r="C3328" s="9" t="b">
        <f t="shared" si="204"/>
        <v>1</v>
      </c>
      <c r="D3328" s="9" t="b">
        <f t="shared" si="205"/>
        <v>0</v>
      </c>
      <c r="E3328" s="7" t="b">
        <f t="shared" si="206"/>
        <v>0</v>
      </c>
      <c r="F3328" s="48"/>
    </row>
    <row r="3329" spans="2:6" x14ac:dyDescent="0.25">
      <c r="B3329" s="7">
        <f t="shared" si="207"/>
        <v>46790</v>
      </c>
      <c r="C3329" s="9" t="b">
        <f t="shared" si="204"/>
        <v>0</v>
      </c>
      <c r="D3329" s="9" t="b">
        <f t="shared" si="205"/>
        <v>0</v>
      </c>
      <c r="E3329" s="7">
        <f t="shared" si="206"/>
        <v>46790</v>
      </c>
      <c r="F3329" s="48"/>
    </row>
    <row r="3330" spans="2:6" x14ac:dyDescent="0.25">
      <c r="B3330" s="7">
        <f t="shared" si="207"/>
        <v>46791</v>
      </c>
      <c r="C3330" s="9" t="b">
        <f t="shared" si="204"/>
        <v>0</v>
      </c>
      <c r="D3330" s="9" t="b">
        <f t="shared" si="205"/>
        <v>0</v>
      </c>
      <c r="E3330" s="7">
        <f t="shared" si="206"/>
        <v>46791</v>
      </c>
      <c r="F3330" s="48"/>
    </row>
    <row r="3331" spans="2:6" x14ac:dyDescent="0.25">
      <c r="B3331" s="7">
        <f t="shared" si="207"/>
        <v>46792</v>
      </c>
      <c r="C3331" s="9" t="b">
        <f t="shared" si="204"/>
        <v>0</v>
      </c>
      <c r="D3331" s="9" t="b">
        <f t="shared" si="205"/>
        <v>0</v>
      </c>
      <c r="E3331" s="7">
        <f t="shared" si="206"/>
        <v>46792</v>
      </c>
      <c r="F3331" s="48"/>
    </row>
    <row r="3332" spans="2:6" x14ac:dyDescent="0.25">
      <c r="B3332" s="7">
        <f t="shared" si="207"/>
        <v>46793</v>
      </c>
      <c r="C3332" s="9" t="b">
        <f t="shared" si="204"/>
        <v>0</v>
      </c>
      <c r="D3332" s="9" t="b">
        <f t="shared" si="205"/>
        <v>0</v>
      </c>
      <c r="E3332" s="7">
        <f t="shared" si="206"/>
        <v>46793</v>
      </c>
      <c r="F3332" s="48"/>
    </row>
    <row r="3333" spans="2:6" x14ac:dyDescent="0.25">
      <c r="B3333" s="7">
        <f t="shared" si="207"/>
        <v>46794</v>
      </c>
      <c r="C3333" s="9" t="b">
        <f t="shared" ref="C3333:C3396" si="208">IF(WEEKDAY(B3333,2)&gt;5,TRUE,FALSE)</f>
        <v>0</v>
      </c>
      <c r="D3333" s="9" t="b">
        <f t="shared" ref="D3333:D3396" si="209">IF(TYPE(VLOOKUP(B3333,Holiday_Dates,1,0))&lt;&gt;1,FALSE,TRUE)</f>
        <v>0</v>
      </c>
      <c r="E3333" s="7">
        <f t="shared" ref="E3333:E3396" si="210">IF(OR(C3333,D3333),FALSE,B3333)</f>
        <v>46794</v>
      </c>
      <c r="F3333" s="48"/>
    </row>
    <row r="3334" spans="2:6" x14ac:dyDescent="0.25">
      <c r="B3334" s="7">
        <f t="shared" ref="B3334:B3397" si="211">B3333+1</f>
        <v>46795</v>
      </c>
      <c r="C3334" s="9" t="b">
        <f t="shared" si="208"/>
        <v>1</v>
      </c>
      <c r="D3334" s="9" t="b">
        <f t="shared" si="209"/>
        <v>0</v>
      </c>
      <c r="E3334" s="7" t="b">
        <f t="shared" si="210"/>
        <v>0</v>
      </c>
      <c r="F3334" s="48"/>
    </row>
    <row r="3335" spans="2:6" x14ac:dyDescent="0.25">
      <c r="B3335" s="7">
        <f t="shared" si="211"/>
        <v>46796</v>
      </c>
      <c r="C3335" s="9" t="b">
        <f t="shared" si="208"/>
        <v>1</v>
      </c>
      <c r="D3335" s="9" t="b">
        <f t="shared" si="209"/>
        <v>0</v>
      </c>
      <c r="E3335" s="7" t="b">
        <f t="shared" si="210"/>
        <v>0</v>
      </c>
      <c r="F3335" s="48"/>
    </row>
    <row r="3336" spans="2:6" x14ac:dyDescent="0.25">
      <c r="B3336" s="7">
        <f t="shared" si="211"/>
        <v>46797</v>
      </c>
      <c r="C3336" s="9" t="b">
        <f t="shared" si="208"/>
        <v>0</v>
      </c>
      <c r="D3336" s="9" t="b">
        <f t="shared" si="209"/>
        <v>0</v>
      </c>
      <c r="E3336" s="7">
        <f t="shared" si="210"/>
        <v>46797</v>
      </c>
      <c r="F3336" s="48"/>
    </row>
    <row r="3337" spans="2:6" x14ac:dyDescent="0.25">
      <c r="B3337" s="7">
        <f t="shared" si="211"/>
        <v>46798</v>
      </c>
      <c r="C3337" s="9" t="b">
        <f t="shared" si="208"/>
        <v>0</v>
      </c>
      <c r="D3337" s="9" t="b">
        <f t="shared" si="209"/>
        <v>0</v>
      </c>
      <c r="E3337" s="7">
        <f t="shared" si="210"/>
        <v>46798</v>
      </c>
      <c r="F3337" s="48"/>
    </row>
    <row r="3338" spans="2:6" x14ac:dyDescent="0.25">
      <c r="B3338" s="7">
        <f t="shared" si="211"/>
        <v>46799</v>
      </c>
      <c r="C3338" s="9" t="b">
        <f t="shared" si="208"/>
        <v>0</v>
      </c>
      <c r="D3338" s="9" t="b">
        <f t="shared" si="209"/>
        <v>0</v>
      </c>
      <c r="E3338" s="7">
        <f t="shared" si="210"/>
        <v>46799</v>
      </c>
      <c r="F3338" s="48"/>
    </row>
    <row r="3339" spans="2:6" x14ac:dyDescent="0.25">
      <c r="B3339" s="7">
        <f t="shared" si="211"/>
        <v>46800</v>
      </c>
      <c r="C3339" s="9" t="b">
        <f t="shared" si="208"/>
        <v>0</v>
      </c>
      <c r="D3339" s="9" t="b">
        <f t="shared" si="209"/>
        <v>0</v>
      </c>
      <c r="E3339" s="7">
        <f t="shared" si="210"/>
        <v>46800</v>
      </c>
      <c r="F3339" s="48"/>
    </row>
    <row r="3340" spans="2:6" x14ac:dyDescent="0.25">
      <c r="B3340" s="7">
        <f t="shared" si="211"/>
        <v>46801</v>
      </c>
      <c r="C3340" s="9" t="b">
        <f t="shared" si="208"/>
        <v>0</v>
      </c>
      <c r="D3340" s="9" t="b">
        <f t="shared" si="209"/>
        <v>0</v>
      </c>
      <c r="E3340" s="7">
        <f t="shared" si="210"/>
        <v>46801</v>
      </c>
      <c r="F3340" s="48"/>
    </row>
    <row r="3341" spans="2:6" x14ac:dyDescent="0.25">
      <c r="B3341" s="7">
        <f t="shared" si="211"/>
        <v>46802</v>
      </c>
      <c r="C3341" s="9" t="b">
        <f t="shared" si="208"/>
        <v>1</v>
      </c>
      <c r="D3341" s="9" t="b">
        <f t="shared" si="209"/>
        <v>0</v>
      </c>
      <c r="E3341" s="7" t="b">
        <f t="shared" si="210"/>
        <v>0</v>
      </c>
      <c r="F3341" s="48"/>
    </row>
    <row r="3342" spans="2:6" x14ac:dyDescent="0.25">
      <c r="B3342" s="7">
        <f t="shared" si="211"/>
        <v>46803</v>
      </c>
      <c r="C3342" s="9" t="b">
        <f t="shared" si="208"/>
        <v>1</v>
      </c>
      <c r="D3342" s="9" t="b">
        <f t="shared" si="209"/>
        <v>0</v>
      </c>
      <c r="E3342" s="7" t="b">
        <f t="shared" si="210"/>
        <v>0</v>
      </c>
      <c r="F3342" s="48"/>
    </row>
    <row r="3343" spans="2:6" x14ac:dyDescent="0.25">
      <c r="B3343" s="7">
        <f t="shared" si="211"/>
        <v>46804</v>
      </c>
      <c r="C3343" s="9" t="b">
        <f t="shared" si="208"/>
        <v>0</v>
      </c>
      <c r="D3343" s="9" t="b">
        <f t="shared" si="209"/>
        <v>0</v>
      </c>
      <c r="E3343" s="7">
        <f t="shared" si="210"/>
        <v>46804</v>
      </c>
      <c r="F3343" s="48"/>
    </row>
    <row r="3344" spans="2:6" x14ac:dyDescent="0.25">
      <c r="B3344" s="7">
        <f t="shared" si="211"/>
        <v>46805</v>
      </c>
      <c r="C3344" s="9" t="b">
        <f t="shared" si="208"/>
        <v>0</v>
      </c>
      <c r="D3344" s="9" t="b">
        <f t="shared" si="209"/>
        <v>0</v>
      </c>
      <c r="E3344" s="7">
        <f t="shared" si="210"/>
        <v>46805</v>
      </c>
      <c r="F3344" s="48"/>
    </row>
    <row r="3345" spans="2:6" x14ac:dyDescent="0.25">
      <c r="B3345" s="7">
        <f t="shared" si="211"/>
        <v>46806</v>
      </c>
      <c r="C3345" s="9" t="b">
        <f t="shared" si="208"/>
        <v>0</v>
      </c>
      <c r="D3345" s="9" t="b">
        <f t="shared" si="209"/>
        <v>0</v>
      </c>
      <c r="E3345" s="7">
        <f t="shared" si="210"/>
        <v>46806</v>
      </c>
      <c r="F3345" s="48"/>
    </row>
    <row r="3346" spans="2:6" x14ac:dyDescent="0.25">
      <c r="B3346" s="7">
        <f t="shared" si="211"/>
        <v>46807</v>
      </c>
      <c r="C3346" s="9" t="b">
        <f t="shared" si="208"/>
        <v>0</v>
      </c>
      <c r="D3346" s="9" t="b">
        <f t="shared" si="209"/>
        <v>0</v>
      </c>
      <c r="E3346" s="7">
        <f t="shared" si="210"/>
        <v>46807</v>
      </c>
      <c r="F3346" s="48"/>
    </row>
    <row r="3347" spans="2:6" x14ac:dyDescent="0.25">
      <c r="B3347" s="7">
        <f t="shared" si="211"/>
        <v>46808</v>
      </c>
      <c r="C3347" s="9" t="b">
        <f t="shared" si="208"/>
        <v>0</v>
      </c>
      <c r="D3347" s="9" t="b">
        <f t="shared" si="209"/>
        <v>0</v>
      </c>
      <c r="E3347" s="7">
        <f t="shared" si="210"/>
        <v>46808</v>
      </c>
      <c r="F3347" s="48"/>
    </row>
    <row r="3348" spans="2:6" x14ac:dyDescent="0.25">
      <c r="B3348" s="7">
        <f t="shared" si="211"/>
        <v>46809</v>
      </c>
      <c r="C3348" s="9" t="b">
        <f t="shared" si="208"/>
        <v>1</v>
      </c>
      <c r="D3348" s="9" t="b">
        <f t="shared" si="209"/>
        <v>0</v>
      </c>
      <c r="E3348" s="7" t="b">
        <f t="shared" si="210"/>
        <v>0</v>
      </c>
      <c r="F3348" s="48"/>
    </row>
    <row r="3349" spans="2:6" x14ac:dyDescent="0.25">
      <c r="B3349" s="7">
        <f t="shared" si="211"/>
        <v>46810</v>
      </c>
      <c r="C3349" s="9" t="b">
        <f t="shared" si="208"/>
        <v>1</v>
      </c>
      <c r="D3349" s="9" t="b">
        <f t="shared" si="209"/>
        <v>0</v>
      </c>
      <c r="E3349" s="7" t="b">
        <f t="shared" si="210"/>
        <v>0</v>
      </c>
      <c r="F3349" s="48"/>
    </row>
    <row r="3350" spans="2:6" x14ac:dyDescent="0.25">
      <c r="B3350" s="7">
        <f t="shared" si="211"/>
        <v>46811</v>
      </c>
      <c r="C3350" s="9" t="b">
        <f t="shared" si="208"/>
        <v>0</v>
      </c>
      <c r="D3350" s="9" t="b">
        <f t="shared" si="209"/>
        <v>0</v>
      </c>
      <c r="E3350" s="7">
        <f t="shared" si="210"/>
        <v>46811</v>
      </c>
      <c r="F3350" s="48"/>
    </row>
    <row r="3351" spans="2:6" x14ac:dyDescent="0.25">
      <c r="B3351" s="7">
        <f t="shared" si="211"/>
        <v>46812</v>
      </c>
      <c r="C3351" s="9" t="b">
        <f t="shared" si="208"/>
        <v>0</v>
      </c>
      <c r="D3351" s="9" t="b">
        <f t="shared" si="209"/>
        <v>0</v>
      </c>
      <c r="E3351" s="7">
        <f t="shared" si="210"/>
        <v>46812</v>
      </c>
      <c r="F3351" s="48"/>
    </row>
    <row r="3352" spans="2:6" x14ac:dyDescent="0.25">
      <c r="B3352" s="7">
        <f t="shared" si="211"/>
        <v>46813</v>
      </c>
      <c r="C3352" s="9" t="b">
        <f t="shared" si="208"/>
        <v>0</v>
      </c>
      <c r="D3352" s="9" t="b">
        <f t="shared" si="209"/>
        <v>0</v>
      </c>
      <c r="E3352" s="7">
        <f t="shared" si="210"/>
        <v>46813</v>
      </c>
      <c r="F3352" s="48"/>
    </row>
    <row r="3353" spans="2:6" x14ac:dyDescent="0.25">
      <c r="B3353" s="7">
        <f t="shared" si="211"/>
        <v>46814</v>
      </c>
      <c r="C3353" s="9" t="b">
        <f t="shared" si="208"/>
        <v>0</v>
      </c>
      <c r="D3353" s="9" t="b">
        <f t="shared" si="209"/>
        <v>0</v>
      </c>
      <c r="E3353" s="7">
        <f t="shared" si="210"/>
        <v>46814</v>
      </c>
      <c r="F3353" s="48"/>
    </row>
    <row r="3354" spans="2:6" x14ac:dyDescent="0.25">
      <c r="B3354" s="7">
        <f t="shared" si="211"/>
        <v>46815</v>
      </c>
      <c r="C3354" s="9" t="b">
        <f t="shared" si="208"/>
        <v>0</v>
      </c>
      <c r="D3354" s="9" t="b">
        <f t="shared" si="209"/>
        <v>0</v>
      </c>
      <c r="E3354" s="7">
        <f t="shared" si="210"/>
        <v>46815</v>
      </c>
      <c r="F3354" s="48"/>
    </row>
    <row r="3355" spans="2:6" x14ac:dyDescent="0.25">
      <c r="B3355" s="7">
        <f t="shared" si="211"/>
        <v>46816</v>
      </c>
      <c r="C3355" s="9" t="b">
        <f t="shared" si="208"/>
        <v>1</v>
      </c>
      <c r="D3355" s="9" t="b">
        <f t="shared" si="209"/>
        <v>0</v>
      </c>
      <c r="E3355" s="7" t="b">
        <f t="shared" si="210"/>
        <v>0</v>
      </c>
      <c r="F3355" s="48"/>
    </row>
    <row r="3356" spans="2:6" x14ac:dyDescent="0.25">
      <c r="B3356" s="7">
        <f t="shared" si="211"/>
        <v>46817</v>
      </c>
      <c r="C3356" s="9" t="b">
        <f t="shared" si="208"/>
        <v>1</v>
      </c>
      <c r="D3356" s="9" t="b">
        <f t="shared" si="209"/>
        <v>0</v>
      </c>
      <c r="E3356" s="7" t="b">
        <f t="shared" si="210"/>
        <v>0</v>
      </c>
      <c r="F3356" s="48"/>
    </row>
    <row r="3357" spans="2:6" x14ac:dyDescent="0.25">
      <c r="B3357" s="7">
        <f t="shared" si="211"/>
        <v>46818</v>
      </c>
      <c r="C3357" s="9" t="b">
        <f t="shared" si="208"/>
        <v>0</v>
      </c>
      <c r="D3357" s="9" t="b">
        <f t="shared" si="209"/>
        <v>0</v>
      </c>
      <c r="E3357" s="7">
        <f t="shared" si="210"/>
        <v>46818</v>
      </c>
      <c r="F3357" s="48"/>
    </row>
    <row r="3358" spans="2:6" x14ac:dyDescent="0.25">
      <c r="B3358" s="7">
        <f t="shared" si="211"/>
        <v>46819</v>
      </c>
      <c r="C3358" s="9" t="b">
        <f t="shared" si="208"/>
        <v>0</v>
      </c>
      <c r="D3358" s="9" t="b">
        <f t="shared" si="209"/>
        <v>0</v>
      </c>
      <c r="E3358" s="7">
        <f t="shared" si="210"/>
        <v>46819</v>
      </c>
      <c r="F3358" s="48"/>
    </row>
    <row r="3359" spans="2:6" x14ac:dyDescent="0.25">
      <c r="B3359" s="7">
        <f t="shared" si="211"/>
        <v>46820</v>
      </c>
      <c r="C3359" s="9" t="b">
        <f t="shared" si="208"/>
        <v>0</v>
      </c>
      <c r="D3359" s="9" t="b">
        <f t="shared" si="209"/>
        <v>0</v>
      </c>
      <c r="E3359" s="7">
        <f t="shared" si="210"/>
        <v>46820</v>
      </c>
      <c r="F3359" s="48"/>
    </row>
    <row r="3360" spans="2:6" x14ac:dyDescent="0.25">
      <c r="B3360" s="7">
        <f t="shared" si="211"/>
        <v>46821</v>
      </c>
      <c r="C3360" s="9" t="b">
        <f t="shared" si="208"/>
        <v>0</v>
      </c>
      <c r="D3360" s="9" t="b">
        <f t="shared" si="209"/>
        <v>0</v>
      </c>
      <c r="E3360" s="7">
        <f t="shared" si="210"/>
        <v>46821</v>
      </c>
      <c r="F3360" s="48"/>
    </row>
    <row r="3361" spans="2:6" x14ac:dyDescent="0.25">
      <c r="B3361" s="7">
        <f t="shared" si="211"/>
        <v>46822</v>
      </c>
      <c r="C3361" s="9" t="b">
        <f t="shared" si="208"/>
        <v>0</v>
      </c>
      <c r="D3361" s="9" t="b">
        <f t="shared" si="209"/>
        <v>0</v>
      </c>
      <c r="E3361" s="7">
        <f t="shared" si="210"/>
        <v>46822</v>
      </c>
      <c r="F3361" s="48"/>
    </row>
    <row r="3362" spans="2:6" x14ac:dyDescent="0.25">
      <c r="B3362" s="7">
        <f t="shared" si="211"/>
        <v>46823</v>
      </c>
      <c r="C3362" s="9" t="b">
        <f t="shared" si="208"/>
        <v>1</v>
      </c>
      <c r="D3362" s="9" t="b">
        <f t="shared" si="209"/>
        <v>0</v>
      </c>
      <c r="E3362" s="7" t="b">
        <f t="shared" si="210"/>
        <v>0</v>
      </c>
      <c r="F3362" s="48"/>
    </row>
    <row r="3363" spans="2:6" x14ac:dyDescent="0.25">
      <c r="B3363" s="7">
        <f t="shared" si="211"/>
        <v>46824</v>
      </c>
      <c r="C3363" s="9" t="b">
        <f t="shared" si="208"/>
        <v>1</v>
      </c>
      <c r="D3363" s="9" t="b">
        <f t="shared" si="209"/>
        <v>0</v>
      </c>
      <c r="E3363" s="7" t="b">
        <f t="shared" si="210"/>
        <v>0</v>
      </c>
      <c r="F3363" s="48"/>
    </row>
    <row r="3364" spans="2:6" x14ac:dyDescent="0.25">
      <c r="B3364" s="7">
        <f t="shared" si="211"/>
        <v>46825</v>
      </c>
      <c r="C3364" s="9" t="b">
        <f t="shared" si="208"/>
        <v>0</v>
      </c>
      <c r="D3364" s="9" t="b">
        <f t="shared" si="209"/>
        <v>0</v>
      </c>
      <c r="E3364" s="7">
        <f t="shared" si="210"/>
        <v>46825</v>
      </c>
      <c r="F3364" s="48"/>
    </row>
    <row r="3365" spans="2:6" x14ac:dyDescent="0.25">
      <c r="B3365" s="7">
        <f t="shared" si="211"/>
        <v>46826</v>
      </c>
      <c r="C3365" s="9" t="b">
        <f t="shared" si="208"/>
        <v>0</v>
      </c>
      <c r="D3365" s="9" t="b">
        <f t="shared" si="209"/>
        <v>0</v>
      </c>
      <c r="E3365" s="7">
        <f t="shared" si="210"/>
        <v>46826</v>
      </c>
      <c r="F3365" s="48"/>
    </row>
    <row r="3366" spans="2:6" x14ac:dyDescent="0.25">
      <c r="B3366" s="7">
        <f t="shared" si="211"/>
        <v>46827</v>
      </c>
      <c r="C3366" s="9" t="b">
        <f t="shared" si="208"/>
        <v>0</v>
      </c>
      <c r="D3366" s="9" t="b">
        <f t="shared" si="209"/>
        <v>0</v>
      </c>
      <c r="E3366" s="7">
        <f t="shared" si="210"/>
        <v>46827</v>
      </c>
      <c r="F3366" s="48"/>
    </row>
    <row r="3367" spans="2:6" x14ac:dyDescent="0.25">
      <c r="B3367" s="7">
        <f t="shared" si="211"/>
        <v>46828</v>
      </c>
      <c r="C3367" s="9" t="b">
        <f t="shared" si="208"/>
        <v>0</v>
      </c>
      <c r="D3367" s="9" t="b">
        <f t="shared" si="209"/>
        <v>0</v>
      </c>
      <c r="E3367" s="7">
        <f t="shared" si="210"/>
        <v>46828</v>
      </c>
      <c r="F3367" s="48"/>
    </row>
    <row r="3368" spans="2:6" x14ac:dyDescent="0.25">
      <c r="B3368" s="7">
        <f t="shared" si="211"/>
        <v>46829</v>
      </c>
      <c r="C3368" s="9" t="b">
        <f t="shared" si="208"/>
        <v>0</v>
      </c>
      <c r="D3368" s="9" t="b">
        <f t="shared" si="209"/>
        <v>0</v>
      </c>
      <c r="E3368" s="7">
        <f t="shared" si="210"/>
        <v>46829</v>
      </c>
      <c r="F3368" s="48"/>
    </row>
    <row r="3369" spans="2:6" x14ac:dyDescent="0.25">
      <c r="B3369" s="7">
        <f t="shared" si="211"/>
        <v>46830</v>
      </c>
      <c r="C3369" s="9" t="b">
        <f t="shared" si="208"/>
        <v>1</v>
      </c>
      <c r="D3369" s="9" t="b">
        <f t="shared" si="209"/>
        <v>0</v>
      </c>
      <c r="E3369" s="7" t="b">
        <f t="shared" si="210"/>
        <v>0</v>
      </c>
      <c r="F3369" s="48"/>
    </row>
    <row r="3370" spans="2:6" x14ac:dyDescent="0.25">
      <c r="B3370" s="7">
        <f t="shared" si="211"/>
        <v>46831</v>
      </c>
      <c r="C3370" s="9" t="b">
        <f t="shared" si="208"/>
        <v>1</v>
      </c>
      <c r="D3370" s="9" t="b">
        <f t="shared" si="209"/>
        <v>0</v>
      </c>
      <c r="E3370" s="7" t="b">
        <f t="shared" si="210"/>
        <v>0</v>
      </c>
      <c r="F3370" s="48"/>
    </row>
    <row r="3371" spans="2:6" x14ac:dyDescent="0.25">
      <c r="B3371" s="7">
        <f t="shared" si="211"/>
        <v>46832</v>
      </c>
      <c r="C3371" s="9" t="b">
        <f t="shared" si="208"/>
        <v>0</v>
      </c>
      <c r="D3371" s="9" t="b">
        <f t="shared" si="209"/>
        <v>0</v>
      </c>
      <c r="E3371" s="7">
        <f t="shared" si="210"/>
        <v>46832</v>
      </c>
      <c r="F3371" s="48"/>
    </row>
    <row r="3372" spans="2:6" x14ac:dyDescent="0.25">
      <c r="B3372" s="7">
        <f t="shared" si="211"/>
        <v>46833</v>
      </c>
      <c r="C3372" s="9" t="b">
        <f t="shared" si="208"/>
        <v>0</v>
      </c>
      <c r="D3372" s="9" t="b">
        <f t="shared" si="209"/>
        <v>0</v>
      </c>
      <c r="E3372" s="7">
        <f t="shared" si="210"/>
        <v>46833</v>
      </c>
      <c r="F3372" s="48"/>
    </row>
    <row r="3373" spans="2:6" x14ac:dyDescent="0.25">
      <c r="B3373" s="7">
        <f t="shared" si="211"/>
        <v>46834</v>
      </c>
      <c r="C3373" s="9" t="b">
        <f t="shared" si="208"/>
        <v>0</v>
      </c>
      <c r="D3373" s="9" t="b">
        <f t="shared" si="209"/>
        <v>0</v>
      </c>
      <c r="E3373" s="7">
        <f t="shared" si="210"/>
        <v>46834</v>
      </c>
      <c r="F3373" s="48"/>
    </row>
    <row r="3374" spans="2:6" x14ac:dyDescent="0.25">
      <c r="B3374" s="7">
        <f t="shared" si="211"/>
        <v>46835</v>
      </c>
      <c r="C3374" s="9" t="b">
        <f t="shared" si="208"/>
        <v>0</v>
      </c>
      <c r="D3374" s="9" t="b">
        <f t="shared" si="209"/>
        <v>0</v>
      </c>
      <c r="E3374" s="7">
        <f t="shared" si="210"/>
        <v>46835</v>
      </c>
      <c r="F3374" s="48"/>
    </row>
    <row r="3375" spans="2:6" x14ac:dyDescent="0.25">
      <c r="B3375" s="7">
        <f t="shared" si="211"/>
        <v>46836</v>
      </c>
      <c r="C3375" s="9" t="b">
        <f t="shared" si="208"/>
        <v>0</v>
      </c>
      <c r="D3375" s="9" t="b">
        <f t="shared" si="209"/>
        <v>0</v>
      </c>
      <c r="E3375" s="7">
        <f t="shared" si="210"/>
        <v>46836</v>
      </c>
      <c r="F3375" s="48"/>
    </row>
    <row r="3376" spans="2:6" x14ac:dyDescent="0.25">
      <c r="B3376" s="7">
        <f t="shared" si="211"/>
        <v>46837</v>
      </c>
      <c r="C3376" s="9" t="b">
        <f t="shared" si="208"/>
        <v>1</v>
      </c>
      <c r="D3376" s="9" t="b">
        <f t="shared" si="209"/>
        <v>0</v>
      </c>
      <c r="E3376" s="7" t="b">
        <f t="shared" si="210"/>
        <v>0</v>
      </c>
      <c r="F3376" s="48"/>
    </row>
    <row r="3377" spans="2:6" x14ac:dyDescent="0.25">
      <c r="B3377" s="7">
        <f t="shared" si="211"/>
        <v>46838</v>
      </c>
      <c r="C3377" s="9" t="b">
        <f t="shared" si="208"/>
        <v>1</v>
      </c>
      <c r="D3377" s="9" t="b">
        <f t="shared" si="209"/>
        <v>0</v>
      </c>
      <c r="E3377" s="7" t="b">
        <f t="shared" si="210"/>
        <v>0</v>
      </c>
      <c r="F3377" s="48"/>
    </row>
    <row r="3378" spans="2:6" x14ac:dyDescent="0.25">
      <c r="B3378" s="7">
        <f t="shared" si="211"/>
        <v>46839</v>
      </c>
      <c r="C3378" s="9" t="b">
        <f t="shared" si="208"/>
        <v>0</v>
      </c>
      <c r="D3378" s="9" t="b">
        <f t="shared" si="209"/>
        <v>0</v>
      </c>
      <c r="E3378" s="7">
        <f t="shared" si="210"/>
        <v>46839</v>
      </c>
      <c r="F3378" s="48"/>
    </row>
    <row r="3379" spans="2:6" x14ac:dyDescent="0.25">
      <c r="B3379" s="7">
        <f t="shared" si="211"/>
        <v>46840</v>
      </c>
      <c r="C3379" s="9" t="b">
        <f t="shared" si="208"/>
        <v>0</v>
      </c>
      <c r="D3379" s="9" t="b">
        <f t="shared" si="209"/>
        <v>0</v>
      </c>
      <c r="E3379" s="7">
        <f t="shared" si="210"/>
        <v>46840</v>
      </c>
      <c r="F3379" s="48"/>
    </row>
    <row r="3380" spans="2:6" x14ac:dyDescent="0.25">
      <c r="B3380" s="7">
        <f t="shared" si="211"/>
        <v>46841</v>
      </c>
      <c r="C3380" s="9" t="b">
        <f t="shared" si="208"/>
        <v>0</v>
      </c>
      <c r="D3380" s="9" t="b">
        <f t="shared" si="209"/>
        <v>0</v>
      </c>
      <c r="E3380" s="7">
        <f t="shared" si="210"/>
        <v>46841</v>
      </c>
      <c r="F3380" s="48"/>
    </row>
    <row r="3381" spans="2:6" x14ac:dyDescent="0.25">
      <c r="B3381" s="7">
        <f t="shared" si="211"/>
        <v>46842</v>
      </c>
      <c r="C3381" s="9" t="b">
        <f t="shared" si="208"/>
        <v>0</v>
      </c>
      <c r="D3381" s="9" t="b">
        <f t="shared" si="209"/>
        <v>0</v>
      </c>
      <c r="E3381" s="7">
        <f t="shared" si="210"/>
        <v>46842</v>
      </c>
      <c r="F3381" s="48"/>
    </row>
    <row r="3382" spans="2:6" x14ac:dyDescent="0.25">
      <c r="B3382" s="7">
        <f t="shared" si="211"/>
        <v>46843</v>
      </c>
      <c r="C3382" s="9" t="b">
        <f t="shared" si="208"/>
        <v>0</v>
      </c>
      <c r="D3382" s="9" t="b">
        <f t="shared" si="209"/>
        <v>0</v>
      </c>
      <c r="E3382" s="7">
        <f t="shared" si="210"/>
        <v>46843</v>
      </c>
      <c r="F3382" s="48"/>
    </row>
    <row r="3383" spans="2:6" x14ac:dyDescent="0.25">
      <c r="B3383" s="7">
        <f t="shared" si="211"/>
        <v>46844</v>
      </c>
      <c r="C3383" s="9" t="b">
        <f t="shared" si="208"/>
        <v>1</v>
      </c>
      <c r="D3383" s="9" t="b">
        <f t="shared" si="209"/>
        <v>0</v>
      </c>
      <c r="E3383" s="7" t="b">
        <f t="shared" si="210"/>
        <v>0</v>
      </c>
      <c r="F3383" s="48"/>
    </row>
    <row r="3384" spans="2:6" x14ac:dyDescent="0.25">
      <c r="B3384" s="7">
        <f t="shared" si="211"/>
        <v>46845</v>
      </c>
      <c r="C3384" s="9" t="b">
        <f t="shared" si="208"/>
        <v>1</v>
      </c>
      <c r="D3384" s="9" t="b">
        <f t="shared" si="209"/>
        <v>0</v>
      </c>
      <c r="E3384" s="7" t="b">
        <f t="shared" si="210"/>
        <v>0</v>
      </c>
      <c r="F3384" s="48"/>
    </row>
    <row r="3385" spans="2:6" x14ac:dyDescent="0.25">
      <c r="B3385" s="7">
        <f t="shared" si="211"/>
        <v>46846</v>
      </c>
      <c r="C3385" s="9" t="b">
        <f t="shared" si="208"/>
        <v>0</v>
      </c>
      <c r="D3385" s="9" t="b">
        <f t="shared" si="209"/>
        <v>0</v>
      </c>
      <c r="E3385" s="7">
        <f t="shared" si="210"/>
        <v>46846</v>
      </c>
      <c r="F3385" s="48"/>
    </row>
    <row r="3386" spans="2:6" x14ac:dyDescent="0.25">
      <c r="B3386" s="7">
        <f t="shared" si="211"/>
        <v>46847</v>
      </c>
      <c r="C3386" s="9" t="b">
        <f t="shared" si="208"/>
        <v>0</v>
      </c>
      <c r="D3386" s="9" t="b">
        <f t="shared" si="209"/>
        <v>0</v>
      </c>
      <c r="E3386" s="7">
        <f t="shared" si="210"/>
        <v>46847</v>
      </c>
      <c r="F3386" s="48"/>
    </row>
    <row r="3387" spans="2:6" x14ac:dyDescent="0.25">
      <c r="B3387" s="7">
        <f t="shared" si="211"/>
        <v>46848</v>
      </c>
      <c r="C3387" s="9" t="b">
        <f t="shared" si="208"/>
        <v>0</v>
      </c>
      <c r="D3387" s="9" t="b">
        <f t="shared" si="209"/>
        <v>0</v>
      </c>
      <c r="E3387" s="7">
        <f t="shared" si="210"/>
        <v>46848</v>
      </c>
      <c r="F3387" s="48"/>
    </row>
    <row r="3388" spans="2:6" x14ac:dyDescent="0.25">
      <c r="B3388" s="7">
        <f t="shared" si="211"/>
        <v>46849</v>
      </c>
      <c r="C3388" s="9" t="b">
        <f t="shared" si="208"/>
        <v>0</v>
      </c>
      <c r="D3388" s="9" t="b">
        <f t="shared" si="209"/>
        <v>0</v>
      </c>
      <c r="E3388" s="7">
        <f t="shared" si="210"/>
        <v>46849</v>
      </c>
      <c r="F3388" s="48"/>
    </row>
    <row r="3389" spans="2:6" x14ac:dyDescent="0.25">
      <c r="B3389" s="7">
        <f t="shared" si="211"/>
        <v>46850</v>
      </c>
      <c r="C3389" s="9" t="b">
        <f t="shared" si="208"/>
        <v>0</v>
      </c>
      <c r="D3389" s="9" t="b">
        <f t="shared" si="209"/>
        <v>0</v>
      </c>
      <c r="E3389" s="7">
        <f t="shared" si="210"/>
        <v>46850</v>
      </c>
      <c r="F3389" s="48"/>
    </row>
    <row r="3390" spans="2:6" x14ac:dyDescent="0.25">
      <c r="B3390" s="7">
        <f t="shared" si="211"/>
        <v>46851</v>
      </c>
      <c r="C3390" s="9" t="b">
        <f t="shared" si="208"/>
        <v>1</v>
      </c>
      <c r="D3390" s="9" t="b">
        <f t="shared" si="209"/>
        <v>0</v>
      </c>
      <c r="E3390" s="7" t="b">
        <f t="shared" si="210"/>
        <v>0</v>
      </c>
      <c r="F3390" s="48"/>
    </row>
    <row r="3391" spans="2:6" x14ac:dyDescent="0.25">
      <c r="B3391" s="7">
        <f t="shared" si="211"/>
        <v>46852</v>
      </c>
      <c r="C3391" s="9" t="b">
        <f t="shared" si="208"/>
        <v>1</v>
      </c>
      <c r="D3391" s="9" t="b">
        <f t="shared" si="209"/>
        <v>0</v>
      </c>
      <c r="E3391" s="7" t="b">
        <f t="shared" si="210"/>
        <v>0</v>
      </c>
      <c r="F3391" s="48"/>
    </row>
    <row r="3392" spans="2:6" x14ac:dyDescent="0.25">
      <c r="B3392" s="7">
        <f t="shared" si="211"/>
        <v>46853</v>
      </c>
      <c r="C3392" s="9" t="b">
        <f t="shared" si="208"/>
        <v>0</v>
      </c>
      <c r="D3392" s="9" t="b">
        <f t="shared" si="209"/>
        <v>0</v>
      </c>
      <c r="E3392" s="7">
        <f t="shared" si="210"/>
        <v>46853</v>
      </c>
      <c r="F3392" s="48"/>
    </row>
    <row r="3393" spans="2:6" x14ac:dyDescent="0.25">
      <c r="B3393" s="7">
        <f t="shared" si="211"/>
        <v>46854</v>
      </c>
      <c r="C3393" s="9" t="b">
        <f t="shared" si="208"/>
        <v>0</v>
      </c>
      <c r="D3393" s="9" t="b">
        <f t="shared" si="209"/>
        <v>0</v>
      </c>
      <c r="E3393" s="7">
        <f t="shared" si="210"/>
        <v>46854</v>
      </c>
      <c r="F3393" s="48"/>
    </row>
    <row r="3394" spans="2:6" x14ac:dyDescent="0.25">
      <c r="B3394" s="7">
        <f t="shared" si="211"/>
        <v>46855</v>
      </c>
      <c r="C3394" s="9" t="b">
        <f t="shared" si="208"/>
        <v>0</v>
      </c>
      <c r="D3394" s="9" t="b">
        <f t="shared" si="209"/>
        <v>0</v>
      </c>
      <c r="E3394" s="7">
        <f t="shared" si="210"/>
        <v>46855</v>
      </c>
      <c r="F3394" s="48"/>
    </row>
    <row r="3395" spans="2:6" x14ac:dyDescent="0.25">
      <c r="B3395" s="7">
        <f t="shared" si="211"/>
        <v>46856</v>
      </c>
      <c r="C3395" s="9" t="b">
        <f t="shared" si="208"/>
        <v>0</v>
      </c>
      <c r="D3395" s="9" t="b">
        <f t="shared" si="209"/>
        <v>0</v>
      </c>
      <c r="E3395" s="7">
        <f t="shared" si="210"/>
        <v>46856</v>
      </c>
      <c r="F3395" s="48"/>
    </row>
    <row r="3396" spans="2:6" x14ac:dyDescent="0.25">
      <c r="B3396" s="7">
        <f t="shared" si="211"/>
        <v>46857</v>
      </c>
      <c r="C3396" s="9" t="b">
        <f t="shared" si="208"/>
        <v>0</v>
      </c>
      <c r="D3396" s="9" t="b">
        <f t="shared" si="209"/>
        <v>1</v>
      </c>
      <c r="E3396" s="7" t="b">
        <f t="shared" si="210"/>
        <v>0</v>
      </c>
      <c r="F3396" s="48"/>
    </row>
    <row r="3397" spans="2:6" x14ac:dyDescent="0.25">
      <c r="B3397" s="7">
        <f t="shared" si="211"/>
        <v>46858</v>
      </c>
      <c r="C3397" s="9" t="b">
        <f t="shared" ref="C3397:C3460" si="212">IF(WEEKDAY(B3397,2)&gt;5,TRUE,FALSE)</f>
        <v>1</v>
      </c>
      <c r="D3397" s="9" t="b">
        <f t="shared" ref="D3397:D3460" si="213">IF(TYPE(VLOOKUP(B3397,Holiday_Dates,1,0))&lt;&gt;1,FALSE,TRUE)</f>
        <v>0</v>
      </c>
      <c r="E3397" s="7" t="b">
        <f t="shared" ref="E3397:E3460" si="214">IF(OR(C3397,D3397),FALSE,B3397)</f>
        <v>0</v>
      </c>
      <c r="F3397" s="48"/>
    </row>
    <row r="3398" spans="2:6" x14ac:dyDescent="0.25">
      <c r="B3398" s="7">
        <f t="shared" ref="B3398:B3461" si="215">B3397+1</f>
        <v>46859</v>
      </c>
      <c r="C3398" s="9" t="b">
        <f t="shared" si="212"/>
        <v>1</v>
      </c>
      <c r="D3398" s="9" t="b">
        <f t="shared" si="213"/>
        <v>0</v>
      </c>
      <c r="E3398" s="7" t="b">
        <f t="shared" si="214"/>
        <v>0</v>
      </c>
      <c r="F3398" s="48"/>
    </row>
    <row r="3399" spans="2:6" x14ac:dyDescent="0.25">
      <c r="B3399" s="7">
        <f t="shared" si="215"/>
        <v>46860</v>
      </c>
      <c r="C3399" s="9" t="b">
        <f t="shared" si="212"/>
        <v>0</v>
      </c>
      <c r="D3399" s="9" t="b">
        <f t="shared" si="213"/>
        <v>1</v>
      </c>
      <c r="E3399" s="7" t="b">
        <f t="shared" si="214"/>
        <v>0</v>
      </c>
      <c r="F3399" s="48"/>
    </row>
    <row r="3400" spans="2:6" x14ac:dyDescent="0.25">
      <c r="B3400" s="7">
        <f t="shared" si="215"/>
        <v>46861</v>
      </c>
      <c r="C3400" s="9" t="b">
        <f t="shared" si="212"/>
        <v>0</v>
      </c>
      <c r="D3400" s="9" t="b">
        <f t="shared" si="213"/>
        <v>0</v>
      </c>
      <c r="E3400" s="7">
        <f t="shared" si="214"/>
        <v>46861</v>
      </c>
      <c r="F3400" s="48"/>
    </row>
    <row r="3401" spans="2:6" x14ac:dyDescent="0.25">
      <c r="B3401" s="7">
        <f t="shared" si="215"/>
        <v>46862</v>
      </c>
      <c r="C3401" s="9" t="b">
        <f t="shared" si="212"/>
        <v>0</v>
      </c>
      <c r="D3401" s="9" t="b">
        <f t="shared" si="213"/>
        <v>0</v>
      </c>
      <c r="E3401" s="7">
        <f t="shared" si="214"/>
        <v>46862</v>
      </c>
      <c r="F3401" s="48"/>
    </row>
    <row r="3402" spans="2:6" x14ac:dyDescent="0.25">
      <c r="B3402" s="7">
        <f t="shared" si="215"/>
        <v>46863</v>
      </c>
      <c r="C3402" s="9" t="b">
        <f t="shared" si="212"/>
        <v>0</v>
      </c>
      <c r="D3402" s="9" t="b">
        <f t="shared" si="213"/>
        <v>0</v>
      </c>
      <c r="E3402" s="7">
        <f t="shared" si="214"/>
        <v>46863</v>
      </c>
      <c r="F3402" s="48"/>
    </row>
    <row r="3403" spans="2:6" x14ac:dyDescent="0.25">
      <c r="B3403" s="7">
        <f t="shared" si="215"/>
        <v>46864</v>
      </c>
      <c r="C3403" s="9" t="b">
        <f t="shared" si="212"/>
        <v>0</v>
      </c>
      <c r="D3403" s="9" t="b">
        <f t="shared" si="213"/>
        <v>0</v>
      </c>
      <c r="E3403" s="7">
        <f t="shared" si="214"/>
        <v>46864</v>
      </c>
      <c r="F3403" s="48"/>
    </row>
    <row r="3404" spans="2:6" x14ac:dyDescent="0.25">
      <c r="B3404" s="7">
        <f t="shared" si="215"/>
        <v>46865</v>
      </c>
      <c r="C3404" s="9" t="b">
        <f t="shared" si="212"/>
        <v>1</v>
      </c>
      <c r="D3404" s="9" t="b">
        <f t="shared" si="213"/>
        <v>0</v>
      </c>
      <c r="E3404" s="7" t="b">
        <f t="shared" si="214"/>
        <v>0</v>
      </c>
      <c r="F3404" s="48"/>
    </row>
    <row r="3405" spans="2:6" x14ac:dyDescent="0.25">
      <c r="B3405" s="7">
        <f t="shared" si="215"/>
        <v>46866</v>
      </c>
      <c r="C3405" s="9" t="b">
        <f t="shared" si="212"/>
        <v>1</v>
      </c>
      <c r="D3405" s="9" t="b">
        <f t="shared" si="213"/>
        <v>0</v>
      </c>
      <c r="E3405" s="7" t="b">
        <f t="shared" si="214"/>
        <v>0</v>
      </c>
      <c r="F3405" s="48"/>
    </row>
    <row r="3406" spans="2:6" x14ac:dyDescent="0.25">
      <c r="B3406" s="7">
        <f t="shared" si="215"/>
        <v>46867</v>
      </c>
      <c r="C3406" s="9" t="b">
        <f t="shared" si="212"/>
        <v>0</v>
      </c>
      <c r="D3406" s="9" t="b">
        <f t="shared" si="213"/>
        <v>0</v>
      </c>
      <c r="E3406" s="7">
        <f t="shared" si="214"/>
        <v>46867</v>
      </c>
      <c r="F3406" s="48"/>
    </row>
    <row r="3407" spans="2:6" x14ac:dyDescent="0.25">
      <c r="B3407" s="7">
        <f t="shared" si="215"/>
        <v>46868</v>
      </c>
      <c r="C3407" s="9" t="b">
        <f t="shared" si="212"/>
        <v>0</v>
      </c>
      <c r="D3407" s="9" t="b">
        <f t="shared" si="213"/>
        <v>0</v>
      </c>
      <c r="E3407" s="7">
        <f t="shared" si="214"/>
        <v>46868</v>
      </c>
      <c r="F3407" s="48"/>
    </row>
    <row r="3408" spans="2:6" x14ac:dyDescent="0.25">
      <c r="B3408" s="7">
        <f t="shared" si="215"/>
        <v>46869</v>
      </c>
      <c r="C3408" s="9" t="b">
        <f t="shared" si="212"/>
        <v>0</v>
      </c>
      <c r="D3408" s="9" t="b">
        <f t="shared" si="213"/>
        <v>0</v>
      </c>
      <c r="E3408" s="7">
        <f t="shared" si="214"/>
        <v>46869</v>
      </c>
      <c r="F3408" s="48"/>
    </row>
    <row r="3409" spans="2:6" x14ac:dyDescent="0.25">
      <c r="B3409" s="7">
        <f t="shared" si="215"/>
        <v>46870</v>
      </c>
      <c r="C3409" s="9" t="b">
        <f t="shared" si="212"/>
        <v>0</v>
      </c>
      <c r="D3409" s="9" t="b">
        <f t="shared" si="213"/>
        <v>0</v>
      </c>
      <c r="E3409" s="7">
        <f t="shared" si="214"/>
        <v>46870</v>
      </c>
      <c r="F3409" s="48"/>
    </row>
    <row r="3410" spans="2:6" x14ac:dyDescent="0.25">
      <c r="B3410" s="7">
        <f t="shared" si="215"/>
        <v>46871</v>
      </c>
      <c r="C3410" s="9" t="b">
        <f t="shared" si="212"/>
        <v>0</v>
      </c>
      <c r="D3410" s="9" t="b">
        <f t="shared" si="213"/>
        <v>0</v>
      </c>
      <c r="E3410" s="7">
        <f t="shared" si="214"/>
        <v>46871</v>
      </c>
      <c r="F3410" s="48"/>
    </row>
    <row r="3411" spans="2:6" x14ac:dyDescent="0.25">
      <c r="B3411" s="7">
        <f t="shared" si="215"/>
        <v>46872</v>
      </c>
      <c r="C3411" s="9" t="b">
        <f t="shared" si="212"/>
        <v>1</v>
      </c>
      <c r="D3411" s="9" t="b">
        <f t="shared" si="213"/>
        <v>0</v>
      </c>
      <c r="E3411" s="7" t="b">
        <f t="shared" si="214"/>
        <v>0</v>
      </c>
      <c r="F3411" s="48"/>
    </row>
    <row r="3412" spans="2:6" x14ac:dyDescent="0.25">
      <c r="B3412" s="7">
        <f t="shared" si="215"/>
        <v>46873</v>
      </c>
      <c r="C3412" s="9" t="b">
        <f t="shared" si="212"/>
        <v>1</v>
      </c>
      <c r="D3412" s="9" t="b">
        <f t="shared" si="213"/>
        <v>0</v>
      </c>
      <c r="E3412" s="7" t="b">
        <f t="shared" si="214"/>
        <v>0</v>
      </c>
      <c r="F3412" s="48"/>
    </row>
    <row r="3413" spans="2:6" x14ac:dyDescent="0.25">
      <c r="B3413" s="7">
        <f t="shared" si="215"/>
        <v>46874</v>
      </c>
      <c r="C3413" s="9" t="b">
        <f t="shared" si="212"/>
        <v>0</v>
      </c>
      <c r="D3413" s="9" t="b">
        <f t="shared" si="213"/>
        <v>1</v>
      </c>
      <c r="E3413" s="7" t="b">
        <f t="shared" si="214"/>
        <v>0</v>
      </c>
      <c r="F3413" s="48"/>
    </row>
    <row r="3414" spans="2:6" x14ac:dyDescent="0.25">
      <c r="B3414" s="7">
        <f t="shared" si="215"/>
        <v>46875</v>
      </c>
      <c r="C3414" s="9" t="b">
        <f t="shared" si="212"/>
        <v>0</v>
      </c>
      <c r="D3414" s="9" t="b">
        <f t="shared" si="213"/>
        <v>0</v>
      </c>
      <c r="E3414" s="7">
        <f t="shared" si="214"/>
        <v>46875</v>
      </c>
      <c r="F3414" s="48"/>
    </row>
    <row r="3415" spans="2:6" x14ac:dyDescent="0.25">
      <c r="B3415" s="7">
        <f t="shared" si="215"/>
        <v>46876</v>
      </c>
      <c r="C3415" s="9" t="b">
        <f t="shared" si="212"/>
        <v>0</v>
      </c>
      <c r="D3415" s="9" t="b">
        <f t="shared" si="213"/>
        <v>0</v>
      </c>
      <c r="E3415" s="7">
        <f t="shared" si="214"/>
        <v>46876</v>
      </c>
      <c r="F3415" s="48"/>
    </row>
    <row r="3416" spans="2:6" x14ac:dyDescent="0.25">
      <c r="B3416" s="7">
        <f t="shared" si="215"/>
        <v>46877</v>
      </c>
      <c r="C3416" s="9" t="b">
        <f t="shared" si="212"/>
        <v>0</v>
      </c>
      <c r="D3416" s="9" t="b">
        <f t="shared" si="213"/>
        <v>0</v>
      </c>
      <c r="E3416" s="7">
        <f t="shared" si="214"/>
        <v>46877</v>
      </c>
      <c r="F3416" s="48"/>
    </row>
    <row r="3417" spans="2:6" x14ac:dyDescent="0.25">
      <c r="B3417" s="7">
        <f t="shared" si="215"/>
        <v>46878</v>
      </c>
      <c r="C3417" s="9" t="b">
        <f t="shared" si="212"/>
        <v>0</v>
      </c>
      <c r="D3417" s="9" t="b">
        <f t="shared" si="213"/>
        <v>0</v>
      </c>
      <c r="E3417" s="7">
        <f t="shared" si="214"/>
        <v>46878</v>
      </c>
      <c r="F3417" s="48"/>
    </row>
    <row r="3418" spans="2:6" x14ac:dyDescent="0.25">
      <c r="B3418" s="7">
        <f t="shared" si="215"/>
        <v>46879</v>
      </c>
      <c r="C3418" s="9" t="b">
        <f t="shared" si="212"/>
        <v>1</v>
      </c>
      <c r="D3418" s="9" t="b">
        <f t="shared" si="213"/>
        <v>0</v>
      </c>
      <c r="E3418" s="7" t="b">
        <f t="shared" si="214"/>
        <v>0</v>
      </c>
      <c r="F3418" s="48"/>
    </row>
    <row r="3419" spans="2:6" x14ac:dyDescent="0.25">
      <c r="B3419" s="7">
        <f t="shared" si="215"/>
        <v>46880</v>
      </c>
      <c r="C3419" s="9" t="b">
        <f t="shared" si="212"/>
        <v>1</v>
      </c>
      <c r="D3419" s="9" t="b">
        <f t="shared" si="213"/>
        <v>0</v>
      </c>
      <c r="E3419" s="7" t="b">
        <f t="shared" si="214"/>
        <v>0</v>
      </c>
      <c r="F3419" s="48"/>
    </row>
    <row r="3420" spans="2:6" x14ac:dyDescent="0.25">
      <c r="B3420" s="7">
        <f t="shared" si="215"/>
        <v>46881</v>
      </c>
      <c r="C3420" s="9" t="b">
        <f t="shared" si="212"/>
        <v>0</v>
      </c>
      <c r="D3420" s="9" t="b">
        <f t="shared" si="213"/>
        <v>0</v>
      </c>
      <c r="E3420" s="7">
        <f t="shared" si="214"/>
        <v>46881</v>
      </c>
      <c r="F3420" s="48"/>
    </row>
    <row r="3421" spans="2:6" x14ac:dyDescent="0.25">
      <c r="B3421" s="7">
        <f t="shared" si="215"/>
        <v>46882</v>
      </c>
      <c r="C3421" s="9" t="b">
        <f t="shared" si="212"/>
        <v>0</v>
      </c>
      <c r="D3421" s="9" t="b">
        <f t="shared" si="213"/>
        <v>0</v>
      </c>
      <c r="E3421" s="7">
        <f t="shared" si="214"/>
        <v>46882</v>
      </c>
      <c r="F3421" s="48"/>
    </row>
    <row r="3422" spans="2:6" x14ac:dyDescent="0.25">
      <c r="B3422" s="7">
        <f t="shared" si="215"/>
        <v>46883</v>
      </c>
      <c r="C3422" s="9" t="b">
        <f t="shared" si="212"/>
        <v>0</v>
      </c>
      <c r="D3422" s="9" t="b">
        <f t="shared" si="213"/>
        <v>0</v>
      </c>
      <c r="E3422" s="7">
        <f t="shared" si="214"/>
        <v>46883</v>
      </c>
      <c r="F3422" s="48"/>
    </row>
    <row r="3423" spans="2:6" x14ac:dyDescent="0.25">
      <c r="B3423" s="7">
        <f t="shared" si="215"/>
        <v>46884</v>
      </c>
      <c r="C3423" s="9" t="b">
        <f t="shared" si="212"/>
        <v>0</v>
      </c>
      <c r="D3423" s="9" t="b">
        <f t="shared" si="213"/>
        <v>0</v>
      </c>
      <c r="E3423" s="7">
        <f t="shared" si="214"/>
        <v>46884</v>
      </c>
      <c r="F3423" s="48"/>
    </row>
    <row r="3424" spans="2:6" x14ac:dyDescent="0.25">
      <c r="B3424" s="7">
        <f t="shared" si="215"/>
        <v>46885</v>
      </c>
      <c r="C3424" s="9" t="b">
        <f t="shared" si="212"/>
        <v>0</v>
      </c>
      <c r="D3424" s="9" t="b">
        <f t="shared" si="213"/>
        <v>0</v>
      </c>
      <c r="E3424" s="7">
        <f t="shared" si="214"/>
        <v>46885</v>
      </c>
      <c r="F3424" s="48"/>
    </row>
    <row r="3425" spans="2:6" x14ac:dyDescent="0.25">
      <c r="B3425" s="7">
        <f t="shared" si="215"/>
        <v>46886</v>
      </c>
      <c r="C3425" s="9" t="b">
        <f t="shared" si="212"/>
        <v>1</v>
      </c>
      <c r="D3425" s="9" t="b">
        <f t="shared" si="213"/>
        <v>0</v>
      </c>
      <c r="E3425" s="7" t="b">
        <f t="shared" si="214"/>
        <v>0</v>
      </c>
      <c r="F3425" s="48"/>
    </row>
    <row r="3426" spans="2:6" x14ac:dyDescent="0.25">
      <c r="B3426" s="7">
        <f t="shared" si="215"/>
        <v>46887</v>
      </c>
      <c r="C3426" s="9" t="b">
        <f t="shared" si="212"/>
        <v>1</v>
      </c>
      <c r="D3426" s="9" t="b">
        <f t="shared" si="213"/>
        <v>0</v>
      </c>
      <c r="E3426" s="7" t="b">
        <f t="shared" si="214"/>
        <v>0</v>
      </c>
      <c r="F3426" s="48"/>
    </row>
    <row r="3427" spans="2:6" x14ac:dyDescent="0.25">
      <c r="B3427" s="7">
        <f t="shared" si="215"/>
        <v>46888</v>
      </c>
      <c r="C3427" s="9" t="b">
        <f t="shared" si="212"/>
        <v>0</v>
      </c>
      <c r="D3427" s="9" t="b">
        <f t="shared" si="213"/>
        <v>0</v>
      </c>
      <c r="E3427" s="7">
        <f t="shared" si="214"/>
        <v>46888</v>
      </c>
      <c r="F3427" s="48"/>
    </row>
    <row r="3428" spans="2:6" x14ac:dyDescent="0.25">
      <c r="B3428" s="7">
        <f t="shared" si="215"/>
        <v>46889</v>
      </c>
      <c r="C3428" s="9" t="b">
        <f t="shared" si="212"/>
        <v>0</v>
      </c>
      <c r="D3428" s="9" t="b">
        <f t="shared" si="213"/>
        <v>0</v>
      </c>
      <c r="E3428" s="7">
        <f t="shared" si="214"/>
        <v>46889</v>
      </c>
      <c r="F3428" s="48"/>
    </row>
    <row r="3429" spans="2:6" x14ac:dyDescent="0.25">
      <c r="B3429" s="7">
        <f t="shared" si="215"/>
        <v>46890</v>
      </c>
      <c r="C3429" s="9" t="b">
        <f t="shared" si="212"/>
        <v>0</v>
      </c>
      <c r="D3429" s="9" t="b">
        <f t="shared" si="213"/>
        <v>0</v>
      </c>
      <c r="E3429" s="7">
        <f t="shared" si="214"/>
        <v>46890</v>
      </c>
      <c r="F3429" s="48"/>
    </row>
    <row r="3430" spans="2:6" x14ac:dyDescent="0.25">
      <c r="B3430" s="7">
        <f t="shared" si="215"/>
        <v>46891</v>
      </c>
      <c r="C3430" s="9" t="b">
        <f t="shared" si="212"/>
        <v>0</v>
      </c>
      <c r="D3430" s="9" t="b">
        <f t="shared" si="213"/>
        <v>0</v>
      </c>
      <c r="E3430" s="7">
        <f t="shared" si="214"/>
        <v>46891</v>
      </c>
      <c r="F3430" s="48"/>
    </row>
    <row r="3431" spans="2:6" x14ac:dyDescent="0.25">
      <c r="B3431" s="7">
        <f t="shared" si="215"/>
        <v>46892</v>
      </c>
      <c r="C3431" s="9" t="b">
        <f t="shared" si="212"/>
        <v>0</v>
      </c>
      <c r="D3431" s="9" t="b">
        <f t="shared" si="213"/>
        <v>0</v>
      </c>
      <c r="E3431" s="7">
        <f t="shared" si="214"/>
        <v>46892</v>
      </c>
      <c r="F3431" s="48"/>
    </row>
    <row r="3432" spans="2:6" x14ac:dyDescent="0.25">
      <c r="B3432" s="7">
        <f t="shared" si="215"/>
        <v>46893</v>
      </c>
      <c r="C3432" s="9" t="b">
        <f t="shared" si="212"/>
        <v>1</v>
      </c>
      <c r="D3432" s="9" t="b">
        <f t="shared" si="213"/>
        <v>0</v>
      </c>
      <c r="E3432" s="7" t="b">
        <f t="shared" si="214"/>
        <v>0</v>
      </c>
      <c r="F3432" s="48"/>
    </row>
    <row r="3433" spans="2:6" x14ac:dyDescent="0.25">
      <c r="B3433" s="7">
        <f t="shared" si="215"/>
        <v>46894</v>
      </c>
      <c r="C3433" s="9" t="b">
        <f t="shared" si="212"/>
        <v>1</v>
      </c>
      <c r="D3433" s="9" t="b">
        <f t="shared" si="213"/>
        <v>0</v>
      </c>
      <c r="E3433" s="7" t="b">
        <f t="shared" si="214"/>
        <v>0</v>
      </c>
      <c r="F3433" s="48"/>
    </row>
    <row r="3434" spans="2:6" x14ac:dyDescent="0.25">
      <c r="B3434" s="7">
        <f t="shared" si="215"/>
        <v>46895</v>
      </c>
      <c r="C3434" s="9" t="b">
        <f t="shared" si="212"/>
        <v>0</v>
      </c>
      <c r="D3434" s="9" t="b">
        <f t="shared" si="213"/>
        <v>0</v>
      </c>
      <c r="E3434" s="7">
        <f t="shared" si="214"/>
        <v>46895</v>
      </c>
      <c r="F3434" s="48"/>
    </row>
    <row r="3435" spans="2:6" x14ac:dyDescent="0.25">
      <c r="B3435" s="7">
        <f t="shared" si="215"/>
        <v>46896</v>
      </c>
      <c r="C3435" s="9" t="b">
        <f t="shared" si="212"/>
        <v>0</v>
      </c>
      <c r="D3435" s="9" t="b">
        <f t="shared" si="213"/>
        <v>0</v>
      </c>
      <c r="E3435" s="7">
        <f t="shared" si="214"/>
        <v>46896</v>
      </c>
      <c r="F3435" s="48"/>
    </row>
    <row r="3436" spans="2:6" x14ac:dyDescent="0.25">
      <c r="B3436" s="7">
        <f t="shared" si="215"/>
        <v>46897</v>
      </c>
      <c r="C3436" s="9" t="b">
        <f t="shared" si="212"/>
        <v>0</v>
      </c>
      <c r="D3436" s="9" t="b">
        <f t="shared" si="213"/>
        <v>0</v>
      </c>
      <c r="E3436" s="7">
        <f t="shared" si="214"/>
        <v>46897</v>
      </c>
      <c r="F3436" s="48"/>
    </row>
    <row r="3437" spans="2:6" x14ac:dyDescent="0.25">
      <c r="B3437" s="7">
        <f t="shared" si="215"/>
        <v>46898</v>
      </c>
      <c r="C3437" s="9" t="b">
        <f t="shared" si="212"/>
        <v>0</v>
      </c>
      <c r="D3437" s="9" t="b">
        <f t="shared" si="213"/>
        <v>0</v>
      </c>
      <c r="E3437" s="7">
        <f t="shared" si="214"/>
        <v>46898</v>
      </c>
      <c r="F3437" s="48"/>
    </row>
    <row r="3438" spans="2:6" x14ac:dyDescent="0.25">
      <c r="B3438" s="7">
        <f t="shared" si="215"/>
        <v>46899</v>
      </c>
      <c r="C3438" s="9" t="b">
        <f t="shared" si="212"/>
        <v>0</v>
      </c>
      <c r="D3438" s="9" t="b">
        <f t="shared" si="213"/>
        <v>0</v>
      </c>
      <c r="E3438" s="7">
        <f t="shared" si="214"/>
        <v>46899</v>
      </c>
      <c r="F3438" s="48"/>
    </row>
    <row r="3439" spans="2:6" x14ac:dyDescent="0.25">
      <c r="B3439" s="7">
        <f t="shared" si="215"/>
        <v>46900</v>
      </c>
      <c r="C3439" s="9" t="b">
        <f t="shared" si="212"/>
        <v>1</v>
      </c>
      <c r="D3439" s="9" t="b">
        <f t="shared" si="213"/>
        <v>0</v>
      </c>
      <c r="E3439" s="7" t="b">
        <f t="shared" si="214"/>
        <v>0</v>
      </c>
      <c r="F3439" s="48"/>
    </row>
    <row r="3440" spans="2:6" x14ac:dyDescent="0.25">
      <c r="B3440" s="7">
        <f t="shared" si="215"/>
        <v>46901</v>
      </c>
      <c r="C3440" s="9" t="b">
        <f t="shared" si="212"/>
        <v>1</v>
      </c>
      <c r="D3440" s="9" t="b">
        <f t="shared" si="213"/>
        <v>0</v>
      </c>
      <c r="E3440" s="7" t="b">
        <f t="shared" si="214"/>
        <v>0</v>
      </c>
      <c r="F3440" s="48"/>
    </row>
    <row r="3441" spans="2:6" x14ac:dyDescent="0.25">
      <c r="B3441" s="7">
        <f t="shared" si="215"/>
        <v>46902</v>
      </c>
      <c r="C3441" s="9" t="b">
        <f t="shared" si="212"/>
        <v>0</v>
      </c>
      <c r="D3441" s="9" t="b">
        <f t="shared" si="213"/>
        <v>0</v>
      </c>
      <c r="E3441" s="7">
        <f t="shared" si="214"/>
        <v>46902</v>
      </c>
      <c r="F3441" s="48"/>
    </row>
    <row r="3442" spans="2:6" x14ac:dyDescent="0.25">
      <c r="B3442" s="7">
        <f t="shared" si="215"/>
        <v>46903</v>
      </c>
      <c r="C3442" s="9" t="b">
        <f t="shared" si="212"/>
        <v>0</v>
      </c>
      <c r="D3442" s="9" t="b">
        <f t="shared" si="213"/>
        <v>0</v>
      </c>
      <c r="E3442" s="7">
        <f t="shared" si="214"/>
        <v>46903</v>
      </c>
      <c r="F3442" s="48"/>
    </row>
    <row r="3443" spans="2:6" x14ac:dyDescent="0.25">
      <c r="B3443" s="7">
        <f t="shared" si="215"/>
        <v>46904</v>
      </c>
      <c r="C3443" s="9" t="b">
        <f t="shared" si="212"/>
        <v>0</v>
      </c>
      <c r="D3443" s="9" t="b">
        <f t="shared" si="213"/>
        <v>0</v>
      </c>
      <c r="E3443" s="7">
        <f t="shared" si="214"/>
        <v>46904</v>
      </c>
      <c r="F3443" s="48"/>
    </row>
    <row r="3444" spans="2:6" x14ac:dyDescent="0.25">
      <c r="B3444" s="7">
        <f t="shared" si="215"/>
        <v>46905</v>
      </c>
      <c r="C3444" s="9" t="b">
        <f t="shared" si="212"/>
        <v>0</v>
      </c>
      <c r="D3444" s="9" t="b">
        <f t="shared" si="213"/>
        <v>0</v>
      </c>
      <c r="E3444" s="7">
        <f t="shared" si="214"/>
        <v>46905</v>
      </c>
      <c r="F3444" s="48"/>
    </row>
    <row r="3445" spans="2:6" x14ac:dyDescent="0.25">
      <c r="B3445" s="7">
        <f t="shared" si="215"/>
        <v>46906</v>
      </c>
      <c r="C3445" s="9" t="b">
        <f t="shared" si="212"/>
        <v>0</v>
      </c>
      <c r="D3445" s="9" t="b">
        <f t="shared" si="213"/>
        <v>0</v>
      </c>
      <c r="E3445" s="7">
        <f t="shared" si="214"/>
        <v>46906</v>
      </c>
      <c r="F3445" s="48"/>
    </row>
    <row r="3446" spans="2:6" x14ac:dyDescent="0.25">
      <c r="B3446" s="7">
        <f t="shared" si="215"/>
        <v>46907</v>
      </c>
      <c r="C3446" s="9" t="b">
        <f t="shared" si="212"/>
        <v>1</v>
      </c>
      <c r="D3446" s="9" t="b">
        <f t="shared" si="213"/>
        <v>0</v>
      </c>
      <c r="E3446" s="7" t="b">
        <f t="shared" si="214"/>
        <v>0</v>
      </c>
      <c r="F3446" s="48"/>
    </row>
    <row r="3447" spans="2:6" x14ac:dyDescent="0.25">
      <c r="B3447" s="7">
        <f t="shared" si="215"/>
        <v>46908</v>
      </c>
      <c r="C3447" s="9" t="b">
        <f t="shared" si="212"/>
        <v>1</v>
      </c>
      <c r="D3447" s="9" t="b">
        <f t="shared" si="213"/>
        <v>0</v>
      </c>
      <c r="E3447" s="7" t="b">
        <f t="shared" si="214"/>
        <v>0</v>
      </c>
      <c r="F3447" s="48"/>
    </row>
    <row r="3448" spans="2:6" x14ac:dyDescent="0.25">
      <c r="B3448" s="7">
        <f t="shared" si="215"/>
        <v>46909</v>
      </c>
      <c r="C3448" s="9" t="b">
        <f t="shared" si="212"/>
        <v>0</v>
      </c>
      <c r="D3448" s="9" t="b">
        <f t="shared" si="213"/>
        <v>0</v>
      </c>
      <c r="E3448" s="7">
        <f t="shared" si="214"/>
        <v>46909</v>
      </c>
      <c r="F3448" s="48"/>
    </row>
    <row r="3449" spans="2:6" x14ac:dyDescent="0.25">
      <c r="B3449" s="7">
        <f t="shared" si="215"/>
        <v>46910</v>
      </c>
      <c r="C3449" s="9" t="b">
        <f t="shared" si="212"/>
        <v>0</v>
      </c>
      <c r="D3449" s="9" t="b">
        <f t="shared" si="213"/>
        <v>0</v>
      </c>
      <c r="E3449" s="7">
        <f t="shared" si="214"/>
        <v>46910</v>
      </c>
      <c r="F3449" s="48"/>
    </row>
    <row r="3450" spans="2:6" x14ac:dyDescent="0.25">
      <c r="B3450" s="7">
        <f t="shared" si="215"/>
        <v>46911</v>
      </c>
      <c r="C3450" s="9" t="b">
        <f t="shared" si="212"/>
        <v>0</v>
      </c>
      <c r="D3450" s="9" t="b">
        <f t="shared" si="213"/>
        <v>0</v>
      </c>
      <c r="E3450" s="7">
        <f t="shared" si="214"/>
        <v>46911</v>
      </c>
      <c r="F3450" s="48"/>
    </row>
    <row r="3451" spans="2:6" x14ac:dyDescent="0.25">
      <c r="B3451" s="7">
        <f t="shared" si="215"/>
        <v>46912</v>
      </c>
      <c r="C3451" s="9" t="b">
        <f t="shared" si="212"/>
        <v>0</v>
      </c>
      <c r="D3451" s="9" t="b">
        <f t="shared" si="213"/>
        <v>0</v>
      </c>
      <c r="E3451" s="7">
        <f t="shared" si="214"/>
        <v>46912</v>
      </c>
      <c r="F3451" s="48"/>
    </row>
    <row r="3452" spans="2:6" x14ac:dyDescent="0.25">
      <c r="B3452" s="7">
        <f t="shared" si="215"/>
        <v>46913</v>
      </c>
      <c r="C3452" s="9" t="b">
        <f t="shared" si="212"/>
        <v>0</v>
      </c>
      <c r="D3452" s="9" t="b">
        <f t="shared" si="213"/>
        <v>0</v>
      </c>
      <c r="E3452" s="7">
        <f t="shared" si="214"/>
        <v>46913</v>
      </c>
      <c r="F3452" s="48"/>
    </row>
    <row r="3453" spans="2:6" x14ac:dyDescent="0.25">
      <c r="B3453" s="7">
        <f t="shared" si="215"/>
        <v>46914</v>
      </c>
      <c r="C3453" s="9" t="b">
        <f t="shared" si="212"/>
        <v>1</v>
      </c>
      <c r="D3453" s="9" t="b">
        <f t="shared" si="213"/>
        <v>0</v>
      </c>
      <c r="E3453" s="7" t="b">
        <f t="shared" si="214"/>
        <v>0</v>
      </c>
      <c r="F3453" s="48"/>
    </row>
    <row r="3454" spans="2:6" x14ac:dyDescent="0.25">
      <c r="B3454" s="7">
        <f t="shared" si="215"/>
        <v>46915</v>
      </c>
      <c r="C3454" s="9" t="b">
        <f t="shared" si="212"/>
        <v>1</v>
      </c>
      <c r="D3454" s="9" t="b">
        <f t="shared" si="213"/>
        <v>0</v>
      </c>
      <c r="E3454" s="7" t="b">
        <f t="shared" si="214"/>
        <v>0</v>
      </c>
      <c r="F3454" s="48"/>
    </row>
    <row r="3455" spans="2:6" x14ac:dyDescent="0.25">
      <c r="B3455" s="7">
        <f t="shared" si="215"/>
        <v>46916</v>
      </c>
      <c r="C3455" s="9" t="b">
        <f t="shared" si="212"/>
        <v>0</v>
      </c>
      <c r="D3455" s="9" t="b">
        <f t="shared" si="213"/>
        <v>0</v>
      </c>
      <c r="E3455" s="7">
        <f t="shared" si="214"/>
        <v>46916</v>
      </c>
      <c r="F3455" s="48"/>
    </row>
    <row r="3456" spans="2:6" x14ac:dyDescent="0.25">
      <c r="B3456" s="7">
        <f t="shared" si="215"/>
        <v>46917</v>
      </c>
      <c r="C3456" s="9" t="b">
        <f t="shared" si="212"/>
        <v>0</v>
      </c>
      <c r="D3456" s="9" t="b">
        <f t="shared" si="213"/>
        <v>0</v>
      </c>
      <c r="E3456" s="7">
        <f t="shared" si="214"/>
        <v>46917</v>
      </c>
      <c r="F3456" s="48"/>
    </row>
    <row r="3457" spans="2:6" x14ac:dyDescent="0.25">
      <c r="B3457" s="7">
        <f t="shared" si="215"/>
        <v>46918</v>
      </c>
      <c r="C3457" s="9" t="b">
        <f t="shared" si="212"/>
        <v>0</v>
      </c>
      <c r="D3457" s="9" t="b">
        <f t="shared" si="213"/>
        <v>0</v>
      </c>
      <c r="E3457" s="7">
        <f t="shared" si="214"/>
        <v>46918</v>
      </c>
      <c r="F3457" s="48"/>
    </row>
    <row r="3458" spans="2:6" x14ac:dyDescent="0.25">
      <c r="B3458" s="7">
        <f t="shared" si="215"/>
        <v>46919</v>
      </c>
      <c r="C3458" s="9" t="b">
        <f t="shared" si="212"/>
        <v>0</v>
      </c>
      <c r="D3458" s="9" t="b">
        <f t="shared" si="213"/>
        <v>0</v>
      </c>
      <c r="E3458" s="7">
        <f t="shared" si="214"/>
        <v>46919</v>
      </c>
      <c r="F3458" s="48"/>
    </row>
    <row r="3459" spans="2:6" x14ac:dyDescent="0.25">
      <c r="B3459" s="7">
        <f t="shared" si="215"/>
        <v>46920</v>
      </c>
      <c r="C3459" s="9" t="b">
        <f t="shared" si="212"/>
        <v>0</v>
      </c>
      <c r="D3459" s="9" t="b">
        <f t="shared" si="213"/>
        <v>0</v>
      </c>
      <c r="E3459" s="7">
        <f t="shared" si="214"/>
        <v>46920</v>
      </c>
      <c r="F3459" s="48"/>
    </row>
    <row r="3460" spans="2:6" x14ac:dyDescent="0.25">
      <c r="B3460" s="7">
        <f t="shared" si="215"/>
        <v>46921</v>
      </c>
      <c r="C3460" s="9" t="b">
        <f t="shared" si="212"/>
        <v>1</v>
      </c>
      <c r="D3460" s="9" t="b">
        <f t="shared" si="213"/>
        <v>0</v>
      </c>
      <c r="E3460" s="7" t="b">
        <f t="shared" si="214"/>
        <v>0</v>
      </c>
      <c r="F3460" s="48"/>
    </row>
    <row r="3461" spans="2:6" x14ac:dyDescent="0.25">
      <c r="B3461" s="7">
        <f t="shared" si="215"/>
        <v>46922</v>
      </c>
      <c r="C3461" s="9" t="b">
        <f t="shared" ref="C3461:C3524" si="216">IF(WEEKDAY(B3461,2)&gt;5,TRUE,FALSE)</f>
        <v>1</v>
      </c>
      <c r="D3461" s="9" t="b">
        <f t="shared" ref="D3461:D3524" si="217">IF(TYPE(VLOOKUP(B3461,Holiday_Dates,1,0))&lt;&gt;1,FALSE,TRUE)</f>
        <v>0</v>
      </c>
      <c r="E3461" s="7" t="b">
        <f t="shared" ref="E3461:E3524" si="218">IF(OR(C3461,D3461),FALSE,B3461)</f>
        <v>0</v>
      </c>
      <c r="F3461" s="48"/>
    </row>
    <row r="3462" spans="2:6" x14ac:dyDescent="0.25">
      <c r="B3462" s="7">
        <f t="shared" ref="B3462:B3525" si="219">B3461+1</f>
        <v>46923</v>
      </c>
      <c r="C3462" s="9" t="b">
        <f t="shared" si="216"/>
        <v>0</v>
      </c>
      <c r="D3462" s="9" t="b">
        <f t="shared" si="217"/>
        <v>0</v>
      </c>
      <c r="E3462" s="7">
        <f t="shared" si="218"/>
        <v>46923</v>
      </c>
      <c r="F3462" s="48"/>
    </row>
    <row r="3463" spans="2:6" x14ac:dyDescent="0.25">
      <c r="B3463" s="7">
        <f t="shared" si="219"/>
        <v>46924</v>
      </c>
      <c r="C3463" s="9" t="b">
        <f t="shared" si="216"/>
        <v>0</v>
      </c>
      <c r="D3463" s="9" t="b">
        <f t="shared" si="217"/>
        <v>0</v>
      </c>
      <c r="E3463" s="7">
        <f t="shared" si="218"/>
        <v>46924</v>
      </c>
      <c r="F3463" s="48"/>
    </row>
    <row r="3464" spans="2:6" x14ac:dyDescent="0.25">
      <c r="B3464" s="7">
        <f t="shared" si="219"/>
        <v>46925</v>
      </c>
      <c r="C3464" s="9" t="b">
        <f t="shared" si="216"/>
        <v>0</v>
      </c>
      <c r="D3464" s="9" t="b">
        <f t="shared" si="217"/>
        <v>0</v>
      </c>
      <c r="E3464" s="7">
        <f t="shared" si="218"/>
        <v>46925</v>
      </c>
      <c r="F3464" s="48"/>
    </row>
    <row r="3465" spans="2:6" x14ac:dyDescent="0.25">
      <c r="B3465" s="7">
        <f t="shared" si="219"/>
        <v>46926</v>
      </c>
      <c r="C3465" s="9" t="b">
        <f t="shared" si="216"/>
        <v>0</v>
      </c>
      <c r="D3465" s="9" t="b">
        <f t="shared" si="217"/>
        <v>0</v>
      </c>
      <c r="E3465" s="7">
        <f t="shared" si="218"/>
        <v>46926</v>
      </c>
      <c r="F3465" s="48"/>
    </row>
    <row r="3466" spans="2:6" x14ac:dyDescent="0.25">
      <c r="B3466" s="7">
        <f t="shared" si="219"/>
        <v>46927</v>
      </c>
      <c r="C3466" s="9" t="b">
        <f t="shared" si="216"/>
        <v>0</v>
      </c>
      <c r="D3466" s="9" t="b">
        <f t="shared" si="217"/>
        <v>0</v>
      </c>
      <c r="E3466" s="7">
        <f t="shared" si="218"/>
        <v>46927</v>
      </c>
      <c r="F3466" s="48"/>
    </row>
    <row r="3467" spans="2:6" x14ac:dyDescent="0.25">
      <c r="B3467" s="7">
        <f t="shared" si="219"/>
        <v>46928</v>
      </c>
      <c r="C3467" s="9" t="b">
        <f t="shared" si="216"/>
        <v>1</v>
      </c>
      <c r="D3467" s="9" t="b">
        <f t="shared" si="217"/>
        <v>0</v>
      </c>
      <c r="E3467" s="7" t="b">
        <f t="shared" si="218"/>
        <v>0</v>
      </c>
      <c r="F3467" s="48"/>
    </row>
    <row r="3468" spans="2:6" x14ac:dyDescent="0.25">
      <c r="B3468" s="7">
        <f t="shared" si="219"/>
        <v>46929</v>
      </c>
      <c r="C3468" s="9" t="b">
        <f t="shared" si="216"/>
        <v>1</v>
      </c>
      <c r="D3468" s="9" t="b">
        <f t="shared" si="217"/>
        <v>0</v>
      </c>
      <c r="E3468" s="7" t="b">
        <f t="shared" si="218"/>
        <v>0</v>
      </c>
      <c r="F3468" s="48"/>
    </row>
    <row r="3469" spans="2:6" x14ac:dyDescent="0.25">
      <c r="B3469" s="7">
        <f t="shared" si="219"/>
        <v>46930</v>
      </c>
      <c r="C3469" s="9" t="b">
        <f t="shared" si="216"/>
        <v>0</v>
      </c>
      <c r="D3469" s="9" t="b">
        <f t="shared" si="217"/>
        <v>0</v>
      </c>
      <c r="E3469" s="7">
        <f t="shared" si="218"/>
        <v>46930</v>
      </c>
      <c r="F3469" s="48"/>
    </row>
    <row r="3470" spans="2:6" x14ac:dyDescent="0.25">
      <c r="B3470" s="7">
        <f t="shared" si="219"/>
        <v>46931</v>
      </c>
      <c r="C3470" s="9" t="b">
        <f t="shared" si="216"/>
        <v>0</v>
      </c>
      <c r="D3470" s="9" t="b">
        <f t="shared" si="217"/>
        <v>0</v>
      </c>
      <c r="E3470" s="7">
        <f t="shared" si="218"/>
        <v>46931</v>
      </c>
      <c r="F3470" s="48"/>
    </row>
    <row r="3471" spans="2:6" x14ac:dyDescent="0.25">
      <c r="B3471" s="7">
        <f t="shared" si="219"/>
        <v>46932</v>
      </c>
      <c r="C3471" s="9" t="b">
        <f t="shared" si="216"/>
        <v>0</v>
      </c>
      <c r="D3471" s="9" t="b">
        <f t="shared" si="217"/>
        <v>0</v>
      </c>
      <c r="E3471" s="7">
        <f t="shared" si="218"/>
        <v>46932</v>
      </c>
      <c r="F3471" s="48"/>
    </row>
    <row r="3472" spans="2:6" x14ac:dyDescent="0.25">
      <c r="B3472" s="7">
        <f t="shared" si="219"/>
        <v>46933</v>
      </c>
      <c r="C3472" s="9" t="b">
        <f t="shared" si="216"/>
        <v>0</v>
      </c>
      <c r="D3472" s="9" t="b">
        <f t="shared" si="217"/>
        <v>0</v>
      </c>
      <c r="E3472" s="7">
        <f t="shared" si="218"/>
        <v>46933</v>
      </c>
      <c r="F3472" s="48"/>
    </row>
    <row r="3473" spans="2:6" x14ac:dyDescent="0.25">
      <c r="B3473" s="7">
        <f t="shared" si="219"/>
        <v>46934</v>
      </c>
      <c r="C3473" s="9" t="b">
        <f t="shared" si="216"/>
        <v>0</v>
      </c>
      <c r="D3473" s="9" t="b">
        <f t="shared" si="217"/>
        <v>0</v>
      </c>
      <c r="E3473" s="7">
        <f t="shared" si="218"/>
        <v>46934</v>
      </c>
      <c r="F3473" s="48"/>
    </row>
    <row r="3474" spans="2:6" x14ac:dyDescent="0.25">
      <c r="B3474" s="7">
        <f t="shared" si="219"/>
        <v>46935</v>
      </c>
      <c r="C3474" s="9" t="b">
        <f t="shared" si="216"/>
        <v>1</v>
      </c>
      <c r="D3474" s="9" t="b">
        <f t="shared" si="217"/>
        <v>0</v>
      </c>
      <c r="E3474" s="7" t="b">
        <f t="shared" si="218"/>
        <v>0</v>
      </c>
      <c r="F3474" s="48"/>
    </row>
    <row r="3475" spans="2:6" x14ac:dyDescent="0.25">
      <c r="B3475" s="7">
        <f t="shared" si="219"/>
        <v>46936</v>
      </c>
      <c r="C3475" s="9" t="b">
        <f t="shared" si="216"/>
        <v>1</v>
      </c>
      <c r="D3475" s="9" t="b">
        <f t="shared" si="217"/>
        <v>0</v>
      </c>
      <c r="E3475" s="7" t="b">
        <f t="shared" si="218"/>
        <v>0</v>
      </c>
      <c r="F3475" s="48"/>
    </row>
    <row r="3476" spans="2:6" x14ac:dyDescent="0.25">
      <c r="B3476" s="7">
        <f t="shared" si="219"/>
        <v>46937</v>
      </c>
      <c r="C3476" s="9" t="b">
        <f t="shared" si="216"/>
        <v>0</v>
      </c>
      <c r="D3476" s="9" t="b">
        <f t="shared" si="217"/>
        <v>0</v>
      </c>
      <c r="E3476" s="7">
        <f t="shared" si="218"/>
        <v>46937</v>
      </c>
      <c r="F3476" s="48"/>
    </row>
    <row r="3477" spans="2:6" x14ac:dyDescent="0.25">
      <c r="B3477" s="7">
        <f t="shared" si="219"/>
        <v>46938</v>
      </c>
      <c r="C3477" s="9" t="b">
        <f t="shared" si="216"/>
        <v>0</v>
      </c>
      <c r="D3477" s="9" t="b">
        <f t="shared" si="217"/>
        <v>0</v>
      </c>
      <c r="E3477" s="7">
        <f t="shared" si="218"/>
        <v>46938</v>
      </c>
      <c r="F3477" s="48"/>
    </row>
    <row r="3478" spans="2:6" x14ac:dyDescent="0.25">
      <c r="B3478" s="7">
        <f t="shared" si="219"/>
        <v>46939</v>
      </c>
      <c r="C3478" s="9" t="b">
        <f t="shared" si="216"/>
        <v>0</v>
      </c>
      <c r="D3478" s="9" t="b">
        <f t="shared" si="217"/>
        <v>0</v>
      </c>
      <c r="E3478" s="7">
        <f t="shared" si="218"/>
        <v>46939</v>
      </c>
      <c r="F3478" s="48"/>
    </row>
    <row r="3479" spans="2:6" x14ac:dyDescent="0.25">
      <c r="B3479" s="7">
        <f t="shared" si="219"/>
        <v>46940</v>
      </c>
      <c r="C3479" s="9" t="b">
        <f t="shared" si="216"/>
        <v>0</v>
      </c>
      <c r="D3479" s="9" t="b">
        <f t="shared" si="217"/>
        <v>0</v>
      </c>
      <c r="E3479" s="7">
        <f t="shared" si="218"/>
        <v>46940</v>
      </c>
      <c r="F3479" s="48"/>
    </row>
    <row r="3480" spans="2:6" x14ac:dyDescent="0.25">
      <c r="B3480" s="7">
        <f t="shared" si="219"/>
        <v>46941</v>
      </c>
      <c r="C3480" s="9" t="b">
        <f t="shared" si="216"/>
        <v>0</v>
      </c>
      <c r="D3480" s="9" t="b">
        <f t="shared" si="217"/>
        <v>0</v>
      </c>
      <c r="E3480" s="7">
        <f t="shared" si="218"/>
        <v>46941</v>
      </c>
      <c r="F3480" s="48"/>
    </row>
    <row r="3481" spans="2:6" x14ac:dyDescent="0.25">
      <c r="B3481" s="7">
        <f t="shared" si="219"/>
        <v>46942</v>
      </c>
      <c r="C3481" s="9" t="b">
        <f t="shared" si="216"/>
        <v>1</v>
      </c>
      <c r="D3481" s="9" t="b">
        <f t="shared" si="217"/>
        <v>0</v>
      </c>
      <c r="E3481" s="7" t="b">
        <f t="shared" si="218"/>
        <v>0</v>
      </c>
      <c r="F3481" s="48"/>
    </row>
    <row r="3482" spans="2:6" x14ac:dyDescent="0.25">
      <c r="B3482" s="7">
        <f t="shared" si="219"/>
        <v>46943</v>
      </c>
      <c r="C3482" s="9" t="b">
        <f t="shared" si="216"/>
        <v>1</v>
      </c>
      <c r="D3482" s="9" t="b">
        <f t="shared" si="217"/>
        <v>0</v>
      </c>
      <c r="E3482" s="7" t="b">
        <f t="shared" si="218"/>
        <v>0</v>
      </c>
      <c r="F3482" s="48"/>
    </row>
    <row r="3483" spans="2:6" x14ac:dyDescent="0.25">
      <c r="B3483" s="7">
        <f t="shared" si="219"/>
        <v>46944</v>
      </c>
      <c r="C3483" s="9" t="b">
        <f t="shared" si="216"/>
        <v>0</v>
      </c>
      <c r="D3483" s="9" t="b">
        <f t="shared" si="217"/>
        <v>0</v>
      </c>
      <c r="E3483" s="7">
        <f t="shared" si="218"/>
        <v>46944</v>
      </c>
      <c r="F3483" s="48"/>
    </row>
    <row r="3484" spans="2:6" x14ac:dyDescent="0.25">
      <c r="B3484" s="7">
        <f t="shared" si="219"/>
        <v>46945</v>
      </c>
      <c r="C3484" s="9" t="b">
        <f t="shared" si="216"/>
        <v>0</v>
      </c>
      <c r="D3484" s="9" t="b">
        <f t="shared" si="217"/>
        <v>0</v>
      </c>
      <c r="E3484" s="7">
        <f t="shared" si="218"/>
        <v>46945</v>
      </c>
      <c r="F3484" s="48"/>
    </row>
    <row r="3485" spans="2:6" x14ac:dyDescent="0.25">
      <c r="B3485" s="7">
        <f t="shared" si="219"/>
        <v>46946</v>
      </c>
      <c r="C3485" s="9" t="b">
        <f t="shared" si="216"/>
        <v>0</v>
      </c>
      <c r="D3485" s="9" t="b">
        <f t="shared" si="217"/>
        <v>0</v>
      </c>
      <c r="E3485" s="7">
        <f t="shared" si="218"/>
        <v>46946</v>
      </c>
      <c r="F3485" s="48"/>
    </row>
    <row r="3486" spans="2:6" x14ac:dyDescent="0.25">
      <c r="B3486" s="7">
        <f t="shared" si="219"/>
        <v>46947</v>
      </c>
      <c r="C3486" s="9" t="b">
        <f t="shared" si="216"/>
        <v>0</v>
      </c>
      <c r="D3486" s="9" t="b">
        <f t="shared" si="217"/>
        <v>0</v>
      </c>
      <c r="E3486" s="7">
        <f t="shared" si="218"/>
        <v>46947</v>
      </c>
      <c r="F3486" s="48"/>
    </row>
    <row r="3487" spans="2:6" x14ac:dyDescent="0.25">
      <c r="B3487" s="7">
        <f t="shared" si="219"/>
        <v>46948</v>
      </c>
      <c r="C3487" s="9" t="b">
        <f t="shared" si="216"/>
        <v>0</v>
      </c>
      <c r="D3487" s="9" t="b">
        <f t="shared" si="217"/>
        <v>0</v>
      </c>
      <c r="E3487" s="7">
        <f t="shared" si="218"/>
        <v>46948</v>
      </c>
      <c r="F3487" s="48"/>
    </row>
    <row r="3488" spans="2:6" x14ac:dyDescent="0.25">
      <c r="B3488" s="7">
        <f t="shared" si="219"/>
        <v>46949</v>
      </c>
      <c r="C3488" s="9" t="b">
        <f t="shared" si="216"/>
        <v>1</v>
      </c>
      <c r="D3488" s="9" t="b">
        <f t="shared" si="217"/>
        <v>0</v>
      </c>
      <c r="E3488" s="7" t="b">
        <f t="shared" si="218"/>
        <v>0</v>
      </c>
      <c r="F3488" s="48"/>
    </row>
    <row r="3489" spans="2:6" x14ac:dyDescent="0.25">
      <c r="B3489" s="7">
        <f t="shared" si="219"/>
        <v>46950</v>
      </c>
      <c r="C3489" s="9" t="b">
        <f t="shared" si="216"/>
        <v>1</v>
      </c>
      <c r="D3489" s="9" t="b">
        <f t="shared" si="217"/>
        <v>0</v>
      </c>
      <c r="E3489" s="7" t="b">
        <f t="shared" si="218"/>
        <v>0</v>
      </c>
      <c r="F3489" s="48"/>
    </row>
    <row r="3490" spans="2:6" x14ac:dyDescent="0.25">
      <c r="B3490" s="7">
        <f t="shared" si="219"/>
        <v>46951</v>
      </c>
      <c r="C3490" s="9" t="b">
        <f t="shared" si="216"/>
        <v>0</v>
      </c>
      <c r="D3490" s="9" t="b">
        <f t="shared" si="217"/>
        <v>0</v>
      </c>
      <c r="E3490" s="7">
        <f t="shared" si="218"/>
        <v>46951</v>
      </c>
      <c r="F3490" s="48"/>
    </row>
    <row r="3491" spans="2:6" x14ac:dyDescent="0.25">
      <c r="B3491" s="7">
        <f t="shared" si="219"/>
        <v>46952</v>
      </c>
      <c r="C3491" s="9" t="b">
        <f t="shared" si="216"/>
        <v>0</v>
      </c>
      <c r="D3491" s="9" t="b">
        <f t="shared" si="217"/>
        <v>0</v>
      </c>
      <c r="E3491" s="7">
        <f t="shared" si="218"/>
        <v>46952</v>
      </c>
      <c r="F3491" s="48"/>
    </row>
    <row r="3492" spans="2:6" x14ac:dyDescent="0.25">
      <c r="B3492" s="7">
        <f t="shared" si="219"/>
        <v>46953</v>
      </c>
      <c r="C3492" s="9" t="b">
        <f t="shared" si="216"/>
        <v>0</v>
      </c>
      <c r="D3492" s="9" t="b">
        <f t="shared" si="217"/>
        <v>0</v>
      </c>
      <c r="E3492" s="7">
        <f t="shared" si="218"/>
        <v>46953</v>
      </c>
      <c r="F3492" s="48"/>
    </row>
    <row r="3493" spans="2:6" x14ac:dyDescent="0.25">
      <c r="B3493" s="7">
        <f t="shared" si="219"/>
        <v>46954</v>
      </c>
      <c r="C3493" s="9" t="b">
        <f t="shared" si="216"/>
        <v>0</v>
      </c>
      <c r="D3493" s="9" t="b">
        <f t="shared" si="217"/>
        <v>0</v>
      </c>
      <c r="E3493" s="7">
        <f t="shared" si="218"/>
        <v>46954</v>
      </c>
      <c r="F3493" s="48"/>
    </row>
    <row r="3494" spans="2:6" x14ac:dyDescent="0.25">
      <c r="B3494" s="7">
        <f t="shared" si="219"/>
        <v>46955</v>
      </c>
      <c r="C3494" s="9" t="b">
        <f t="shared" si="216"/>
        <v>0</v>
      </c>
      <c r="D3494" s="9" t="b">
        <f t="shared" si="217"/>
        <v>0</v>
      </c>
      <c r="E3494" s="7">
        <f t="shared" si="218"/>
        <v>46955</v>
      </c>
      <c r="F3494" s="48"/>
    </row>
    <row r="3495" spans="2:6" x14ac:dyDescent="0.25">
      <c r="B3495" s="7">
        <f t="shared" si="219"/>
        <v>46956</v>
      </c>
      <c r="C3495" s="9" t="b">
        <f t="shared" si="216"/>
        <v>1</v>
      </c>
      <c r="D3495" s="9" t="b">
        <f t="shared" si="217"/>
        <v>0</v>
      </c>
      <c r="E3495" s="7" t="b">
        <f t="shared" si="218"/>
        <v>0</v>
      </c>
      <c r="F3495" s="48"/>
    </row>
    <row r="3496" spans="2:6" x14ac:dyDescent="0.25">
      <c r="B3496" s="7">
        <f t="shared" si="219"/>
        <v>46957</v>
      </c>
      <c r="C3496" s="9" t="b">
        <f t="shared" si="216"/>
        <v>1</v>
      </c>
      <c r="D3496" s="9" t="b">
        <f t="shared" si="217"/>
        <v>0</v>
      </c>
      <c r="E3496" s="7" t="b">
        <f t="shared" si="218"/>
        <v>0</v>
      </c>
      <c r="F3496" s="48"/>
    </row>
    <row r="3497" spans="2:6" x14ac:dyDescent="0.25">
      <c r="B3497" s="7">
        <f t="shared" si="219"/>
        <v>46958</v>
      </c>
      <c r="C3497" s="9" t="b">
        <f t="shared" si="216"/>
        <v>0</v>
      </c>
      <c r="D3497" s="9" t="b">
        <f t="shared" si="217"/>
        <v>0</v>
      </c>
      <c r="E3497" s="7">
        <f t="shared" si="218"/>
        <v>46958</v>
      </c>
      <c r="F3497" s="48"/>
    </row>
    <row r="3498" spans="2:6" x14ac:dyDescent="0.25">
      <c r="B3498" s="7">
        <f t="shared" si="219"/>
        <v>46959</v>
      </c>
      <c r="C3498" s="9" t="b">
        <f t="shared" si="216"/>
        <v>0</v>
      </c>
      <c r="D3498" s="9" t="b">
        <f t="shared" si="217"/>
        <v>0</v>
      </c>
      <c r="E3498" s="7">
        <f t="shared" si="218"/>
        <v>46959</v>
      </c>
      <c r="F3498" s="48"/>
    </row>
    <row r="3499" spans="2:6" x14ac:dyDescent="0.25">
      <c r="B3499" s="7">
        <f t="shared" si="219"/>
        <v>46960</v>
      </c>
      <c r="C3499" s="9" t="b">
        <f t="shared" si="216"/>
        <v>0</v>
      </c>
      <c r="D3499" s="9" t="b">
        <f t="shared" si="217"/>
        <v>0</v>
      </c>
      <c r="E3499" s="7">
        <f t="shared" si="218"/>
        <v>46960</v>
      </c>
      <c r="F3499" s="48"/>
    </row>
    <row r="3500" spans="2:6" x14ac:dyDescent="0.25">
      <c r="B3500" s="7">
        <f t="shared" si="219"/>
        <v>46961</v>
      </c>
      <c r="C3500" s="9" t="b">
        <f t="shared" si="216"/>
        <v>0</v>
      </c>
      <c r="D3500" s="9" t="b">
        <f t="shared" si="217"/>
        <v>0</v>
      </c>
      <c r="E3500" s="7">
        <f t="shared" si="218"/>
        <v>46961</v>
      </c>
      <c r="F3500" s="48"/>
    </row>
    <row r="3501" spans="2:6" x14ac:dyDescent="0.25">
      <c r="B3501" s="7">
        <f t="shared" si="219"/>
        <v>46962</v>
      </c>
      <c r="C3501" s="9" t="b">
        <f t="shared" si="216"/>
        <v>0</v>
      </c>
      <c r="D3501" s="9" t="b">
        <f t="shared" si="217"/>
        <v>0</v>
      </c>
      <c r="E3501" s="7">
        <f t="shared" si="218"/>
        <v>46962</v>
      </c>
      <c r="F3501" s="48"/>
    </row>
    <row r="3502" spans="2:6" x14ac:dyDescent="0.25">
      <c r="B3502" s="7">
        <f t="shared" si="219"/>
        <v>46963</v>
      </c>
      <c r="C3502" s="9" t="b">
        <f t="shared" si="216"/>
        <v>1</v>
      </c>
      <c r="D3502" s="9" t="b">
        <f t="shared" si="217"/>
        <v>0</v>
      </c>
      <c r="E3502" s="7" t="b">
        <f t="shared" si="218"/>
        <v>0</v>
      </c>
      <c r="F3502" s="48"/>
    </row>
    <row r="3503" spans="2:6" x14ac:dyDescent="0.25">
      <c r="B3503" s="7">
        <f t="shared" si="219"/>
        <v>46964</v>
      </c>
      <c r="C3503" s="9" t="b">
        <f t="shared" si="216"/>
        <v>1</v>
      </c>
      <c r="D3503" s="9" t="b">
        <f t="shared" si="217"/>
        <v>0</v>
      </c>
      <c r="E3503" s="7" t="b">
        <f t="shared" si="218"/>
        <v>0</v>
      </c>
      <c r="F3503" s="48"/>
    </row>
    <row r="3504" spans="2:6" x14ac:dyDescent="0.25">
      <c r="B3504" s="7">
        <f t="shared" si="219"/>
        <v>46965</v>
      </c>
      <c r="C3504" s="9" t="b">
        <f t="shared" si="216"/>
        <v>0</v>
      </c>
      <c r="D3504" s="9" t="b">
        <f t="shared" si="217"/>
        <v>0</v>
      </c>
      <c r="E3504" s="7">
        <f t="shared" si="218"/>
        <v>46965</v>
      </c>
      <c r="F3504" s="48"/>
    </row>
    <row r="3505" spans="2:6" x14ac:dyDescent="0.25">
      <c r="B3505" s="7">
        <f t="shared" si="219"/>
        <v>46966</v>
      </c>
      <c r="C3505" s="9" t="b">
        <f t="shared" si="216"/>
        <v>0</v>
      </c>
      <c r="D3505" s="9" t="b">
        <f t="shared" si="217"/>
        <v>0</v>
      </c>
      <c r="E3505" s="7">
        <f t="shared" si="218"/>
        <v>46966</v>
      </c>
      <c r="F3505" s="48"/>
    </row>
    <row r="3506" spans="2:6" x14ac:dyDescent="0.25">
      <c r="B3506" s="7">
        <f t="shared" si="219"/>
        <v>46967</v>
      </c>
      <c r="C3506" s="9" t="b">
        <f t="shared" si="216"/>
        <v>0</v>
      </c>
      <c r="D3506" s="9" t="b">
        <f t="shared" si="217"/>
        <v>0</v>
      </c>
      <c r="E3506" s="7">
        <f t="shared" si="218"/>
        <v>46967</v>
      </c>
      <c r="F3506" s="48"/>
    </row>
    <row r="3507" spans="2:6" x14ac:dyDescent="0.25">
      <c r="B3507" s="7">
        <f t="shared" si="219"/>
        <v>46968</v>
      </c>
      <c r="C3507" s="9" t="b">
        <f t="shared" si="216"/>
        <v>0</v>
      </c>
      <c r="D3507" s="9" t="b">
        <f t="shared" si="217"/>
        <v>0</v>
      </c>
      <c r="E3507" s="7">
        <f t="shared" si="218"/>
        <v>46968</v>
      </c>
      <c r="F3507" s="48"/>
    </row>
    <row r="3508" spans="2:6" x14ac:dyDescent="0.25">
      <c r="B3508" s="7">
        <f t="shared" si="219"/>
        <v>46969</v>
      </c>
      <c r="C3508" s="9" t="b">
        <f t="shared" si="216"/>
        <v>0</v>
      </c>
      <c r="D3508" s="9" t="b">
        <f t="shared" si="217"/>
        <v>0</v>
      </c>
      <c r="E3508" s="7">
        <f t="shared" si="218"/>
        <v>46969</v>
      </c>
      <c r="F3508" s="48"/>
    </row>
    <row r="3509" spans="2:6" x14ac:dyDescent="0.25">
      <c r="B3509" s="7">
        <f t="shared" si="219"/>
        <v>46970</v>
      </c>
      <c r="C3509" s="9" t="b">
        <f t="shared" si="216"/>
        <v>1</v>
      </c>
      <c r="D3509" s="9" t="b">
        <f t="shared" si="217"/>
        <v>0</v>
      </c>
      <c r="E3509" s="7" t="b">
        <f t="shared" si="218"/>
        <v>0</v>
      </c>
      <c r="F3509" s="48"/>
    </row>
    <row r="3510" spans="2:6" x14ac:dyDescent="0.25">
      <c r="B3510" s="7">
        <f t="shared" si="219"/>
        <v>46971</v>
      </c>
      <c r="C3510" s="9" t="b">
        <f t="shared" si="216"/>
        <v>1</v>
      </c>
      <c r="D3510" s="9" t="b">
        <f t="shared" si="217"/>
        <v>0</v>
      </c>
      <c r="E3510" s="7" t="b">
        <f t="shared" si="218"/>
        <v>0</v>
      </c>
      <c r="F3510" s="48"/>
    </row>
    <row r="3511" spans="2:6" x14ac:dyDescent="0.25">
      <c r="B3511" s="7">
        <f t="shared" si="219"/>
        <v>46972</v>
      </c>
      <c r="C3511" s="9" t="b">
        <f t="shared" si="216"/>
        <v>0</v>
      </c>
      <c r="D3511" s="9" t="b">
        <f t="shared" si="217"/>
        <v>0</v>
      </c>
      <c r="E3511" s="7">
        <f t="shared" si="218"/>
        <v>46972</v>
      </c>
      <c r="F3511" s="48"/>
    </row>
    <row r="3512" spans="2:6" x14ac:dyDescent="0.25">
      <c r="B3512" s="7">
        <f t="shared" si="219"/>
        <v>46973</v>
      </c>
      <c r="C3512" s="9" t="b">
        <f t="shared" si="216"/>
        <v>0</v>
      </c>
      <c r="D3512" s="9" t="b">
        <f t="shared" si="217"/>
        <v>0</v>
      </c>
      <c r="E3512" s="7">
        <f t="shared" si="218"/>
        <v>46973</v>
      </c>
      <c r="F3512" s="48"/>
    </row>
    <row r="3513" spans="2:6" x14ac:dyDescent="0.25">
      <c r="B3513" s="7">
        <f t="shared" si="219"/>
        <v>46974</v>
      </c>
      <c r="C3513" s="9" t="b">
        <f t="shared" si="216"/>
        <v>0</v>
      </c>
      <c r="D3513" s="9" t="b">
        <f t="shared" si="217"/>
        <v>0</v>
      </c>
      <c r="E3513" s="7">
        <f t="shared" si="218"/>
        <v>46974</v>
      </c>
      <c r="F3513" s="48"/>
    </row>
    <row r="3514" spans="2:6" x14ac:dyDescent="0.25">
      <c r="B3514" s="7">
        <f t="shared" si="219"/>
        <v>46975</v>
      </c>
      <c r="C3514" s="9" t="b">
        <f t="shared" si="216"/>
        <v>0</v>
      </c>
      <c r="D3514" s="9" t="b">
        <f t="shared" si="217"/>
        <v>0</v>
      </c>
      <c r="E3514" s="7">
        <f t="shared" si="218"/>
        <v>46975</v>
      </c>
      <c r="F3514" s="48"/>
    </row>
    <row r="3515" spans="2:6" x14ac:dyDescent="0.25">
      <c r="B3515" s="7">
        <f t="shared" si="219"/>
        <v>46976</v>
      </c>
      <c r="C3515" s="9" t="b">
        <f t="shared" si="216"/>
        <v>0</v>
      </c>
      <c r="D3515" s="9" t="b">
        <f t="shared" si="217"/>
        <v>0</v>
      </c>
      <c r="E3515" s="7">
        <f t="shared" si="218"/>
        <v>46976</v>
      </c>
      <c r="F3515" s="48"/>
    </row>
    <row r="3516" spans="2:6" x14ac:dyDescent="0.25">
      <c r="B3516" s="7">
        <f t="shared" si="219"/>
        <v>46977</v>
      </c>
      <c r="C3516" s="9" t="b">
        <f t="shared" si="216"/>
        <v>1</v>
      </c>
      <c r="D3516" s="9" t="b">
        <f t="shared" si="217"/>
        <v>0</v>
      </c>
      <c r="E3516" s="7" t="b">
        <f t="shared" si="218"/>
        <v>0</v>
      </c>
      <c r="F3516" s="48"/>
    </row>
    <row r="3517" spans="2:6" x14ac:dyDescent="0.25">
      <c r="B3517" s="7">
        <f t="shared" si="219"/>
        <v>46978</v>
      </c>
      <c r="C3517" s="9" t="b">
        <f t="shared" si="216"/>
        <v>1</v>
      </c>
      <c r="D3517" s="9" t="b">
        <f t="shared" si="217"/>
        <v>0</v>
      </c>
      <c r="E3517" s="7" t="b">
        <f t="shared" si="218"/>
        <v>0</v>
      </c>
      <c r="F3517" s="48"/>
    </row>
    <row r="3518" spans="2:6" x14ac:dyDescent="0.25">
      <c r="B3518" s="7">
        <f t="shared" si="219"/>
        <v>46979</v>
      </c>
      <c r="C3518" s="9" t="b">
        <f t="shared" si="216"/>
        <v>0</v>
      </c>
      <c r="D3518" s="9" t="b">
        <f t="shared" si="217"/>
        <v>0</v>
      </c>
      <c r="E3518" s="7">
        <f t="shared" si="218"/>
        <v>46979</v>
      </c>
      <c r="F3518" s="48"/>
    </row>
    <row r="3519" spans="2:6" x14ac:dyDescent="0.25">
      <c r="B3519" s="7">
        <f t="shared" si="219"/>
        <v>46980</v>
      </c>
      <c r="C3519" s="9" t="b">
        <f t="shared" si="216"/>
        <v>0</v>
      </c>
      <c r="D3519" s="9" t="b">
        <f t="shared" si="217"/>
        <v>0</v>
      </c>
      <c r="E3519" s="7">
        <f t="shared" si="218"/>
        <v>46980</v>
      </c>
      <c r="F3519" s="48"/>
    </row>
    <row r="3520" spans="2:6" x14ac:dyDescent="0.25">
      <c r="B3520" s="7">
        <f t="shared" si="219"/>
        <v>46981</v>
      </c>
      <c r="C3520" s="9" t="b">
        <f t="shared" si="216"/>
        <v>0</v>
      </c>
      <c r="D3520" s="9" t="b">
        <f t="shared" si="217"/>
        <v>0</v>
      </c>
      <c r="E3520" s="7">
        <f t="shared" si="218"/>
        <v>46981</v>
      </c>
      <c r="F3520" s="48"/>
    </row>
    <row r="3521" spans="2:6" x14ac:dyDescent="0.25">
      <c r="B3521" s="7">
        <f t="shared" si="219"/>
        <v>46982</v>
      </c>
      <c r="C3521" s="9" t="b">
        <f t="shared" si="216"/>
        <v>0</v>
      </c>
      <c r="D3521" s="9" t="b">
        <f t="shared" si="217"/>
        <v>0</v>
      </c>
      <c r="E3521" s="7">
        <f t="shared" si="218"/>
        <v>46982</v>
      </c>
      <c r="F3521" s="48"/>
    </row>
    <row r="3522" spans="2:6" x14ac:dyDescent="0.25">
      <c r="B3522" s="7">
        <f t="shared" si="219"/>
        <v>46983</v>
      </c>
      <c r="C3522" s="9" t="b">
        <f t="shared" si="216"/>
        <v>0</v>
      </c>
      <c r="D3522" s="9" t="b">
        <f t="shared" si="217"/>
        <v>0</v>
      </c>
      <c r="E3522" s="7">
        <f t="shared" si="218"/>
        <v>46983</v>
      </c>
      <c r="F3522" s="48"/>
    </row>
    <row r="3523" spans="2:6" x14ac:dyDescent="0.25">
      <c r="B3523" s="7">
        <f t="shared" si="219"/>
        <v>46984</v>
      </c>
      <c r="C3523" s="9" t="b">
        <f t="shared" si="216"/>
        <v>1</v>
      </c>
      <c r="D3523" s="9" t="b">
        <f t="shared" si="217"/>
        <v>0</v>
      </c>
      <c r="E3523" s="7" t="b">
        <f t="shared" si="218"/>
        <v>0</v>
      </c>
      <c r="F3523" s="48"/>
    </row>
    <row r="3524" spans="2:6" x14ac:dyDescent="0.25">
      <c r="B3524" s="7">
        <f t="shared" si="219"/>
        <v>46985</v>
      </c>
      <c r="C3524" s="9" t="b">
        <f t="shared" si="216"/>
        <v>1</v>
      </c>
      <c r="D3524" s="9" t="b">
        <f t="shared" si="217"/>
        <v>0</v>
      </c>
      <c r="E3524" s="7" t="b">
        <f t="shared" si="218"/>
        <v>0</v>
      </c>
      <c r="F3524" s="48"/>
    </row>
    <row r="3525" spans="2:6" x14ac:dyDescent="0.25">
      <c r="B3525" s="7">
        <f t="shared" si="219"/>
        <v>46986</v>
      </c>
      <c r="C3525" s="9" t="b">
        <f t="shared" ref="C3525:C3588" si="220">IF(WEEKDAY(B3525,2)&gt;5,TRUE,FALSE)</f>
        <v>0</v>
      </c>
      <c r="D3525" s="9" t="b">
        <f t="shared" ref="D3525:D3588" si="221">IF(TYPE(VLOOKUP(B3525,Holiday_Dates,1,0))&lt;&gt;1,FALSE,TRUE)</f>
        <v>0</v>
      </c>
      <c r="E3525" s="7">
        <f t="shared" ref="E3525:E3588" si="222">IF(OR(C3525,D3525),FALSE,B3525)</f>
        <v>46986</v>
      </c>
      <c r="F3525" s="48"/>
    </row>
    <row r="3526" spans="2:6" x14ac:dyDescent="0.25">
      <c r="B3526" s="7">
        <f t="shared" ref="B3526:B3589" si="223">B3525+1</f>
        <v>46987</v>
      </c>
      <c r="C3526" s="9" t="b">
        <f t="shared" si="220"/>
        <v>0</v>
      </c>
      <c r="D3526" s="9" t="b">
        <f t="shared" si="221"/>
        <v>0</v>
      </c>
      <c r="E3526" s="7">
        <f t="shared" si="222"/>
        <v>46987</v>
      </c>
      <c r="F3526" s="48"/>
    </row>
    <row r="3527" spans="2:6" x14ac:dyDescent="0.25">
      <c r="B3527" s="7">
        <f t="shared" si="223"/>
        <v>46988</v>
      </c>
      <c r="C3527" s="9" t="b">
        <f t="shared" si="220"/>
        <v>0</v>
      </c>
      <c r="D3527" s="9" t="b">
        <f t="shared" si="221"/>
        <v>0</v>
      </c>
      <c r="E3527" s="7">
        <f t="shared" si="222"/>
        <v>46988</v>
      </c>
      <c r="F3527" s="48"/>
    </row>
    <row r="3528" spans="2:6" x14ac:dyDescent="0.25">
      <c r="B3528" s="7">
        <f t="shared" si="223"/>
        <v>46989</v>
      </c>
      <c r="C3528" s="9" t="b">
        <f t="shared" si="220"/>
        <v>0</v>
      </c>
      <c r="D3528" s="9" t="b">
        <f t="shared" si="221"/>
        <v>0</v>
      </c>
      <c r="E3528" s="7">
        <f t="shared" si="222"/>
        <v>46989</v>
      </c>
      <c r="F3528" s="48"/>
    </row>
    <row r="3529" spans="2:6" x14ac:dyDescent="0.25">
      <c r="B3529" s="7">
        <f t="shared" si="223"/>
        <v>46990</v>
      </c>
      <c r="C3529" s="9" t="b">
        <f t="shared" si="220"/>
        <v>0</v>
      </c>
      <c r="D3529" s="9" t="b">
        <f t="shared" si="221"/>
        <v>0</v>
      </c>
      <c r="E3529" s="7">
        <f t="shared" si="222"/>
        <v>46990</v>
      </c>
      <c r="F3529" s="48"/>
    </row>
    <row r="3530" spans="2:6" x14ac:dyDescent="0.25">
      <c r="B3530" s="7">
        <f t="shared" si="223"/>
        <v>46991</v>
      </c>
      <c r="C3530" s="9" t="b">
        <f t="shared" si="220"/>
        <v>1</v>
      </c>
      <c r="D3530" s="9" t="b">
        <f t="shared" si="221"/>
        <v>0</v>
      </c>
      <c r="E3530" s="7" t="b">
        <f t="shared" si="222"/>
        <v>0</v>
      </c>
      <c r="F3530" s="48"/>
    </row>
    <row r="3531" spans="2:6" x14ac:dyDescent="0.25">
      <c r="B3531" s="7">
        <f t="shared" si="223"/>
        <v>46992</v>
      </c>
      <c r="C3531" s="9" t="b">
        <f t="shared" si="220"/>
        <v>1</v>
      </c>
      <c r="D3531" s="9" t="b">
        <f t="shared" si="221"/>
        <v>0</v>
      </c>
      <c r="E3531" s="7" t="b">
        <f t="shared" si="222"/>
        <v>0</v>
      </c>
      <c r="F3531" s="48"/>
    </row>
    <row r="3532" spans="2:6" x14ac:dyDescent="0.25">
      <c r="B3532" s="7">
        <f t="shared" si="223"/>
        <v>46993</v>
      </c>
      <c r="C3532" s="9" t="b">
        <f t="shared" si="220"/>
        <v>0</v>
      </c>
      <c r="D3532" s="9" t="b">
        <f t="shared" si="221"/>
        <v>0</v>
      </c>
      <c r="E3532" s="7">
        <f t="shared" si="222"/>
        <v>46993</v>
      </c>
      <c r="F3532" s="48"/>
    </row>
    <row r="3533" spans="2:6" x14ac:dyDescent="0.25">
      <c r="B3533" s="7">
        <f t="shared" si="223"/>
        <v>46994</v>
      </c>
      <c r="C3533" s="9" t="b">
        <f t="shared" si="220"/>
        <v>0</v>
      </c>
      <c r="D3533" s="9" t="b">
        <f t="shared" si="221"/>
        <v>0</v>
      </c>
      <c r="E3533" s="7">
        <f t="shared" si="222"/>
        <v>46994</v>
      </c>
      <c r="F3533" s="48"/>
    </row>
    <row r="3534" spans="2:6" x14ac:dyDescent="0.25">
      <c r="B3534" s="7">
        <f t="shared" si="223"/>
        <v>46995</v>
      </c>
      <c r="C3534" s="9" t="b">
        <f t="shared" si="220"/>
        <v>0</v>
      </c>
      <c r="D3534" s="9" t="b">
        <f t="shared" si="221"/>
        <v>0</v>
      </c>
      <c r="E3534" s="7">
        <f t="shared" si="222"/>
        <v>46995</v>
      </c>
      <c r="F3534" s="48"/>
    </row>
    <row r="3535" spans="2:6" x14ac:dyDescent="0.25">
      <c r="B3535" s="7">
        <f t="shared" si="223"/>
        <v>46996</v>
      </c>
      <c r="C3535" s="9" t="b">
        <f t="shared" si="220"/>
        <v>0</v>
      </c>
      <c r="D3535" s="9" t="b">
        <f t="shared" si="221"/>
        <v>0</v>
      </c>
      <c r="E3535" s="7">
        <f t="shared" si="222"/>
        <v>46996</v>
      </c>
      <c r="F3535" s="48"/>
    </row>
    <row r="3536" spans="2:6" x14ac:dyDescent="0.25">
      <c r="B3536" s="7">
        <f t="shared" si="223"/>
        <v>46997</v>
      </c>
      <c r="C3536" s="9" t="b">
        <f t="shared" si="220"/>
        <v>0</v>
      </c>
      <c r="D3536" s="9" t="b">
        <f t="shared" si="221"/>
        <v>0</v>
      </c>
      <c r="E3536" s="7">
        <f t="shared" si="222"/>
        <v>46997</v>
      </c>
      <c r="F3536" s="48"/>
    </row>
    <row r="3537" spans="2:6" x14ac:dyDescent="0.25">
      <c r="B3537" s="7">
        <f t="shared" si="223"/>
        <v>46998</v>
      </c>
      <c r="C3537" s="9" t="b">
        <f t="shared" si="220"/>
        <v>1</v>
      </c>
      <c r="D3537" s="9" t="b">
        <f t="shared" si="221"/>
        <v>0</v>
      </c>
      <c r="E3537" s="7" t="b">
        <f t="shared" si="222"/>
        <v>0</v>
      </c>
      <c r="F3537" s="48"/>
    </row>
    <row r="3538" spans="2:6" x14ac:dyDescent="0.25">
      <c r="B3538" s="7">
        <f t="shared" si="223"/>
        <v>46999</v>
      </c>
      <c r="C3538" s="9" t="b">
        <f t="shared" si="220"/>
        <v>1</v>
      </c>
      <c r="D3538" s="9" t="b">
        <f t="shared" si="221"/>
        <v>0</v>
      </c>
      <c r="E3538" s="7" t="b">
        <f t="shared" si="222"/>
        <v>0</v>
      </c>
      <c r="F3538" s="48"/>
    </row>
    <row r="3539" spans="2:6" x14ac:dyDescent="0.25">
      <c r="B3539" s="7">
        <f t="shared" si="223"/>
        <v>47000</v>
      </c>
      <c r="C3539" s="9" t="b">
        <f t="shared" si="220"/>
        <v>0</v>
      </c>
      <c r="D3539" s="9" t="b">
        <f t="shared" si="221"/>
        <v>0</v>
      </c>
      <c r="E3539" s="7">
        <f t="shared" si="222"/>
        <v>47000</v>
      </c>
      <c r="F3539" s="48"/>
    </row>
    <row r="3540" spans="2:6" x14ac:dyDescent="0.25">
      <c r="B3540" s="7">
        <f t="shared" si="223"/>
        <v>47001</v>
      </c>
      <c r="C3540" s="9" t="b">
        <f t="shared" si="220"/>
        <v>0</v>
      </c>
      <c r="D3540" s="9" t="b">
        <f t="shared" si="221"/>
        <v>0</v>
      </c>
      <c r="E3540" s="7">
        <f t="shared" si="222"/>
        <v>47001</v>
      </c>
      <c r="F3540" s="48"/>
    </row>
    <row r="3541" spans="2:6" x14ac:dyDescent="0.25">
      <c r="B3541" s="7">
        <f t="shared" si="223"/>
        <v>47002</v>
      </c>
      <c r="C3541" s="9" t="b">
        <f t="shared" si="220"/>
        <v>0</v>
      </c>
      <c r="D3541" s="9" t="b">
        <f t="shared" si="221"/>
        <v>0</v>
      </c>
      <c r="E3541" s="7">
        <f t="shared" si="222"/>
        <v>47002</v>
      </c>
      <c r="F3541" s="48"/>
    </row>
    <row r="3542" spans="2:6" x14ac:dyDescent="0.25">
      <c r="B3542" s="7">
        <f t="shared" si="223"/>
        <v>47003</v>
      </c>
      <c r="C3542" s="9" t="b">
        <f t="shared" si="220"/>
        <v>0</v>
      </c>
      <c r="D3542" s="9" t="b">
        <f t="shared" si="221"/>
        <v>0</v>
      </c>
      <c r="E3542" s="7">
        <f t="shared" si="222"/>
        <v>47003</v>
      </c>
      <c r="F3542" s="48"/>
    </row>
    <row r="3543" spans="2:6" x14ac:dyDescent="0.25">
      <c r="B3543" s="7">
        <f t="shared" si="223"/>
        <v>47004</v>
      </c>
      <c r="C3543" s="9" t="b">
        <f t="shared" si="220"/>
        <v>0</v>
      </c>
      <c r="D3543" s="9" t="b">
        <f t="shared" si="221"/>
        <v>0</v>
      </c>
      <c r="E3543" s="7">
        <f t="shared" si="222"/>
        <v>47004</v>
      </c>
      <c r="F3543" s="48"/>
    </row>
    <row r="3544" spans="2:6" x14ac:dyDescent="0.25">
      <c r="B3544" s="7">
        <f t="shared" si="223"/>
        <v>47005</v>
      </c>
      <c r="C3544" s="9" t="b">
        <f t="shared" si="220"/>
        <v>1</v>
      </c>
      <c r="D3544" s="9" t="b">
        <f t="shared" si="221"/>
        <v>0</v>
      </c>
      <c r="E3544" s="7" t="b">
        <f t="shared" si="222"/>
        <v>0</v>
      </c>
      <c r="F3544" s="48"/>
    </row>
    <row r="3545" spans="2:6" x14ac:dyDescent="0.25">
      <c r="B3545" s="7">
        <f t="shared" si="223"/>
        <v>47006</v>
      </c>
      <c r="C3545" s="9" t="b">
        <f t="shared" si="220"/>
        <v>1</v>
      </c>
      <c r="D3545" s="9" t="b">
        <f t="shared" si="221"/>
        <v>0</v>
      </c>
      <c r="E3545" s="7" t="b">
        <f t="shared" si="222"/>
        <v>0</v>
      </c>
      <c r="F3545" s="48"/>
    </row>
    <row r="3546" spans="2:6" x14ac:dyDescent="0.25">
      <c r="B3546" s="7">
        <f t="shared" si="223"/>
        <v>47007</v>
      </c>
      <c r="C3546" s="9" t="b">
        <f t="shared" si="220"/>
        <v>0</v>
      </c>
      <c r="D3546" s="9" t="b">
        <f t="shared" si="221"/>
        <v>0</v>
      </c>
      <c r="E3546" s="7">
        <f t="shared" si="222"/>
        <v>47007</v>
      </c>
      <c r="F3546" s="48"/>
    </row>
    <row r="3547" spans="2:6" x14ac:dyDescent="0.25">
      <c r="B3547" s="7">
        <f t="shared" si="223"/>
        <v>47008</v>
      </c>
      <c r="C3547" s="9" t="b">
        <f t="shared" si="220"/>
        <v>0</v>
      </c>
      <c r="D3547" s="9" t="b">
        <f t="shared" si="221"/>
        <v>0</v>
      </c>
      <c r="E3547" s="7">
        <f t="shared" si="222"/>
        <v>47008</v>
      </c>
      <c r="F3547" s="48"/>
    </row>
    <row r="3548" spans="2:6" x14ac:dyDescent="0.25">
      <c r="B3548" s="7">
        <f t="shared" si="223"/>
        <v>47009</v>
      </c>
      <c r="C3548" s="9" t="b">
        <f t="shared" si="220"/>
        <v>0</v>
      </c>
      <c r="D3548" s="9" t="b">
        <f t="shared" si="221"/>
        <v>0</v>
      </c>
      <c r="E3548" s="7">
        <f t="shared" si="222"/>
        <v>47009</v>
      </c>
      <c r="F3548" s="48"/>
    </row>
    <row r="3549" spans="2:6" x14ac:dyDescent="0.25">
      <c r="B3549" s="7">
        <f t="shared" si="223"/>
        <v>47010</v>
      </c>
      <c r="C3549" s="9" t="b">
        <f t="shared" si="220"/>
        <v>0</v>
      </c>
      <c r="D3549" s="9" t="b">
        <f t="shared" si="221"/>
        <v>0</v>
      </c>
      <c r="E3549" s="7">
        <f t="shared" si="222"/>
        <v>47010</v>
      </c>
      <c r="F3549" s="48"/>
    </row>
    <row r="3550" spans="2:6" x14ac:dyDescent="0.25">
      <c r="B3550" s="7">
        <f t="shared" si="223"/>
        <v>47011</v>
      </c>
      <c r="C3550" s="9" t="b">
        <f t="shared" si="220"/>
        <v>0</v>
      </c>
      <c r="D3550" s="9" t="b">
        <f t="shared" si="221"/>
        <v>0</v>
      </c>
      <c r="E3550" s="7">
        <f t="shared" si="222"/>
        <v>47011</v>
      </c>
      <c r="F3550" s="48"/>
    </row>
    <row r="3551" spans="2:6" x14ac:dyDescent="0.25">
      <c r="B3551" s="7">
        <f t="shared" si="223"/>
        <v>47012</v>
      </c>
      <c r="C3551" s="9" t="b">
        <f t="shared" si="220"/>
        <v>1</v>
      </c>
      <c r="D3551" s="9" t="b">
        <f t="shared" si="221"/>
        <v>0</v>
      </c>
      <c r="E3551" s="7" t="b">
        <f t="shared" si="222"/>
        <v>0</v>
      </c>
      <c r="F3551" s="48"/>
    </row>
    <row r="3552" spans="2:6" x14ac:dyDescent="0.25">
      <c r="B3552" s="7">
        <f t="shared" si="223"/>
        <v>47013</v>
      </c>
      <c r="C3552" s="9" t="b">
        <f t="shared" si="220"/>
        <v>1</v>
      </c>
      <c r="D3552" s="9" t="b">
        <f t="shared" si="221"/>
        <v>0</v>
      </c>
      <c r="E3552" s="7" t="b">
        <f t="shared" si="222"/>
        <v>0</v>
      </c>
      <c r="F3552" s="48"/>
    </row>
    <row r="3553" spans="2:6" x14ac:dyDescent="0.25">
      <c r="B3553" s="7">
        <f t="shared" si="223"/>
        <v>47014</v>
      </c>
      <c r="C3553" s="9" t="b">
        <f t="shared" si="220"/>
        <v>0</v>
      </c>
      <c r="D3553" s="9" t="b">
        <f t="shared" si="221"/>
        <v>0</v>
      </c>
      <c r="E3553" s="7">
        <f t="shared" si="222"/>
        <v>47014</v>
      </c>
      <c r="F3553" s="48"/>
    </row>
    <row r="3554" spans="2:6" x14ac:dyDescent="0.25">
      <c r="B3554" s="7">
        <f t="shared" si="223"/>
        <v>47015</v>
      </c>
      <c r="C3554" s="9" t="b">
        <f t="shared" si="220"/>
        <v>0</v>
      </c>
      <c r="D3554" s="9" t="b">
        <f t="shared" si="221"/>
        <v>0</v>
      </c>
      <c r="E3554" s="7">
        <f t="shared" si="222"/>
        <v>47015</v>
      </c>
      <c r="F3554" s="48"/>
    </row>
    <row r="3555" spans="2:6" x14ac:dyDescent="0.25">
      <c r="B3555" s="7">
        <f t="shared" si="223"/>
        <v>47016</v>
      </c>
      <c r="C3555" s="9" t="b">
        <f t="shared" si="220"/>
        <v>0</v>
      </c>
      <c r="D3555" s="9" t="b">
        <f t="shared" si="221"/>
        <v>0</v>
      </c>
      <c r="E3555" s="7">
        <f t="shared" si="222"/>
        <v>47016</v>
      </c>
      <c r="F3555" s="48"/>
    </row>
    <row r="3556" spans="2:6" x14ac:dyDescent="0.25">
      <c r="B3556" s="7">
        <f t="shared" si="223"/>
        <v>47017</v>
      </c>
      <c r="C3556" s="9" t="b">
        <f t="shared" si="220"/>
        <v>0</v>
      </c>
      <c r="D3556" s="9" t="b">
        <f t="shared" si="221"/>
        <v>0</v>
      </c>
      <c r="E3556" s="7">
        <f t="shared" si="222"/>
        <v>47017</v>
      </c>
      <c r="F3556" s="48"/>
    </row>
    <row r="3557" spans="2:6" x14ac:dyDescent="0.25">
      <c r="B3557" s="7">
        <f t="shared" si="223"/>
        <v>47018</v>
      </c>
      <c r="C3557" s="9" t="b">
        <f t="shared" si="220"/>
        <v>0</v>
      </c>
      <c r="D3557" s="9" t="b">
        <f t="shared" si="221"/>
        <v>0</v>
      </c>
      <c r="E3557" s="7">
        <f t="shared" si="222"/>
        <v>47018</v>
      </c>
      <c r="F3557" s="48"/>
    </row>
    <row r="3558" spans="2:6" x14ac:dyDescent="0.25">
      <c r="B3558" s="7">
        <f t="shared" si="223"/>
        <v>47019</v>
      </c>
      <c r="C3558" s="9" t="b">
        <f t="shared" si="220"/>
        <v>1</v>
      </c>
      <c r="D3558" s="9" t="b">
        <f t="shared" si="221"/>
        <v>0</v>
      </c>
      <c r="E3558" s="7" t="b">
        <f t="shared" si="222"/>
        <v>0</v>
      </c>
      <c r="F3558" s="48"/>
    </row>
    <row r="3559" spans="2:6" x14ac:dyDescent="0.25">
      <c r="B3559" s="7">
        <f t="shared" si="223"/>
        <v>47020</v>
      </c>
      <c r="C3559" s="9" t="b">
        <f t="shared" si="220"/>
        <v>1</v>
      </c>
      <c r="D3559" s="9" t="b">
        <f t="shared" si="221"/>
        <v>0</v>
      </c>
      <c r="E3559" s="7" t="b">
        <f t="shared" si="222"/>
        <v>0</v>
      </c>
      <c r="F3559" s="48"/>
    </row>
    <row r="3560" spans="2:6" x14ac:dyDescent="0.25">
      <c r="B3560" s="7">
        <f t="shared" si="223"/>
        <v>47021</v>
      </c>
      <c r="C3560" s="9" t="b">
        <f t="shared" si="220"/>
        <v>0</v>
      </c>
      <c r="D3560" s="9" t="b">
        <f t="shared" si="221"/>
        <v>0</v>
      </c>
      <c r="E3560" s="7">
        <f t="shared" si="222"/>
        <v>47021</v>
      </c>
      <c r="F3560" s="48"/>
    </row>
    <row r="3561" spans="2:6" x14ac:dyDescent="0.25">
      <c r="B3561" s="7">
        <f t="shared" si="223"/>
        <v>47022</v>
      </c>
      <c r="C3561" s="9" t="b">
        <f t="shared" si="220"/>
        <v>0</v>
      </c>
      <c r="D3561" s="9" t="b">
        <f t="shared" si="221"/>
        <v>0</v>
      </c>
      <c r="E3561" s="7">
        <f t="shared" si="222"/>
        <v>47022</v>
      </c>
      <c r="F3561" s="48"/>
    </row>
    <row r="3562" spans="2:6" x14ac:dyDescent="0.25">
      <c r="B3562" s="7">
        <f t="shared" si="223"/>
        <v>47023</v>
      </c>
      <c r="C3562" s="9" t="b">
        <f t="shared" si="220"/>
        <v>0</v>
      </c>
      <c r="D3562" s="9" t="b">
        <f t="shared" si="221"/>
        <v>0</v>
      </c>
      <c r="E3562" s="7">
        <f t="shared" si="222"/>
        <v>47023</v>
      </c>
      <c r="F3562" s="48"/>
    </row>
    <row r="3563" spans="2:6" x14ac:dyDescent="0.25">
      <c r="B3563" s="7">
        <f t="shared" si="223"/>
        <v>47024</v>
      </c>
      <c r="C3563" s="9" t="b">
        <f t="shared" si="220"/>
        <v>0</v>
      </c>
      <c r="D3563" s="9" t="b">
        <f t="shared" si="221"/>
        <v>0</v>
      </c>
      <c r="E3563" s="7">
        <f t="shared" si="222"/>
        <v>47024</v>
      </c>
      <c r="F3563" s="48"/>
    </row>
    <row r="3564" spans="2:6" x14ac:dyDescent="0.25">
      <c r="B3564" s="7">
        <f t="shared" si="223"/>
        <v>47025</v>
      </c>
      <c r="C3564" s="9" t="b">
        <f t="shared" si="220"/>
        <v>0</v>
      </c>
      <c r="D3564" s="9" t="b">
        <f t="shared" si="221"/>
        <v>0</v>
      </c>
      <c r="E3564" s="7">
        <f t="shared" si="222"/>
        <v>47025</v>
      </c>
      <c r="F3564" s="48"/>
    </row>
    <row r="3565" spans="2:6" x14ac:dyDescent="0.25">
      <c r="B3565" s="7">
        <f t="shared" si="223"/>
        <v>47026</v>
      </c>
      <c r="C3565" s="9" t="b">
        <f t="shared" si="220"/>
        <v>1</v>
      </c>
      <c r="D3565" s="9" t="b">
        <f t="shared" si="221"/>
        <v>0</v>
      </c>
      <c r="E3565" s="7" t="b">
        <f t="shared" si="222"/>
        <v>0</v>
      </c>
      <c r="F3565" s="48"/>
    </row>
    <row r="3566" spans="2:6" x14ac:dyDescent="0.25">
      <c r="B3566" s="7">
        <f t="shared" si="223"/>
        <v>47027</v>
      </c>
      <c r="C3566" s="9" t="b">
        <f t="shared" si="220"/>
        <v>1</v>
      </c>
      <c r="D3566" s="9" t="b">
        <f t="shared" si="221"/>
        <v>0</v>
      </c>
      <c r="E3566" s="7" t="b">
        <f t="shared" si="222"/>
        <v>0</v>
      </c>
      <c r="F3566" s="48"/>
    </row>
    <row r="3567" spans="2:6" x14ac:dyDescent="0.25">
      <c r="B3567" s="7">
        <f t="shared" si="223"/>
        <v>47028</v>
      </c>
      <c r="C3567" s="9" t="b">
        <f t="shared" si="220"/>
        <v>0</v>
      </c>
      <c r="D3567" s="9" t="b">
        <f t="shared" si="221"/>
        <v>0</v>
      </c>
      <c r="E3567" s="7">
        <f t="shared" si="222"/>
        <v>47028</v>
      </c>
      <c r="F3567" s="48"/>
    </row>
    <row r="3568" spans="2:6" x14ac:dyDescent="0.25">
      <c r="B3568" s="7">
        <f t="shared" si="223"/>
        <v>47029</v>
      </c>
      <c r="C3568" s="9" t="b">
        <f t="shared" si="220"/>
        <v>0</v>
      </c>
      <c r="D3568" s="9" t="b">
        <f t="shared" si="221"/>
        <v>0</v>
      </c>
      <c r="E3568" s="7">
        <f t="shared" si="222"/>
        <v>47029</v>
      </c>
      <c r="F3568" s="48"/>
    </row>
    <row r="3569" spans="2:6" x14ac:dyDescent="0.25">
      <c r="B3569" s="7">
        <f t="shared" si="223"/>
        <v>47030</v>
      </c>
      <c r="C3569" s="9" t="b">
        <f t="shared" si="220"/>
        <v>0</v>
      </c>
      <c r="D3569" s="9" t="b">
        <f t="shared" si="221"/>
        <v>0</v>
      </c>
      <c r="E3569" s="7">
        <f t="shared" si="222"/>
        <v>47030</v>
      </c>
      <c r="F3569" s="48"/>
    </row>
    <row r="3570" spans="2:6" x14ac:dyDescent="0.25">
      <c r="B3570" s="7">
        <f t="shared" si="223"/>
        <v>47031</v>
      </c>
      <c r="C3570" s="9" t="b">
        <f t="shared" si="220"/>
        <v>0</v>
      </c>
      <c r="D3570" s="9" t="b">
        <f t="shared" si="221"/>
        <v>0</v>
      </c>
      <c r="E3570" s="7">
        <f t="shared" si="222"/>
        <v>47031</v>
      </c>
      <c r="F3570" s="48"/>
    </row>
    <row r="3571" spans="2:6" x14ac:dyDescent="0.25">
      <c r="B3571" s="7">
        <f t="shared" si="223"/>
        <v>47032</v>
      </c>
      <c r="C3571" s="9" t="b">
        <f t="shared" si="220"/>
        <v>0</v>
      </c>
      <c r="D3571" s="9" t="b">
        <f t="shared" si="221"/>
        <v>0</v>
      </c>
      <c r="E3571" s="7">
        <f t="shared" si="222"/>
        <v>47032</v>
      </c>
      <c r="F3571" s="48"/>
    </row>
    <row r="3572" spans="2:6" x14ac:dyDescent="0.25">
      <c r="B3572" s="7">
        <f t="shared" si="223"/>
        <v>47033</v>
      </c>
      <c r="C3572" s="9" t="b">
        <f t="shared" si="220"/>
        <v>1</v>
      </c>
      <c r="D3572" s="9" t="b">
        <f t="shared" si="221"/>
        <v>0</v>
      </c>
      <c r="E3572" s="7" t="b">
        <f t="shared" si="222"/>
        <v>0</v>
      </c>
      <c r="F3572" s="48"/>
    </row>
    <row r="3573" spans="2:6" x14ac:dyDescent="0.25">
      <c r="B3573" s="7">
        <f t="shared" si="223"/>
        <v>47034</v>
      </c>
      <c r="C3573" s="9" t="b">
        <f t="shared" si="220"/>
        <v>1</v>
      </c>
      <c r="D3573" s="9" t="b">
        <f t="shared" si="221"/>
        <v>0</v>
      </c>
      <c r="E3573" s="7" t="b">
        <f t="shared" si="222"/>
        <v>0</v>
      </c>
      <c r="F3573" s="48"/>
    </row>
    <row r="3574" spans="2:6" x14ac:dyDescent="0.25">
      <c r="B3574" s="7">
        <f t="shared" si="223"/>
        <v>47035</v>
      </c>
      <c r="C3574" s="9" t="b">
        <f t="shared" si="220"/>
        <v>0</v>
      </c>
      <c r="D3574" s="9" t="b">
        <f t="shared" si="221"/>
        <v>0</v>
      </c>
      <c r="E3574" s="7">
        <f t="shared" si="222"/>
        <v>47035</v>
      </c>
      <c r="F3574" s="48"/>
    </row>
    <row r="3575" spans="2:6" x14ac:dyDescent="0.25">
      <c r="B3575" s="7">
        <f t="shared" si="223"/>
        <v>47036</v>
      </c>
      <c r="C3575" s="9" t="b">
        <f t="shared" si="220"/>
        <v>0</v>
      </c>
      <c r="D3575" s="9" t="b">
        <f t="shared" si="221"/>
        <v>0</v>
      </c>
      <c r="E3575" s="7">
        <f t="shared" si="222"/>
        <v>47036</v>
      </c>
      <c r="F3575" s="48"/>
    </row>
    <row r="3576" spans="2:6" x14ac:dyDescent="0.25">
      <c r="B3576" s="7">
        <f t="shared" si="223"/>
        <v>47037</v>
      </c>
      <c r="C3576" s="9" t="b">
        <f t="shared" si="220"/>
        <v>0</v>
      </c>
      <c r="D3576" s="9" t="b">
        <f t="shared" si="221"/>
        <v>0</v>
      </c>
      <c r="E3576" s="7">
        <f t="shared" si="222"/>
        <v>47037</v>
      </c>
      <c r="F3576" s="48"/>
    </row>
    <row r="3577" spans="2:6" x14ac:dyDescent="0.25">
      <c r="B3577" s="7">
        <f t="shared" si="223"/>
        <v>47038</v>
      </c>
      <c r="C3577" s="9" t="b">
        <f t="shared" si="220"/>
        <v>0</v>
      </c>
      <c r="D3577" s="9" t="b">
        <f t="shared" si="221"/>
        <v>0</v>
      </c>
      <c r="E3577" s="7">
        <f t="shared" si="222"/>
        <v>47038</v>
      </c>
      <c r="F3577" s="48"/>
    </row>
    <row r="3578" spans="2:6" x14ac:dyDescent="0.25">
      <c r="B3578" s="7">
        <f t="shared" si="223"/>
        <v>47039</v>
      </c>
      <c r="C3578" s="9" t="b">
        <f t="shared" si="220"/>
        <v>0</v>
      </c>
      <c r="D3578" s="9" t="b">
        <f t="shared" si="221"/>
        <v>0</v>
      </c>
      <c r="E3578" s="7">
        <f t="shared" si="222"/>
        <v>47039</v>
      </c>
      <c r="F3578" s="48"/>
    </row>
    <row r="3579" spans="2:6" x14ac:dyDescent="0.25">
      <c r="B3579" s="7">
        <f t="shared" si="223"/>
        <v>47040</v>
      </c>
      <c r="C3579" s="9" t="b">
        <f t="shared" si="220"/>
        <v>1</v>
      </c>
      <c r="D3579" s="9" t="b">
        <f t="shared" si="221"/>
        <v>0</v>
      </c>
      <c r="E3579" s="7" t="b">
        <f t="shared" si="222"/>
        <v>0</v>
      </c>
      <c r="F3579" s="48"/>
    </row>
    <row r="3580" spans="2:6" x14ac:dyDescent="0.25">
      <c r="B3580" s="7">
        <f t="shared" si="223"/>
        <v>47041</v>
      </c>
      <c r="C3580" s="9" t="b">
        <f t="shared" si="220"/>
        <v>1</v>
      </c>
      <c r="D3580" s="9" t="b">
        <f t="shared" si="221"/>
        <v>0</v>
      </c>
      <c r="E3580" s="7" t="b">
        <f t="shared" si="222"/>
        <v>0</v>
      </c>
      <c r="F3580" s="48"/>
    </row>
    <row r="3581" spans="2:6" x14ac:dyDescent="0.25">
      <c r="B3581" s="7">
        <f t="shared" si="223"/>
        <v>47042</v>
      </c>
      <c r="C3581" s="9" t="b">
        <f t="shared" si="220"/>
        <v>0</v>
      </c>
      <c r="D3581" s="9" t="b">
        <f t="shared" si="221"/>
        <v>0</v>
      </c>
      <c r="E3581" s="7">
        <f t="shared" si="222"/>
        <v>47042</v>
      </c>
      <c r="F3581" s="48"/>
    </row>
    <row r="3582" spans="2:6" x14ac:dyDescent="0.25">
      <c r="B3582" s="7">
        <f t="shared" si="223"/>
        <v>47043</v>
      </c>
      <c r="C3582" s="9" t="b">
        <f t="shared" si="220"/>
        <v>0</v>
      </c>
      <c r="D3582" s="9" t="b">
        <f t="shared" si="221"/>
        <v>0</v>
      </c>
      <c r="E3582" s="7">
        <f t="shared" si="222"/>
        <v>47043</v>
      </c>
      <c r="F3582" s="48"/>
    </row>
    <row r="3583" spans="2:6" x14ac:dyDescent="0.25">
      <c r="B3583" s="7">
        <f t="shared" si="223"/>
        <v>47044</v>
      </c>
      <c r="C3583" s="9" t="b">
        <f t="shared" si="220"/>
        <v>0</v>
      </c>
      <c r="D3583" s="9" t="b">
        <f t="shared" si="221"/>
        <v>0</v>
      </c>
      <c r="E3583" s="7">
        <f t="shared" si="222"/>
        <v>47044</v>
      </c>
      <c r="F3583" s="48"/>
    </row>
    <row r="3584" spans="2:6" x14ac:dyDescent="0.25">
      <c r="B3584" s="7">
        <f t="shared" si="223"/>
        <v>47045</v>
      </c>
      <c r="C3584" s="9" t="b">
        <f t="shared" si="220"/>
        <v>0</v>
      </c>
      <c r="D3584" s="9" t="b">
        <f t="shared" si="221"/>
        <v>0</v>
      </c>
      <c r="E3584" s="7">
        <f t="shared" si="222"/>
        <v>47045</v>
      </c>
      <c r="F3584" s="48"/>
    </row>
    <row r="3585" spans="2:6" x14ac:dyDescent="0.25">
      <c r="B3585" s="7">
        <f t="shared" si="223"/>
        <v>47046</v>
      </c>
      <c r="C3585" s="9" t="b">
        <f t="shared" si="220"/>
        <v>0</v>
      </c>
      <c r="D3585" s="9" t="b">
        <f t="shared" si="221"/>
        <v>0</v>
      </c>
      <c r="E3585" s="7">
        <f t="shared" si="222"/>
        <v>47046</v>
      </c>
      <c r="F3585" s="48"/>
    </row>
    <row r="3586" spans="2:6" x14ac:dyDescent="0.25">
      <c r="B3586" s="7">
        <f t="shared" si="223"/>
        <v>47047</v>
      </c>
      <c r="C3586" s="9" t="b">
        <f t="shared" si="220"/>
        <v>1</v>
      </c>
      <c r="D3586" s="9" t="b">
        <f t="shared" si="221"/>
        <v>0</v>
      </c>
      <c r="E3586" s="7" t="b">
        <f t="shared" si="222"/>
        <v>0</v>
      </c>
      <c r="F3586" s="48"/>
    </row>
    <row r="3587" spans="2:6" x14ac:dyDescent="0.25">
      <c r="B3587" s="7">
        <f t="shared" si="223"/>
        <v>47048</v>
      </c>
      <c r="C3587" s="9" t="b">
        <f t="shared" si="220"/>
        <v>1</v>
      </c>
      <c r="D3587" s="9" t="b">
        <f t="shared" si="221"/>
        <v>0</v>
      </c>
      <c r="E3587" s="7" t="b">
        <f t="shared" si="222"/>
        <v>0</v>
      </c>
      <c r="F3587" s="48"/>
    </row>
    <row r="3588" spans="2:6" x14ac:dyDescent="0.25">
      <c r="B3588" s="7">
        <f t="shared" si="223"/>
        <v>47049</v>
      </c>
      <c r="C3588" s="9" t="b">
        <f t="shared" si="220"/>
        <v>0</v>
      </c>
      <c r="D3588" s="9" t="b">
        <f t="shared" si="221"/>
        <v>0</v>
      </c>
      <c r="E3588" s="7">
        <f t="shared" si="222"/>
        <v>47049</v>
      </c>
      <c r="F3588" s="48"/>
    </row>
    <row r="3589" spans="2:6" x14ac:dyDescent="0.25">
      <c r="B3589" s="7">
        <f t="shared" si="223"/>
        <v>47050</v>
      </c>
      <c r="C3589" s="9" t="b">
        <f t="shared" ref="C3589:C3652" si="224">IF(WEEKDAY(B3589,2)&gt;5,TRUE,FALSE)</f>
        <v>0</v>
      </c>
      <c r="D3589" s="9" t="b">
        <f t="shared" ref="D3589:D3652" si="225">IF(TYPE(VLOOKUP(B3589,Holiday_Dates,1,0))&lt;&gt;1,FALSE,TRUE)</f>
        <v>0</v>
      </c>
      <c r="E3589" s="7">
        <f t="shared" ref="E3589:E3652" si="226">IF(OR(C3589,D3589),FALSE,B3589)</f>
        <v>47050</v>
      </c>
      <c r="F3589" s="48"/>
    </row>
    <row r="3590" spans="2:6" x14ac:dyDescent="0.25">
      <c r="B3590" s="7">
        <f t="shared" ref="B3590:B3653" si="227">B3589+1</f>
        <v>47051</v>
      </c>
      <c r="C3590" s="9" t="b">
        <f t="shared" si="224"/>
        <v>0</v>
      </c>
      <c r="D3590" s="9" t="b">
        <f t="shared" si="225"/>
        <v>0</v>
      </c>
      <c r="E3590" s="7">
        <f t="shared" si="226"/>
        <v>47051</v>
      </c>
      <c r="F3590" s="48"/>
    </row>
    <row r="3591" spans="2:6" x14ac:dyDescent="0.25">
      <c r="B3591" s="7">
        <f t="shared" si="227"/>
        <v>47052</v>
      </c>
      <c r="C3591" s="9" t="b">
        <f t="shared" si="224"/>
        <v>0</v>
      </c>
      <c r="D3591" s="9" t="b">
        <f t="shared" si="225"/>
        <v>0</v>
      </c>
      <c r="E3591" s="7">
        <f t="shared" si="226"/>
        <v>47052</v>
      </c>
      <c r="F3591" s="48"/>
    </row>
    <row r="3592" spans="2:6" x14ac:dyDescent="0.25">
      <c r="B3592" s="7">
        <f t="shared" si="227"/>
        <v>47053</v>
      </c>
      <c r="C3592" s="9" t="b">
        <f t="shared" si="224"/>
        <v>0</v>
      </c>
      <c r="D3592" s="9" t="b">
        <f t="shared" si="225"/>
        <v>0</v>
      </c>
      <c r="E3592" s="7">
        <f t="shared" si="226"/>
        <v>47053</v>
      </c>
      <c r="F3592" s="48"/>
    </row>
    <row r="3593" spans="2:6" x14ac:dyDescent="0.25">
      <c r="B3593" s="7">
        <f t="shared" si="227"/>
        <v>47054</v>
      </c>
      <c r="C3593" s="9" t="b">
        <f t="shared" si="224"/>
        <v>1</v>
      </c>
      <c r="D3593" s="9" t="b">
        <f t="shared" si="225"/>
        <v>0</v>
      </c>
      <c r="E3593" s="7" t="b">
        <f t="shared" si="226"/>
        <v>0</v>
      </c>
      <c r="F3593" s="48"/>
    </row>
    <row r="3594" spans="2:6" x14ac:dyDescent="0.25">
      <c r="B3594" s="7">
        <f t="shared" si="227"/>
        <v>47055</v>
      </c>
      <c r="C3594" s="9" t="b">
        <f t="shared" si="224"/>
        <v>1</v>
      </c>
      <c r="D3594" s="9" t="b">
        <f t="shared" si="225"/>
        <v>0</v>
      </c>
      <c r="E3594" s="7" t="b">
        <f t="shared" si="226"/>
        <v>0</v>
      </c>
      <c r="F3594" s="48"/>
    </row>
    <row r="3595" spans="2:6" x14ac:dyDescent="0.25">
      <c r="B3595" s="7">
        <f t="shared" si="227"/>
        <v>47056</v>
      </c>
      <c r="C3595" s="9" t="b">
        <f t="shared" si="224"/>
        <v>0</v>
      </c>
      <c r="D3595" s="9" t="b">
        <f t="shared" si="225"/>
        <v>0</v>
      </c>
      <c r="E3595" s="7">
        <f t="shared" si="226"/>
        <v>47056</v>
      </c>
      <c r="F3595" s="48"/>
    </row>
    <row r="3596" spans="2:6" x14ac:dyDescent="0.25">
      <c r="B3596" s="7">
        <f t="shared" si="227"/>
        <v>47057</v>
      </c>
      <c r="C3596" s="9" t="b">
        <f t="shared" si="224"/>
        <v>0</v>
      </c>
      <c r="D3596" s="9" t="b">
        <f t="shared" si="225"/>
        <v>0</v>
      </c>
      <c r="E3596" s="7">
        <f t="shared" si="226"/>
        <v>47057</v>
      </c>
      <c r="F3596" s="48"/>
    </row>
    <row r="3597" spans="2:6" x14ac:dyDescent="0.25">
      <c r="B3597" s="7">
        <f t="shared" si="227"/>
        <v>47058</v>
      </c>
      <c r="C3597" s="9" t="b">
        <f t="shared" si="224"/>
        <v>0</v>
      </c>
      <c r="D3597" s="9" t="b">
        <f t="shared" si="225"/>
        <v>0</v>
      </c>
      <c r="E3597" s="7">
        <f t="shared" si="226"/>
        <v>47058</v>
      </c>
      <c r="F3597" s="48"/>
    </row>
    <row r="3598" spans="2:6" x14ac:dyDescent="0.25">
      <c r="B3598" s="7">
        <f t="shared" si="227"/>
        <v>47059</v>
      </c>
      <c r="C3598" s="9" t="b">
        <f t="shared" si="224"/>
        <v>0</v>
      </c>
      <c r="D3598" s="9" t="b">
        <f t="shared" si="225"/>
        <v>0</v>
      </c>
      <c r="E3598" s="7">
        <f t="shared" si="226"/>
        <v>47059</v>
      </c>
      <c r="F3598" s="48"/>
    </row>
    <row r="3599" spans="2:6" x14ac:dyDescent="0.25">
      <c r="B3599" s="7">
        <f t="shared" si="227"/>
        <v>47060</v>
      </c>
      <c r="C3599" s="9" t="b">
        <f t="shared" si="224"/>
        <v>0</v>
      </c>
      <c r="D3599" s="9" t="b">
        <f t="shared" si="225"/>
        <v>0</v>
      </c>
      <c r="E3599" s="7">
        <f t="shared" si="226"/>
        <v>47060</v>
      </c>
      <c r="F3599" s="48"/>
    </row>
    <row r="3600" spans="2:6" x14ac:dyDescent="0.25">
      <c r="B3600" s="7">
        <f t="shared" si="227"/>
        <v>47061</v>
      </c>
      <c r="C3600" s="9" t="b">
        <f t="shared" si="224"/>
        <v>1</v>
      </c>
      <c r="D3600" s="9" t="b">
        <f t="shared" si="225"/>
        <v>0</v>
      </c>
      <c r="E3600" s="7" t="b">
        <f t="shared" si="226"/>
        <v>0</v>
      </c>
      <c r="F3600" s="48"/>
    </row>
    <row r="3601" spans="2:6" x14ac:dyDescent="0.25">
      <c r="B3601" s="7">
        <f t="shared" si="227"/>
        <v>47062</v>
      </c>
      <c r="C3601" s="9" t="b">
        <f t="shared" si="224"/>
        <v>1</v>
      </c>
      <c r="D3601" s="9" t="b">
        <f t="shared" si="225"/>
        <v>0</v>
      </c>
      <c r="E3601" s="7" t="b">
        <f t="shared" si="226"/>
        <v>0</v>
      </c>
      <c r="F3601" s="48"/>
    </row>
    <row r="3602" spans="2:6" x14ac:dyDescent="0.25">
      <c r="B3602" s="7">
        <f t="shared" si="227"/>
        <v>47063</v>
      </c>
      <c r="C3602" s="9" t="b">
        <f t="shared" si="224"/>
        <v>0</v>
      </c>
      <c r="D3602" s="9" t="b">
        <f t="shared" si="225"/>
        <v>0</v>
      </c>
      <c r="E3602" s="7">
        <f t="shared" si="226"/>
        <v>47063</v>
      </c>
      <c r="F3602" s="48"/>
    </row>
    <row r="3603" spans="2:6" x14ac:dyDescent="0.25">
      <c r="B3603" s="7">
        <f t="shared" si="227"/>
        <v>47064</v>
      </c>
      <c r="C3603" s="9" t="b">
        <f t="shared" si="224"/>
        <v>0</v>
      </c>
      <c r="D3603" s="9" t="b">
        <f t="shared" si="225"/>
        <v>0</v>
      </c>
      <c r="E3603" s="7">
        <f t="shared" si="226"/>
        <v>47064</v>
      </c>
      <c r="F3603" s="48"/>
    </row>
    <row r="3604" spans="2:6" x14ac:dyDescent="0.25">
      <c r="B3604" s="7">
        <f t="shared" si="227"/>
        <v>47065</v>
      </c>
      <c r="C3604" s="9" t="b">
        <f t="shared" si="224"/>
        <v>0</v>
      </c>
      <c r="D3604" s="9" t="b">
        <f t="shared" si="225"/>
        <v>0</v>
      </c>
      <c r="E3604" s="7">
        <f t="shared" si="226"/>
        <v>47065</v>
      </c>
      <c r="F3604" s="48"/>
    </row>
    <row r="3605" spans="2:6" x14ac:dyDescent="0.25">
      <c r="B3605" s="7">
        <f t="shared" si="227"/>
        <v>47066</v>
      </c>
      <c r="C3605" s="9" t="b">
        <f t="shared" si="224"/>
        <v>0</v>
      </c>
      <c r="D3605" s="9" t="b">
        <f t="shared" si="225"/>
        <v>0</v>
      </c>
      <c r="E3605" s="7">
        <f t="shared" si="226"/>
        <v>47066</v>
      </c>
      <c r="F3605" s="48"/>
    </row>
    <row r="3606" spans="2:6" x14ac:dyDescent="0.25">
      <c r="B3606" s="7">
        <f t="shared" si="227"/>
        <v>47067</v>
      </c>
      <c r="C3606" s="9" t="b">
        <f t="shared" si="224"/>
        <v>0</v>
      </c>
      <c r="D3606" s="9" t="b">
        <f t="shared" si="225"/>
        <v>0</v>
      </c>
      <c r="E3606" s="7">
        <f t="shared" si="226"/>
        <v>47067</v>
      </c>
      <c r="F3606" s="48"/>
    </row>
    <row r="3607" spans="2:6" x14ac:dyDescent="0.25">
      <c r="B3607" s="7">
        <f t="shared" si="227"/>
        <v>47068</v>
      </c>
      <c r="C3607" s="9" t="b">
        <f t="shared" si="224"/>
        <v>1</v>
      </c>
      <c r="D3607" s="9" t="b">
        <f t="shared" si="225"/>
        <v>0</v>
      </c>
      <c r="E3607" s="7" t="b">
        <f t="shared" si="226"/>
        <v>0</v>
      </c>
      <c r="F3607" s="48"/>
    </row>
    <row r="3608" spans="2:6" x14ac:dyDescent="0.25">
      <c r="B3608" s="7">
        <f t="shared" si="227"/>
        <v>47069</v>
      </c>
      <c r="C3608" s="9" t="b">
        <f t="shared" si="224"/>
        <v>1</v>
      </c>
      <c r="D3608" s="9" t="b">
        <f t="shared" si="225"/>
        <v>0</v>
      </c>
      <c r="E3608" s="7" t="b">
        <f t="shared" si="226"/>
        <v>0</v>
      </c>
      <c r="F3608" s="48"/>
    </row>
    <row r="3609" spans="2:6" x14ac:dyDescent="0.25">
      <c r="B3609" s="7">
        <f t="shared" si="227"/>
        <v>47070</v>
      </c>
      <c r="C3609" s="9" t="b">
        <f t="shared" si="224"/>
        <v>0</v>
      </c>
      <c r="D3609" s="9" t="b">
        <f t="shared" si="225"/>
        <v>0</v>
      </c>
      <c r="E3609" s="7">
        <f t="shared" si="226"/>
        <v>47070</v>
      </c>
      <c r="F3609" s="48"/>
    </row>
    <row r="3610" spans="2:6" x14ac:dyDescent="0.25">
      <c r="B3610" s="7">
        <f t="shared" si="227"/>
        <v>47071</v>
      </c>
      <c r="C3610" s="9" t="b">
        <f t="shared" si="224"/>
        <v>0</v>
      </c>
      <c r="D3610" s="9" t="b">
        <f t="shared" si="225"/>
        <v>0</v>
      </c>
      <c r="E3610" s="7">
        <f t="shared" si="226"/>
        <v>47071</v>
      </c>
      <c r="F3610" s="48"/>
    </row>
    <row r="3611" spans="2:6" x14ac:dyDescent="0.25">
      <c r="B3611" s="7">
        <f t="shared" si="227"/>
        <v>47072</v>
      </c>
      <c r="C3611" s="9" t="b">
        <f t="shared" si="224"/>
        <v>0</v>
      </c>
      <c r="D3611" s="9" t="b">
        <f t="shared" si="225"/>
        <v>0</v>
      </c>
      <c r="E3611" s="7">
        <f t="shared" si="226"/>
        <v>47072</v>
      </c>
      <c r="F3611" s="48"/>
    </row>
    <row r="3612" spans="2:6" x14ac:dyDescent="0.25">
      <c r="B3612" s="7">
        <f t="shared" si="227"/>
        <v>47073</v>
      </c>
      <c r="C3612" s="9" t="b">
        <f t="shared" si="224"/>
        <v>0</v>
      </c>
      <c r="D3612" s="9" t="b">
        <f t="shared" si="225"/>
        <v>0</v>
      </c>
      <c r="E3612" s="7">
        <f t="shared" si="226"/>
        <v>47073</v>
      </c>
      <c r="F3612" s="48"/>
    </row>
    <row r="3613" spans="2:6" x14ac:dyDescent="0.25">
      <c r="B3613" s="7">
        <f t="shared" si="227"/>
        <v>47074</v>
      </c>
      <c r="C3613" s="9" t="b">
        <f t="shared" si="224"/>
        <v>0</v>
      </c>
      <c r="D3613" s="9" t="b">
        <f t="shared" si="225"/>
        <v>0</v>
      </c>
      <c r="E3613" s="7">
        <f t="shared" si="226"/>
        <v>47074</v>
      </c>
      <c r="F3613" s="48"/>
    </row>
    <row r="3614" spans="2:6" x14ac:dyDescent="0.25">
      <c r="B3614" s="7">
        <f t="shared" si="227"/>
        <v>47075</v>
      </c>
      <c r="C3614" s="9" t="b">
        <f t="shared" si="224"/>
        <v>1</v>
      </c>
      <c r="D3614" s="9" t="b">
        <f t="shared" si="225"/>
        <v>0</v>
      </c>
      <c r="E3614" s="7" t="b">
        <f t="shared" si="226"/>
        <v>0</v>
      </c>
      <c r="F3614" s="48"/>
    </row>
    <row r="3615" spans="2:6" x14ac:dyDescent="0.25">
      <c r="B3615" s="7">
        <f t="shared" si="227"/>
        <v>47076</v>
      </c>
      <c r="C3615" s="9" t="b">
        <f t="shared" si="224"/>
        <v>1</v>
      </c>
      <c r="D3615" s="9" t="b">
        <f t="shared" si="225"/>
        <v>0</v>
      </c>
      <c r="E3615" s="7" t="b">
        <f t="shared" si="226"/>
        <v>0</v>
      </c>
      <c r="F3615" s="48"/>
    </row>
    <row r="3616" spans="2:6" x14ac:dyDescent="0.25">
      <c r="B3616" s="7">
        <f t="shared" si="227"/>
        <v>47077</v>
      </c>
      <c r="C3616" s="9" t="b">
        <f t="shared" si="224"/>
        <v>0</v>
      </c>
      <c r="D3616" s="9" t="b">
        <f t="shared" si="225"/>
        <v>0</v>
      </c>
      <c r="E3616" s="7">
        <f t="shared" si="226"/>
        <v>47077</v>
      </c>
      <c r="F3616" s="48"/>
    </row>
    <row r="3617" spans="2:6" x14ac:dyDescent="0.25">
      <c r="B3617" s="7">
        <f t="shared" si="227"/>
        <v>47078</v>
      </c>
      <c r="C3617" s="9" t="b">
        <f t="shared" si="224"/>
        <v>0</v>
      </c>
      <c r="D3617" s="9" t="b">
        <f t="shared" si="225"/>
        <v>0</v>
      </c>
      <c r="E3617" s="7">
        <f t="shared" si="226"/>
        <v>47078</v>
      </c>
      <c r="F3617" s="48"/>
    </row>
    <row r="3618" spans="2:6" x14ac:dyDescent="0.25">
      <c r="B3618" s="7">
        <f t="shared" si="227"/>
        <v>47079</v>
      </c>
      <c r="C3618" s="9" t="b">
        <f t="shared" si="224"/>
        <v>0</v>
      </c>
      <c r="D3618" s="9" t="b">
        <f t="shared" si="225"/>
        <v>0</v>
      </c>
      <c r="E3618" s="7">
        <f t="shared" si="226"/>
        <v>47079</v>
      </c>
      <c r="F3618" s="48"/>
    </row>
    <row r="3619" spans="2:6" x14ac:dyDescent="0.25">
      <c r="B3619" s="7">
        <f t="shared" si="227"/>
        <v>47080</v>
      </c>
      <c r="C3619" s="9" t="b">
        <f t="shared" si="224"/>
        <v>0</v>
      </c>
      <c r="D3619" s="9" t="b">
        <f t="shared" si="225"/>
        <v>0</v>
      </c>
      <c r="E3619" s="7">
        <f t="shared" si="226"/>
        <v>47080</v>
      </c>
      <c r="F3619" s="48"/>
    </row>
    <row r="3620" spans="2:6" x14ac:dyDescent="0.25">
      <c r="B3620" s="7">
        <f t="shared" si="227"/>
        <v>47081</v>
      </c>
      <c r="C3620" s="9" t="b">
        <f t="shared" si="224"/>
        <v>0</v>
      </c>
      <c r="D3620" s="9" t="b">
        <f t="shared" si="225"/>
        <v>0</v>
      </c>
      <c r="E3620" s="7">
        <f t="shared" si="226"/>
        <v>47081</v>
      </c>
      <c r="F3620" s="48"/>
    </row>
    <row r="3621" spans="2:6" x14ac:dyDescent="0.25">
      <c r="B3621" s="7">
        <f t="shared" si="227"/>
        <v>47082</v>
      </c>
      <c r="C3621" s="9" t="b">
        <f t="shared" si="224"/>
        <v>1</v>
      </c>
      <c r="D3621" s="9" t="b">
        <f t="shared" si="225"/>
        <v>0</v>
      </c>
      <c r="E3621" s="7" t="b">
        <f t="shared" si="226"/>
        <v>0</v>
      </c>
      <c r="F3621" s="48"/>
    </row>
    <row r="3622" spans="2:6" x14ac:dyDescent="0.25">
      <c r="B3622" s="7">
        <f t="shared" si="227"/>
        <v>47083</v>
      </c>
      <c r="C3622" s="9" t="b">
        <f t="shared" si="224"/>
        <v>1</v>
      </c>
      <c r="D3622" s="9" t="b">
        <f t="shared" si="225"/>
        <v>0</v>
      </c>
      <c r="E3622" s="7" t="b">
        <f t="shared" si="226"/>
        <v>0</v>
      </c>
      <c r="F3622" s="48"/>
    </row>
    <row r="3623" spans="2:6" x14ac:dyDescent="0.25">
      <c r="B3623" s="7">
        <f t="shared" si="227"/>
        <v>47084</v>
      </c>
      <c r="C3623" s="9" t="b">
        <f t="shared" si="224"/>
        <v>0</v>
      </c>
      <c r="D3623" s="9" t="b">
        <f t="shared" si="225"/>
        <v>0</v>
      </c>
      <c r="E3623" s="7">
        <f t="shared" si="226"/>
        <v>47084</v>
      </c>
      <c r="F3623" s="48"/>
    </row>
    <row r="3624" spans="2:6" x14ac:dyDescent="0.25">
      <c r="B3624" s="7">
        <f t="shared" si="227"/>
        <v>47085</v>
      </c>
      <c r="C3624" s="9" t="b">
        <f t="shared" si="224"/>
        <v>0</v>
      </c>
      <c r="D3624" s="9" t="b">
        <f t="shared" si="225"/>
        <v>0</v>
      </c>
      <c r="E3624" s="7">
        <f t="shared" si="226"/>
        <v>47085</v>
      </c>
      <c r="F3624" s="48"/>
    </row>
    <row r="3625" spans="2:6" x14ac:dyDescent="0.25">
      <c r="B3625" s="7">
        <f t="shared" si="227"/>
        <v>47086</v>
      </c>
      <c r="C3625" s="9" t="b">
        <f t="shared" si="224"/>
        <v>0</v>
      </c>
      <c r="D3625" s="9" t="b">
        <f t="shared" si="225"/>
        <v>0</v>
      </c>
      <c r="E3625" s="7">
        <f t="shared" si="226"/>
        <v>47086</v>
      </c>
      <c r="F3625" s="48"/>
    </row>
    <row r="3626" spans="2:6" x14ac:dyDescent="0.25">
      <c r="B3626" s="7">
        <f t="shared" si="227"/>
        <v>47087</v>
      </c>
      <c r="C3626" s="9" t="b">
        <f t="shared" si="224"/>
        <v>0</v>
      </c>
      <c r="D3626" s="9" t="b">
        <f t="shared" si="225"/>
        <v>0</v>
      </c>
      <c r="E3626" s="7">
        <f t="shared" si="226"/>
        <v>47087</v>
      </c>
      <c r="F3626" s="48"/>
    </row>
    <row r="3627" spans="2:6" x14ac:dyDescent="0.25">
      <c r="B3627" s="7">
        <f t="shared" si="227"/>
        <v>47088</v>
      </c>
      <c r="C3627" s="9" t="b">
        <f t="shared" si="224"/>
        <v>0</v>
      </c>
      <c r="D3627" s="9" t="b">
        <f t="shared" si="225"/>
        <v>0</v>
      </c>
      <c r="E3627" s="7">
        <f t="shared" si="226"/>
        <v>47088</v>
      </c>
      <c r="F3627" s="48"/>
    </row>
    <row r="3628" spans="2:6" x14ac:dyDescent="0.25">
      <c r="B3628" s="7">
        <f t="shared" si="227"/>
        <v>47089</v>
      </c>
      <c r="C3628" s="9" t="b">
        <f t="shared" si="224"/>
        <v>1</v>
      </c>
      <c r="D3628" s="9" t="b">
        <f t="shared" si="225"/>
        <v>0</v>
      </c>
      <c r="E3628" s="7" t="b">
        <f t="shared" si="226"/>
        <v>0</v>
      </c>
      <c r="F3628" s="48"/>
    </row>
    <row r="3629" spans="2:6" x14ac:dyDescent="0.25">
      <c r="B3629" s="7">
        <f t="shared" si="227"/>
        <v>47090</v>
      </c>
      <c r="C3629" s="9" t="b">
        <f t="shared" si="224"/>
        <v>1</v>
      </c>
      <c r="D3629" s="9" t="b">
        <f t="shared" si="225"/>
        <v>0</v>
      </c>
      <c r="E3629" s="7" t="b">
        <f t="shared" si="226"/>
        <v>0</v>
      </c>
      <c r="F3629" s="48"/>
    </row>
    <row r="3630" spans="2:6" x14ac:dyDescent="0.25">
      <c r="B3630" s="7">
        <f t="shared" si="227"/>
        <v>47091</v>
      </c>
      <c r="C3630" s="9" t="b">
        <f t="shared" si="224"/>
        <v>0</v>
      </c>
      <c r="D3630" s="9" t="b">
        <f t="shared" si="225"/>
        <v>0</v>
      </c>
      <c r="E3630" s="7">
        <f t="shared" si="226"/>
        <v>47091</v>
      </c>
      <c r="F3630" s="48"/>
    </row>
    <row r="3631" spans="2:6" x14ac:dyDescent="0.25">
      <c r="B3631" s="7">
        <f t="shared" si="227"/>
        <v>47092</v>
      </c>
      <c r="C3631" s="9" t="b">
        <f t="shared" si="224"/>
        <v>0</v>
      </c>
      <c r="D3631" s="9" t="b">
        <f t="shared" si="225"/>
        <v>0</v>
      </c>
      <c r="E3631" s="7">
        <f t="shared" si="226"/>
        <v>47092</v>
      </c>
      <c r="F3631" s="48"/>
    </row>
    <row r="3632" spans="2:6" x14ac:dyDescent="0.25">
      <c r="B3632" s="7">
        <f t="shared" si="227"/>
        <v>47093</v>
      </c>
      <c r="C3632" s="9" t="b">
        <f t="shared" si="224"/>
        <v>0</v>
      </c>
      <c r="D3632" s="9" t="b">
        <f t="shared" si="225"/>
        <v>0</v>
      </c>
      <c r="E3632" s="7">
        <f t="shared" si="226"/>
        <v>47093</v>
      </c>
      <c r="F3632" s="48"/>
    </row>
    <row r="3633" spans="2:6" x14ac:dyDescent="0.25">
      <c r="B3633" s="7">
        <f t="shared" si="227"/>
        <v>47094</v>
      </c>
      <c r="C3633" s="9" t="b">
        <f t="shared" si="224"/>
        <v>0</v>
      </c>
      <c r="D3633" s="9" t="b">
        <f t="shared" si="225"/>
        <v>0</v>
      </c>
      <c r="E3633" s="7">
        <f t="shared" si="226"/>
        <v>47094</v>
      </c>
      <c r="F3633" s="48"/>
    </row>
    <row r="3634" spans="2:6" x14ac:dyDescent="0.25">
      <c r="B3634" s="7">
        <f t="shared" si="227"/>
        <v>47095</v>
      </c>
      <c r="C3634" s="9" t="b">
        <f t="shared" si="224"/>
        <v>0</v>
      </c>
      <c r="D3634" s="9" t="b">
        <f t="shared" si="225"/>
        <v>0</v>
      </c>
      <c r="E3634" s="7">
        <f t="shared" si="226"/>
        <v>47095</v>
      </c>
      <c r="F3634" s="48"/>
    </row>
    <row r="3635" spans="2:6" x14ac:dyDescent="0.25">
      <c r="B3635" s="7">
        <f t="shared" si="227"/>
        <v>47096</v>
      </c>
      <c r="C3635" s="9" t="b">
        <f t="shared" si="224"/>
        <v>1</v>
      </c>
      <c r="D3635" s="9" t="b">
        <f t="shared" si="225"/>
        <v>0</v>
      </c>
      <c r="E3635" s="7" t="b">
        <f t="shared" si="226"/>
        <v>0</v>
      </c>
      <c r="F3635" s="48"/>
    </row>
    <row r="3636" spans="2:6" x14ac:dyDescent="0.25">
      <c r="B3636" s="7">
        <f t="shared" si="227"/>
        <v>47097</v>
      </c>
      <c r="C3636" s="9" t="b">
        <f t="shared" si="224"/>
        <v>1</v>
      </c>
      <c r="D3636" s="9" t="b">
        <f t="shared" si="225"/>
        <v>0</v>
      </c>
      <c r="E3636" s="7" t="b">
        <f t="shared" si="226"/>
        <v>0</v>
      </c>
      <c r="F3636" s="48"/>
    </row>
    <row r="3637" spans="2:6" x14ac:dyDescent="0.25">
      <c r="B3637" s="7">
        <f t="shared" si="227"/>
        <v>47098</v>
      </c>
      <c r="C3637" s="9" t="b">
        <f t="shared" si="224"/>
        <v>0</v>
      </c>
      <c r="D3637" s="9" t="b">
        <f t="shared" si="225"/>
        <v>0</v>
      </c>
      <c r="E3637" s="7">
        <f t="shared" si="226"/>
        <v>47098</v>
      </c>
      <c r="F3637" s="48"/>
    </row>
    <row r="3638" spans="2:6" x14ac:dyDescent="0.25">
      <c r="B3638" s="7">
        <f t="shared" si="227"/>
        <v>47099</v>
      </c>
      <c r="C3638" s="9" t="b">
        <f t="shared" si="224"/>
        <v>0</v>
      </c>
      <c r="D3638" s="9" t="b">
        <f t="shared" si="225"/>
        <v>0</v>
      </c>
      <c r="E3638" s="7">
        <f t="shared" si="226"/>
        <v>47099</v>
      </c>
      <c r="F3638" s="48"/>
    </row>
    <row r="3639" spans="2:6" x14ac:dyDescent="0.25">
      <c r="B3639" s="7">
        <f t="shared" si="227"/>
        <v>47100</v>
      </c>
      <c r="C3639" s="9" t="b">
        <f t="shared" si="224"/>
        <v>0</v>
      </c>
      <c r="D3639" s="9" t="b">
        <f t="shared" si="225"/>
        <v>0</v>
      </c>
      <c r="E3639" s="7">
        <f t="shared" si="226"/>
        <v>47100</v>
      </c>
      <c r="F3639" s="48"/>
    </row>
    <row r="3640" spans="2:6" x14ac:dyDescent="0.25">
      <c r="B3640" s="7">
        <f t="shared" si="227"/>
        <v>47101</v>
      </c>
      <c r="C3640" s="9" t="b">
        <f t="shared" si="224"/>
        <v>0</v>
      </c>
      <c r="D3640" s="9" t="b">
        <f t="shared" si="225"/>
        <v>0</v>
      </c>
      <c r="E3640" s="7">
        <f t="shared" si="226"/>
        <v>47101</v>
      </c>
      <c r="F3640" s="48"/>
    </row>
    <row r="3641" spans="2:6" x14ac:dyDescent="0.25">
      <c r="B3641" s="7">
        <f t="shared" si="227"/>
        <v>47102</v>
      </c>
      <c r="C3641" s="9" t="b">
        <f t="shared" si="224"/>
        <v>0</v>
      </c>
      <c r="D3641" s="9" t="b">
        <f t="shared" si="225"/>
        <v>0</v>
      </c>
      <c r="E3641" s="7">
        <f t="shared" si="226"/>
        <v>47102</v>
      </c>
      <c r="F3641" s="48"/>
    </row>
    <row r="3642" spans="2:6" x14ac:dyDescent="0.25">
      <c r="B3642" s="7">
        <f t="shared" si="227"/>
        <v>47103</v>
      </c>
      <c r="C3642" s="9" t="b">
        <f t="shared" si="224"/>
        <v>1</v>
      </c>
      <c r="D3642" s="9" t="b">
        <f t="shared" si="225"/>
        <v>0</v>
      </c>
      <c r="E3642" s="7" t="b">
        <f t="shared" si="226"/>
        <v>0</v>
      </c>
      <c r="F3642" s="48"/>
    </row>
    <row r="3643" spans="2:6" x14ac:dyDescent="0.25">
      <c r="B3643" s="7">
        <f t="shared" si="227"/>
        <v>47104</v>
      </c>
      <c r="C3643" s="9" t="b">
        <f t="shared" si="224"/>
        <v>1</v>
      </c>
      <c r="D3643" s="9" t="b">
        <f t="shared" si="225"/>
        <v>0</v>
      </c>
      <c r="E3643" s="7" t="b">
        <f t="shared" si="226"/>
        <v>0</v>
      </c>
      <c r="F3643" s="48"/>
    </row>
    <row r="3644" spans="2:6" x14ac:dyDescent="0.25">
      <c r="B3644" s="7">
        <f t="shared" si="227"/>
        <v>47105</v>
      </c>
      <c r="C3644" s="9" t="b">
        <f t="shared" si="224"/>
        <v>0</v>
      </c>
      <c r="D3644" s="9" t="b">
        <f t="shared" si="225"/>
        <v>0</v>
      </c>
      <c r="E3644" s="7">
        <f t="shared" si="226"/>
        <v>47105</v>
      </c>
      <c r="F3644" s="48"/>
    </row>
    <row r="3645" spans="2:6" x14ac:dyDescent="0.25">
      <c r="B3645" s="7">
        <f t="shared" si="227"/>
        <v>47106</v>
      </c>
      <c r="C3645" s="9" t="b">
        <f t="shared" si="224"/>
        <v>0</v>
      </c>
      <c r="D3645" s="9" t="b">
        <f t="shared" si="225"/>
        <v>0</v>
      </c>
      <c r="E3645" s="7">
        <f t="shared" si="226"/>
        <v>47106</v>
      </c>
      <c r="F3645" s="48"/>
    </row>
    <row r="3646" spans="2:6" x14ac:dyDescent="0.25">
      <c r="B3646" s="7">
        <f t="shared" si="227"/>
        <v>47107</v>
      </c>
      <c r="C3646" s="9" t="b">
        <f t="shared" si="224"/>
        <v>0</v>
      </c>
      <c r="D3646" s="9" t="b">
        <f t="shared" si="225"/>
        <v>0</v>
      </c>
      <c r="E3646" s="7">
        <f t="shared" si="226"/>
        <v>47107</v>
      </c>
      <c r="F3646" s="48"/>
    </row>
    <row r="3647" spans="2:6" x14ac:dyDescent="0.25">
      <c r="B3647" s="7">
        <f t="shared" si="227"/>
        <v>47108</v>
      </c>
      <c r="C3647" s="9" t="b">
        <f t="shared" si="224"/>
        <v>0</v>
      </c>
      <c r="D3647" s="9" t="b">
        <f t="shared" si="225"/>
        <v>0</v>
      </c>
      <c r="E3647" s="7">
        <f t="shared" si="226"/>
        <v>47108</v>
      </c>
      <c r="F3647" s="48"/>
    </row>
    <row r="3648" spans="2:6" x14ac:dyDescent="0.25">
      <c r="B3648" s="7">
        <f t="shared" si="227"/>
        <v>47109</v>
      </c>
      <c r="C3648" s="9" t="b">
        <f t="shared" si="224"/>
        <v>0</v>
      </c>
      <c r="D3648" s="9" t="b">
        <f t="shared" si="225"/>
        <v>0</v>
      </c>
      <c r="E3648" s="7">
        <f t="shared" si="226"/>
        <v>47109</v>
      </c>
      <c r="F3648" s="48"/>
    </row>
    <row r="3649" spans="2:6" x14ac:dyDescent="0.25">
      <c r="B3649" s="7">
        <f t="shared" si="227"/>
        <v>47110</v>
      </c>
      <c r="C3649" s="9" t="b">
        <f t="shared" si="224"/>
        <v>1</v>
      </c>
      <c r="D3649" s="9" t="b">
        <f t="shared" si="225"/>
        <v>0</v>
      </c>
      <c r="E3649" s="7" t="b">
        <f t="shared" si="226"/>
        <v>0</v>
      </c>
      <c r="F3649" s="48"/>
    </row>
    <row r="3650" spans="2:6" x14ac:dyDescent="0.25">
      <c r="B3650" s="7">
        <f t="shared" si="227"/>
        <v>47111</v>
      </c>
      <c r="C3650" s="9" t="b">
        <f t="shared" si="224"/>
        <v>1</v>
      </c>
      <c r="D3650" s="9" t="b">
        <f t="shared" si="225"/>
        <v>0</v>
      </c>
      <c r="E3650" s="7" t="b">
        <f t="shared" si="226"/>
        <v>0</v>
      </c>
      <c r="F3650" s="48"/>
    </row>
    <row r="3651" spans="2:6" x14ac:dyDescent="0.25">
      <c r="B3651" s="7">
        <f t="shared" si="227"/>
        <v>47112</v>
      </c>
      <c r="C3651" s="9" t="b">
        <f t="shared" si="224"/>
        <v>0</v>
      </c>
      <c r="D3651" s="9" t="b">
        <f t="shared" si="225"/>
        <v>1</v>
      </c>
      <c r="E3651" s="7" t="b">
        <f t="shared" si="226"/>
        <v>0</v>
      </c>
      <c r="F3651" s="48"/>
    </row>
    <row r="3652" spans="2:6" x14ac:dyDescent="0.25">
      <c r="B3652" s="7">
        <f t="shared" si="227"/>
        <v>47113</v>
      </c>
      <c r="C3652" s="9" t="b">
        <f t="shared" si="224"/>
        <v>0</v>
      </c>
      <c r="D3652" s="9" t="b">
        <f t="shared" si="225"/>
        <v>1</v>
      </c>
      <c r="E3652" s="7" t="b">
        <f t="shared" si="226"/>
        <v>0</v>
      </c>
      <c r="F3652" s="48"/>
    </row>
    <row r="3653" spans="2:6" x14ac:dyDescent="0.25">
      <c r="B3653" s="7">
        <f t="shared" si="227"/>
        <v>47114</v>
      </c>
      <c r="C3653" s="9" t="b">
        <f t="shared" ref="C3653:C3716" si="228">IF(WEEKDAY(B3653,2)&gt;5,TRUE,FALSE)</f>
        <v>0</v>
      </c>
      <c r="D3653" s="9" t="b">
        <f t="shared" ref="D3653:D3716" si="229">IF(TYPE(VLOOKUP(B3653,Holiday_Dates,1,0))&lt;&gt;1,FALSE,TRUE)</f>
        <v>0</v>
      </c>
      <c r="E3653" s="7">
        <f t="shared" ref="E3653:E3716" si="230">IF(OR(C3653,D3653),FALSE,B3653)</f>
        <v>47114</v>
      </c>
      <c r="F3653" s="48"/>
    </row>
    <row r="3654" spans="2:6" x14ac:dyDescent="0.25">
      <c r="B3654" s="7">
        <f t="shared" ref="B3654:B3717" si="231">B3653+1</f>
        <v>47115</v>
      </c>
      <c r="C3654" s="9" t="b">
        <f t="shared" si="228"/>
        <v>0</v>
      </c>
      <c r="D3654" s="9" t="b">
        <f t="shared" si="229"/>
        <v>0</v>
      </c>
      <c r="E3654" s="7">
        <f t="shared" si="230"/>
        <v>47115</v>
      </c>
      <c r="F3654" s="48"/>
    </row>
    <row r="3655" spans="2:6" x14ac:dyDescent="0.25">
      <c r="B3655" s="7">
        <f t="shared" si="231"/>
        <v>47116</v>
      </c>
      <c r="C3655" s="9" t="b">
        <f t="shared" si="228"/>
        <v>0</v>
      </c>
      <c r="D3655" s="9" t="b">
        <f t="shared" si="229"/>
        <v>0</v>
      </c>
      <c r="E3655" s="7">
        <f t="shared" si="230"/>
        <v>47116</v>
      </c>
      <c r="F3655" s="48"/>
    </row>
    <row r="3656" spans="2:6" x14ac:dyDescent="0.25">
      <c r="B3656" s="7">
        <f t="shared" si="231"/>
        <v>47117</v>
      </c>
      <c r="C3656" s="9" t="b">
        <f t="shared" si="228"/>
        <v>1</v>
      </c>
      <c r="D3656" s="9" t="b">
        <f t="shared" si="229"/>
        <v>0</v>
      </c>
      <c r="E3656" s="7" t="b">
        <f t="shared" si="230"/>
        <v>0</v>
      </c>
      <c r="F3656" s="48"/>
    </row>
    <row r="3657" spans="2:6" x14ac:dyDescent="0.25">
      <c r="B3657" s="7">
        <f t="shared" si="231"/>
        <v>47118</v>
      </c>
      <c r="C3657" s="9" t="b">
        <f t="shared" si="228"/>
        <v>1</v>
      </c>
      <c r="D3657" s="9" t="b">
        <f t="shared" si="229"/>
        <v>0</v>
      </c>
      <c r="E3657" s="7" t="b">
        <f t="shared" si="230"/>
        <v>0</v>
      </c>
      <c r="F3657" s="48"/>
    </row>
    <row r="3658" spans="2:6" x14ac:dyDescent="0.25">
      <c r="B3658" s="7">
        <f t="shared" si="231"/>
        <v>47119</v>
      </c>
      <c r="C3658" s="9" t="b">
        <f t="shared" si="228"/>
        <v>0</v>
      </c>
      <c r="D3658" s="9" t="b">
        <f t="shared" si="229"/>
        <v>1</v>
      </c>
      <c r="E3658" s="7" t="b">
        <f t="shared" si="230"/>
        <v>0</v>
      </c>
      <c r="F3658" s="48"/>
    </row>
    <row r="3659" spans="2:6" x14ac:dyDescent="0.25">
      <c r="B3659" s="7">
        <f t="shared" si="231"/>
        <v>47120</v>
      </c>
      <c r="C3659" s="9" t="b">
        <f t="shared" si="228"/>
        <v>0</v>
      </c>
      <c r="D3659" s="9" t="b">
        <f t="shared" si="229"/>
        <v>0</v>
      </c>
      <c r="E3659" s="7">
        <f t="shared" si="230"/>
        <v>47120</v>
      </c>
      <c r="F3659" s="48"/>
    </row>
    <row r="3660" spans="2:6" x14ac:dyDescent="0.25">
      <c r="B3660" s="7">
        <f t="shared" si="231"/>
        <v>47121</v>
      </c>
      <c r="C3660" s="9" t="b">
        <f t="shared" si="228"/>
        <v>0</v>
      </c>
      <c r="D3660" s="9" t="b">
        <f t="shared" si="229"/>
        <v>0</v>
      </c>
      <c r="E3660" s="7">
        <f t="shared" si="230"/>
        <v>47121</v>
      </c>
      <c r="F3660" s="48"/>
    </row>
    <row r="3661" spans="2:6" x14ac:dyDescent="0.25">
      <c r="B3661" s="7">
        <f t="shared" si="231"/>
        <v>47122</v>
      </c>
      <c r="C3661" s="9" t="b">
        <f t="shared" si="228"/>
        <v>0</v>
      </c>
      <c r="D3661" s="9" t="b">
        <f t="shared" si="229"/>
        <v>0</v>
      </c>
      <c r="E3661" s="7">
        <f t="shared" si="230"/>
        <v>47122</v>
      </c>
      <c r="F3661" s="48"/>
    </row>
    <row r="3662" spans="2:6" x14ac:dyDescent="0.25">
      <c r="B3662" s="7">
        <f t="shared" si="231"/>
        <v>47123</v>
      </c>
      <c r="C3662" s="9" t="b">
        <f t="shared" si="228"/>
        <v>0</v>
      </c>
      <c r="D3662" s="9" t="b">
        <f t="shared" si="229"/>
        <v>0</v>
      </c>
      <c r="E3662" s="7">
        <f t="shared" si="230"/>
        <v>47123</v>
      </c>
      <c r="F3662" s="48"/>
    </row>
    <row r="3663" spans="2:6" x14ac:dyDescent="0.25">
      <c r="B3663" s="7">
        <f t="shared" si="231"/>
        <v>47124</v>
      </c>
      <c r="C3663" s="9" t="b">
        <f t="shared" si="228"/>
        <v>1</v>
      </c>
      <c r="D3663" s="9" t="b">
        <f t="shared" si="229"/>
        <v>0</v>
      </c>
      <c r="E3663" s="7" t="b">
        <f t="shared" si="230"/>
        <v>0</v>
      </c>
      <c r="F3663" s="48"/>
    </row>
    <row r="3664" spans="2:6" x14ac:dyDescent="0.25">
      <c r="B3664" s="7">
        <f t="shared" si="231"/>
        <v>47125</v>
      </c>
      <c r="C3664" s="9" t="b">
        <f t="shared" si="228"/>
        <v>1</v>
      </c>
      <c r="D3664" s="9" t="b">
        <f t="shared" si="229"/>
        <v>0</v>
      </c>
      <c r="E3664" s="7" t="b">
        <f t="shared" si="230"/>
        <v>0</v>
      </c>
      <c r="F3664" s="48"/>
    </row>
    <row r="3665" spans="2:6" x14ac:dyDescent="0.25">
      <c r="B3665" s="7">
        <f t="shared" si="231"/>
        <v>47126</v>
      </c>
      <c r="C3665" s="9" t="b">
        <f t="shared" si="228"/>
        <v>0</v>
      </c>
      <c r="D3665" s="9" t="b">
        <f t="shared" si="229"/>
        <v>0</v>
      </c>
      <c r="E3665" s="7">
        <f t="shared" si="230"/>
        <v>47126</v>
      </c>
      <c r="F3665" s="48"/>
    </row>
    <row r="3666" spans="2:6" x14ac:dyDescent="0.25">
      <c r="B3666" s="7">
        <f t="shared" si="231"/>
        <v>47127</v>
      </c>
      <c r="C3666" s="9" t="b">
        <f t="shared" si="228"/>
        <v>0</v>
      </c>
      <c r="D3666" s="9" t="b">
        <f t="shared" si="229"/>
        <v>0</v>
      </c>
      <c r="E3666" s="7">
        <f t="shared" si="230"/>
        <v>47127</v>
      </c>
      <c r="F3666" s="48"/>
    </row>
    <row r="3667" spans="2:6" x14ac:dyDescent="0.25">
      <c r="B3667" s="7">
        <f t="shared" si="231"/>
        <v>47128</v>
      </c>
      <c r="C3667" s="9" t="b">
        <f t="shared" si="228"/>
        <v>0</v>
      </c>
      <c r="D3667" s="9" t="b">
        <f t="shared" si="229"/>
        <v>0</v>
      </c>
      <c r="E3667" s="7">
        <f t="shared" si="230"/>
        <v>47128</v>
      </c>
      <c r="F3667" s="48"/>
    </row>
    <row r="3668" spans="2:6" x14ac:dyDescent="0.25">
      <c r="B3668" s="7">
        <f t="shared" si="231"/>
        <v>47129</v>
      </c>
      <c r="C3668" s="9" t="b">
        <f t="shared" si="228"/>
        <v>0</v>
      </c>
      <c r="D3668" s="9" t="b">
        <f t="shared" si="229"/>
        <v>0</v>
      </c>
      <c r="E3668" s="7">
        <f t="shared" si="230"/>
        <v>47129</v>
      </c>
      <c r="F3668" s="48"/>
    </row>
    <row r="3669" spans="2:6" x14ac:dyDescent="0.25">
      <c r="B3669" s="7">
        <f t="shared" si="231"/>
        <v>47130</v>
      </c>
      <c r="C3669" s="9" t="b">
        <f t="shared" si="228"/>
        <v>0</v>
      </c>
      <c r="D3669" s="9" t="b">
        <f t="shared" si="229"/>
        <v>0</v>
      </c>
      <c r="E3669" s="7">
        <f t="shared" si="230"/>
        <v>47130</v>
      </c>
      <c r="F3669" s="48"/>
    </row>
    <row r="3670" spans="2:6" x14ac:dyDescent="0.25">
      <c r="B3670" s="7">
        <f t="shared" si="231"/>
        <v>47131</v>
      </c>
      <c r="C3670" s="9" t="b">
        <f t="shared" si="228"/>
        <v>1</v>
      </c>
      <c r="D3670" s="9" t="b">
        <f t="shared" si="229"/>
        <v>0</v>
      </c>
      <c r="E3670" s="7" t="b">
        <f t="shared" si="230"/>
        <v>0</v>
      </c>
      <c r="F3670" s="48"/>
    </row>
    <row r="3671" spans="2:6" x14ac:dyDescent="0.25">
      <c r="B3671" s="7">
        <f t="shared" si="231"/>
        <v>47132</v>
      </c>
      <c r="C3671" s="9" t="b">
        <f t="shared" si="228"/>
        <v>1</v>
      </c>
      <c r="D3671" s="9" t="b">
        <f t="shared" si="229"/>
        <v>0</v>
      </c>
      <c r="E3671" s="7" t="b">
        <f t="shared" si="230"/>
        <v>0</v>
      </c>
      <c r="F3671" s="48"/>
    </row>
    <row r="3672" spans="2:6" x14ac:dyDescent="0.25">
      <c r="B3672" s="7">
        <f t="shared" si="231"/>
        <v>47133</v>
      </c>
      <c r="C3672" s="9" t="b">
        <f t="shared" si="228"/>
        <v>0</v>
      </c>
      <c r="D3672" s="9" t="b">
        <f t="shared" si="229"/>
        <v>0</v>
      </c>
      <c r="E3672" s="7">
        <f t="shared" si="230"/>
        <v>47133</v>
      </c>
      <c r="F3672" s="48"/>
    </row>
    <row r="3673" spans="2:6" x14ac:dyDescent="0.25">
      <c r="B3673" s="7">
        <f t="shared" si="231"/>
        <v>47134</v>
      </c>
      <c r="C3673" s="9" t="b">
        <f t="shared" si="228"/>
        <v>0</v>
      </c>
      <c r="D3673" s="9" t="b">
        <f t="shared" si="229"/>
        <v>0</v>
      </c>
      <c r="E3673" s="7">
        <f t="shared" si="230"/>
        <v>47134</v>
      </c>
      <c r="F3673" s="48"/>
    </row>
    <row r="3674" spans="2:6" x14ac:dyDescent="0.25">
      <c r="B3674" s="7">
        <f t="shared" si="231"/>
        <v>47135</v>
      </c>
      <c r="C3674" s="9" t="b">
        <f t="shared" si="228"/>
        <v>0</v>
      </c>
      <c r="D3674" s="9" t="b">
        <f t="shared" si="229"/>
        <v>0</v>
      </c>
      <c r="E3674" s="7">
        <f t="shared" si="230"/>
        <v>47135</v>
      </c>
      <c r="F3674" s="48"/>
    </row>
    <row r="3675" spans="2:6" x14ac:dyDescent="0.25">
      <c r="B3675" s="7">
        <f t="shared" si="231"/>
        <v>47136</v>
      </c>
      <c r="C3675" s="9" t="b">
        <f t="shared" si="228"/>
        <v>0</v>
      </c>
      <c r="D3675" s="9" t="b">
        <f t="shared" si="229"/>
        <v>0</v>
      </c>
      <c r="E3675" s="7">
        <f t="shared" si="230"/>
        <v>47136</v>
      </c>
      <c r="F3675" s="48"/>
    </row>
    <row r="3676" spans="2:6" x14ac:dyDescent="0.25">
      <c r="B3676" s="7">
        <f t="shared" si="231"/>
        <v>47137</v>
      </c>
      <c r="C3676" s="9" t="b">
        <f t="shared" si="228"/>
        <v>0</v>
      </c>
      <c r="D3676" s="9" t="b">
        <f t="shared" si="229"/>
        <v>0</v>
      </c>
      <c r="E3676" s="7">
        <f t="shared" si="230"/>
        <v>47137</v>
      </c>
      <c r="F3676" s="48"/>
    </row>
    <row r="3677" spans="2:6" x14ac:dyDescent="0.25">
      <c r="B3677" s="7">
        <f t="shared" si="231"/>
        <v>47138</v>
      </c>
      <c r="C3677" s="9" t="b">
        <f t="shared" si="228"/>
        <v>1</v>
      </c>
      <c r="D3677" s="9" t="b">
        <f t="shared" si="229"/>
        <v>0</v>
      </c>
      <c r="E3677" s="7" t="b">
        <f t="shared" si="230"/>
        <v>0</v>
      </c>
      <c r="F3677" s="48"/>
    </row>
    <row r="3678" spans="2:6" x14ac:dyDescent="0.25">
      <c r="B3678" s="7">
        <f t="shared" si="231"/>
        <v>47139</v>
      </c>
      <c r="C3678" s="9" t="b">
        <f t="shared" si="228"/>
        <v>1</v>
      </c>
      <c r="D3678" s="9" t="b">
        <f t="shared" si="229"/>
        <v>0</v>
      </c>
      <c r="E3678" s="7" t="b">
        <f t="shared" si="230"/>
        <v>0</v>
      </c>
      <c r="F3678" s="48"/>
    </row>
    <row r="3679" spans="2:6" x14ac:dyDescent="0.25">
      <c r="B3679" s="7">
        <f t="shared" si="231"/>
        <v>47140</v>
      </c>
      <c r="C3679" s="9" t="b">
        <f t="shared" si="228"/>
        <v>0</v>
      </c>
      <c r="D3679" s="9" t="b">
        <f t="shared" si="229"/>
        <v>0</v>
      </c>
      <c r="E3679" s="7">
        <f t="shared" si="230"/>
        <v>47140</v>
      </c>
      <c r="F3679" s="48"/>
    </row>
    <row r="3680" spans="2:6" x14ac:dyDescent="0.25">
      <c r="B3680" s="7">
        <f t="shared" si="231"/>
        <v>47141</v>
      </c>
      <c r="C3680" s="9" t="b">
        <f t="shared" si="228"/>
        <v>0</v>
      </c>
      <c r="D3680" s="9" t="b">
        <f t="shared" si="229"/>
        <v>0</v>
      </c>
      <c r="E3680" s="7">
        <f t="shared" si="230"/>
        <v>47141</v>
      </c>
      <c r="F3680" s="48"/>
    </row>
    <row r="3681" spans="2:6" x14ac:dyDescent="0.25">
      <c r="B3681" s="7">
        <f t="shared" si="231"/>
        <v>47142</v>
      </c>
      <c r="C3681" s="9" t="b">
        <f t="shared" si="228"/>
        <v>0</v>
      </c>
      <c r="D3681" s="9" t="b">
        <f t="shared" si="229"/>
        <v>0</v>
      </c>
      <c r="E3681" s="7">
        <f t="shared" si="230"/>
        <v>47142</v>
      </c>
      <c r="F3681" s="48"/>
    </row>
    <row r="3682" spans="2:6" x14ac:dyDescent="0.25">
      <c r="B3682" s="7">
        <f t="shared" si="231"/>
        <v>47143</v>
      </c>
      <c r="C3682" s="9" t="b">
        <f t="shared" si="228"/>
        <v>0</v>
      </c>
      <c r="D3682" s="9" t="b">
        <f t="shared" si="229"/>
        <v>0</v>
      </c>
      <c r="E3682" s="7">
        <f t="shared" si="230"/>
        <v>47143</v>
      </c>
      <c r="F3682" s="48"/>
    </row>
    <row r="3683" spans="2:6" x14ac:dyDescent="0.25">
      <c r="B3683" s="7">
        <f t="shared" si="231"/>
        <v>47144</v>
      </c>
      <c r="C3683" s="9" t="b">
        <f t="shared" si="228"/>
        <v>0</v>
      </c>
      <c r="D3683" s="9" t="b">
        <f t="shared" si="229"/>
        <v>0</v>
      </c>
      <c r="E3683" s="7">
        <f t="shared" si="230"/>
        <v>47144</v>
      </c>
      <c r="F3683" s="48"/>
    </row>
    <row r="3684" spans="2:6" x14ac:dyDescent="0.25">
      <c r="B3684" s="7">
        <f t="shared" si="231"/>
        <v>47145</v>
      </c>
      <c r="C3684" s="9" t="b">
        <f t="shared" si="228"/>
        <v>1</v>
      </c>
      <c r="D3684" s="9" t="b">
        <f t="shared" si="229"/>
        <v>0</v>
      </c>
      <c r="E3684" s="7" t="b">
        <f t="shared" si="230"/>
        <v>0</v>
      </c>
      <c r="F3684" s="48"/>
    </row>
    <row r="3685" spans="2:6" x14ac:dyDescent="0.25">
      <c r="B3685" s="7">
        <f t="shared" si="231"/>
        <v>47146</v>
      </c>
      <c r="C3685" s="9" t="b">
        <f t="shared" si="228"/>
        <v>1</v>
      </c>
      <c r="D3685" s="9" t="b">
        <f t="shared" si="229"/>
        <v>0</v>
      </c>
      <c r="E3685" s="7" t="b">
        <f t="shared" si="230"/>
        <v>0</v>
      </c>
      <c r="F3685" s="48"/>
    </row>
    <row r="3686" spans="2:6" x14ac:dyDescent="0.25">
      <c r="B3686" s="7">
        <f t="shared" si="231"/>
        <v>47147</v>
      </c>
      <c r="C3686" s="9" t="b">
        <f t="shared" si="228"/>
        <v>0</v>
      </c>
      <c r="D3686" s="9" t="b">
        <f t="shared" si="229"/>
        <v>0</v>
      </c>
      <c r="E3686" s="7">
        <f t="shared" si="230"/>
        <v>47147</v>
      </c>
      <c r="F3686" s="48"/>
    </row>
    <row r="3687" spans="2:6" x14ac:dyDescent="0.25">
      <c r="B3687" s="7">
        <f t="shared" si="231"/>
        <v>47148</v>
      </c>
      <c r="C3687" s="9" t="b">
        <f t="shared" si="228"/>
        <v>0</v>
      </c>
      <c r="D3687" s="9" t="b">
        <f t="shared" si="229"/>
        <v>0</v>
      </c>
      <c r="E3687" s="7">
        <f t="shared" si="230"/>
        <v>47148</v>
      </c>
      <c r="F3687" s="48"/>
    </row>
    <row r="3688" spans="2:6" x14ac:dyDescent="0.25">
      <c r="B3688" s="7">
        <f t="shared" si="231"/>
        <v>47149</v>
      </c>
      <c r="C3688" s="9" t="b">
        <f t="shared" si="228"/>
        <v>0</v>
      </c>
      <c r="D3688" s="9" t="b">
        <f t="shared" si="229"/>
        <v>0</v>
      </c>
      <c r="E3688" s="7">
        <f t="shared" si="230"/>
        <v>47149</v>
      </c>
      <c r="F3688" s="48"/>
    </row>
    <row r="3689" spans="2:6" x14ac:dyDescent="0.25">
      <c r="B3689" s="7">
        <f t="shared" si="231"/>
        <v>47150</v>
      </c>
      <c r="C3689" s="9" t="b">
        <f t="shared" si="228"/>
        <v>0</v>
      </c>
      <c r="D3689" s="9" t="b">
        <f t="shared" si="229"/>
        <v>0</v>
      </c>
      <c r="E3689" s="7">
        <f t="shared" si="230"/>
        <v>47150</v>
      </c>
      <c r="F3689" s="48"/>
    </row>
    <row r="3690" spans="2:6" x14ac:dyDescent="0.25">
      <c r="B3690" s="7">
        <f t="shared" si="231"/>
        <v>47151</v>
      </c>
      <c r="C3690" s="9" t="b">
        <f t="shared" si="228"/>
        <v>0</v>
      </c>
      <c r="D3690" s="9" t="b">
        <f t="shared" si="229"/>
        <v>0</v>
      </c>
      <c r="E3690" s="7">
        <f t="shared" si="230"/>
        <v>47151</v>
      </c>
      <c r="F3690" s="48"/>
    </row>
    <row r="3691" spans="2:6" x14ac:dyDescent="0.25">
      <c r="B3691" s="7">
        <f t="shared" si="231"/>
        <v>47152</v>
      </c>
      <c r="C3691" s="9" t="b">
        <f t="shared" si="228"/>
        <v>1</v>
      </c>
      <c r="D3691" s="9" t="b">
        <f t="shared" si="229"/>
        <v>0</v>
      </c>
      <c r="E3691" s="7" t="b">
        <f t="shared" si="230"/>
        <v>0</v>
      </c>
      <c r="F3691" s="48"/>
    </row>
    <row r="3692" spans="2:6" x14ac:dyDescent="0.25">
      <c r="B3692" s="7">
        <f t="shared" si="231"/>
        <v>47153</v>
      </c>
      <c r="C3692" s="9" t="b">
        <f t="shared" si="228"/>
        <v>1</v>
      </c>
      <c r="D3692" s="9" t="b">
        <f t="shared" si="229"/>
        <v>0</v>
      </c>
      <c r="E3692" s="7" t="b">
        <f t="shared" si="230"/>
        <v>0</v>
      </c>
      <c r="F3692" s="48"/>
    </row>
    <row r="3693" spans="2:6" x14ac:dyDescent="0.25">
      <c r="B3693" s="7">
        <f t="shared" si="231"/>
        <v>47154</v>
      </c>
      <c r="C3693" s="9" t="b">
        <f t="shared" si="228"/>
        <v>0</v>
      </c>
      <c r="D3693" s="9" t="b">
        <f t="shared" si="229"/>
        <v>0</v>
      </c>
      <c r="E3693" s="7">
        <f t="shared" si="230"/>
        <v>47154</v>
      </c>
      <c r="F3693" s="48"/>
    </row>
    <row r="3694" spans="2:6" x14ac:dyDescent="0.25">
      <c r="B3694" s="7">
        <f t="shared" si="231"/>
        <v>47155</v>
      </c>
      <c r="C3694" s="9" t="b">
        <f t="shared" si="228"/>
        <v>0</v>
      </c>
      <c r="D3694" s="9" t="b">
        <f t="shared" si="229"/>
        <v>0</v>
      </c>
      <c r="E3694" s="7">
        <f t="shared" si="230"/>
        <v>47155</v>
      </c>
      <c r="F3694" s="48"/>
    </row>
    <row r="3695" spans="2:6" x14ac:dyDescent="0.25">
      <c r="B3695" s="7">
        <f t="shared" si="231"/>
        <v>47156</v>
      </c>
      <c r="C3695" s="9" t="b">
        <f t="shared" si="228"/>
        <v>0</v>
      </c>
      <c r="D3695" s="9" t="b">
        <f t="shared" si="229"/>
        <v>0</v>
      </c>
      <c r="E3695" s="7">
        <f t="shared" si="230"/>
        <v>47156</v>
      </c>
      <c r="F3695" s="48"/>
    </row>
    <row r="3696" spans="2:6" x14ac:dyDescent="0.25">
      <c r="B3696" s="7">
        <f t="shared" si="231"/>
        <v>47157</v>
      </c>
      <c r="C3696" s="9" t="b">
        <f t="shared" si="228"/>
        <v>0</v>
      </c>
      <c r="D3696" s="9" t="b">
        <f t="shared" si="229"/>
        <v>0</v>
      </c>
      <c r="E3696" s="7">
        <f t="shared" si="230"/>
        <v>47157</v>
      </c>
      <c r="F3696" s="48"/>
    </row>
    <row r="3697" spans="2:6" x14ac:dyDescent="0.25">
      <c r="B3697" s="7">
        <f t="shared" si="231"/>
        <v>47158</v>
      </c>
      <c r="C3697" s="9" t="b">
        <f t="shared" si="228"/>
        <v>0</v>
      </c>
      <c r="D3697" s="9" t="b">
        <f t="shared" si="229"/>
        <v>0</v>
      </c>
      <c r="E3697" s="7">
        <f t="shared" si="230"/>
        <v>47158</v>
      </c>
      <c r="F3697" s="48"/>
    </row>
    <row r="3698" spans="2:6" x14ac:dyDescent="0.25">
      <c r="B3698" s="7">
        <f t="shared" si="231"/>
        <v>47159</v>
      </c>
      <c r="C3698" s="9" t="b">
        <f t="shared" si="228"/>
        <v>1</v>
      </c>
      <c r="D3698" s="9" t="b">
        <f t="shared" si="229"/>
        <v>0</v>
      </c>
      <c r="E3698" s="7" t="b">
        <f t="shared" si="230"/>
        <v>0</v>
      </c>
      <c r="F3698" s="48"/>
    </row>
    <row r="3699" spans="2:6" x14ac:dyDescent="0.25">
      <c r="B3699" s="7">
        <f t="shared" si="231"/>
        <v>47160</v>
      </c>
      <c r="C3699" s="9" t="b">
        <f t="shared" si="228"/>
        <v>1</v>
      </c>
      <c r="D3699" s="9" t="b">
        <f t="shared" si="229"/>
        <v>0</v>
      </c>
      <c r="E3699" s="7" t="b">
        <f t="shared" si="230"/>
        <v>0</v>
      </c>
      <c r="F3699" s="48"/>
    </row>
    <row r="3700" spans="2:6" x14ac:dyDescent="0.25">
      <c r="B3700" s="7">
        <f t="shared" si="231"/>
        <v>47161</v>
      </c>
      <c r="C3700" s="9" t="b">
        <f t="shared" si="228"/>
        <v>0</v>
      </c>
      <c r="D3700" s="9" t="b">
        <f t="shared" si="229"/>
        <v>0</v>
      </c>
      <c r="E3700" s="7">
        <f t="shared" si="230"/>
        <v>47161</v>
      </c>
      <c r="F3700" s="48"/>
    </row>
    <row r="3701" spans="2:6" x14ac:dyDescent="0.25">
      <c r="B3701" s="7">
        <f t="shared" si="231"/>
        <v>47162</v>
      </c>
      <c r="C3701" s="9" t="b">
        <f t="shared" si="228"/>
        <v>0</v>
      </c>
      <c r="D3701" s="9" t="b">
        <f t="shared" si="229"/>
        <v>0</v>
      </c>
      <c r="E3701" s="7">
        <f t="shared" si="230"/>
        <v>47162</v>
      </c>
      <c r="F3701" s="48"/>
    </row>
    <row r="3702" spans="2:6" x14ac:dyDescent="0.25">
      <c r="B3702" s="7">
        <f t="shared" si="231"/>
        <v>47163</v>
      </c>
      <c r="C3702" s="9" t="b">
        <f t="shared" si="228"/>
        <v>0</v>
      </c>
      <c r="D3702" s="9" t="b">
        <f t="shared" si="229"/>
        <v>0</v>
      </c>
      <c r="E3702" s="7">
        <f t="shared" si="230"/>
        <v>47163</v>
      </c>
      <c r="F3702" s="48"/>
    </row>
    <row r="3703" spans="2:6" x14ac:dyDescent="0.25">
      <c r="B3703" s="7">
        <f t="shared" si="231"/>
        <v>47164</v>
      </c>
      <c r="C3703" s="9" t="b">
        <f t="shared" si="228"/>
        <v>0</v>
      </c>
      <c r="D3703" s="9" t="b">
        <f t="shared" si="229"/>
        <v>0</v>
      </c>
      <c r="E3703" s="7">
        <f t="shared" si="230"/>
        <v>47164</v>
      </c>
      <c r="F3703" s="48"/>
    </row>
    <row r="3704" spans="2:6" x14ac:dyDescent="0.25">
      <c r="B3704" s="7">
        <f t="shared" si="231"/>
        <v>47165</v>
      </c>
      <c r="C3704" s="9" t="b">
        <f t="shared" si="228"/>
        <v>0</v>
      </c>
      <c r="D3704" s="9" t="b">
        <f t="shared" si="229"/>
        <v>0</v>
      </c>
      <c r="E3704" s="7">
        <f t="shared" si="230"/>
        <v>47165</v>
      </c>
      <c r="F3704" s="48"/>
    </row>
    <row r="3705" spans="2:6" x14ac:dyDescent="0.25">
      <c r="B3705" s="7">
        <f t="shared" si="231"/>
        <v>47166</v>
      </c>
      <c r="C3705" s="9" t="b">
        <f t="shared" si="228"/>
        <v>1</v>
      </c>
      <c r="D3705" s="9" t="b">
        <f t="shared" si="229"/>
        <v>0</v>
      </c>
      <c r="E3705" s="7" t="b">
        <f t="shared" si="230"/>
        <v>0</v>
      </c>
      <c r="F3705" s="48"/>
    </row>
    <row r="3706" spans="2:6" x14ac:dyDescent="0.25">
      <c r="B3706" s="7">
        <f t="shared" si="231"/>
        <v>47167</v>
      </c>
      <c r="C3706" s="9" t="b">
        <f t="shared" si="228"/>
        <v>1</v>
      </c>
      <c r="D3706" s="9" t="b">
        <f t="shared" si="229"/>
        <v>0</v>
      </c>
      <c r="E3706" s="7" t="b">
        <f t="shared" si="230"/>
        <v>0</v>
      </c>
      <c r="F3706" s="48"/>
    </row>
    <row r="3707" spans="2:6" x14ac:dyDescent="0.25">
      <c r="B3707" s="7">
        <f t="shared" si="231"/>
        <v>47168</v>
      </c>
      <c r="C3707" s="9" t="b">
        <f t="shared" si="228"/>
        <v>0</v>
      </c>
      <c r="D3707" s="9" t="b">
        <f t="shared" si="229"/>
        <v>0</v>
      </c>
      <c r="E3707" s="7">
        <f t="shared" si="230"/>
        <v>47168</v>
      </c>
      <c r="F3707" s="48"/>
    </row>
    <row r="3708" spans="2:6" x14ac:dyDescent="0.25">
      <c r="B3708" s="7">
        <f t="shared" si="231"/>
        <v>47169</v>
      </c>
      <c r="C3708" s="9" t="b">
        <f t="shared" si="228"/>
        <v>0</v>
      </c>
      <c r="D3708" s="9" t="b">
        <f t="shared" si="229"/>
        <v>0</v>
      </c>
      <c r="E3708" s="7">
        <f t="shared" si="230"/>
        <v>47169</v>
      </c>
      <c r="F3708" s="48"/>
    </row>
    <row r="3709" spans="2:6" x14ac:dyDescent="0.25">
      <c r="B3709" s="7">
        <f t="shared" si="231"/>
        <v>47170</v>
      </c>
      <c r="C3709" s="9" t="b">
        <f t="shared" si="228"/>
        <v>0</v>
      </c>
      <c r="D3709" s="9" t="b">
        <f t="shared" si="229"/>
        <v>0</v>
      </c>
      <c r="E3709" s="7">
        <f t="shared" si="230"/>
        <v>47170</v>
      </c>
      <c r="F3709" s="48"/>
    </row>
    <row r="3710" spans="2:6" x14ac:dyDescent="0.25">
      <c r="B3710" s="7">
        <f t="shared" si="231"/>
        <v>47171</v>
      </c>
      <c r="C3710" s="9" t="b">
        <f t="shared" si="228"/>
        <v>0</v>
      </c>
      <c r="D3710" s="9" t="b">
        <f t="shared" si="229"/>
        <v>0</v>
      </c>
      <c r="E3710" s="7">
        <f t="shared" si="230"/>
        <v>47171</v>
      </c>
      <c r="F3710" s="48"/>
    </row>
    <row r="3711" spans="2:6" x14ac:dyDescent="0.25">
      <c r="B3711" s="7">
        <f t="shared" si="231"/>
        <v>47172</v>
      </c>
      <c r="C3711" s="9" t="b">
        <f t="shared" si="228"/>
        <v>0</v>
      </c>
      <c r="D3711" s="9" t="b">
        <f t="shared" si="229"/>
        <v>0</v>
      </c>
      <c r="E3711" s="7">
        <f t="shared" si="230"/>
        <v>47172</v>
      </c>
      <c r="F3711" s="48"/>
    </row>
    <row r="3712" spans="2:6" x14ac:dyDescent="0.25">
      <c r="B3712" s="7">
        <f t="shared" si="231"/>
        <v>47173</v>
      </c>
      <c r="C3712" s="9" t="b">
        <f t="shared" si="228"/>
        <v>1</v>
      </c>
      <c r="D3712" s="9" t="b">
        <f t="shared" si="229"/>
        <v>0</v>
      </c>
      <c r="E3712" s="7" t="b">
        <f t="shared" si="230"/>
        <v>0</v>
      </c>
      <c r="F3712" s="48"/>
    </row>
    <row r="3713" spans="2:6" x14ac:dyDescent="0.25">
      <c r="B3713" s="7">
        <f t="shared" si="231"/>
        <v>47174</v>
      </c>
      <c r="C3713" s="9" t="b">
        <f t="shared" si="228"/>
        <v>1</v>
      </c>
      <c r="D3713" s="9" t="b">
        <f t="shared" si="229"/>
        <v>0</v>
      </c>
      <c r="E3713" s="7" t="b">
        <f t="shared" si="230"/>
        <v>0</v>
      </c>
      <c r="F3713" s="48"/>
    </row>
    <row r="3714" spans="2:6" x14ac:dyDescent="0.25">
      <c r="B3714" s="7">
        <f t="shared" si="231"/>
        <v>47175</v>
      </c>
      <c r="C3714" s="9" t="b">
        <f t="shared" si="228"/>
        <v>0</v>
      </c>
      <c r="D3714" s="9" t="b">
        <f t="shared" si="229"/>
        <v>0</v>
      </c>
      <c r="E3714" s="7">
        <f t="shared" si="230"/>
        <v>47175</v>
      </c>
      <c r="F3714" s="48"/>
    </row>
    <row r="3715" spans="2:6" x14ac:dyDescent="0.25">
      <c r="B3715" s="7">
        <f t="shared" si="231"/>
        <v>47176</v>
      </c>
      <c r="C3715" s="9" t="b">
        <f t="shared" si="228"/>
        <v>0</v>
      </c>
      <c r="D3715" s="9" t="b">
        <f t="shared" si="229"/>
        <v>0</v>
      </c>
      <c r="E3715" s="7">
        <f t="shared" si="230"/>
        <v>47176</v>
      </c>
      <c r="F3715" s="48"/>
    </row>
    <row r="3716" spans="2:6" x14ac:dyDescent="0.25">
      <c r="B3716" s="7">
        <f t="shared" si="231"/>
        <v>47177</v>
      </c>
      <c r="C3716" s="9" t="b">
        <f t="shared" si="228"/>
        <v>0</v>
      </c>
      <c r="D3716" s="9" t="b">
        <f t="shared" si="229"/>
        <v>0</v>
      </c>
      <c r="E3716" s="7">
        <f t="shared" si="230"/>
        <v>47177</v>
      </c>
      <c r="F3716" s="48"/>
    </row>
    <row r="3717" spans="2:6" x14ac:dyDescent="0.25">
      <c r="B3717" s="7">
        <f t="shared" si="231"/>
        <v>47178</v>
      </c>
      <c r="C3717" s="9" t="b">
        <f t="shared" ref="C3717:C3780" si="232">IF(WEEKDAY(B3717,2)&gt;5,TRUE,FALSE)</f>
        <v>0</v>
      </c>
      <c r="D3717" s="9" t="b">
        <f t="shared" ref="D3717:D3780" si="233">IF(TYPE(VLOOKUP(B3717,Holiday_Dates,1,0))&lt;&gt;1,FALSE,TRUE)</f>
        <v>0</v>
      </c>
      <c r="E3717" s="7">
        <f t="shared" ref="E3717:E3780" si="234">IF(OR(C3717,D3717),FALSE,B3717)</f>
        <v>47178</v>
      </c>
      <c r="F3717" s="48"/>
    </row>
    <row r="3718" spans="2:6" x14ac:dyDescent="0.25">
      <c r="B3718" s="7">
        <f t="shared" ref="B3718:B3781" si="235">B3717+1</f>
        <v>47179</v>
      </c>
      <c r="C3718" s="9" t="b">
        <f t="shared" si="232"/>
        <v>0</v>
      </c>
      <c r="D3718" s="9" t="b">
        <f t="shared" si="233"/>
        <v>0</v>
      </c>
      <c r="E3718" s="7">
        <f t="shared" si="234"/>
        <v>47179</v>
      </c>
      <c r="F3718" s="48"/>
    </row>
    <row r="3719" spans="2:6" x14ac:dyDescent="0.25">
      <c r="B3719" s="7">
        <f t="shared" si="235"/>
        <v>47180</v>
      </c>
      <c r="C3719" s="9" t="b">
        <f t="shared" si="232"/>
        <v>1</v>
      </c>
      <c r="D3719" s="9" t="b">
        <f t="shared" si="233"/>
        <v>0</v>
      </c>
      <c r="E3719" s="7" t="b">
        <f t="shared" si="234"/>
        <v>0</v>
      </c>
      <c r="F3719" s="48"/>
    </row>
    <row r="3720" spans="2:6" x14ac:dyDescent="0.25">
      <c r="B3720" s="7">
        <f t="shared" si="235"/>
        <v>47181</v>
      </c>
      <c r="C3720" s="9" t="b">
        <f t="shared" si="232"/>
        <v>1</v>
      </c>
      <c r="D3720" s="9" t="b">
        <f t="shared" si="233"/>
        <v>0</v>
      </c>
      <c r="E3720" s="7" t="b">
        <f t="shared" si="234"/>
        <v>0</v>
      </c>
      <c r="F3720" s="48"/>
    </row>
    <row r="3721" spans="2:6" x14ac:dyDescent="0.25">
      <c r="B3721" s="7">
        <f t="shared" si="235"/>
        <v>47182</v>
      </c>
      <c r="C3721" s="9" t="b">
        <f t="shared" si="232"/>
        <v>0</v>
      </c>
      <c r="D3721" s="9" t="b">
        <f t="shared" si="233"/>
        <v>0</v>
      </c>
      <c r="E3721" s="7">
        <f t="shared" si="234"/>
        <v>47182</v>
      </c>
      <c r="F3721" s="48"/>
    </row>
    <row r="3722" spans="2:6" x14ac:dyDescent="0.25">
      <c r="B3722" s="7">
        <f t="shared" si="235"/>
        <v>47183</v>
      </c>
      <c r="C3722" s="9" t="b">
        <f t="shared" si="232"/>
        <v>0</v>
      </c>
      <c r="D3722" s="9" t="b">
        <f t="shared" si="233"/>
        <v>0</v>
      </c>
      <c r="E3722" s="7">
        <f t="shared" si="234"/>
        <v>47183</v>
      </c>
      <c r="F3722" s="48"/>
    </row>
    <row r="3723" spans="2:6" x14ac:dyDescent="0.25">
      <c r="B3723" s="7">
        <f t="shared" si="235"/>
        <v>47184</v>
      </c>
      <c r="C3723" s="9" t="b">
        <f t="shared" si="232"/>
        <v>0</v>
      </c>
      <c r="D3723" s="9" t="b">
        <f t="shared" si="233"/>
        <v>0</v>
      </c>
      <c r="E3723" s="7">
        <f t="shared" si="234"/>
        <v>47184</v>
      </c>
      <c r="F3723" s="48"/>
    </row>
    <row r="3724" spans="2:6" x14ac:dyDescent="0.25">
      <c r="B3724" s="7">
        <f t="shared" si="235"/>
        <v>47185</v>
      </c>
      <c r="C3724" s="9" t="b">
        <f t="shared" si="232"/>
        <v>0</v>
      </c>
      <c r="D3724" s="9" t="b">
        <f t="shared" si="233"/>
        <v>0</v>
      </c>
      <c r="E3724" s="7">
        <f t="shared" si="234"/>
        <v>47185</v>
      </c>
      <c r="F3724" s="48"/>
    </row>
    <row r="3725" spans="2:6" x14ac:dyDescent="0.25">
      <c r="B3725" s="7">
        <f t="shared" si="235"/>
        <v>47186</v>
      </c>
      <c r="C3725" s="9" t="b">
        <f t="shared" si="232"/>
        <v>0</v>
      </c>
      <c r="D3725" s="9" t="b">
        <f t="shared" si="233"/>
        <v>0</v>
      </c>
      <c r="E3725" s="7">
        <f t="shared" si="234"/>
        <v>47186</v>
      </c>
      <c r="F3725" s="48"/>
    </row>
    <row r="3726" spans="2:6" x14ac:dyDescent="0.25">
      <c r="B3726" s="7">
        <f t="shared" si="235"/>
        <v>47187</v>
      </c>
      <c r="C3726" s="9" t="b">
        <f t="shared" si="232"/>
        <v>1</v>
      </c>
      <c r="D3726" s="9" t="b">
        <f t="shared" si="233"/>
        <v>0</v>
      </c>
      <c r="E3726" s="7" t="b">
        <f t="shared" si="234"/>
        <v>0</v>
      </c>
      <c r="F3726" s="48"/>
    </row>
    <row r="3727" spans="2:6" x14ac:dyDescent="0.25">
      <c r="B3727" s="7">
        <f t="shared" si="235"/>
        <v>47188</v>
      </c>
      <c r="C3727" s="9" t="b">
        <f t="shared" si="232"/>
        <v>1</v>
      </c>
      <c r="D3727" s="9" t="b">
        <f t="shared" si="233"/>
        <v>0</v>
      </c>
      <c r="E3727" s="7" t="b">
        <f t="shared" si="234"/>
        <v>0</v>
      </c>
      <c r="F3727" s="48"/>
    </row>
    <row r="3728" spans="2:6" x14ac:dyDescent="0.25">
      <c r="B3728" s="7">
        <f t="shared" si="235"/>
        <v>47189</v>
      </c>
      <c r="C3728" s="9" t="b">
        <f t="shared" si="232"/>
        <v>0</v>
      </c>
      <c r="D3728" s="9" t="b">
        <f t="shared" si="233"/>
        <v>0</v>
      </c>
      <c r="E3728" s="7">
        <f t="shared" si="234"/>
        <v>47189</v>
      </c>
      <c r="F3728" s="48"/>
    </row>
    <row r="3729" spans="2:6" x14ac:dyDescent="0.25">
      <c r="B3729" s="7">
        <f t="shared" si="235"/>
        <v>47190</v>
      </c>
      <c r="C3729" s="9" t="b">
        <f t="shared" si="232"/>
        <v>0</v>
      </c>
      <c r="D3729" s="9" t="b">
        <f t="shared" si="233"/>
        <v>0</v>
      </c>
      <c r="E3729" s="7">
        <f t="shared" si="234"/>
        <v>47190</v>
      </c>
      <c r="F3729" s="48"/>
    </row>
    <row r="3730" spans="2:6" x14ac:dyDescent="0.25">
      <c r="B3730" s="7">
        <f t="shared" si="235"/>
        <v>47191</v>
      </c>
      <c r="C3730" s="9" t="b">
        <f t="shared" si="232"/>
        <v>0</v>
      </c>
      <c r="D3730" s="9" t="b">
        <f t="shared" si="233"/>
        <v>0</v>
      </c>
      <c r="E3730" s="7">
        <f t="shared" si="234"/>
        <v>47191</v>
      </c>
      <c r="F3730" s="48"/>
    </row>
    <row r="3731" spans="2:6" x14ac:dyDescent="0.25">
      <c r="B3731" s="7">
        <f t="shared" si="235"/>
        <v>47192</v>
      </c>
      <c r="C3731" s="9" t="b">
        <f t="shared" si="232"/>
        <v>0</v>
      </c>
      <c r="D3731" s="9" t="b">
        <f t="shared" si="233"/>
        <v>0</v>
      </c>
      <c r="E3731" s="7">
        <f t="shared" si="234"/>
        <v>47192</v>
      </c>
      <c r="F3731" s="48"/>
    </row>
    <row r="3732" spans="2:6" x14ac:dyDescent="0.25">
      <c r="B3732" s="7">
        <f t="shared" si="235"/>
        <v>47193</v>
      </c>
      <c r="C3732" s="9" t="b">
        <f t="shared" si="232"/>
        <v>0</v>
      </c>
      <c r="D3732" s="9" t="b">
        <f t="shared" si="233"/>
        <v>0</v>
      </c>
      <c r="E3732" s="7">
        <f t="shared" si="234"/>
        <v>47193</v>
      </c>
      <c r="F3732" s="48"/>
    </row>
    <row r="3733" spans="2:6" x14ac:dyDescent="0.25">
      <c r="B3733" s="7">
        <f t="shared" si="235"/>
        <v>47194</v>
      </c>
      <c r="C3733" s="9" t="b">
        <f t="shared" si="232"/>
        <v>1</v>
      </c>
      <c r="D3733" s="9" t="b">
        <f t="shared" si="233"/>
        <v>0</v>
      </c>
      <c r="E3733" s="7" t="b">
        <f t="shared" si="234"/>
        <v>0</v>
      </c>
      <c r="F3733" s="48"/>
    </row>
    <row r="3734" spans="2:6" x14ac:dyDescent="0.25">
      <c r="B3734" s="7">
        <f t="shared" si="235"/>
        <v>47195</v>
      </c>
      <c r="C3734" s="9" t="b">
        <f t="shared" si="232"/>
        <v>1</v>
      </c>
      <c r="D3734" s="9" t="b">
        <f t="shared" si="233"/>
        <v>0</v>
      </c>
      <c r="E3734" s="7" t="b">
        <f t="shared" si="234"/>
        <v>0</v>
      </c>
      <c r="F3734" s="48"/>
    </row>
    <row r="3735" spans="2:6" x14ac:dyDescent="0.25">
      <c r="B3735" s="7">
        <f t="shared" si="235"/>
        <v>47196</v>
      </c>
      <c r="C3735" s="9" t="b">
        <f t="shared" si="232"/>
        <v>0</v>
      </c>
      <c r="D3735" s="9" t="b">
        <f t="shared" si="233"/>
        <v>0</v>
      </c>
      <c r="E3735" s="7">
        <f t="shared" si="234"/>
        <v>47196</v>
      </c>
      <c r="F3735" s="48"/>
    </row>
    <row r="3736" spans="2:6" x14ac:dyDescent="0.25">
      <c r="B3736" s="7">
        <f t="shared" si="235"/>
        <v>47197</v>
      </c>
      <c r="C3736" s="9" t="b">
        <f t="shared" si="232"/>
        <v>0</v>
      </c>
      <c r="D3736" s="9" t="b">
        <f t="shared" si="233"/>
        <v>0</v>
      </c>
      <c r="E3736" s="7">
        <f t="shared" si="234"/>
        <v>47197</v>
      </c>
      <c r="F3736" s="48"/>
    </row>
    <row r="3737" spans="2:6" x14ac:dyDescent="0.25">
      <c r="B3737" s="7">
        <f t="shared" si="235"/>
        <v>47198</v>
      </c>
      <c r="C3737" s="9" t="b">
        <f t="shared" si="232"/>
        <v>0</v>
      </c>
      <c r="D3737" s="9" t="b">
        <f t="shared" si="233"/>
        <v>0</v>
      </c>
      <c r="E3737" s="7">
        <f t="shared" si="234"/>
        <v>47198</v>
      </c>
      <c r="F3737" s="48"/>
    </row>
    <row r="3738" spans="2:6" x14ac:dyDescent="0.25">
      <c r="B3738" s="7">
        <f t="shared" si="235"/>
        <v>47199</v>
      </c>
      <c r="C3738" s="9" t="b">
        <f t="shared" si="232"/>
        <v>0</v>
      </c>
      <c r="D3738" s="9" t="b">
        <f t="shared" si="233"/>
        <v>0</v>
      </c>
      <c r="E3738" s="7">
        <f t="shared" si="234"/>
        <v>47199</v>
      </c>
      <c r="F3738" s="48"/>
    </row>
    <row r="3739" spans="2:6" x14ac:dyDescent="0.25">
      <c r="B3739" s="7">
        <f t="shared" si="235"/>
        <v>47200</v>
      </c>
      <c r="C3739" s="9" t="b">
        <f t="shared" si="232"/>
        <v>0</v>
      </c>
      <c r="D3739" s="9" t="b">
        <f t="shared" si="233"/>
        <v>0</v>
      </c>
      <c r="E3739" s="7">
        <f t="shared" si="234"/>
        <v>47200</v>
      </c>
      <c r="F3739" s="48"/>
    </row>
    <row r="3740" spans="2:6" x14ac:dyDescent="0.25">
      <c r="B3740" s="7">
        <f t="shared" si="235"/>
        <v>47201</v>
      </c>
      <c r="C3740" s="9" t="b">
        <f t="shared" si="232"/>
        <v>1</v>
      </c>
      <c r="D3740" s="9" t="b">
        <f t="shared" si="233"/>
        <v>0</v>
      </c>
      <c r="E3740" s="7" t="b">
        <f t="shared" si="234"/>
        <v>0</v>
      </c>
      <c r="F3740" s="48"/>
    </row>
    <row r="3741" spans="2:6" x14ac:dyDescent="0.25">
      <c r="B3741" s="7">
        <f t="shared" si="235"/>
        <v>47202</v>
      </c>
      <c r="C3741" s="9" t="b">
        <f t="shared" si="232"/>
        <v>1</v>
      </c>
      <c r="D3741" s="9" t="b">
        <f t="shared" si="233"/>
        <v>0</v>
      </c>
      <c r="E3741" s="7" t="b">
        <f t="shared" si="234"/>
        <v>0</v>
      </c>
      <c r="F3741" s="48"/>
    </row>
    <row r="3742" spans="2:6" x14ac:dyDescent="0.25">
      <c r="B3742" s="7">
        <f t="shared" si="235"/>
        <v>47203</v>
      </c>
      <c r="C3742" s="9" t="b">
        <f t="shared" si="232"/>
        <v>0</v>
      </c>
      <c r="D3742" s="9" t="b">
        <f t="shared" si="233"/>
        <v>0</v>
      </c>
      <c r="E3742" s="7">
        <f t="shared" si="234"/>
        <v>47203</v>
      </c>
      <c r="F3742" s="48"/>
    </row>
    <row r="3743" spans="2:6" x14ac:dyDescent="0.25">
      <c r="B3743" s="7">
        <f t="shared" si="235"/>
        <v>47204</v>
      </c>
      <c r="C3743" s="9" t="b">
        <f t="shared" si="232"/>
        <v>0</v>
      </c>
      <c r="D3743" s="9" t="b">
        <f t="shared" si="233"/>
        <v>0</v>
      </c>
      <c r="E3743" s="7">
        <f t="shared" si="234"/>
        <v>47204</v>
      </c>
      <c r="F3743" s="48"/>
    </row>
    <row r="3744" spans="2:6" x14ac:dyDescent="0.25">
      <c r="B3744" s="7">
        <f t="shared" si="235"/>
        <v>47205</v>
      </c>
      <c r="C3744" s="9" t="b">
        <f t="shared" si="232"/>
        <v>0</v>
      </c>
      <c r="D3744" s="9" t="b">
        <f t="shared" si="233"/>
        <v>0</v>
      </c>
      <c r="E3744" s="7">
        <f t="shared" si="234"/>
        <v>47205</v>
      </c>
      <c r="F3744" s="48"/>
    </row>
    <row r="3745" spans="2:6" x14ac:dyDescent="0.25">
      <c r="B3745" s="7">
        <f t="shared" si="235"/>
        <v>47206</v>
      </c>
      <c r="C3745" s="9" t="b">
        <f t="shared" si="232"/>
        <v>0</v>
      </c>
      <c r="D3745" s="9" t="b">
        <f t="shared" si="233"/>
        <v>0</v>
      </c>
      <c r="E3745" s="7">
        <f t="shared" si="234"/>
        <v>47206</v>
      </c>
      <c r="F3745" s="48"/>
    </row>
    <row r="3746" spans="2:6" x14ac:dyDescent="0.25">
      <c r="B3746" s="7">
        <f t="shared" si="235"/>
        <v>47207</v>
      </c>
      <c r="C3746" s="9" t="b">
        <f t="shared" si="232"/>
        <v>0</v>
      </c>
      <c r="D3746" s="9" t="b">
        <f t="shared" si="233"/>
        <v>1</v>
      </c>
      <c r="E3746" s="7" t="b">
        <f t="shared" si="234"/>
        <v>0</v>
      </c>
      <c r="F3746" s="48"/>
    </row>
    <row r="3747" spans="2:6" x14ac:dyDescent="0.25">
      <c r="B3747" s="7">
        <f t="shared" si="235"/>
        <v>47208</v>
      </c>
      <c r="C3747" s="9" t="b">
        <f t="shared" si="232"/>
        <v>1</v>
      </c>
      <c r="D3747" s="9" t="b">
        <f t="shared" si="233"/>
        <v>0</v>
      </c>
      <c r="E3747" s="7" t="b">
        <f t="shared" si="234"/>
        <v>0</v>
      </c>
      <c r="F3747" s="48"/>
    </row>
    <row r="3748" spans="2:6" x14ac:dyDescent="0.25">
      <c r="B3748" s="7">
        <f t="shared" si="235"/>
        <v>47209</v>
      </c>
      <c r="C3748" s="9" t="b">
        <f t="shared" si="232"/>
        <v>1</v>
      </c>
      <c r="D3748" s="9" t="b">
        <f t="shared" si="233"/>
        <v>0</v>
      </c>
      <c r="E3748" s="7" t="b">
        <f t="shared" si="234"/>
        <v>0</v>
      </c>
      <c r="F3748" s="48"/>
    </row>
    <row r="3749" spans="2:6" x14ac:dyDescent="0.25">
      <c r="B3749" s="7">
        <f t="shared" si="235"/>
        <v>47210</v>
      </c>
      <c r="C3749" s="9" t="b">
        <f t="shared" si="232"/>
        <v>0</v>
      </c>
      <c r="D3749" s="9" t="b">
        <f t="shared" si="233"/>
        <v>1</v>
      </c>
      <c r="E3749" s="7" t="b">
        <f t="shared" si="234"/>
        <v>0</v>
      </c>
      <c r="F3749" s="48"/>
    </row>
    <row r="3750" spans="2:6" x14ac:dyDescent="0.25">
      <c r="B3750" s="7">
        <f t="shared" si="235"/>
        <v>47211</v>
      </c>
      <c r="C3750" s="9" t="b">
        <f t="shared" si="232"/>
        <v>0</v>
      </c>
      <c r="D3750" s="9" t="b">
        <f t="shared" si="233"/>
        <v>0</v>
      </c>
      <c r="E3750" s="7">
        <f t="shared" si="234"/>
        <v>47211</v>
      </c>
      <c r="F3750" s="48"/>
    </row>
    <row r="3751" spans="2:6" x14ac:dyDescent="0.25">
      <c r="B3751" s="7">
        <f t="shared" si="235"/>
        <v>47212</v>
      </c>
      <c r="C3751" s="9" t="b">
        <f t="shared" si="232"/>
        <v>0</v>
      </c>
      <c r="D3751" s="9" t="b">
        <f t="shared" si="233"/>
        <v>0</v>
      </c>
      <c r="E3751" s="7">
        <f t="shared" si="234"/>
        <v>47212</v>
      </c>
      <c r="F3751" s="48"/>
    </row>
    <row r="3752" spans="2:6" x14ac:dyDescent="0.25">
      <c r="B3752" s="7">
        <f t="shared" si="235"/>
        <v>47213</v>
      </c>
      <c r="C3752" s="9" t="b">
        <f t="shared" si="232"/>
        <v>0</v>
      </c>
      <c r="D3752" s="9" t="b">
        <f t="shared" si="233"/>
        <v>0</v>
      </c>
      <c r="E3752" s="7">
        <f t="shared" si="234"/>
        <v>47213</v>
      </c>
      <c r="F3752" s="48"/>
    </row>
    <row r="3753" spans="2:6" x14ac:dyDescent="0.25">
      <c r="B3753" s="7">
        <f t="shared" si="235"/>
        <v>47214</v>
      </c>
      <c r="C3753" s="9" t="b">
        <f t="shared" si="232"/>
        <v>0</v>
      </c>
      <c r="D3753" s="9" t="b">
        <f t="shared" si="233"/>
        <v>0</v>
      </c>
      <c r="E3753" s="7">
        <f t="shared" si="234"/>
        <v>47214</v>
      </c>
      <c r="F3753" s="48"/>
    </row>
    <row r="3754" spans="2:6" x14ac:dyDescent="0.25">
      <c r="B3754" s="7">
        <f t="shared" si="235"/>
        <v>47215</v>
      </c>
      <c r="C3754" s="9" t="b">
        <f t="shared" si="232"/>
        <v>1</v>
      </c>
      <c r="D3754" s="9" t="b">
        <f t="shared" si="233"/>
        <v>0</v>
      </c>
      <c r="E3754" s="7" t="b">
        <f t="shared" si="234"/>
        <v>0</v>
      </c>
      <c r="F3754" s="48"/>
    </row>
    <row r="3755" spans="2:6" x14ac:dyDescent="0.25">
      <c r="B3755" s="7">
        <f t="shared" si="235"/>
        <v>47216</v>
      </c>
      <c r="C3755" s="9" t="b">
        <f t="shared" si="232"/>
        <v>1</v>
      </c>
      <c r="D3755" s="9" t="b">
        <f t="shared" si="233"/>
        <v>0</v>
      </c>
      <c r="E3755" s="7" t="b">
        <f t="shared" si="234"/>
        <v>0</v>
      </c>
      <c r="F3755" s="48"/>
    </row>
    <row r="3756" spans="2:6" x14ac:dyDescent="0.25">
      <c r="B3756" s="7">
        <f t="shared" si="235"/>
        <v>47217</v>
      </c>
      <c r="C3756" s="9" t="b">
        <f t="shared" si="232"/>
        <v>0</v>
      </c>
      <c r="D3756" s="9" t="b">
        <f t="shared" si="233"/>
        <v>0</v>
      </c>
      <c r="E3756" s="7">
        <f t="shared" si="234"/>
        <v>47217</v>
      </c>
      <c r="F3756" s="48"/>
    </row>
    <row r="3757" spans="2:6" x14ac:dyDescent="0.25">
      <c r="B3757" s="7">
        <f t="shared" si="235"/>
        <v>47218</v>
      </c>
      <c r="C3757" s="9" t="b">
        <f t="shared" si="232"/>
        <v>0</v>
      </c>
      <c r="D3757" s="9" t="b">
        <f t="shared" si="233"/>
        <v>0</v>
      </c>
      <c r="E3757" s="7">
        <f t="shared" si="234"/>
        <v>47218</v>
      </c>
      <c r="F3757" s="48"/>
    </row>
    <row r="3758" spans="2:6" x14ac:dyDescent="0.25">
      <c r="B3758" s="7">
        <f t="shared" si="235"/>
        <v>47219</v>
      </c>
      <c r="C3758" s="9" t="b">
        <f t="shared" si="232"/>
        <v>0</v>
      </c>
      <c r="D3758" s="9" t="b">
        <f t="shared" si="233"/>
        <v>0</v>
      </c>
      <c r="E3758" s="7">
        <f t="shared" si="234"/>
        <v>47219</v>
      </c>
      <c r="F3758" s="48"/>
    </row>
    <row r="3759" spans="2:6" x14ac:dyDescent="0.25">
      <c r="B3759" s="7">
        <f t="shared" si="235"/>
        <v>47220</v>
      </c>
      <c r="C3759" s="9" t="b">
        <f t="shared" si="232"/>
        <v>0</v>
      </c>
      <c r="D3759" s="9" t="b">
        <f t="shared" si="233"/>
        <v>0</v>
      </c>
      <c r="E3759" s="7">
        <f t="shared" si="234"/>
        <v>47220</v>
      </c>
      <c r="F3759" s="48"/>
    </row>
    <row r="3760" spans="2:6" x14ac:dyDescent="0.25">
      <c r="B3760" s="7">
        <f t="shared" si="235"/>
        <v>47221</v>
      </c>
      <c r="C3760" s="9" t="b">
        <f t="shared" si="232"/>
        <v>0</v>
      </c>
      <c r="D3760" s="9" t="b">
        <f t="shared" si="233"/>
        <v>0</v>
      </c>
      <c r="E3760" s="7">
        <f t="shared" si="234"/>
        <v>47221</v>
      </c>
      <c r="F3760" s="48"/>
    </row>
    <row r="3761" spans="2:6" x14ac:dyDescent="0.25">
      <c r="B3761" s="7">
        <f t="shared" si="235"/>
        <v>47222</v>
      </c>
      <c r="C3761" s="9" t="b">
        <f t="shared" si="232"/>
        <v>1</v>
      </c>
      <c r="D3761" s="9" t="b">
        <f t="shared" si="233"/>
        <v>0</v>
      </c>
      <c r="E3761" s="7" t="b">
        <f t="shared" si="234"/>
        <v>0</v>
      </c>
      <c r="F3761" s="48"/>
    </row>
    <row r="3762" spans="2:6" x14ac:dyDescent="0.25">
      <c r="B3762" s="7">
        <f t="shared" si="235"/>
        <v>47223</v>
      </c>
      <c r="C3762" s="9" t="b">
        <f t="shared" si="232"/>
        <v>1</v>
      </c>
      <c r="D3762" s="9" t="b">
        <f t="shared" si="233"/>
        <v>0</v>
      </c>
      <c r="E3762" s="7" t="b">
        <f t="shared" si="234"/>
        <v>0</v>
      </c>
      <c r="F3762" s="48"/>
    </row>
    <row r="3763" spans="2:6" x14ac:dyDescent="0.25">
      <c r="B3763" s="7">
        <f t="shared" si="235"/>
        <v>47224</v>
      </c>
      <c r="C3763" s="9" t="b">
        <f t="shared" si="232"/>
        <v>0</v>
      </c>
      <c r="D3763" s="9" t="b">
        <f t="shared" si="233"/>
        <v>0</v>
      </c>
      <c r="E3763" s="7">
        <f t="shared" si="234"/>
        <v>47224</v>
      </c>
      <c r="F3763" s="48"/>
    </row>
    <row r="3764" spans="2:6" x14ac:dyDescent="0.25">
      <c r="B3764" s="7">
        <f t="shared" si="235"/>
        <v>47225</v>
      </c>
      <c r="C3764" s="9" t="b">
        <f t="shared" si="232"/>
        <v>0</v>
      </c>
      <c r="D3764" s="9" t="b">
        <f t="shared" si="233"/>
        <v>0</v>
      </c>
      <c r="E3764" s="7">
        <f t="shared" si="234"/>
        <v>47225</v>
      </c>
      <c r="F3764" s="48"/>
    </row>
    <row r="3765" spans="2:6" x14ac:dyDescent="0.25">
      <c r="B3765" s="7">
        <f t="shared" si="235"/>
        <v>47226</v>
      </c>
      <c r="C3765" s="9" t="b">
        <f t="shared" si="232"/>
        <v>0</v>
      </c>
      <c r="D3765" s="9" t="b">
        <f t="shared" si="233"/>
        <v>0</v>
      </c>
      <c r="E3765" s="7">
        <f t="shared" si="234"/>
        <v>47226</v>
      </c>
      <c r="F3765" s="48"/>
    </row>
    <row r="3766" spans="2:6" x14ac:dyDescent="0.25">
      <c r="B3766" s="7">
        <f t="shared" si="235"/>
        <v>47227</v>
      </c>
      <c r="C3766" s="9" t="b">
        <f t="shared" si="232"/>
        <v>0</v>
      </c>
      <c r="D3766" s="9" t="b">
        <f t="shared" si="233"/>
        <v>0</v>
      </c>
      <c r="E3766" s="7">
        <f t="shared" si="234"/>
        <v>47227</v>
      </c>
      <c r="F3766" s="48"/>
    </row>
    <row r="3767" spans="2:6" x14ac:dyDescent="0.25">
      <c r="B3767" s="7">
        <f t="shared" si="235"/>
        <v>47228</v>
      </c>
      <c r="C3767" s="9" t="b">
        <f t="shared" si="232"/>
        <v>0</v>
      </c>
      <c r="D3767" s="9" t="b">
        <f t="shared" si="233"/>
        <v>0</v>
      </c>
      <c r="E3767" s="7">
        <f t="shared" si="234"/>
        <v>47228</v>
      </c>
      <c r="F3767" s="48"/>
    </row>
    <row r="3768" spans="2:6" x14ac:dyDescent="0.25">
      <c r="B3768" s="7">
        <f t="shared" si="235"/>
        <v>47229</v>
      </c>
      <c r="C3768" s="9" t="b">
        <f t="shared" si="232"/>
        <v>1</v>
      </c>
      <c r="D3768" s="9" t="b">
        <f t="shared" si="233"/>
        <v>0</v>
      </c>
      <c r="E3768" s="7" t="b">
        <f t="shared" si="234"/>
        <v>0</v>
      </c>
      <c r="F3768" s="48"/>
    </row>
    <row r="3769" spans="2:6" x14ac:dyDescent="0.25">
      <c r="B3769" s="7">
        <f t="shared" si="235"/>
        <v>47230</v>
      </c>
      <c r="C3769" s="9" t="b">
        <f t="shared" si="232"/>
        <v>1</v>
      </c>
      <c r="D3769" s="9" t="b">
        <f t="shared" si="233"/>
        <v>0</v>
      </c>
      <c r="E3769" s="7" t="b">
        <f t="shared" si="234"/>
        <v>0</v>
      </c>
      <c r="F3769" s="48"/>
    </row>
    <row r="3770" spans="2:6" x14ac:dyDescent="0.25">
      <c r="B3770" s="7">
        <f t="shared" si="235"/>
        <v>47231</v>
      </c>
      <c r="C3770" s="9" t="b">
        <f t="shared" si="232"/>
        <v>0</v>
      </c>
      <c r="D3770" s="9" t="b">
        <f t="shared" si="233"/>
        <v>0</v>
      </c>
      <c r="E3770" s="7">
        <f t="shared" si="234"/>
        <v>47231</v>
      </c>
      <c r="F3770" s="48"/>
    </row>
    <row r="3771" spans="2:6" x14ac:dyDescent="0.25">
      <c r="B3771" s="7">
        <f t="shared" si="235"/>
        <v>47232</v>
      </c>
      <c r="C3771" s="9" t="b">
        <f t="shared" si="232"/>
        <v>0</v>
      </c>
      <c r="D3771" s="9" t="b">
        <f t="shared" si="233"/>
        <v>0</v>
      </c>
      <c r="E3771" s="7">
        <f t="shared" si="234"/>
        <v>47232</v>
      </c>
      <c r="F3771" s="48"/>
    </row>
    <row r="3772" spans="2:6" x14ac:dyDescent="0.25">
      <c r="B3772" s="7">
        <f t="shared" si="235"/>
        <v>47233</v>
      </c>
      <c r="C3772" s="9" t="b">
        <f t="shared" si="232"/>
        <v>0</v>
      </c>
      <c r="D3772" s="9" t="b">
        <f t="shared" si="233"/>
        <v>0</v>
      </c>
      <c r="E3772" s="7">
        <f t="shared" si="234"/>
        <v>47233</v>
      </c>
      <c r="F3772" s="48"/>
    </row>
    <row r="3773" spans="2:6" x14ac:dyDescent="0.25">
      <c r="B3773" s="7">
        <f t="shared" si="235"/>
        <v>47234</v>
      </c>
      <c r="C3773" s="9" t="b">
        <f t="shared" si="232"/>
        <v>0</v>
      </c>
      <c r="D3773" s="9" t="b">
        <f t="shared" si="233"/>
        <v>0</v>
      </c>
      <c r="E3773" s="7">
        <f t="shared" si="234"/>
        <v>47234</v>
      </c>
      <c r="F3773" s="48"/>
    </row>
    <row r="3774" spans="2:6" x14ac:dyDescent="0.25">
      <c r="B3774" s="7">
        <f t="shared" si="235"/>
        <v>47235</v>
      </c>
      <c r="C3774" s="9" t="b">
        <f t="shared" si="232"/>
        <v>0</v>
      </c>
      <c r="D3774" s="9" t="b">
        <f t="shared" si="233"/>
        <v>0</v>
      </c>
      <c r="E3774" s="7">
        <f t="shared" si="234"/>
        <v>47235</v>
      </c>
      <c r="F3774" s="48"/>
    </row>
    <row r="3775" spans="2:6" x14ac:dyDescent="0.25">
      <c r="B3775" s="7">
        <f t="shared" si="235"/>
        <v>47236</v>
      </c>
      <c r="C3775" s="9" t="b">
        <f t="shared" si="232"/>
        <v>1</v>
      </c>
      <c r="D3775" s="9" t="b">
        <f t="shared" si="233"/>
        <v>0</v>
      </c>
      <c r="E3775" s="7" t="b">
        <f t="shared" si="234"/>
        <v>0</v>
      </c>
      <c r="F3775" s="48"/>
    </row>
    <row r="3776" spans="2:6" x14ac:dyDescent="0.25">
      <c r="B3776" s="7">
        <f t="shared" si="235"/>
        <v>47237</v>
      </c>
      <c r="C3776" s="9" t="b">
        <f t="shared" si="232"/>
        <v>1</v>
      </c>
      <c r="D3776" s="9" t="b">
        <f t="shared" si="233"/>
        <v>0</v>
      </c>
      <c r="E3776" s="7" t="b">
        <f t="shared" si="234"/>
        <v>0</v>
      </c>
      <c r="F3776" s="48"/>
    </row>
    <row r="3777" spans="2:6" x14ac:dyDescent="0.25">
      <c r="B3777" s="7">
        <f t="shared" si="235"/>
        <v>47238</v>
      </c>
      <c r="C3777" s="9" t="b">
        <f t="shared" si="232"/>
        <v>0</v>
      </c>
      <c r="D3777" s="9" t="b">
        <f t="shared" si="233"/>
        <v>0</v>
      </c>
      <c r="E3777" s="7">
        <f t="shared" si="234"/>
        <v>47238</v>
      </c>
      <c r="F3777" s="48"/>
    </row>
    <row r="3778" spans="2:6" x14ac:dyDescent="0.25">
      <c r="B3778" s="7">
        <f t="shared" si="235"/>
        <v>47239</v>
      </c>
      <c r="C3778" s="9" t="b">
        <f t="shared" si="232"/>
        <v>0</v>
      </c>
      <c r="D3778" s="9" t="b">
        <f t="shared" si="233"/>
        <v>1</v>
      </c>
      <c r="E3778" s="7" t="b">
        <f t="shared" si="234"/>
        <v>0</v>
      </c>
      <c r="F3778" s="48"/>
    </row>
    <row r="3779" spans="2:6" x14ac:dyDescent="0.25">
      <c r="B3779" s="7">
        <f t="shared" si="235"/>
        <v>47240</v>
      </c>
      <c r="C3779" s="9" t="b">
        <f t="shared" si="232"/>
        <v>0</v>
      </c>
      <c r="D3779" s="9" t="b">
        <f t="shared" si="233"/>
        <v>0</v>
      </c>
      <c r="E3779" s="7">
        <f t="shared" si="234"/>
        <v>47240</v>
      </c>
      <c r="F3779" s="48"/>
    </row>
    <row r="3780" spans="2:6" x14ac:dyDescent="0.25">
      <c r="B3780" s="7">
        <f t="shared" si="235"/>
        <v>47241</v>
      </c>
      <c r="C3780" s="9" t="b">
        <f t="shared" si="232"/>
        <v>0</v>
      </c>
      <c r="D3780" s="9" t="b">
        <f t="shared" si="233"/>
        <v>0</v>
      </c>
      <c r="E3780" s="7">
        <f t="shared" si="234"/>
        <v>47241</v>
      </c>
      <c r="F3780" s="48"/>
    </row>
    <row r="3781" spans="2:6" x14ac:dyDescent="0.25">
      <c r="B3781" s="7">
        <f t="shared" si="235"/>
        <v>47242</v>
      </c>
      <c r="C3781" s="9" t="b">
        <f t="shared" ref="C3781:C3844" si="236">IF(WEEKDAY(B3781,2)&gt;5,TRUE,FALSE)</f>
        <v>0</v>
      </c>
      <c r="D3781" s="9" t="b">
        <f t="shared" ref="D3781:D3844" si="237">IF(TYPE(VLOOKUP(B3781,Holiday_Dates,1,0))&lt;&gt;1,FALSE,TRUE)</f>
        <v>0</v>
      </c>
      <c r="E3781" s="7">
        <f t="shared" ref="E3781:E3844" si="238">IF(OR(C3781,D3781),FALSE,B3781)</f>
        <v>47242</v>
      </c>
      <c r="F3781" s="48"/>
    </row>
    <row r="3782" spans="2:6" x14ac:dyDescent="0.25">
      <c r="B3782" s="7">
        <f t="shared" ref="B3782:B3845" si="239">B3781+1</f>
        <v>47243</v>
      </c>
      <c r="C3782" s="9" t="b">
        <f t="shared" si="236"/>
        <v>1</v>
      </c>
      <c r="D3782" s="9" t="b">
        <f t="shared" si="237"/>
        <v>0</v>
      </c>
      <c r="E3782" s="7" t="b">
        <f t="shared" si="238"/>
        <v>0</v>
      </c>
      <c r="F3782" s="48"/>
    </row>
    <row r="3783" spans="2:6" x14ac:dyDescent="0.25">
      <c r="B3783" s="7">
        <f t="shared" si="239"/>
        <v>47244</v>
      </c>
      <c r="C3783" s="9" t="b">
        <f t="shared" si="236"/>
        <v>1</v>
      </c>
      <c r="D3783" s="9" t="b">
        <f t="shared" si="237"/>
        <v>0</v>
      </c>
      <c r="E3783" s="7" t="b">
        <f t="shared" si="238"/>
        <v>0</v>
      </c>
      <c r="F3783" s="48"/>
    </row>
    <row r="3784" spans="2:6" x14ac:dyDescent="0.25">
      <c r="B3784" s="7">
        <f t="shared" si="239"/>
        <v>47245</v>
      </c>
      <c r="C3784" s="9" t="b">
        <f t="shared" si="236"/>
        <v>0</v>
      </c>
      <c r="D3784" s="9" t="b">
        <f t="shared" si="237"/>
        <v>0</v>
      </c>
      <c r="E3784" s="7">
        <f t="shared" si="238"/>
        <v>47245</v>
      </c>
      <c r="F3784" s="48"/>
    </row>
    <row r="3785" spans="2:6" x14ac:dyDescent="0.25">
      <c r="B3785" s="7">
        <f t="shared" si="239"/>
        <v>47246</v>
      </c>
      <c r="C3785" s="9" t="b">
        <f t="shared" si="236"/>
        <v>0</v>
      </c>
      <c r="D3785" s="9" t="b">
        <f t="shared" si="237"/>
        <v>0</v>
      </c>
      <c r="E3785" s="7">
        <f t="shared" si="238"/>
        <v>47246</v>
      </c>
      <c r="F3785" s="48"/>
    </row>
    <row r="3786" spans="2:6" x14ac:dyDescent="0.25">
      <c r="B3786" s="7">
        <f t="shared" si="239"/>
        <v>47247</v>
      </c>
      <c r="C3786" s="9" t="b">
        <f t="shared" si="236"/>
        <v>0</v>
      </c>
      <c r="D3786" s="9" t="b">
        <f t="shared" si="237"/>
        <v>0</v>
      </c>
      <c r="E3786" s="7">
        <f t="shared" si="238"/>
        <v>47247</v>
      </c>
      <c r="F3786" s="48"/>
    </row>
    <row r="3787" spans="2:6" x14ac:dyDescent="0.25">
      <c r="B3787" s="7">
        <f t="shared" si="239"/>
        <v>47248</v>
      </c>
      <c r="C3787" s="9" t="b">
        <f t="shared" si="236"/>
        <v>0</v>
      </c>
      <c r="D3787" s="9" t="b">
        <f t="shared" si="237"/>
        <v>0</v>
      </c>
      <c r="E3787" s="7">
        <f t="shared" si="238"/>
        <v>47248</v>
      </c>
      <c r="F3787" s="48"/>
    </row>
    <row r="3788" spans="2:6" x14ac:dyDescent="0.25">
      <c r="B3788" s="7">
        <f t="shared" si="239"/>
        <v>47249</v>
      </c>
      <c r="C3788" s="9" t="b">
        <f t="shared" si="236"/>
        <v>0</v>
      </c>
      <c r="D3788" s="9" t="b">
        <f t="shared" si="237"/>
        <v>0</v>
      </c>
      <c r="E3788" s="7">
        <f t="shared" si="238"/>
        <v>47249</v>
      </c>
      <c r="F3788" s="48"/>
    </row>
    <row r="3789" spans="2:6" x14ac:dyDescent="0.25">
      <c r="B3789" s="7">
        <f t="shared" si="239"/>
        <v>47250</v>
      </c>
      <c r="C3789" s="9" t="b">
        <f t="shared" si="236"/>
        <v>1</v>
      </c>
      <c r="D3789" s="9" t="b">
        <f t="shared" si="237"/>
        <v>0</v>
      </c>
      <c r="E3789" s="7" t="b">
        <f t="shared" si="238"/>
        <v>0</v>
      </c>
      <c r="F3789" s="48"/>
    </row>
    <row r="3790" spans="2:6" x14ac:dyDescent="0.25">
      <c r="B3790" s="7">
        <f t="shared" si="239"/>
        <v>47251</v>
      </c>
      <c r="C3790" s="9" t="b">
        <f t="shared" si="236"/>
        <v>1</v>
      </c>
      <c r="D3790" s="9" t="b">
        <f t="shared" si="237"/>
        <v>0</v>
      </c>
      <c r="E3790" s="7" t="b">
        <f t="shared" si="238"/>
        <v>0</v>
      </c>
      <c r="F3790" s="48"/>
    </row>
    <row r="3791" spans="2:6" x14ac:dyDescent="0.25">
      <c r="B3791" s="7">
        <f t="shared" si="239"/>
        <v>47252</v>
      </c>
      <c r="C3791" s="9" t="b">
        <f t="shared" si="236"/>
        <v>0</v>
      </c>
      <c r="D3791" s="9" t="b">
        <f t="shared" si="237"/>
        <v>0</v>
      </c>
      <c r="E3791" s="7">
        <f t="shared" si="238"/>
        <v>47252</v>
      </c>
      <c r="F3791" s="48"/>
    </row>
    <row r="3792" spans="2:6" x14ac:dyDescent="0.25">
      <c r="B3792" s="7">
        <f t="shared" si="239"/>
        <v>47253</v>
      </c>
      <c r="C3792" s="9" t="b">
        <f t="shared" si="236"/>
        <v>0</v>
      </c>
      <c r="D3792" s="9" t="b">
        <f t="shared" si="237"/>
        <v>0</v>
      </c>
      <c r="E3792" s="7">
        <f t="shared" si="238"/>
        <v>47253</v>
      </c>
      <c r="F3792" s="48"/>
    </row>
    <row r="3793" spans="2:6" x14ac:dyDescent="0.25">
      <c r="B3793" s="7">
        <f t="shared" si="239"/>
        <v>47254</v>
      </c>
      <c r="C3793" s="9" t="b">
        <f t="shared" si="236"/>
        <v>0</v>
      </c>
      <c r="D3793" s="9" t="b">
        <f t="shared" si="237"/>
        <v>0</v>
      </c>
      <c r="E3793" s="7">
        <f t="shared" si="238"/>
        <v>47254</v>
      </c>
      <c r="F3793" s="48"/>
    </row>
    <row r="3794" spans="2:6" x14ac:dyDescent="0.25">
      <c r="B3794" s="7">
        <f t="shared" si="239"/>
        <v>47255</v>
      </c>
      <c r="C3794" s="9" t="b">
        <f t="shared" si="236"/>
        <v>0</v>
      </c>
      <c r="D3794" s="9" t="b">
        <f t="shared" si="237"/>
        <v>0</v>
      </c>
      <c r="E3794" s="7">
        <f t="shared" si="238"/>
        <v>47255</v>
      </c>
      <c r="F3794" s="48"/>
    </row>
    <row r="3795" spans="2:6" x14ac:dyDescent="0.25">
      <c r="B3795" s="7">
        <f t="shared" si="239"/>
        <v>47256</v>
      </c>
      <c r="C3795" s="9" t="b">
        <f t="shared" si="236"/>
        <v>0</v>
      </c>
      <c r="D3795" s="9" t="b">
        <f t="shared" si="237"/>
        <v>0</v>
      </c>
      <c r="E3795" s="7">
        <f t="shared" si="238"/>
        <v>47256</v>
      </c>
      <c r="F3795" s="48"/>
    </row>
    <row r="3796" spans="2:6" x14ac:dyDescent="0.25">
      <c r="B3796" s="7">
        <f t="shared" si="239"/>
        <v>47257</v>
      </c>
      <c r="C3796" s="9" t="b">
        <f t="shared" si="236"/>
        <v>1</v>
      </c>
      <c r="D3796" s="9" t="b">
        <f t="shared" si="237"/>
        <v>0</v>
      </c>
      <c r="E3796" s="7" t="b">
        <f t="shared" si="238"/>
        <v>0</v>
      </c>
      <c r="F3796" s="48"/>
    </row>
    <row r="3797" spans="2:6" x14ac:dyDescent="0.25">
      <c r="B3797" s="7">
        <f t="shared" si="239"/>
        <v>47258</v>
      </c>
      <c r="C3797" s="9" t="b">
        <f t="shared" si="236"/>
        <v>1</v>
      </c>
      <c r="D3797" s="9" t="b">
        <f t="shared" si="237"/>
        <v>0</v>
      </c>
      <c r="E3797" s="7" t="b">
        <f t="shared" si="238"/>
        <v>0</v>
      </c>
      <c r="F3797" s="48"/>
    </row>
    <row r="3798" spans="2:6" x14ac:dyDescent="0.25">
      <c r="B3798" s="7">
        <f t="shared" si="239"/>
        <v>47259</v>
      </c>
      <c r="C3798" s="9" t="b">
        <f t="shared" si="236"/>
        <v>0</v>
      </c>
      <c r="D3798" s="9" t="b">
        <f t="shared" si="237"/>
        <v>0</v>
      </c>
      <c r="E3798" s="7">
        <f t="shared" si="238"/>
        <v>47259</v>
      </c>
      <c r="F3798" s="48"/>
    </row>
    <row r="3799" spans="2:6" x14ac:dyDescent="0.25">
      <c r="B3799" s="7">
        <f t="shared" si="239"/>
        <v>47260</v>
      </c>
      <c r="C3799" s="9" t="b">
        <f t="shared" si="236"/>
        <v>0</v>
      </c>
      <c r="D3799" s="9" t="b">
        <f t="shared" si="237"/>
        <v>0</v>
      </c>
      <c r="E3799" s="7">
        <f t="shared" si="238"/>
        <v>47260</v>
      </c>
      <c r="F3799" s="48"/>
    </row>
    <row r="3800" spans="2:6" x14ac:dyDescent="0.25">
      <c r="B3800" s="7">
        <f t="shared" si="239"/>
        <v>47261</v>
      </c>
      <c r="C3800" s="9" t="b">
        <f t="shared" si="236"/>
        <v>0</v>
      </c>
      <c r="D3800" s="9" t="b">
        <f t="shared" si="237"/>
        <v>0</v>
      </c>
      <c r="E3800" s="7">
        <f t="shared" si="238"/>
        <v>47261</v>
      </c>
      <c r="F3800" s="48"/>
    </row>
    <row r="3801" spans="2:6" x14ac:dyDescent="0.25">
      <c r="B3801" s="7">
        <f t="shared" si="239"/>
        <v>47262</v>
      </c>
      <c r="C3801" s="9" t="b">
        <f t="shared" si="236"/>
        <v>0</v>
      </c>
      <c r="D3801" s="9" t="b">
        <f t="shared" si="237"/>
        <v>0</v>
      </c>
      <c r="E3801" s="7">
        <f t="shared" si="238"/>
        <v>47262</v>
      </c>
      <c r="F3801" s="48"/>
    </row>
    <row r="3802" spans="2:6" x14ac:dyDescent="0.25">
      <c r="B3802" s="7">
        <f t="shared" si="239"/>
        <v>47263</v>
      </c>
      <c r="C3802" s="9" t="b">
        <f t="shared" si="236"/>
        <v>0</v>
      </c>
      <c r="D3802" s="9" t="b">
        <f t="shared" si="237"/>
        <v>0</v>
      </c>
      <c r="E3802" s="7">
        <f t="shared" si="238"/>
        <v>47263</v>
      </c>
      <c r="F3802" s="48"/>
    </row>
    <row r="3803" spans="2:6" x14ac:dyDescent="0.25">
      <c r="B3803" s="7">
        <f t="shared" si="239"/>
        <v>47264</v>
      </c>
      <c r="C3803" s="9" t="b">
        <f t="shared" si="236"/>
        <v>1</v>
      </c>
      <c r="D3803" s="9" t="b">
        <f t="shared" si="237"/>
        <v>0</v>
      </c>
      <c r="E3803" s="7" t="b">
        <f t="shared" si="238"/>
        <v>0</v>
      </c>
      <c r="F3803" s="48"/>
    </row>
    <row r="3804" spans="2:6" x14ac:dyDescent="0.25">
      <c r="B3804" s="7">
        <f t="shared" si="239"/>
        <v>47265</v>
      </c>
      <c r="C3804" s="9" t="b">
        <f t="shared" si="236"/>
        <v>1</v>
      </c>
      <c r="D3804" s="9" t="b">
        <f t="shared" si="237"/>
        <v>0</v>
      </c>
      <c r="E3804" s="7" t="b">
        <f t="shared" si="238"/>
        <v>0</v>
      </c>
      <c r="F3804" s="48"/>
    </row>
    <row r="3805" spans="2:6" x14ac:dyDescent="0.25">
      <c r="B3805" s="7">
        <f t="shared" si="239"/>
        <v>47266</v>
      </c>
      <c r="C3805" s="9" t="b">
        <f t="shared" si="236"/>
        <v>0</v>
      </c>
      <c r="D3805" s="9" t="b">
        <f t="shared" si="237"/>
        <v>0</v>
      </c>
      <c r="E3805" s="7">
        <f t="shared" si="238"/>
        <v>47266</v>
      </c>
      <c r="F3805" s="48"/>
    </row>
    <row r="3806" spans="2:6" x14ac:dyDescent="0.25">
      <c r="B3806" s="7">
        <f t="shared" si="239"/>
        <v>47267</v>
      </c>
      <c r="C3806" s="9" t="b">
        <f t="shared" si="236"/>
        <v>0</v>
      </c>
      <c r="D3806" s="9" t="b">
        <f t="shared" si="237"/>
        <v>0</v>
      </c>
      <c r="E3806" s="7">
        <f t="shared" si="238"/>
        <v>47267</v>
      </c>
      <c r="F3806" s="48"/>
    </row>
    <row r="3807" spans="2:6" x14ac:dyDescent="0.25">
      <c r="B3807" s="7">
        <f t="shared" si="239"/>
        <v>47268</v>
      </c>
      <c r="C3807" s="9" t="b">
        <f t="shared" si="236"/>
        <v>0</v>
      </c>
      <c r="D3807" s="9" t="b">
        <f t="shared" si="237"/>
        <v>0</v>
      </c>
      <c r="E3807" s="7">
        <f t="shared" si="238"/>
        <v>47268</v>
      </c>
      <c r="F3807" s="48"/>
    </row>
    <row r="3808" spans="2:6" x14ac:dyDescent="0.25">
      <c r="B3808" s="7">
        <f t="shared" si="239"/>
        <v>47269</v>
      </c>
      <c r="C3808" s="9" t="b">
        <f t="shared" si="236"/>
        <v>0</v>
      </c>
      <c r="D3808" s="9" t="b">
        <f t="shared" si="237"/>
        <v>0</v>
      </c>
      <c r="E3808" s="7">
        <f t="shared" si="238"/>
        <v>47269</v>
      </c>
      <c r="F3808" s="48"/>
    </row>
    <row r="3809" spans="2:6" x14ac:dyDescent="0.25">
      <c r="B3809" s="7">
        <f t="shared" si="239"/>
        <v>47270</v>
      </c>
      <c r="C3809" s="9" t="b">
        <f t="shared" si="236"/>
        <v>0</v>
      </c>
      <c r="D3809" s="9" t="b">
        <f t="shared" si="237"/>
        <v>0</v>
      </c>
      <c r="E3809" s="7">
        <f t="shared" si="238"/>
        <v>47270</v>
      </c>
      <c r="F3809" s="48"/>
    </row>
    <row r="3810" spans="2:6" x14ac:dyDescent="0.25">
      <c r="B3810" s="7">
        <f t="shared" si="239"/>
        <v>47271</v>
      </c>
      <c r="C3810" s="9" t="b">
        <f t="shared" si="236"/>
        <v>1</v>
      </c>
      <c r="D3810" s="9" t="b">
        <f t="shared" si="237"/>
        <v>0</v>
      </c>
      <c r="E3810" s="7" t="b">
        <f t="shared" si="238"/>
        <v>0</v>
      </c>
      <c r="F3810" s="48"/>
    </row>
    <row r="3811" spans="2:6" x14ac:dyDescent="0.25">
      <c r="B3811" s="7">
        <f t="shared" si="239"/>
        <v>47272</v>
      </c>
      <c r="C3811" s="9" t="b">
        <f t="shared" si="236"/>
        <v>1</v>
      </c>
      <c r="D3811" s="9" t="b">
        <f t="shared" si="237"/>
        <v>0</v>
      </c>
      <c r="E3811" s="7" t="b">
        <f t="shared" si="238"/>
        <v>0</v>
      </c>
      <c r="F3811" s="48"/>
    </row>
    <row r="3812" spans="2:6" x14ac:dyDescent="0.25">
      <c r="B3812" s="7">
        <f t="shared" si="239"/>
        <v>47273</v>
      </c>
      <c r="C3812" s="9" t="b">
        <f t="shared" si="236"/>
        <v>0</v>
      </c>
      <c r="D3812" s="9" t="b">
        <f t="shared" si="237"/>
        <v>0</v>
      </c>
      <c r="E3812" s="7">
        <f t="shared" si="238"/>
        <v>47273</v>
      </c>
      <c r="F3812" s="48"/>
    </row>
    <row r="3813" spans="2:6" x14ac:dyDescent="0.25">
      <c r="B3813" s="7">
        <f t="shared" si="239"/>
        <v>47274</v>
      </c>
      <c r="C3813" s="9" t="b">
        <f t="shared" si="236"/>
        <v>0</v>
      </c>
      <c r="D3813" s="9" t="b">
        <f t="shared" si="237"/>
        <v>0</v>
      </c>
      <c r="E3813" s="7">
        <f t="shared" si="238"/>
        <v>47274</v>
      </c>
      <c r="F3813" s="48"/>
    </row>
    <row r="3814" spans="2:6" x14ac:dyDescent="0.25">
      <c r="B3814" s="7">
        <f t="shared" si="239"/>
        <v>47275</v>
      </c>
      <c r="C3814" s="9" t="b">
        <f t="shared" si="236"/>
        <v>0</v>
      </c>
      <c r="D3814" s="9" t="b">
        <f t="shared" si="237"/>
        <v>0</v>
      </c>
      <c r="E3814" s="7">
        <f t="shared" si="238"/>
        <v>47275</v>
      </c>
      <c r="F3814" s="48"/>
    </row>
    <row r="3815" spans="2:6" x14ac:dyDescent="0.25">
      <c r="B3815" s="7">
        <f t="shared" si="239"/>
        <v>47276</v>
      </c>
      <c r="C3815" s="9" t="b">
        <f t="shared" si="236"/>
        <v>0</v>
      </c>
      <c r="D3815" s="9" t="b">
        <f t="shared" si="237"/>
        <v>0</v>
      </c>
      <c r="E3815" s="7">
        <f t="shared" si="238"/>
        <v>47276</v>
      </c>
      <c r="F3815" s="48"/>
    </row>
    <row r="3816" spans="2:6" x14ac:dyDescent="0.25">
      <c r="B3816" s="7">
        <f t="shared" si="239"/>
        <v>47277</v>
      </c>
      <c r="C3816" s="9" t="b">
        <f t="shared" si="236"/>
        <v>0</v>
      </c>
      <c r="D3816" s="9" t="b">
        <f t="shared" si="237"/>
        <v>0</v>
      </c>
      <c r="E3816" s="7">
        <f t="shared" si="238"/>
        <v>47277</v>
      </c>
      <c r="F3816" s="48"/>
    </row>
    <row r="3817" spans="2:6" x14ac:dyDescent="0.25">
      <c r="B3817" s="7">
        <f t="shared" si="239"/>
        <v>47278</v>
      </c>
      <c r="C3817" s="9" t="b">
        <f t="shared" si="236"/>
        <v>1</v>
      </c>
      <c r="D3817" s="9" t="b">
        <f t="shared" si="237"/>
        <v>0</v>
      </c>
      <c r="E3817" s="7" t="b">
        <f t="shared" si="238"/>
        <v>0</v>
      </c>
      <c r="F3817" s="48"/>
    </row>
    <row r="3818" spans="2:6" x14ac:dyDescent="0.25">
      <c r="B3818" s="7">
        <f t="shared" si="239"/>
        <v>47279</v>
      </c>
      <c r="C3818" s="9" t="b">
        <f t="shared" si="236"/>
        <v>1</v>
      </c>
      <c r="D3818" s="9" t="b">
        <f t="shared" si="237"/>
        <v>0</v>
      </c>
      <c r="E3818" s="7" t="b">
        <f t="shared" si="238"/>
        <v>0</v>
      </c>
      <c r="F3818" s="48"/>
    </row>
    <row r="3819" spans="2:6" x14ac:dyDescent="0.25">
      <c r="B3819" s="7">
        <f t="shared" si="239"/>
        <v>47280</v>
      </c>
      <c r="C3819" s="9" t="b">
        <f t="shared" si="236"/>
        <v>0</v>
      </c>
      <c r="D3819" s="9" t="b">
        <f t="shared" si="237"/>
        <v>0</v>
      </c>
      <c r="E3819" s="7">
        <f t="shared" si="238"/>
        <v>47280</v>
      </c>
      <c r="F3819" s="48"/>
    </row>
    <row r="3820" spans="2:6" x14ac:dyDescent="0.25">
      <c r="B3820" s="7">
        <f t="shared" si="239"/>
        <v>47281</v>
      </c>
      <c r="C3820" s="9" t="b">
        <f t="shared" si="236"/>
        <v>0</v>
      </c>
      <c r="D3820" s="9" t="b">
        <f t="shared" si="237"/>
        <v>0</v>
      </c>
      <c r="E3820" s="7">
        <f t="shared" si="238"/>
        <v>47281</v>
      </c>
      <c r="F3820" s="48"/>
    </row>
    <row r="3821" spans="2:6" x14ac:dyDescent="0.25">
      <c r="B3821" s="7">
        <f t="shared" si="239"/>
        <v>47282</v>
      </c>
      <c r="C3821" s="9" t="b">
        <f t="shared" si="236"/>
        <v>0</v>
      </c>
      <c r="D3821" s="9" t="b">
        <f t="shared" si="237"/>
        <v>0</v>
      </c>
      <c r="E3821" s="7">
        <f t="shared" si="238"/>
        <v>47282</v>
      </c>
      <c r="F3821" s="48"/>
    </row>
    <row r="3822" spans="2:6" x14ac:dyDescent="0.25">
      <c r="B3822" s="7">
        <f t="shared" si="239"/>
        <v>47283</v>
      </c>
      <c r="C3822" s="9" t="b">
        <f t="shared" si="236"/>
        <v>0</v>
      </c>
      <c r="D3822" s="9" t="b">
        <f t="shared" si="237"/>
        <v>0</v>
      </c>
      <c r="E3822" s="7">
        <f t="shared" si="238"/>
        <v>47283</v>
      </c>
      <c r="F3822" s="48"/>
    </row>
    <row r="3823" spans="2:6" x14ac:dyDescent="0.25">
      <c r="B3823" s="7">
        <f t="shared" si="239"/>
        <v>47284</v>
      </c>
      <c r="C3823" s="9" t="b">
        <f t="shared" si="236"/>
        <v>0</v>
      </c>
      <c r="D3823" s="9" t="b">
        <f t="shared" si="237"/>
        <v>0</v>
      </c>
      <c r="E3823" s="7">
        <f t="shared" si="238"/>
        <v>47284</v>
      </c>
      <c r="F3823" s="48"/>
    </row>
    <row r="3824" spans="2:6" x14ac:dyDescent="0.25">
      <c r="B3824" s="7">
        <f t="shared" si="239"/>
        <v>47285</v>
      </c>
      <c r="C3824" s="9" t="b">
        <f t="shared" si="236"/>
        <v>1</v>
      </c>
      <c r="D3824" s="9" t="b">
        <f t="shared" si="237"/>
        <v>0</v>
      </c>
      <c r="E3824" s="7" t="b">
        <f t="shared" si="238"/>
        <v>0</v>
      </c>
      <c r="F3824" s="48"/>
    </row>
    <row r="3825" spans="2:6" x14ac:dyDescent="0.25">
      <c r="B3825" s="7">
        <f t="shared" si="239"/>
        <v>47286</v>
      </c>
      <c r="C3825" s="9" t="b">
        <f t="shared" si="236"/>
        <v>1</v>
      </c>
      <c r="D3825" s="9" t="b">
        <f t="shared" si="237"/>
        <v>0</v>
      </c>
      <c r="E3825" s="7" t="b">
        <f t="shared" si="238"/>
        <v>0</v>
      </c>
      <c r="F3825" s="48"/>
    </row>
    <row r="3826" spans="2:6" x14ac:dyDescent="0.25">
      <c r="B3826" s="7">
        <f t="shared" si="239"/>
        <v>47287</v>
      </c>
      <c r="C3826" s="9" t="b">
        <f t="shared" si="236"/>
        <v>0</v>
      </c>
      <c r="D3826" s="9" t="b">
        <f t="shared" si="237"/>
        <v>0</v>
      </c>
      <c r="E3826" s="7">
        <f t="shared" si="238"/>
        <v>47287</v>
      </c>
      <c r="F3826" s="48"/>
    </row>
    <row r="3827" spans="2:6" x14ac:dyDescent="0.25">
      <c r="B3827" s="7">
        <f t="shared" si="239"/>
        <v>47288</v>
      </c>
      <c r="C3827" s="9" t="b">
        <f t="shared" si="236"/>
        <v>0</v>
      </c>
      <c r="D3827" s="9" t="b">
        <f t="shared" si="237"/>
        <v>0</v>
      </c>
      <c r="E3827" s="7">
        <f t="shared" si="238"/>
        <v>47288</v>
      </c>
      <c r="F3827" s="48"/>
    </row>
    <row r="3828" spans="2:6" x14ac:dyDescent="0.25">
      <c r="B3828" s="7">
        <f t="shared" si="239"/>
        <v>47289</v>
      </c>
      <c r="C3828" s="9" t="b">
        <f t="shared" si="236"/>
        <v>0</v>
      </c>
      <c r="D3828" s="9" t="b">
        <f t="shared" si="237"/>
        <v>0</v>
      </c>
      <c r="E3828" s="7">
        <f t="shared" si="238"/>
        <v>47289</v>
      </c>
      <c r="F3828" s="48"/>
    </row>
    <row r="3829" spans="2:6" x14ac:dyDescent="0.25">
      <c r="B3829" s="7">
        <f t="shared" si="239"/>
        <v>47290</v>
      </c>
      <c r="C3829" s="9" t="b">
        <f t="shared" si="236"/>
        <v>0</v>
      </c>
      <c r="D3829" s="9" t="b">
        <f t="shared" si="237"/>
        <v>0</v>
      </c>
      <c r="E3829" s="7">
        <f t="shared" si="238"/>
        <v>47290</v>
      </c>
      <c r="F3829" s="48"/>
    </row>
    <row r="3830" spans="2:6" x14ac:dyDescent="0.25">
      <c r="B3830" s="7">
        <f t="shared" si="239"/>
        <v>47291</v>
      </c>
      <c r="C3830" s="9" t="b">
        <f t="shared" si="236"/>
        <v>0</v>
      </c>
      <c r="D3830" s="9" t="b">
        <f t="shared" si="237"/>
        <v>0</v>
      </c>
      <c r="E3830" s="7">
        <f t="shared" si="238"/>
        <v>47291</v>
      </c>
      <c r="F3830" s="48"/>
    </row>
    <row r="3831" spans="2:6" x14ac:dyDescent="0.25">
      <c r="B3831" s="7">
        <f t="shared" si="239"/>
        <v>47292</v>
      </c>
      <c r="C3831" s="9" t="b">
        <f t="shared" si="236"/>
        <v>1</v>
      </c>
      <c r="D3831" s="9" t="b">
        <f t="shared" si="237"/>
        <v>0</v>
      </c>
      <c r="E3831" s="7" t="b">
        <f t="shared" si="238"/>
        <v>0</v>
      </c>
      <c r="F3831" s="48"/>
    </row>
    <row r="3832" spans="2:6" x14ac:dyDescent="0.25">
      <c r="B3832" s="7">
        <f t="shared" si="239"/>
        <v>47293</v>
      </c>
      <c r="C3832" s="9" t="b">
        <f t="shared" si="236"/>
        <v>1</v>
      </c>
      <c r="D3832" s="9" t="b">
        <f t="shared" si="237"/>
        <v>0</v>
      </c>
      <c r="E3832" s="7" t="b">
        <f t="shared" si="238"/>
        <v>0</v>
      </c>
      <c r="F3832" s="48"/>
    </row>
    <row r="3833" spans="2:6" x14ac:dyDescent="0.25">
      <c r="B3833" s="7">
        <f t="shared" si="239"/>
        <v>47294</v>
      </c>
      <c r="C3833" s="9" t="b">
        <f t="shared" si="236"/>
        <v>0</v>
      </c>
      <c r="D3833" s="9" t="b">
        <f t="shared" si="237"/>
        <v>0</v>
      </c>
      <c r="E3833" s="7">
        <f t="shared" si="238"/>
        <v>47294</v>
      </c>
      <c r="F3833" s="48"/>
    </row>
    <row r="3834" spans="2:6" x14ac:dyDescent="0.25">
      <c r="B3834" s="7">
        <f t="shared" si="239"/>
        <v>47295</v>
      </c>
      <c r="C3834" s="9" t="b">
        <f t="shared" si="236"/>
        <v>0</v>
      </c>
      <c r="D3834" s="9" t="b">
        <f t="shared" si="237"/>
        <v>0</v>
      </c>
      <c r="E3834" s="7">
        <f t="shared" si="238"/>
        <v>47295</v>
      </c>
      <c r="F3834" s="48"/>
    </row>
    <row r="3835" spans="2:6" x14ac:dyDescent="0.25">
      <c r="B3835" s="7">
        <f t="shared" si="239"/>
        <v>47296</v>
      </c>
      <c r="C3835" s="9" t="b">
        <f t="shared" si="236"/>
        <v>0</v>
      </c>
      <c r="D3835" s="9" t="b">
        <f t="shared" si="237"/>
        <v>0</v>
      </c>
      <c r="E3835" s="7">
        <f t="shared" si="238"/>
        <v>47296</v>
      </c>
      <c r="F3835" s="48"/>
    </row>
    <row r="3836" spans="2:6" x14ac:dyDescent="0.25">
      <c r="B3836" s="7">
        <f t="shared" si="239"/>
        <v>47297</v>
      </c>
      <c r="C3836" s="9" t="b">
        <f t="shared" si="236"/>
        <v>0</v>
      </c>
      <c r="D3836" s="9" t="b">
        <f t="shared" si="237"/>
        <v>0</v>
      </c>
      <c r="E3836" s="7">
        <f t="shared" si="238"/>
        <v>47297</v>
      </c>
      <c r="F3836" s="48"/>
    </row>
    <row r="3837" spans="2:6" x14ac:dyDescent="0.25">
      <c r="B3837" s="7">
        <f t="shared" si="239"/>
        <v>47298</v>
      </c>
      <c r="C3837" s="9" t="b">
        <f t="shared" si="236"/>
        <v>0</v>
      </c>
      <c r="D3837" s="9" t="b">
        <f t="shared" si="237"/>
        <v>0</v>
      </c>
      <c r="E3837" s="7">
        <f t="shared" si="238"/>
        <v>47298</v>
      </c>
      <c r="F3837" s="48"/>
    </row>
    <row r="3838" spans="2:6" x14ac:dyDescent="0.25">
      <c r="B3838" s="7">
        <f t="shared" si="239"/>
        <v>47299</v>
      </c>
      <c r="C3838" s="9" t="b">
        <f t="shared" si="236"/>
        <v>1</v>
      </c>
      <c r="D3838" s="9" t="b">
        <f t="shared" si="237"/>
        <v>0</v>
      </c>
      <c r="E3838" s="7" t="b">
        <f t="shared" si="238"/>
        <v>0</v>
      </c>
      <c r="F3838" s="48"/>
    </row>
    <row r="3839" spans="2:6" x14ac:dyDescent="0.25">
      <c r="B3839" s="7">
        <f t="shared" si="239"/>
        <v>47300</v>
      </c>
      <c r="C3839" s="9" t="b">
        <f t="shared" si="236"/>
        <v>1</v>
      </c>
      <c r="D3839" s="9" t="b">
        <f t="shared" si="237"/>
        <v>0</v>
      </c>
      <c r="E3839" s="7" t="b">
        <f t="shared" si="238"/>
        <v>0</v>
      </c>
      <c r="F3839" s="48"/>
    </row>
    <row r="3840" spans="2:6" x14ac:dyDescent="0.25">
      <c r="B3840" s="7">
        <f t="shared" si="239"/>
        <v>47301</v>
      </c>
      <c r="C3840" s="9" t="b">
        <f t="shared" si="236"/>
        <v>0</v>
      </c>
      <c r="D3840" s="9" t="b">
        <f t="shared" si="237"/>
        <v>0</v>
      </c>
      <c r="E3840" s="7">
        <f t="shared" si="238"/>
        <v>47301</v>
      </c>
      <c r="F3840" s="48"/>
    </row>
    <row r="3841" spans="2:6" x14ac:dyDescent="0.25">
      <c r="B3841" s="7">
        <f t="shared" si="239"/>
        <v>47302</v>
      </c>
      <c r="C3841" s="9" t="b">
        <f t="shared" si="236"/>
        <v>0</v>
      </c>
      <c r="D3841" s="9" t="b">
        <f t="shared" si="237"/>
        <v>0</v>
      </c>
      <c r="E3841" s="7">
        <f t="shared" si="238"/>
        <v>47302</v>
      </c>
      <c r="F3841" s="48"/>
    </row>
    <row r="3842" spans="2:6" x14ac:dyDescent="0.25">
      <c r="B3842" s="7">
        <f t="shared" si="239"/>
        <v>47303</v>
      </c>
      <c r="C3842" s="9" t="b">
        <f t="shared" si="236"/>
        <v>0</v>
      </c>
      <c r="D3842" s="9" t="b">
        <f t="shared" si="237"/>
        <v>0</v>
      </c>
      <c r="E3842" s="7">
        <f t="shared" si="238"/>
        <v>47303</v>
      </c>
      <c r="F3842" s="48"/>
    </row>
    <row r="3843" spans="2:6" x14ac:dyDescent="0.25">
      <c r="B3843" s="7">
        <f t="shared" si="239"/>
        <v>47304</v>
      </c>
      <c r="C3843" s="9" t="b">
        <f t="shared" si="236"/>
        <v>0</v>
      </c>
      <c r="D3843" s="9" t="b">
        <f t="shared" si="237"/>
        <v>0</v>
      </c>
      <c r="E3843" s="7">
        <f t="shared" si="238"/>
        <v>47304</v>
      </c>
      <c r="F3843" s="48"/>
    </row>
    <row r="3844" spans="2:6" x14ac:dyDescent="0.25">
      <c r="B3844" s="7">
        <f t="shared" si="239"/>
        <v>47305</v>
      </c>
      <c r="C3844" s="9" t="b">
        <f t="shared" si="236"/>
        <v>0</v>
      </c>
      <c r="D3844" s="9" t="b">
        <f t="shared" si="237"/>
        <v>0</v>
      </c>
      <c r="E3844" s="7">
        <f t="shared" si="238"/>
        <v>47305</v>
      </c>
      <c r="F3844" s="48"/>
    </row>
    <row r="3845" spans="2:6" x14ac:dyDescent="0.25">
      <c r="B3845" s="7">
        <f t="shared" si="239"/>
        <v>47306</v>
      </c>
      <c r="C3845" s="9" t="b">
        <f t="shared" ref="C3845:C3908" si="240">IF(WEEKDAY(B3845,2)&gt;5,TRUE,FALSE)</f>
        <v>1</v>
      </c>
      <c r="D3845" s="9" t="b">
        <f t="shared" ref="D3845:D3908" si="241">IF(TYPE(VLOOKUP(B3845,Holiday_Dates,1,0))&lt;&gt;1,FALSE,TRUE)</f>
        <v>0</v>
      </c>
      <c r="E3845" s="7" t="b">
        <f t="shared" ref="E3845:E3908" si="242">IF(OR(C3845,D3845),FALSE,B3845)</f>
        <v>0</v>
      </c>
      <c r="F3845" s="48"/>
    </row>
    <row r="3846" spans="2:6" x14ac:dyDescent="0.25">
      <c r="B3846" s="7">
        <f t="shared" ref="B3846:B3909" si="243">B3845+1</f>
        <v>47307</v>
      </c>
      <c r="C3846" s="9" t="b">
        <f t="shared" si="240"/>
        <v>1</v>
      </c>
      <c r="D3846" s="9" t="b">
        <f t="shared" si="241"/>
        <v>0</v>
      </c>
      <c r="E3846" s="7" t="b">
        <f t="shared" si="242"/>
        <v>0</v>
      </c>
      <c r="F3846" s="48"/>
    </row>
    <row r="3847" spans="2:6" x14ac:dyDescent="0.25">
      <c r="B3847" s="7">
        <f t="shared" si="243"/>
        <v>47308</v>
      </c>
      <c r="C3847" s="9" t="b">
        <f t="shared" si="240"/>
        <v>0</v>
      </c>
      <c r="D3847" s="9" t="b">
        <f t="shared" si="241"/>
        <v>0</v>
      </c>
      <c r="E3847" s="7">
        <f t="shared" si="242"/>
        <v>47308</v>
      </c>
      <c r="F3847" s="48"/>
    </row>
    <row r="3848" spans="2:6" x14ac:dyDescent="0.25">
      <c r="B3848" s="7">
        <f t="shared" si="243"/>
        <v>47309</v>
      </c>
      <c r="C3848" s="9" t="b">
        <f t="shared" si="240"/>
        <v>0</v>
      </c>
      <c r="D3848" s="9" t="b">
        <f t="shared" si="241"/>
        <v>0</v>
      </c>
      <c r="E3848" s="7">
        <f t="shared" si="242"/>
        <v>47309</v>
      </c>
      <c r="F3848" s="48"/>
    </row>
    <row r="3849" spans="2:6" x14ac:dyDescent="0.25">
      <c r="B3849" s="7">
        <f t="shared" si="243"/>
        <v>47310</v>
      </c>
      <c r="C3849" s="9" t="b">
        <f t="shared" si="240"/>
        <v>0</v>
      </c>
      <c r="D3849" s="9" t="b">
        <f t="shared" si="241"/>
        <v>0</v>
      </c>
      <c r="E3849" s="7">
        <f t="shared" si="242"/>
        <v>47310</v>
      </c>
      <c r="F3849" s="48"/>
    </row>
    <row r="3850" spans="2:6" x14ac:dyDescent="0.25">
      <c r="B3850" s="7">
        <f t="shared" si="243"/>
        <v>47311</v>
      </c>
      <c r="C3850" s="9" t="b">
        <f t="shared" si="240"/>
        <v>0</v>
      </c>
      <c r="D3850" s="9" t="b">
        <f t="shared" si="241"/>
        <v>0</v>
      </c>
      <c r="E3850" s="7">
        <f t="shared" si="242"/>
        <v>47311</v>
      </c>
      <c r="F3850" s="48"/>
    </row>
    <row r="3851" spans="2:6" x14ac:dyDescent="0.25">
      <c r="B3851" s="7">
        <f t="shared" si="243"/>
        <v>47312</v>
      </c>
      <c r="C3851" s="9" t="b">
        <f t="shared" si="240"/>
        <v>0</v>
      </c>
      <c r="D3851" s="9" t="b">
        <f t="shared" si="241"/>
        <v>0</v>
      </c>
      <c r="E3851" s="7">
        <f t="shared" si="242"/>
        <v>47312</v>
      </c>
      <c r="F3851" s="48"/>
    </row>
    <row r="3852" spans="2:6" x14ac:dyDescent="0.25">
      <c r="B3852" s="7">
        <f t="shared" si="243"/>
        <v>47313</v>
      </c>
      <c r="C3852" s="9" t="b">
        <f t="shared" si="240"/>
        <v>1</v>
      </c>
      <c r="D3852" s="9" t="b">
        <f t="shared" si="241"/>
        <v>0</v>
      </c>
      <c r="E3852" s="7" t="b">
        <f t="shared" si="242"/>
        <v>0</v>
      </c>
      <c r="F3852" s="48"/>
    </row>
    <row r="3853" spans="2:6" x14ac:dyDescent="0.25">
      <c r="B3853" s="7">
        <f t="shared" si="243"/>
        <v>47314</v>
      </c>
      <c r="C3853" s="9" t="b">
        <f t="shared" si="240"/>
        <v>1</v>
      </c>
      <c r="D3853" s="9" t="b">
        <f t="shared" si="241"/>
        <v>0</v>
      </c>
      <c r="E3853" s="7" t="b">
        <f t="shared" si="242"/>
        <v>0</v>
      </c>
      <c r="F3853" s="48"/>
    </row>
    <row r="3854" spans="2:6" x14ac:dyDescent="0.25">
      <c r="B3854" s="7">
        <f t="shared" si="243"/>
        <v>47315</v>
      </c>
      <c r="C3854" s="9" t="b">
        <f t="shared" si="240"/>
        <v>0</v>
      </c>
      <c r="D3854" s="9" t="b">
        <f t="shared" si="241"/>
        <v>0</v>
      </c>
      <c r="E3854" s="7">
        <f t="shared" si="242"/>
        <v>47315</v>
      </c>
      <c r="F3854" s="48"/>
    </row>
    <row r="3855" spans="2:6" x14ac:dyDescent="0.25">
      <c r="B3855" s="7">
        <f t="shared" si="243"/>
        <v>47316</v>
      </c>
      <c r="C3855" s="9" t="b">
        <f t="shared" si="240"/>
        <v>0</v>
      </c>
      <c r="D3855" s="9" t="b">
        <f t="shared" si="241"/>
        <v>0</v>
      </c>
      <c r="E3855" s="7">
        <f t="shared" si="242"/>
        <v>47316</v>
      </c>
      <c r="F3855" s="48"/>
    </row>
    <row r="3856" spans="2:6" x14ac:dyDescent="0.25">
      <c r="B3856" s="7">
        <f t="shared" si="243"/>
        <v>47317</v>
      </c>
      <c r="C3856" s="9" t="b">
        <f t="shared" si="240"/>
        <v>0</v>
      </c>
      <c r="D3856" s="9" t="b">
        <f t="shared" si="241"/>
        <v>0</v>
      </c>
      <c r="E3856" s="7">
        <f t="shared" si="242"/>
        <v>47317</v>
      </c>
      <c r="F3856" s="48"/>
    </row>
    <row r="3857" spans="2:6" x14ac:dyDescent="0.25">
      <c r="B3857" s="7">
        <f t="shared" si="243"/>
        <v>47318</v>
      </c>
      <c r="C3857" s="9" t="b">
        <f t="shared" si="240"/>
        <v>0</v>
      </c>
      <c r="D3857" s="9" t="b">
        <f t="shared" si="241"/>
        <v>0</v>
      </c>
      <c r="E3857" s="7">
        <f t="shared" si="242"/>
        <v>47318</v>
      </c>
      <c r="F3857" s="48"/>
    </row>
    <row r="3858" spans="2:6" x14ac:dyDescent="0.25">
      <c r="B3858" s="7">
        <f t="shared" si="243"/>
        <v>47319</v>
      </c>
      <c r="C3858" s="9" t="b">
        <f t="shared" si="240"/>
        <v>0</v>
      </c>
      <c r="D3858" s="9" t="b">
        <f t="shared" si="241"/>
        <v>0</v>
      </c>
      <c r="E3858" s="7">
        <f t="shared" si="242"/>
        <v>47319</v>
      </c>
      <c r="F3858" s="48"/>
    </row>
    <row r="3859" spans="2:6" x14ac:dyDescent="0.25">
      <c r="B3859" s="7">
        <f t="shared" si="243"/>
        <v>47320</v>
      </c>
      <c r="C3859" s="9" t="b">
        <f t="shared" si="240"/>
        <v>1</v>
      </c>
      <c r="D3859" s="9" t="b">
        <f t="shared" si="241"/>
        <v>0</v>
      </c>
      <c r="E3859" s="7" t="b">
        <f t="shared" si="242"/>
        <v>0</v>
      </c>
      <c r="F3859" s="48"/>
    </row>
    <row r="3860" spans="2:6" x14ac:dyDescent="0.25">
      <c r="B3860" s="7">
        <f t="shared" si="243"/>
        <v>47321</v>
      </c>
      <c r="C3860" s="9" t="b">
        <f t="shared" si="240"/>
        <v>1</v>
      </c>
      <c r="D3860" s="9" t="b">
        <f t="shared" si="241"/>
        <v>0</v>
      </c>
      <c r="E3860" s="7" t="b">
        <f t="shared" si="242"/>
        <v>0</v>
      </c>
      <c r="F3860" s="48"/>
    </row>
    <row r="3861" spans="2:6" x14ac:dyDescent="0.25">
      <c r="B3861" s="7">
        <f t="shared" si="243"/>
        <v>47322</v>
      </c>
      <c r="C3861" s="9" t="b">
        <f t="shared" si="240"/>
        <v>0</v>
      </c>
      <c r="D3861" s="9" t="b">
        <f t="shared" si="241"/>
        <v>0</v>
      </c>
      <c r="E3861" s="7">
        <f t="shared" si="242"/>
        <v>47322</v>
      </c>
      <c r="F3861" s="48"/>
    </row>
    <row r="3862" spans="2:6" x14ac:dyDescent="0.25">
      <c r="B3862" s="7">
        <f t="shared" si="243"/>
        <v>47323</v>
      </c>
      <c r="C3862" s="9" t="b">
        <f t="shared" si="240"/>
        <v>0</v>
      </c>
      <c r="D3862" s="9" t="b">
        <f t="shared" si="241"/>
        <v>0</v>
      </c>
      <c r="E3862" s="7">
        <f t="shared" si="242"/>
        <v>47323</v>
      </c>
      <c r="F3862" s="48"/>
    </row>
    <row r="3863" spans="2:6" x14ac:dyDescent="0.25">
      <c r="B3863" s="7">
        <f t="shared" si="243"/>
        <v>47324</v>
      </c>
      <c r="C3863" s="9" t="b">
        <f t="shared" si="240"/>
        <v>0</v>
      </c>
      <c r="D3863" s="9" t="b">
        <f t="shared" si="241"/>
        <v>0</v>
      </c>
      <c r="E3863" s="7">
        <f t="shared" si="242"/>
        <v>47324</v>
      </c>
      <c r="F3863" s="48"/>
    </row>
    <row r="3864" spans="2:6" x14ac:dyDescent="0.25">
      <c r="B3864" s="7">
        <f t="shared" si="243"/>
        <v>47325</v>
      </c>
      <c r="C3864" s="9" t="b">
        <f t="shared" si="240"/>
        <v>0</v>
      </c>
      <c r="D3864" s="9" t="b">
        <f t="shared" si="241"/>
        <v>0</v>
      </c>
      <c r="E3864" s="7">
        <f t="shared" si="242"/>
        <v>47325</v>
      </c>
      <c r="F3864" s="48"/>
    </row>
    <row r="3865" spans="2:6" x14ac:dyDescent="0.25">
      <c r="B3865" s="7">
        <f t="shared" si="243"/>
        <v>47326</v>
      </c>
      <c r="C3865" s="9" t="b">
        <f t="shared" si="240"/>
        <v>0</v>
      </c>
      <c r="D3865" s="9" t="b">
        <f t="shared" si="241"/>
        <v>0</v>
      </c>
      <c r="E3865" s="7">
        <f t="shared" si="242"/>
        <v>47326</v>
      </c>
      <c r="F3865" s="48"/>
    </row>
    <row r="3866" spans="2:6" x14ac:dyDescent="0.25">
      <c r="B3866" s="7">
        <f t="shared" si="243"/>
        <v>47327</v>
      </c>
      <c r="C3866" s="9" t="b">
        <f t="shared" si="240"/>
        <v>1</v>
      </c>
      <c r="D3866" s="9" t="b">
        <f t="shared" si="241"/>
        <v>0</v>
      </c>
      <c r="E3866" s="7" t="b">
        <f t="shared" si="242"/>
        <v>0</v>
      </c>
      <c r="F3866" s="48"/>
    </row>
    <row r="3867" spans="2:6" x14ac:dyDescent="0.25">
      <c r="B3867" s="7">
        <f t="shared" si="243"/>
        <v>47328</v>
      </c>
      <c r="C3867" s="9" t="b">
        <f t="shared" si="240"/>
        <v>1</v>
      </c>
      <c r="D3867" s="9" t="b">
        <f t="shared" si="241"/>
        <v>0</v>
      </c>
      <c r="E3867" s="7" t="b">
        <f t="shared" si="242"/>
        <v>0</v>
      </c>
      <c r="F3867" s="48"/>
    </row>
    <row r="3868" spans="2:6" x14ac:dyDescent="0.25">
      <c r="B3868" s="7">
        <f t="shared" si="243"/>
        <v>47329</v>
      </c>
      <c r="C3868" s="9" t="b">
        <f t="shared" si="240"/>
        <v>0</v>
      </c>
      <c r="D3868" s="9" t="b">
        <f t="shared" si="241"/>
        <v>0</v>
      </c>
      <c r="E3868" s="7">
        <f t="shared" si="242"/>
        <v>47329</v>
      </c>
      <c r="F3868" s="48"/>
    </row>
    <row r="3869" spans="2:6" x14ac:dyDescent="0.25">
      <c r="B3869" s="7">
        <f t="shared" si="243"/>
        <v>47330</v>
      </c>
      <c r="C3869" s="9" t="b">
        <f t="shared" si="240"/>
        <v>0</v>
      </c>
      <c r="D3869" s="9" t="b">
        <f t="shared" si="241"/>
        <v>0</v>
      </c>
      <c r="E3869" s="7">
        <f t="shared" si="242"/>
        <v>47330</v>
      </c>
      <c r="F3869" s="48"/>
    </row>
    <row r="3870" spans="2:6" x14ac:dyDescent="0.25">
      <c r="B3870" s="7">
        <f t="shared" si="243"/>
        <v>47331</v>
      </c>
      <c r="C3870" s="9" t="b">
        <f t="shared" si="240"/>
        <v>0</v>
      </c>
      <c r="D3870" s="9" t="b">
        <f t="shared" si="241"/>
        <v>0</v>
      </c>
      <c r="E3870" s="7">
        <f t="shared" si="242"/>
        <v>47331</v>
      </c>
      <c r="F3870" s="48"/>
    </row>
    <row r="3871" spans="2:6" x14ac:dyDescent="0.25">
      <c r="B3871" s="7">
        <f t="shared" si="243"/>
        <v>47332</v>
      </c>
      <c r="C3871" s="9" t="b">
        <f t="shared" si="240"/>
        <v>0</v>
      </c>
      <c r="D3871" s="9" t="b">
        <f t="shared" si="241"/>
        <v>0</v>
      </c>
      <c r="E3871" s="7">
        <f t="shared" si="242"/>
        <v>47332</v>
      </c>
      <c r="F3871" s="48"/>
    </row>
    <row r="3872" spans="2:6" x14ac:dyDescent="0.25">
      <c r="B3872" s="7">
        <f t="shared" si="243"/>
        <v>47333</v>
      </c>
      <c r="C3872" s="9" t="b">
        <f t="shared" si="240"/>
        <v>0</v>
      </c>
      <c r="D3872" s="9" t="b">
        <f t="shared" si="241"/>
        <v>0</v>
      </c>
      <c r="E3872" s="7">
        <f t="shared" si="242"/>
        <v>47333</v>
      </c>
      <c r="F3872" s="48"/>
    </row>
    <row r="3873" spans="2:6" x14ac:dyDescent="0.25">
      <c r="B3873" s="7">
        <f t="shared" si="243"/>
        <v>47334</v>
      </c>
      <c r="C3873" s="9" t="b">
        <f t="shared" si="240"/>
        <v>1</v>
      </c>
      <c r="D3873" s="9" t="b">
        <f t="shared" si="241"/>
        <v>0</v>
      </c>
      <c r="E3873" s="7" t="b">
        <f t="shared" si="242"/>
        <v>0</v>
      </c>
      <c r="F3873" s="48"/>
    </row>
    <row r="3874" spans="2:6" x14ac:dyDescent="0.25">
      <c r="B3874" s="7">
        <f t="shared" si="243"/>
        <v>47335</v>
      </c>
      <c r="C3874" s="9" t="b">
        <f t="shared" si="240"/>
        <v>1</v>
      </c>
      <c r="D3874" s="9" t="b">
        <f t="shared" si="241"/>
        <v>0</v>
      </c>
      <c r="E3874" s="7" t="b">
        <f t="shared" si="242"/>
        <v>0</v>
      </c>
      <c r="F3874" s="48"/>
    </row>
    <row r="3875" spans="2:6" x14ac:dyDescent="0.25">
      <c r="B3875" s="7">
        <f t="shared" si="243"/>
        <v>47336</v>
      </c>
      <c r="C3875" s="9" t="b">
        <f t="shared" si="240"/>
        <v>0</v>
      </c>
      <c r="D3875" s="9" t="b">
        <f t="shared" si="241"/>
        <v>0</v>
      </c>
      <c r="E3875" s="7">
        <f t="shared" si="242"/>
        <v>47336</v>
      </c>
      <c r="F3875" s="48"/>
    </row>
    <row r="3876" spans="2:6" x14ac:dyDescent="0.25">
      <c r="B3876" s="7">
        <f t="shared" si="243"/>
        <v>47337</v>
      </c>
      <c r="C3876" s="9" t="b">
        <f t="shared" si="240"/>
        <v>0</v>
      </c>
      <c r="D3876" s="9" t="b">
        <f t="shared" si="241"/>
        <v>0</v>
      </c>
      <c r="E3876" s="7">
        <f t="shared" si="242"/>
        <v>47337</v>
      </c>
      <c r="F3876" s="48"/>
    </row>
    <row r="3877" spans="2:6" x14ac:dyDescent="0.25">
      <c r="B3877" s="7">
        <f t="shared" si="243"/>
        <v>47338</v>
      </c>
      <c r="C3877" s="9" t="b">
        <f t="shared" si="240"/>
        <v>0</v>
      </c>
      <c r="D3877" s="9" t="b">
        <f t="shared" si="241"/>
        <v>0</v>
      </c>
      <c r="E3877" s="7">
        <f t="shared" si="242"/>
        <v>47338</v>
      </c>
      <c r="F3877" s="48"/>
    </row>
    <row r="3878" spans="2:6" x14ac:dyDescent="0.25">
      <c r="B3878" s="7">
        <f t="shared" si="243"/>
        <v>47339</v>
      </c>
      <c r="C3878" s="9" t="b">
        <f t="shared" si="240"/>
        <v>0</v>
      </c>
      <c r="D3878" s="9" t="b">
        <f t="shared" si="241"/>
        <v>0</v>
      </c>
      <c r="E3878" s="7">
        <f t="shared" si="242"/>
        <v>47339</v>
      </c>
      <c r="F3878" s="48"/>
    </row>
    <row r="3879" spans="2:6" x14ac:dyDescent="0.25">
      <c r="B3879" s="7">
        <f t="shared" si="243"/>
        <v>47340</v>
      </c>
      <c r="C3879" s="9" t="b">
        <f t="shared" si="240"/>
        <v>0</v>
      </c>
      <c r="D3879" s="9" t="b">
        <f t="shared" si="241"/>
        <v>0</v>
      </c>
      <c r="E3879" s="7">
        <f t="shared" si="242"/>
        <v>47340</v>
      </c>
      <c r="F3879" s="48"/>
    </row>
    <row r="3880" spans="2:6" x14ac:dyDescent="0.25">
      <c r="B3880" s="7">
        <f t="shared" si="243"/>
        <v>47341</v>
      </c>
      <c r="C3880" s="9" t="b">
        <f t="shared" si="240"/>
        <v>1</v>
      </c>
      <c r="D3880" s="9" t="b">
        <f t="shared" si="241"/>
        <v>0</v>
      </c>
      <c r="E3880" s="7" t="b">
        <f t="shared" si="242"/>
        <v>0</v>
      </c>
      <c r="F3880" s="48"/>
    </row>
    <row r="3881" spans="2:6" x14ac:dyDescent="0.25">
      <c r="B3881" s="7">
        <f t="shared" si="243"/>
        <v>47342</v>
      </c>
      <c r="C3881" s="9" t="b">
        <f t="shared" si="240"/>
        <v>1</v>
      </c>
      <c r="D3881" s="9" t="b">
        <f t="shared" si="241"/>
        <v>0</v>
      </c>
      <c r="E3881" s="7" t="b">
        <f t="shared" si="242"/>
        <v>0</v>
      </c>
      <c r="F3881" s="48"/>
    </row>
    <row r="3882" spans="2:6" x14ac:dyDescent="0.25">
      <c r="B3882" s="7">
        <f t="shared" si="243"/>
        <v>47343</v>
      </c>
      <c r="C3882" s="9" t="b">
        <f t="shared" si="240"/>
        <v>0</v>
      </c>
      <c r="D3882" s="9" t="b">
        <f t="shared" si="241"/>
        <v>0</v>
      </c>
      <c r="E3882" s="7">
        <f t="shared" si="242"/>
        <v>47343</v>
      </c>
      <c r="F3882" s="48"/>
    </row>
    <row r="3883" spans="2:6" x14ac:dyDescent="0.25">
      <c r="B3883" s="7">
        <f t="shared" si="243"/>
        <v>47344</v>
      </c>
      <c r="C3883" s="9" t="b">
        <f t="shared" si="240"/>
        <v>0</v>
      </c>
      <c r="D3883" s="9" t="b">
        <f t="shared" si="241"/>
        <v>0</v>
      </c>
      <c r="E3883" s="7">
        <f t="shared" si="242"/>
        <v>47344</v>
      </c>
      <c r="F3883" s="48"/>
    </row>
    <row r="3884" spans="2:6" x14ac:dyDescent="0.25">
      <c r="B3884" s="7">
        <f t="shared" si="243"/>
        <v>47345</v>
      </c>
      <c r="C3884" s="9" t="b">
        <f t="shared" si="240"/>
        <v>0</v>
      </c>
      <c r="D3884" s="9" t="b">
        <f t="shared" si="241"/>
        <v>0</v>
      </c>
      <c r="E3884" s="7">
        <f t="shared" si="242"/>
        <v>47345</v>
      </c>
      <c r="F3884" s="48"/>
    </row>
    <row r="3885" spans="2:6" x14ac:dyDescent="0.25">
      <c r="B3885" s="7">
        <f t="shared" si="243"/>
        <v>47346</v>
      </c>
      <c r="C3885" s="9" t="b">
        <f t="shared" si="240"/>
        <v>0</v>
      </c>
      <c r="D3885" s="9" t="b">
        <f t="shared" si="241"/>
        <v>0</v>
      </c>
      <c r="E3885" s="7">
        <f t="shared" si="242"/>
        <v>47346</v>
      </c>
      <c r="F3885" s="48"/>
    </row>
    <row r="3886" spans="2:6" x14ac:dyDescent="0.25">
      <c r="B3886" s="7">
        <f t="shared" si="243"/>
        <v>47347</v>
      </c>
      <c r="C3886" s="9" t="b">
        <f t="shared" si="240"/>
        <v>0</v>
      </c>
      <c r="D3886" s="9" t="b">
        <f t="shared" si="241"/>
        <v>0</v>
      </c>
      <c r="E3886" s="7">
        <f t="shared" si="242"/>
        <v>47347</v>
      </c>
      <c r="F3886" s="48"/>
    </row>
    <row r="3887" spans="2:6" x14ac:dyDescent="0.25">
      <c r="B3887" s="7">
        <f t="shared" si="243"/>
        <v>47348</v>
      </c>
      <c r="C3887" s="9" t="b">
        <f t="shared" si="240"/>
        <v>1</v>
      </c>
      <c r="D3887" s="9" t="b">
        <f t="shared" si="241"/>
        <v>0</v>
      </c>
      <c r="E3887" s="7" t="b">
        <f t="shared" si="242"/>
        <v>0</v>
      </c>
      <c r="F3887" s="48"/>
    </row>
    <row r="3888" spans="2:6" x14ac:dyDescent="0.25">
      <c r="B3888" s="7">
        <f t="shared" si="243"/>
        <v>47349</v>
      </c>
      <c r="C3888" s="9" t="b">
        <f t="shared" si="240"/>
        <v>1</v>
      </c>
      <c r="D3888" s="9" t="b">
        <f t="shared" si="241"/>
        <v>0</v>
      </c>
      <c r="E3888" s="7" t="b">
        <f t="shared" si="242"/>
        <v>0</v>
      </c>
      <c r="F3888" s="48"/>
    </row>
    <row r="3889" spans="2:6" x14ac:dyDescent="0.25">
      <c r="B3889" s="7">
        <f t="shared" si="243"/>
        <v>47350</v>
      </c>
      <c r="C3889" s="9" t="b">
        <f t="shared" si="240"/>
        <v>0</v>
      </c>
      <c r="D3889" s="9" t="b">
        <f t="shared" si="241"/>
        <v>0</v>
      </c>
      <c r="E3889" s="7">
        <f t="shared" si="242"/>
        <v>47350</v>
      </c>
      <c r="F3889" s="48"/>
    </row>
    <row r="3890" spans="2:6" x14ac:dyDescent="0.25">
      <c r="B3890" s="7">
        <f t="shared" si="243"/>
        <v>47351</v>
      </c>
      <c r="C3890" s="9" t="b">
        <f t="shared" si="240"/>
        <v>0</v>
      </c>
      <c r="D3890" s="9" t="b">
        <f t="shared" si="241"/>
        <v>0</v>
      </c>
      <c r="E3890" s="7">
        <f t="shared" si="242"/>
        <v>47351</v>
      </c>
      <c r="F3890" s="48"/>
    </row>
    <row r="3891" spans="2:6" x14ac:dyDescent="0.25">
      <c r="B3891" s="7">
        <f t="shared" si="243"/>
        <v>47352</v>
      </c>
      <c r="C3891" s="9" t="b">
        <f t="shared" si="240"/>
        <v>0</v>
      </c>
      <c r="D3891" s="9" t="b">
        <f t="shared" si="241"/>
        <v>0</v>
      </c>
      <c r="E3891" s="7">
        <f t="shared" si="242"/>
        <v>47352</v>
      </c>
      <c r="F3891" s="48"/>
    </row>
    <row r="3892" spans="2:6" x14ac:dyDescent="0.25">
      <c r="B3892" s="7">
        <f t="shared" si="243"/>
        <v>47353</v>
      </c>
      <c r="C3892" s="9" t="b">
        <f t="shared" si="240"/>
        <v>0</v>
      </c>
      <c r="D3892" s="9" t="b">
        <f t="shared" si="241"/>
        <v>0</v>
      </c>
      <c r="E3892" s="7">
        <f t="shared" si="242"/>
        <v>47353</v>
      </c>
      <c r="F3892" s="48"/>
    </row>
    <row r="3893" spans="2:6" x14ac:dyDescent="0.25">
      <c r="B3893" s="7">
        <f t="shared" si="243"/>
        <v>47354</v>
      </c>
      <c r="C3893" s="9" t="b">
        <f t="shared" si="240"/>
        <v>0</v>
      </c>
      <c r="D3893" s="9" t="b">
        <f t="shared" si="241"/>
        <v>0</v>
      </c>
      <c r="E3893" s="7">
        <f t="shared" si="242"/>
        <v>47354</v>
      </c>
      <c r="F3893" s="48"/>
    </row>
    <row r="3894" spans="2:6" x14ac:dyDescent="0.25">
      <c r="B3894" s="7">
        <f t="shared" si="243"/>
        <v>47355</v>
      </c>
      <c r="C3894" s="9" t="b">
        <f t="shared" si="240"/>
        <v>1</v>
      </c>
      <c r="D3894" s="9" t="b">
        <f t="shared" si="241"/>
        <v>0</v>
      </c>
      <c r="E3894" s="7" t="b">
        <f t="shared" si="242"/>
        <v>0</v>
      </c>
      <c r="F3894" s="48"/>
    </row>
    <row r="3895" spans="2:6" x14ac:dyDescent="0.25">
      <c r="B3895" s="7">
        <f t="shared" si="243"/>
        <v>47356</v>
      </c>
      <c r="C3895" s="9" t="b">
        <f t="shared" si="240"/>
        <v>1</v>
      </c>
      <c r="D3895" s="9" t="b">
        <f t="shared" si="241"/>
        <v>0</v>
      </c>
      <c r="E3895" s="7" t="b">
        <f t="shared" si="242"/>
        <v>0</v>
      </c>
      <c r="F3895" s="48"/>
    </row>
    <row r="3896" spans="2:6" x14ac:dyDescent="0.25">
      <c r="B3896" s="7">
        <f t="shared" si="243"/>
        <v>47357</v>
      </c>
      <c r="C3896" s="9" t="b">
        <f t="shared" si="240"/>
        <v>0</v>
      </c>
      <c r="D3896" s="9" t="b">
        <f t="shared" si="241"/>
        <v>0</v>
      </c>
      <c r="E3896" s="7">
        <f t="shared" si="242"/>
        <v>47357</v>
      </c>
      <c r="F3896" s="48"/>
    </row>
    <row r="3897" spans="2:6" x14ac:dyDescent="0.25">
      <c r="B3897" s="7">
        <f t="shared" si="243"/>
        <v>47358</v>
      </c>
      <c r="C3897" s="9" t="b">
        <f t="shared" si="240"/>
        <v>0</v>
      </c>
      <c r="D3897" s="9" t="b">
        <f t="shared" si="241"/>
        <v>0</v>
      </c>
      <c r="E3897" s="7">
        <f t="shared" si="242"/>
        <v>47358</v>
      </c>
      <c r="F3897" s="48"/>
    </row>
    <row r="3898" spans="2:6" x14ac:dyDescent="0.25">
      <c r="B3898" s="7">
        <f t="shared" si="243"/>
        <v>47359</v>
      </c>
      <c r="C3898" s="9" t="b">
        <f t="shared" si="240"/>
        <v>0</v>
      </c>
      <c r="D3898" s="9" t="b">
        <f t="shared" si="241"/>
        <v>0</v>
      </c>
      <c r="E3898" s="7">
        <f t="shared" si="242"/>
        <v>47359</v>
      </c>
      <c r="F3898" s="48"/>
    </row>
    <row r="3899" spans="2:6" x14ac:dyDescent="0.25">
      <c r="B3899" s="7">
        <f t="shared" si="243"/>
        <v>47360</v>
      </c>
      <c r="C3899" s="9" t="b">
        <f t="shared" si="240"/>
        <v>0</v>
      </c>
      <c r="D3899" s="9" t="b">
        <f t="shared" si="241"/>
        <v>0</v>
      </c>
      <c r="E3899" s="7">
        <f t="shared" si="242"/>
        <v>47360</v>
      </c>
      <c r="F3899" s="48"/>
    </row>
    <row r="3900" spans="2:6" x14ac:dyDescent="0.25">
      <c r="B3900" s="7">
        <f t="shared" si="243"/>
        <v>47361</v>
      </c>
      <c r="C3900" s="9" t="b">
        <f t="shared" si="240"/>
        <v>0</v>
      </c>
      <c r="D3900" s="9" t="b">
        <f t="shared" si="241"/>
        <v>0</v>
      </c>
      <c r="E3900" s="7">
        <f t="shared" si="242"/>
        <v>47361</v>
      </c>
      <c r="F3900" s="48"/>
    </row>
    <row r="3901" spans="2:6" x14ac:dyDescent="0.25">
      <c r="B3901" s="7">
        <f t="shared" si="243"/>
        <v>47362</v>
      </c>
      <c r="C3901" s="9" t="b">
        <f t="shared" si="240"/>
        <v>1</v>
      </c>
      <c r="D3901" s="9" t="b">
        <f t="shared" si="241"/>
        <v>0</v>
      </c>
      <c r="E3901" s="7" t="b">
        <f t="shared" si="242"/>
        <v>0</v>
      </c>
      <c r="F3901" s="48"/>
    </row>
    <row r="3902" spans="2:6" x14ac:dyDescent="0.25">
      <c r="B3902" s="7">
        <f t="shared" si="243"/>
        <v>47363</v>
      </c>
      <c r="C3902" s="9" t="b">
        <f t="shared" si="240"/>
        <v>1</v>
      </c>
      <c r="D3902" s="9" t="b">
        <f t="shared" si="241"/>
        <v>0</v>
      </c>
      <c r="E3902" s="7" t="b">
        <f t="shared" si="242"/>
        <v>0</v>
      </c>
      <c r="F3902" s="48"/>
    </row>
    <row r="3903" spans="2:6" x14ac:dyDescent="0.25">
      <c r="B3903" s="7">
        <f t="shared" si="243"/>
        <v>47364</v>
      </c>
      <c r="C3903" s="9" t="b">
        <f t="shared" si="240"/>
        <v>0</v>
      </c>
      <c r="D3903" s="9" t="b">
        <f t="shared" si="241"/>
        <v>0</v>
      </c>
      <c r="E3903" s="7">
        <f t="shared" si="242"/>
        <v>47364</v>
      </c>
      <c r="F3903" s="48"/>
    </row>
    <row r="3904" spans="2:6" x14ac:dyDescent="0.25">
      <c r="B3904" s="7">
        <f t="shared" si="243"/>
        <v>47365</v>
      </c>
      <c r="C3904" s="9" t="b">
        <f t="shared" si="240"/>
        <v>0</v>
      </c>
      <c r="D3904" s="9" t="b">
        <f t="shared" si="241"/>
        <v>0</v>
      </c>
      <c r="E3904" s="7">
        <f t="shared" si="242"/>
        <v>47365</v>
      </c>
      <c r="F3904" s="48"/>
    </row>
    <row r="3905" spans="2:6" x14ac:dyDescent="0.25">
      <c r="B3905" s="7">
        <f t="shared" si="243"/>
        <v>47366</v>
      </c>
      <c r="C3905" s="9" t="b">
        <f t="shared" si="240"/>
        <v>0</v>
      </c>
      <c r="D3905" s="9" t="b">
        <f t="shared" si="241"/>
        <v>0</v>
      </c>
      <c r="E3905" s="7">
        <f t="shared" si="242"/>
        <v>47366</v>
      </c>
      <c r="F3905" s="48"/>
    </row>
    <row r="3906" spans="2:6" x14ac:dyDescent="0.25">
      <c r="B3906" s="7">
        <f t="shared" si="243"/>
        <v>47367</v>
      </c>
      <c r="C3906" s="9" t="b">
        <f t="shared" si="240"/>
        <v>0</v>
      </c>
      <c r="D3906" s="9" t="b">
        <f t="shared" si="241"/>
        <v>0</v>
      </c>
      <c r="E3906" s="7">
        <f t="shared" si="242"/>
        <v>47367</v>
      </c>
      <c r="F3906" s="48"/>
    </row>
    <row r="3907" spans="2:6" x14ac:dyDescent="0.25">
      <c r="B3907" s="7">
        <f t="shared" si="243"/>
        <v>47368</v>
      </c>
      <c r="C3907" s="9" t="b">
        <f t="shared" si="240"/>
        <v>0</v>
      </c>
      <c r="D3907" s="9" t="b">
        <f t="shared" si="241"/>
        <v>0</v>
      </c>
      <c r="E3907" s="7">
        <f t="shared" si="242"/>
        <v>47368</v>
      </c>
      <c r="F3907" s="48"/>
    </row>
    <row r="3908" spans="2:6" x14ac:dyDescent="0.25">
      <c r="B3908" s="7">
        <f t="shared" si="243"/>
        <v>47369</v>
      </c>
      <c r="C3908" s="9" t="b">
        <f t="shared" si="240"/>
        <v>1</v>
      </c>
      <c r="D3908" s="9" t="b">
        <f t="shared" si="241"/>
        <v>0</v>
      </c>
      <c r="E3908" s="7" t="b">
        <f t="shared" si="242"/>
        <v>0</v>
      </c>
      <c r="F3908" s="48"/>
    </row>
    <row r="3909" spans="2:6" x14ac:dyDescent="0.25">
      <c r="B3909" s="7">
        <f t="shared" si="243"/>
        <v>47370</v>
      </c>
      <c r="C3909" s="9" t="b">
        <f t="shared" ref="C3909:C3972" si="244">IF(WEEKDAY(B3909,2)&gt;5,TRUE,FALSE)</f>
        <v>1</v>
      </c>
      <c r="D3909" s="9" t="b">
        <f t="shared" ref="D3909:D3972" si="245">IF(TYPE(VLOOKUP(B3909,Holiday_Dates,1,0))&lt;&gt;1,FALSE,TRUE)</f>
        <v>0</v>
      </c>
      <c r="E3909" s="7" t="b">
        <f t="shared" ref="E3909:E3972" si="246">IF(OR(C3909,D3909),FALSE,B3909)</f>
        <v>0</v>
      </c>
      <c r="F3909" s="48"/>
    </row>
    <row r="3910" spans="2:6" x14ac:dyDescent="0.25">
      <c r="B3910" s="7">
        <f t="shared" ref="B3910:B3973" si="247">B3909+1</f>
        <v>47371</v>
      </c>
      <c r="C3910" s="9" t="b">
        <f t="shared" si="244"/>
        <v>0</v>
      </c>
      <c r="D3910" s="9" t="b">
        <f t="shared" si="245"/>
        <v>0</v>
      </c>
      <c r="E3910" s="7">
        <f t="shared" si="246"/>
        <v>47371</v>
      </c>
      <c r="F3910" s="48"/>
    </row>
    <row r="3911" spans="2:6" x14ac:dyDescent="0.25">
      <c r="B3911" s="7">
        <f t="shared" si="247"/>
        <v>47372</v>
      </c>
      <c r="C3911" s="9" t="b">
        <f t="shared" si="244"/>
        <v>0</v>
      </c>
      <c r="D3911" s="9" t="b">
        <f t="shared" si="245"/>
        <v>0</v>
      </c>
      <c r="E3911" s="7">
        <f t="shared" si="246"/>
        <v>47372</v>
      </c>
      <c r="F3911" s="48"/>
    </row>
    <row r="3912" spans="2:6" x14ac:dyDescent="0.25">
      <c r="B3912" s="7">
        <f t="shared" si="247"/>
        <v>47373</v>
      </c>
      <c r="C3912" s="9" t="b">
        <f t="shared" si="244"/>
        <v>0</v>
      </c>
      <c r="D3912" s="9" t="b">
        <f t="shared" si="245"/>
        <v>0</v>
      </c>
      <c r="E3912" s="7">
        <f t="shared" si="246"/>
        <v>47373</v>
      </c>
      <c r="F3912" s="48"/>
    </row>
    <row r="3913" spans="2:6" x14ac:dyDescent="0.25">
      <c r="B3913" s="7">
        <f t="shared" si="247"/>
        <v>47374</v>
      </c>
      <c r="C3913" s="9" t="b">
        <f t="shared" si="244"/>
        <v>0</v>
      </c>
      <c r="D3913" s="9" t="b">
        <f t="shared" si="245"/>
        <v>0</v>
      </c>
      <c r="E3913" s="7">
        <f t="shared" si="246"/>
        <v>47374</v>
      </c>
      <c r="F3913" s="48"/>
    </row>
    <row r="3914" spans="2:6" x14ac:dyDescent="0.25">
      <c r="B3914" s="7">
        <f t="shared" si="247"/>
        <v>47375</v>
      </c>
      <c r="C3914" s="9" t="b">
        <f t="shared" si="244"/>
        <v>0</v>
      </c>
      <c r="D3914" s="9" t="b">
        <f t="shared" si="245"/>
        <v>0</v>
      </c>
      <c r="E3914" s="7">
        <f t="shared" si="246"/>
        <v>47375</v>
      </c>
      <c r="F3914" s="48"/>
    </row>
    <row r="3915" spans="2:6" x14ac:dyDescent="0.25">
      <c r="B3915" s="7">
        <f t="shared" si="247"/>
        <v>47376</v>
      </c>
      <c r="C3915" s="9" t="b">
        <f t="shared" si="244"/>
        <v>1</v>
      </c>
      <c r="D3915" s="9" t="b">
        <f t="shared" si="245"/>
        <v>0</v>
      </c>
      <c r="E3915" s="7" t="b">
        <f t="shared" si="246"/>
        <v>0</v>
      </c>
      <c r="F3915" s="48"/>
    </row>
    <row r="3916" spans="2:6" x14ac:dyDescent="0.25">
      <c r="B3916" s="7">
        <f t="shared" si="247"/>
        <v>47377</v>
      </c>
      <c r="C3916" s="9" t="b">
        <f t="shared" si="244"/>
        <v>1</v>
      </c>
      <c r="D3916" s="9" t="b">
        <f t="shared" si="245"/>
        <v>0</v>
      </c>
      <c r="E3916" s="7" t="b">
        <f t="shared" si="246"/>
        <v>0</v>
      </c>
      <c r="F3916" s="48"/>
    </row>
    <row r="3917" spans="2:6" x14ac:dyDescent="0.25">
      <c r="B3917" s="7">
        <f t="shared" si="247"/>
        <v>47378</v>
      </c>
      <c r="C3917" s="9" t="b">
        <f t="shared" si="244"/>
        <v>0</v>
      </c>
      <c r="D3917" s="9" t="b">
        <f t="shared" si="245"/>
        <v>0</v>
      </c>
      <c r="E3917" s="7">
        <f t="shared" si="246"/>
        <v>47378</v>
      </c>
      <c r="F3917" s="48"/>
    </row>
    <row r="3918" spans="2:6" x14ac:dyDescent="0.25">
      <c r="B3918" s="7">
        <f t="shared" si="247"/>
        <v>47379</v>
      </c>
      <c r="C3918" s="9" t="b">
        <f t="shared" si="244"/>
        <v>0</v>
      </c>
      <c r="D3918" s="9" t="b">
        <f t="shared" si="245"/>
        <v>0</v>
      </c>
      <c r="E3918" s="7">
        <f t="shared" si="246"/>
        <v>47379</v>
      </c>
      <c r="F3918" s="48"/>
    </row>
    <row r="3919" spans="2:6" x14ac:dyDescent="0.25">
      <c r="B3919" s="7">
        <f t="shared" si="247"/>
        <v>47380</v>
      </c>
      <c r="C3919" s="9" t="b">
        <f t="shared" si="244"/>
        <v>0</v>
      </c>
      <c r="D3919" s="9" t="b">
        <f t="shared" si="245"/>
        <v>0</v>
      </c>
      <c r="E3919" s="7">
        <f t="shared" si="246"/>
        <v>47380</v>
      </c>
      <c r="F3919" s="48"/>
    </row>
    <row r="3920" spans="2:6" x14ac:dyDescent="0.25">
      <c r="B3920" s="7">
        <f t="shared" si="247"/>
        <v>47381</v>
      </c>
      <c r="C3920" s="9" t="b">
        <f t="shared" si="244"/>
        <v>0</v>
      </c>
      <c r="D3920" s="9" t="b">
        <f t="shared" si="245"/>
        <v>0</v>
      </c>
      <c r="E3920" s="7">
        <f t="shared" si="246"/>
        <v>47381</v>
      </c>
      <c r="F3920" s="48"/>
    </row>
    <row r="3921" spans="2:6" x14ac:dyDescent="0.25">
      <c r="B3921" s="7">
        <f t="shared" si="247"/>
        <v>47382</v>
      </c>
      <c r="C3921" s="9" t="b">
        <f t="shared" si="244"/>
        <v>0</v>
      </c>
      <c r="D3921" s="9" t="b">
        <f t="shared" si="245"/>
        <v>0</v>
      </c>
      <c r="E3921" s="7">
        <f t="shared" si="246"/>
        <v>47382</v>
      </c>
      <c r="F3921" s="48"/>
    </row>
    <row r="3922" spans="2:6" x14ac:dyDescent="0.25">
      <c r="B3922" s="7">
        <f t="shared" si="247"/>
        <v>47383</v>
      </c>
      <c r="C3922" s="9" t="b">
        <f t="shared" si="244"/>
        <v>1</v>
      </c>
      <c r="D3922" s="9" t="b">
        <f t="shared" si="245"/>
        <v>0</v>
      </c>
      <c r="E3922" s="7" t="b">
        <f t="shared" si="246"/>
        <v>0</v>
      </c>
      <c r="F3922" s="48"/>
    </row>
    <row r="3923" spans="2:6" x14ac:dyDescent="0.25">
      <c r="B3923" s="7">
        <f t="shared" si="247"/>
        <v>47384</v>
      </c>
      <c r="C3923" s="9" t="b">
        <f t="shared" si="244"/>
        <v>1</v>
      </c>
      <c r="D3923" s="9" t="b">
        <f t="shared" si="245"/>
        <v>0</v>
      </c>
      <c r="E3923" s="7" t="b">
        <f t="shared" si="246"/>
        <v>0</v>
      </c>
      <c r="F3923" s="48"/>
    </row>
    <row r="3924" spans="2:6" x14ac:dyDescent="0.25">
      <c r="B3924" s="7">
        <f t="shared" si="247"/>
        <v>47385</v>
      </c>
      <c r="C3924" s="9" t="b">
        <f t="shared" si="244"/>
        <v>0</v>
      </c>
      <c r="D3924" s="9" t="b">
        <f t="shared" si="245"/>
        <v>0</v>
      </c>
      <c r="E3924" s="7">
        <f t="shared" si="246"/>
        <v>47385</v>
      </c>
      <c r="F3924" s="48"/>
    </row>
    <row r="3925" spans="2:6" x14ac:dyDescent="0.25">
      <c r="B3925" s="7">
        <f t="shared" si="247"/>
        <v>47386</v>
      </c>
      <c r="C3925" s="9" t="b">
        <f t="shared" si="244"/>
        <v>0</v>
      </c>
      <c r="D3925" s="9" t="b">
        <f t="shared" si="245"/>
        <v>0</v>
      </c>
      <c r="E3925" s="7">
        <f t="shared" si="246"/>
        <v>47386</v>
      </c>
      <c r="F3925" s="48"/>
    </row>
    <row r="3926" spans="2:6" x14ac:dyDescent="0.25">
      <c r="B3926" s="7">
        <f t="shared" si="247"/>
        <v>47387</v>
      </c>
      <c r="C3926" s="9" t="b">
        <f t="shared" si="244"/>
        <v>0</v>
      </c>
      <c r="D3926" s="9" t="b">
        <f t="shared" si="245"/>
        <v>0</v>
      </c>
      <c r="E3926" s="7">
        <f t="shared" si="246"/>
        <v>47387</v>
      </c>
      <c r="F3926" s="48"/>
    </row>
    <row r="3927" spans="2:6" x14ac:dyDescent="0.25">
      <c r="B3927" s="7">
        <f t="shared" si="247"/>
        <v>47388</v>
      </c>
      <c r="C3927" s="9" t="b">
        <f t="shared" si="244"/>
        <v>0</v>
      </c>
      <c r="D3927" s="9" t="b">
        <f t="shared" si="245"/>
        <v>0</v>
      </c>
      <c r="E3927" s="7">
        <f t="shared" si="246"/>
        <v>47388</v>
      </c>
      <c r="F3927" s="48"/>
    </row>
    <row r="3928" spans="2:6" x14ac:dyDescent="0.25">
      <c r="B3928" s="7">
        <f t="shared" si="247"/>
        <v>47389</v>
      </c>
      <c r="C3928" s="9" t="b">
        <f t="shared" si="244"/>
        <v>0</v>
      </c>
      <c r="D3928" s="9" t="b">
        <f t="shared" si="245"/>
        <v>0</v>
      </c>
      <c r="E3928" s="7">
        <f t="shared" si="246"/>
        <v>47389</v>
      </c>
      <c r="F3928" s="48"/>
    </row>
    <row r="3929" spans="2:6" x14ac:dyDescent="0.25">
      <c r="B3929" s="7">
        <f t="shared" si="247"/>
        <v>47390</v>
      </c>
      <c r="C3929" s="9" t="b">
        <f t="shared" si="244"/>
        <v>1</v>
      </c>
      <c r="D3929" s="9" t="b">
        <f t="shared" si="245"/>
        <v>0</v>
      </c>
      <c r="E3929" s="7" t="b">
        <f t="shared" si="246"/>
        <v>0</v>
      </c>
      <c r="F3929" s="48"/>
    </row>
    <row r="3930" spans="2:6" x14ac:dyDescent="0.25">
      <c r="B3930" s="7">
        <f t="shared" si="247"/>
        <v>47391</v>
      </c>
      <c r="C3930" s="9" t="b">
        <f t="shared" si="244"/>
        <v>1</v>
      </c>
      <c r="D3930" s="9" t="b">
        <f t="shared" si="245"/>
        <v>0</v>
      </c>
      <c r="E3930" s="7" t="b">
        <f t="shared" si="246"/>
        <v>0</v>
      </c>
      <c r="F3930" s="48"/>
    </row>
    <row r="3931" spans="2:6" x14ac:dyDescent="0.25">
      <c r="B3931" s="7">
        <f t="shared" si="247"/>
        <v>47392</v>
      </c>
      <c r="C3931" s="9" t="b">
        <f t="shared" si="244"/>
        <v>0</v>
      </c>
      <c r="D3931" s="9" t="b">
        <f t="shared" si="245"/>
        <v>0</v>
      </c>
      <c r="E3931" s="7">
        <f t="shared" si="246"/>
        <v>47392</v>
      </c>
      <c r="F3931" s="48"/>
    </row>
    <row r="3932" spans="2:6" x14ac:dyDescent="0.25">
      <c r="B3932" s="7">
        <f t="shared" si="247"/>
        <v>47393</v>
      </c>
      <c r="C3932" s="9" t="b">
        <f t="shared" si="244"/>
        <v>0</v>
      </c>
      <c r="D3932" s="9" t="b">
        <f t="shared" si="245"/>
        <v>0</v>
      </c>
      <c r="E3932" s="7">
        <f t="shared" si="246"/>
        <v>47393</v>
      </c>
      <c r="F3932" s="48"/>
    </row>
    <row r="3933" spans="2:6" x14ac:dyDescent="0.25">
      <c r="B3933" s="7">
        <f t="shared" si="247"/>
        <v>47394</v>
      </c>
      <c r="C3933" s="9" t="b">
        <f t="shared" si="244"/>
        <v>0</v>
      </c>
      <c r="D3933" s="9" t="b">
        <f t="shared" si="245"/>
        <v>0</v>
      </c>
      <c r="E3933" s="7">
        <f t="shared" si="246"/>
        <v>47394</v>
      </c>
      <c r="F3933" s="48"/>
    </row>
    <row r="3934" spans="2:6" x14ac:dyDescent="0.25">
      <c r="B3934" s="7">
        <f t="shared" si="247"/>
        <v>47395</v>
      </c>
      <c r="C3934" s="9" t="b">
        <f t="shared" si="244"/>
        <v>0</v>
      </c>
      <c r="D3934" s="9" t="b">
        <f t="shared" si="245"/>
        <v>0</v>
      </c>
      <c r="E3934" s="7">
        <f t="shared" si="246"/>
        <v>47395</v>
      </c>
      <c r="F3934" s="48"/>
    </row>
    <row r="3935" spans="2:6" x14ac:dyDescent="0.25">
      <c r="B3935" s="7">
        <f t="shared" si="247"/>
        <v>47396</v>
      </c>
      <c r="C3935" s="9" t="b">
        <f t="shared" si="244"/>
        <v>0</v>
      </c>
      <c r="D3935" s="9" t="b">
        <f t="shared" si="245"/>
        <v>0</v>
      </c>
      <c r="E3935" s="7">
        <f t="shared" si="246"/>
        <v>47396</v>
      </c>
      <c r="F3935" s="48"/>
    </row>
    <row r="3936" spans="2:6" x14ac:dyDescent="0.25">
      <c r="B3936" s="7">
        <f t="shared" si="247"/>
        <v>47397</v>
      </c>
      <c r="C3936" s="9" t="b">
        <f t="shared" si="244"/>
        <v>1</v>
      </c>
      <c r="D3936" s="9" t="b">
        <f t="shared" si="245"/>
        <v>0</v>
      </c>
      <c r="E3936" s="7" t="b">
        <f t="shared" si="246"/>
        <v>0</v>
      </c>
      <c r="F3936" s="48"/>
    </row>
    <row r="3937" spans="2:6" x14ac:dyDescent="0.25">
      <c r="B3937" s="7">
        <f t="shared" si="247"/>
        <v>47398</v>
      </c>
      <c r="C3937" s="9" t="b">
        <f t="shared" si="244"/>
        <v>1</v>
      </c>
      <c r="D3937" s="9" t="b">
        <f t="shared" si="245"/>
        <v>0</v>
      </c>
      <c r="E3937" s="7" t="b">
        <f t="shared" si="246"/>
        <v>0</v>
      </c>
      <c r="F3937" s="48"/>
    </row>
    <row r="3938" spans="2:6" x14ac:dyDescent="0.25">
      <c r="B3938" s="7">
        <f t="shared" si="247"/>
        <v>47399</v>
      </c>
      <c r="C3938" s="9" t="b">
        <f t="shared" si="244"/>
        <v>0</v>
      </c>
      <c r="D3938" s="9" t="b">
        <f t="shared" si="245"/>
        <v>0</v>
      </c>
      <c r="E3938" s="7">
        <f t="shared" si="246"/>
        <v>47399</v>
      </c>
      <c r="F3938" s="48"/>
    </row>
    <row r="3939" spans="2:6" x14ac:dyDescent="0.25">
      <c r="B3939" s="7">
        <f t="shared" si="247"/>
        <v>47400</v>
      </c>
      <c r="C3939" s="9" t="b">
        <f t="shared" si="244"/>
        <v>0</v>
      </c>
      <c r="D3939" s="9" t="b">
        <f t="shared" si="245"/>
        <v>0</v>
      </c>
      <c r="E3939" s="7">
        <f t="shared" si="246"/>
        <v>47400</v>
      </c>
      <c r="F3939" s="48"/>
    </row>
    <row r="3940" spans="2:6" x14ac:dyDescent="0.25">
      <c r="B3940" s="7">
        <f t="shared" si="247"/>
        <v>47401</v>
      </c>
      <c r="C3940" s="9" t="b">
        <f t="shared" si="244"/>
        <v>0</v>
      </c>
      <c r="D3940" s="9" t="b">
        <f t="shared" si="245"/>
        <v>0</v>
      </c>
      <c r="E3940" s="7">
        <f t="shared" si="246"/>
        <v>47401</v>
      </c>
      <c r="F3940" s="48"/>
    </row>
    <row r="3941" spans="2:6" x14ac:dyDescent="0.25">
      <c r="B3941" s="7">
        <f t="shared" si="247"/>
        <v>47402</v>
      </c>
      <c r="C3941" s="9" t="b">
        <f t="shared" si="244"/>
        <v>0</v>
      </c>
      <c r="D3941" s="9" t="b">
        <f t="shared" si="245"/>
        <v>0</v>
      </c>
      <c r="E3941" s="7">
        <f t="shared" si="246"/>
        <v>47402</v>
      </c>
      <c r="F3941" s="48"/>
    </row>
    <row r="3942" spans="2:6" x14ac:dyDescent="0.25">
      <c r="B3942" s="7">
        <f t="shared" si="247"/>
        <v>47403</v>
      </c>
      <c r="C3942" s="9" t="b">
        <f t="shared" si="244"/>
        <v>0</v>
      </c>
      <c r="D3942" s="9" t="b">
        <f t="shared" si="245"/>
        <v>0</v>
      </c>
      <c r="E3942" s="7">
        <f t="shared" si="246"/>
        <v>47403</v>
      </c>
      <c r="F3942" s="48"/>
    </row>
    <row r="3943" spans="2:6" x14ac:dyDescent="0.25">
      <c r="B3943" s="7">
        <f t="shared" si="247"/>
        <v>47404</v>
      </c>
      <c r="C3943" s="9" t="b">
        <f t="shared" si="244"/>
        <v>1</v>
      </c>
      <c r="D3943" s="9" t="b">
        <f t="shared" si="245"/>
        <v>0</v>
      </c>
      <c r="E3943" s="7" t="b">
        <f t="shared" si="246"/>
        <v>0</v>
      </c>
      <c r="F3943" s="48"/>
    </row>
    <row r="3944" spans="2:6" x14ac:dyDescent="0.25">
      <c r="B3944" s="7">
        <f t="shared" si="247"/>
        <v>47405</v>
      </c>
      <c r="C3944" s="9" t="b">
        <f t="shared" si="244"/>
        <v>1</v>
      </c>
      <c r="D3944" s="9" t="b">
        <f t="shared" si="245"/>
        <v>0</v>
      </c>
      <c r="E3944" s="7" t="b">
        <f t="shared" si="246"/>
        <v>0</v>
      </c>
      <c r="F3944" s="48"/>
    </row>
    <row r="3945" spans="2:6" x14ac:dyDescent="0.25">
      <c r="B3945" s="7">
        <f t="shared" si="247"/>
        <v>47406</v>
      </c>
      <c r="C3945" s="9" t="b">
        <f t="shared" si="244"/>
        <v>0</v>
      </c>
      <c r="D3945" s="9" t="b">
        <f t="shared" si="245"/>
        <v>0</v>
      </c>
      <c r="E3945" s="7">
        <f t="shared" si="246"/>
        <v>47406</v>
      </c>
      <c r="F3945" s="48"/>
    </row>
    <row r="3946" spans="2:6" x14ac:dyDescent="0.25">
      <c r="B3946" s="7">
        <f t="shared" si="247"/>
        <v>47407</v>
      </c>
      <c r="C3946" s="9" t="b">
        <f t="shared" si="244"/>
        <v>0</v>
      </c>
      <c r="D3946" s="9" t="b">
        <f t="shared" si="245"/>
        <v>0</v>
      </c>
      <c r="E3946" s="7">
        <f t="shared" si="246"/>
        <v>47407</v>
      </c>
      <c r="F3946" s="48"/>
    </row>
    <row r="3947" spans="2:6" x14ac:dyDescent="0.25">
      <c r="B3947" s="7">
        <f t="shared" si="247"/>
        <v>47408</v>
      </c>
      <c r="C3947" s="9" t="b">
        <f t="shared" si="244"/>
        <v>0</v>
      </c>
      <c r="D3947" s="9" t="b">
        <f t="shared" si="245"/>
        <v>0</v>
      </c>
      <c r="E3947" s="7">
        <f t="shared" si="246"/>
        <v>47408</v>
      </c>
      <c r="F3947" s="48"/>
    </row>
    <row r="3948" spans="2:6" x14ac:dyDescent="0.25">
      <c r="B3948" s="7">
        <f t="shared" si="247"/>
        <v>47409</v>
      </c>
      <c r="C3948" s="9" t="b">
        <f t="shared" si="244"/>
        <v>0</v>
      </c>
      <c r="D3948" s="9" t="b">
        <f t="shared" si="245"/>
        <v>0</v>
      </c>
      <c r="E3948" s="7">
        <f t="shared" si="246"/>
        <v>47409</v>
      </c>
      <c r="F3948" s="48"/>
    </row>
    <row r="3949" spans="2:6" x14ac:dyDescent="0.25">
      <c r="B3949" s="7">
        <f t="shared" si="247"/>
        <v>47410</v>
      </c>
      <c r="C3949" s="9" t="b">
        <f t="shared" si="244"/>
        <v>0</v>
      </c>
      <c r="D3949" s="9" t="b">
        <f t="shared" si="245"/>
        <v>0</v>
      </c>
      <c r="E3949" s="7">
        <f t="shared" si="246"/>
        <v>47410</v>
      </c>
      <c r="F3949" s="48"/>
    </row>
    <row r="3950" spans="2:6" x14ac:dyDescent="0.25">
      <c r="B3950" s="7">
        <f t="shared" si="247"/>
        <v>47411</v>
      </c>
      <c r="C3950" s="9" t="b">
        <f t="shared" si="244"/>
        <v>1</v>
      </c>
      <c r="D3950" s="9" t="b">
        <f t="shared" si="245"/>
        <v>0</v>
      </c>
      <c r="E3950" s="7" t="b">
        <f t="shared" si="246"/>
        <v>0</v>
      </c>
      <c r="F3950" s="48"/>
    </row>
    <row r="3951" spans="2:6" x14ac:dyDescent="0.25">
      <c r="B3951" s="7">
        <f t="shared" si="247"/>
        <v>47412</v>
      </c>
      <c r="C3951" s="9" t="b">
        <f t="shared" si="244"/>
        <v>1</v>
      </c>
      <c r="D3951" s="9" t="b">
        <f t="shared" si="245"/>
        <v>0</v>
      </c>
      <c r="E3951" s="7" t="b">
        <f t="shared" si="246"/>
        <v>0</v>
      </c>
      <c r="F3951" s="48"/>
    </row>
    <row r="3952" spans="2:6" x14ac:dyDescent="0.25">
      <c r="B3952" s="7">
        <f t="shared" si="247"/>
        <v>47413</v>
      </c>
      <c r="C3952" s="9" t="b">
        <f t="shared" si="244"/>
        <v>0</v>
      </c>
      <c r="D3952" s="9" t="b">
        <f t="shared" si="245"/>
        <v>0</v>
      </c>
      <c r="E3952" s="7">
        <f t="shared" si="246"/>
        <v>47413</v>
      </c>
      <c r="F3952" s="48"/>
    </row>
    <row r="3953" spans="2:6" x14ac:dyDescent="0.25">
      <c r="B3953" s="7">
        <f t="shared" si="247"/>
        <v>47414</v>
      </c>
      <c r="C3953" s="9" t="b">
        <f t="shared" si="244"/>
        <v>0</v>
      </c>
      <c r="D3953" s="9" t="b">
        <f t="shared" si="245"/>
        <v>0</v>
      </c>
      <c r="E3953" s="7">
        <f t="shared" si="246"/>
        <v>47414</v>
      </c>
      <c r="F3953" s="48"/>
    </row>
    <row r="3954" spans="2:6" x14ac:dyDescent="0.25">
      <c r="B3954" s="7">
        <f t="shared" si="247"/>
        <v>47415</v>
      </c>
      <c r="C3954" s="9" t="b">
        <f t="shared" si="244"/>
        <v>0</v>
      </c>
      <c r="D3954" s="9" t="b">
        <f t="shared" si="245"/>
        <v>0</v>
      </c>
      <c r="E3954" s="7">
        <f t="shared" si="246"/>
        <v>47415</v>
      </c>
      <c r="F3954" s="48"/>
    </row>
    <row r="3955" spans="2:6" x14ac:dyDescent="0.25">
      <c r="B3955" s="7">
        <f t="shared" si="247"/>
        <v>47416</v>
      </c>
      <c r="C3955" s="9" t="b">
        <f t="shared" si="244"/>
        <v>0</v>
      </c>
      <c r="D3955" s="9" t="b">
        <f t="shared" si="245"/>
        <v>0</v>
      </c>
      <c r="E3955" s="7">
        <f t="shared" si="246"/>
        <v>47416</v>
      </c>
      <c r="F3955" s="48"/>
    </row>
    <row r="3956" spans="2:6" x14ac:dyDescent="0.25">
      <c r="B3956" s="7">
        <f t="shared" si="247"/>
        <v>47417</v>
      </c>
      <c r="C3956" s="9" t="b">
        <f t="shared" si="244"/>
        <v>0</v>
      </c>
      <c r="D3956" s="9" t="b">
        <f t="shared" si="245"/>
        <v>0</v>
      </c>
      <c r="E3956" s="7">
        <f t="shared" si="246"/>
        <v>47417</v>
      </c>
      <c r="F3956" s="48"/>
    </row>
    <row r="3957" spans="2:6" x14ac:dyDescent="0.25">
      <c r="B3957" s="7">
        <f t="shared" si="247"/>
        <v>47418</v>
      </c>
      <c r="C3957" s="9" t="b">
        <f t="shared" si="244"/>
        <v>1</v>
      </c>
      <c r="D3957" s="9" t="b">
        <f t="shared" si="245"/>
        <v>0</v>
      </c>
      <c r="E3957" s="7" t="b">
        <f t="shared" si="246"/>
        <v>0</v>
      </c>
      <c r="F3957" s="48"/>
    </row>
    <row r="3958" spans="2:6" x14ac:dyDescent="0.25">
      <c r="B3958" s="7">
        <f t="shared" si="247"/>
        <v>47419</v>
      </c>
      <c r="C3958" s="9" t="b">
        <f t="shared" si="244"/>
        <v>1</v>
      </c>
      <c r="D3958" s="9" t="b">
        <f t="shared" si="245"/>
        <v>0</v>
      </c>
      <c r="E3958" s="7" t="b">
        <f t="shared" si="246"/>
        <v>0</v>
      </c>
      <c r="F3958" s="48"/>
    </row>
    <row r="3959" spans="2:6" x14ac:dyDescent="0.25">
      <c r="B3959" s="7">
        <f t="shared" si="247"/>
        <v>47420</v>
      </c>
      <c r="C3959" s="9" t="b">
        <f t="shared" si="244"/>
        <v>0</v>
      </c>
      <c r="D3959" s="9" t="b">
        <f t="shared" si="245"/>
        <v>0</v>
      </c>
      <c r="E3959" s="7">
        <f t="shared" si="246"/>
        <v>47420</v>
      </c>
      <c r="F3959" s="48"/>
    </row>
    <row r="3960" spans="2:6" x14ac:dyDescent="0.25">
      <c r="B3960" s="7">
        <f t="shared" si="247"/>
        <v>47421</v>
      </c>
      <c r="C3960" s="9" t="b">
        <f t="shared" si="244"/>
        <v>0</v>
      </c>
      <c r="D3960" s="9" t="b">
        <f t="shared" si="245"/>
        <v>0</v>
      </c>
      <c r="E3960" s="7">
        <f t="shared" si="246"/>
        <v>47421</v>
      </c>
      <c r="F3960" s="48"/>
    </row>
    <row r="3961" spans="2:6" x14ac:dyDescent="0.25">
      <c r="B3961" s="7">
        <f t="shared" si="247"/>
        <v>47422</v>
      </c>
      <c r="C3961" s="9" t="b">
        <f t="shared" si="244"/>
        <v>0</v>
      </c>
      <c r="D3961" s="9" t="b">
        <f t="shared" si="245"/>
        <v>0</v>
      </c>
      <c r="E3961" s="7">
        <f t="shared" si="246"/>
        <v>47422</v>
      </c>
      <c r="F3961" s="48"/>
    </row>
    <row r="3962" spans="2:6" x14ac:dyDescent="0.25">
      <c r="B3962" s="7">
        <f t="shared" si="247"/>
        <v>47423</v>
      </c>
      <c r="C3962" s="9" t="b">
        <f t="shared" si="244"/>
        <v>0</v>
      </c>
      <c r="D3962" s="9" t="b">
        <f t="shared" si="245"/>
        <v>0</v>
      </c>
      <c r="E3962" s="7">
        <f t="shared" si="246"/>
        <v>47423</v>
      </c>
      <c r="F3962" s="48"/>
    </row>
    <row r="3963" spans="2:6" x14ac:dyDescent="0.25">
      <c r="B3963" s="7">
        <f t="shared" si="247"/>
        <v>47424</v>
      </c>
      <c r="C3963" s="9" t="b">
        <f t="shared" si="244"/>
        <v>0</v>
      </c>
      <c r="D3963" s="9" t="b">
        <f t="shared" si="245"/>
        <v>0</v>
      </c>
      <c r="E3963" s="7">
        <f t="shared" si="246"/>
        <v>47424</v>
      </c>
      <c r="F3963" s="48"/>
    </row>
    <row r="3964" spans="2:6" x14ac:dyDescent="0.25">
      <c r="B3964" s="7">
        <f t="shared" si="247"/>
        <v>47425</v>
      </c>
      <c r="C3964" s="9" t="b">
        <f t="shared" si="244"/>
        <v>1</v>
      </c>
      <c r="D3964" s="9" t="b">
        <f t="shared" si="245"/>
        <v>0</v>
      </c>
      <c r="E3964" s="7" t="b">
        <f t="shared" si="246"/>
        <v>0</v>
      </c>
      <c r="F3964" s="48"/>
    </row>
    <row r="3965" spans="2:6" x14ac:dyDescent="0.25">
      <c r="B3965" s="7">
        <f t="shared" si="247"/>
        <v>47426</v>
      </c>
      <c r="C3965" s="9" t="b">
        <f t="shared" si="244"/>
        <v>1</v>
      </c>
      <c r="D3965" s="9" t="b">
        <f t="shared" si="245"/>
        <v>0</v>
      </c>
      <c r="E3965" s="7" t="b">
        <f t="shared" si="246"/>
        <v>0</v>
      </c>
      <c r="F3965" s="48"/>
    </row>
    <row r="3966" spans="2:6" x14ac:dyDescent="0.25">
      <c r="B3966" s="7">
        <f t="shared" si="247"/>
        <v>47427</v>
      </c>
      <c r="C3966" s="9" t="b">
        <f t="shared" si="244"/>
        <v>0</v>
      </c>
      <c r="D3966" s="9" t="b">
        <f t="shared" si="245"/>
        <v>0</v>
      </c>
      <c r="E3966" s="7">
        <f t="shared" si="246"/>
        <v>47427</v>
      </c>
      <c r="F3966" s="48"/>
    </row>
    <row r="3967" spans="2:6" x14ac:dyDescent="0.25">
      <c r="B3967" s="7">
        <f t="shared" si="247"/>
        <v>47428</v>
      </c>
      <c r="C3967" s="9" t="b">
        <f t="shared" si="244"/>
        <v>0</v>
      </c>
      <c r="D3967" s="9" t="b">
        <f t="shared" si="245"/>
        <v>0</v>
      </c>
      <c r="E3967" s="7">
        <f t="shared" si="246"/>
        <v>47428</v>
      </c>
      <c r="F3967" s="48"/>
    </row>
    <row r="3968" spans="2:6" x14ac:dyDescent="0.25">
      <c r="B3968" s="7">
        <f t="shared" si="247"/>
        <v>47429</v>
      </c>
      <c r="C3968" s="9" t="b">
        <f t="shared" si="244"/>
        <v>0</v>
      </c>
      <c r="D3968" s="9" t="b">
        <f t="shared" si="245"/>
        <v>0</v>
      </c>
      <c r="E3968" s="7">
        <f t="shared" si="246"/>
        <v>47429</v>
      </c>
      <c r="F3968" s="48"/>
    </row>
    <row r="3969" spans="2:6" x14ac:dyDescent="0.25">
      <c r="B3969" s="7">
        <f t="shared" si="247"/>
        <v>47430</v>
      </c>
      <c r="C3969" s="9" t="b">
        <f t="shared" si="244"/>
        <v>0</v>
      </c>
      <c r="D3969" s="9" t="b">
        <f t="shared" si="245"/>
        <v>0</v>
      </c>
      <c r="E3969" s="7">
        <f t="shared" si="246"/>
        <v>47430</v>
      </c>
      <c r="F3969" s="48"/>
    </row>
    <row r="3970" spans="2:6" x14ac:dyDescent="0.25">
      <c r="B3970" s="7">
        <f t="shared" si="247"/>
        <v>47431</v>
      </c>
      <c r="C3970" s="9" t="b">
        <f t="shared" si="244"/>
        <v>0</v>
      </c>
      <c r="D3970" s="9" t="b">
        <f t="shared" si="245"/>
        <v>0</v>
      </c>
      <c r="E3970" s="7">
        <f t="shared" si="246"/>
        <v>47431</v>
      </c>
      <c r="F3970" s="48"/>
    </row>
    <row r="3971" spans="2:6" x14ac:dyDescent="0.25">
      <c r="B3971" s="7">
        <f t="shared" si="247"/>
        <v>47432</v>
      </c>
      <c r="C3971" s="9" t="b">
        <f t="shared" si="244"/>
        <v>1</v>
      </c>
      <c r="D3971" s="9" t="b">
        <f t="shared" si="245"/>
        <v>0</v>
      </c>
      <c r="E3971" s="7" t="b">
        <f t="shared" si="246"/>
        <v>0</v>
      </c>
      <c r="F3971" s="48"/>
    </row>
    <row r="3972" spans="2:6" x14ac:dyDescent="0.25">
      <c r="B3972" s="7">
        <f t="shared" si="247"/>
        <v>47433</v>
      </c>
      <c r="C3972" s="9" t="b">
        <f t="shared" si="244"/>
        <v>1</v>
      </c>
      <c r="D3972" s="9" t="b">
        <f t="shared" si="245"/>
        <v>0</v>
      </c>
      <c r="E3972" s="7" t="b">
        <f t="shared" si="246"/>
        <v>0</v>
      </c>
      <c r="F3972" s="48"/>
    </row>
    <row r="3973" spans="2:6" x14ac:dyDescent="0.25">
      <c r="B3973" s="7">
        <f t="shared" si="247"/>
        <v>47434</v>
      </c>
      <c r="C3973" s="9" t="b">
        <f t="shared" ref="C3973:C4036" si="248">IF(WEEKDAY(B3973,2)&gt;5,TRUE,FALSE)</f>
        <v>0</v>
      </c>
      <c r="D3973" s="9" t="b">
        <f t="shared" ref="D3973:D4036" si="249">IF(TYPE(VLOOKUP(B3973,Holiday_Dates,1,0))&lt;&gt;1,FALSE,TRUE)</f>
        <v>0</v>
      </c>
      <c r="E3973" s="7">
        <f t="shared" ref="E3973:E4036" si="250">IF(OR(C3973,D3973),FALSE,B3973)</f>
        <v>47434</v>
      </c>
      <c r="F3973" s="48"/>
    </row>
    <row r="3974" spans="2:6" x14ac:dyDescent="0.25">
      <c r="B3974" s="7">
        <f t="shared" ref="B3974:B4037" si="251">B3973+1</f>
        <v>47435</v>
      </c>
      <c r="C3974" s="9" t="b">
        <f t="shared" si="248"/>
        <v>0</v>
      </c>
      <c r="D3974" s="9" t="b">
        <f t="shared" si="249"/>
        <v>0</v>
      </c>
      <c r="E3974" s="7">
        <f t="shared" si="250"/>
        <v>47435</v>
      </c>
      <c r="F3974" s="48"/>
    </row>
    <row r="3975" spans="2:6" x14ac:dyDescent="0.25">
      <c r="B3975" s="7">
        <f t="shared" si="251"/>
        <v>47436</v>
      </c>
      <c r="C3975" s="9" t="b">
        <f t="shared" si="248"/>
        <v>0</v>
      </c>
      <c r="D3975" s="9" t="b">
        <f t="shared" si="249"/>
        <v>0</v>
      </c>
      <c r="E3975" s="7">
        <f t="shared" si="250"/>
        <v>47436</v>
      </c>
      <c r="F3975" s="48"/>
    </row>
    <row r="3976" spans="2:6" x14ac:dyDescent="0.25">
      <c r="B3976" s="7">
        <f t="shared" si="251"/>
        <v>47437</v>
      </c>
      <c r="C3976" s="9" t="b">
        <f t="shared" si="248"/>
        <v>0</v>
      </c>
      <c r="D3976" s="9" t="b">
        <f t="shared" si="249"/>
        <v>0</v>
      </c>
      <c r="E3976" s="7">
        <f t="shared" si="250"/>
        <v>47437</v>
      </c>
      <c r="F3976" s="48"/>
    </row>
    <row r="3977" spans="2:6" x14ac:dyDescent="0.25">
      <c r="B3977" s="7">
        <f t="shared" si="251"/>
        <v>47438</v>
      </c>
      <c r="C3977" s="9" t="b">
        <f t="shared" si="248"/>
        <v>0</v>
      </c>
      <c r="D3977" s="9" t="b">
        <f t="shared" si="249"/>
        <v>0</v>
      </c>
      <c r="E3977" s="7">
        <f t="shared" si="250"/>
        <v>47438</v>
      </c>
      <c r="F3977" s="48"/>
    </row>
    <row r="3978" spans="2:6" x14ac:dyDescent="0.25">
      <c r="B3978" s="7">
        <f t="shared" si="251"/>
        <v>47439</v>
      </c>
      <c r="C3978" s="9" t="b">
        <f t="shared" si="248"/>
        <v>1</v>
      </c>
      <c r="D3978" s="9" t="b">
        <f t="shared" si="249"/>
        <v>0</v>
      </c>
      <c r="E3978" s="7" t="b">
        <f t="shared" si="250"/>
        <v>0</v>
      </c>
      <c r="F3978" s="48"/>
    </row>
    <row r="3979" spans="2:6" x14ac:dyDescent="0.25">
      <c r="B3979" s="7">
        <f t="shared" si="251"/>
        <v>47440</v>
      </c>
      <c r="C3979" s="9" t="b">
        <f t="shared" si="248"/>
        <v>1</v>
      </c>
      <c r="D3979" s="9" t="b">
        <f t="shared" si="249"/>
        <v>0</v>
      </c>
      <c r="E3979" s="7" t="b">
        <f t="shared" si="250"/>
        <v>0</v>
      </c>
      <c r="F3979" s="48"/>
    </row>
    <row r="3980" spans="2:6" x14ac:dyDescent="0.25">
      <c r="B3980" s="7">
        <f t="shared" si="251"/>
        <v>47441</v>
      </c>
      <c r="C3980" s="9" t="b">
        <f t="shared" si="248"/>
        <v>0</v>
      </c>
      <c r="D3980" s="9" t="b">
        <f t="shared" si="249"/>
        <v>0</v>
      </c>
      <c r="E3980" s="7">
        <f t="shared" si="250"/>
        <v>47441</v>
      </c>
      <c r="F3980" s="48"/>
    </row>
    <row r="3981" spans="2:6" x14ac:dyDescent="0.25">
      <c r="B3981" s="7">
        <f t="shared" si="251"/>
        <v>47442</v>
      </c>
      <c r="C3981" s="9" t="b">
        <f t="shared" si="248"/>
        <v>0</v>
      </c>
      <c r="D3981" s="9" t="b">
        <f t="shared" si="249"/>
        <v>0</v>
      </c>
      <c r="E3981" s="7">
        <f t="shared" si="250"/>
        <v>47442</v>
      </c>
      <c r="F3981" s="48"/>
    </row>
    <row r="3982" spans="2:6" x14ac:dyDescent="0.25">
      <c r="B3982" s="7">
        <f t="shared" si="251"/>
        <v>47443</v>
      </c>
      <c r="C3982" s="9" t="b">
        <f t="shared" si="248"/>
        <v>0</v>
      </c>
      <c r="D3982" s="9" t="b">
        <f t="shared" si="249"/>
        <v>0</v>
      </c>
      <c r="E3982" s="7">
        <f t="shared" si="250"/>
        <v>47443</v>
      </c>
      <c r="F3982" s="48"/>
    </row>
    <row r="3983" spans="2:6" x14ac:dyDescent="0.25">
      <c r="B3983" s="7">
        <f t="shared" si="251"/>
        <v>47444</v>
      </c>
      <c r="C3983" s="9" t="b">
        <f t="shared" si="248"/>
        <v>0</v>
      </c>
      <c r="D3983" s="9" t="b">
        <f t="shared" si="249"/>
        <v>0</v>
      </c>
      <c r="E3983" s="7">
        <f t="shared" si="250"/>
        <v>47444</v>
      </c>
      <c r="F3983" s="48"/>
    </row>
    <row r="3984" spans="2:6" x14ac:dyDescent="0.25">
      <c r="B3984" s="7">
        <f t="shared" si="251"/>
        <v>47445</v>
      </c>
      <c r="C3984" s="9" t="b">
        <f t="shared" si="248"/>
        <v>0</v>
      </c>
      <c r="D3984" s="9" t="b">
        <f t="shared" si="249"/>
        <v>0</v>
      </c>
      <c r="E3984" s="7">
        <f t="shared" si="250"/>
        <v>47445</v>
      </c>
      <c r="F3984" s="48"/>
    </row>
    <row r="3985" spans="2:6" x14ac:dyDescent="0.25">
      <c r="B3985" s="7">
        <f t="shared" si="251"/>
        <v>47446</v>
      </c>
      <c r="C3985" s="9" t="b">
        <f t="shared" si="248"/>
        <v>1</v>
      </c>
      <c r="D3985" s="9" t="b">
        <f t="shared" si="249"/>
        <v>0</v>
      </c>
      <c r="E3985" s="7" t="b">
        <f t="shared" si="250"/>
        <v>0</v>
      </c>
      <c r="F3985" s="48"/>
    </row>
    <row r="3986" spans="2:6" x14ac:dyDescent="0.25">
      <c r="B3986" s="7">
        <f t="shared" si="251"/>
        <v>47447</v>
      </c>
      <c r="C3986" s="9" t="b">
        <f t="shared" si="248"/>
        <v>1</v>
      </c>
      <c r="D3986" s="9" t="b">
        <f t="shared" si="249"/>
        <v>0</v>
      </c>
      <c r="E3986" s="7" t="b">
        <f t="shared" si="250"/>
        <v>0</v>
      </c>
      <c r="F3986" s="48"/>
    </row>
    <row r="3987" spans="2:6" x14ac:dyDescent="0.25">
      <c r="B3987" s="7">
        <f t="shared" si="251"/>
        <v>47448</v>
      </c>
      <c r="C3987" s="9" t="b">
        <f t="shared" si="248"/>
        <v>0</v>
      </c>
      <c r="D3987" s="9" t="b">
        <f t="shared" si="249"/>
        <v>0</v>
      </c>
      <c r="E3987" s="7">
        <f t="shared" si="250"/>
        <v>47448</v>
      </c>
      <c r="F3987" s="48"/>
    </row>
    <row r="3988" spans="2:6" x14ac:dyDescent="0.25">
      <c r="B3988" s="7">
        <f t="shared" si="251"/>
        <v>47449</v>
      </c>
      <c r="C3988" s="9" t="b">
        <f t="shared" si="248"/>
        <v>0</v>
      </c>
      <c r="D3988" s="9" t="b">
        <f t="shared" si="249"/>
        <v>0</v>
      </c>
      <c r="E3988" s="7">
        <f t="shared" si="250"/>
        <v>47449</v>
      </c>
      <c r="F3988" s="48"/>
    </row>
    <row r="3989" spans="2:6" x14ac:dyDescent="0.25">
      <c r="B3989" s="7">
        <f t="shared" si="251"/>
        <v>47450</v>
      </c>
      <c r="C3989" s="9" t="b">
        <f t="shared" si="248"/>
        <v>0</v>
      </c>
      <c r="D3989" s="9" t="b">
        <f t="shared" si="249"/>
        <v>0</v>
      </c>
      <c r="E3989" s="7">
        <f t="shared" si="250"/>
        <v>47450</v>
      </c>
      <c r="F3989" s="48"/>
    </row>
    <row r="3990" spans="2:6" x14ac:dyDescent="0.25">
      <c r="B3990" s="7">
        <f t="shared" si="251"/>
        <v>47451</v>
      </c>
      <c r="C3990" s="9" t="b">
        <f t="shared" si="248"/>
        <v>0</v>
      </c>
      <c r="D3990" s="9" t="b">
        <f t="shared" si="249"/>
        <v>0</v>
      </c>
      <c r="E3990" s="7">
        <f t="shared" si="250"/>
        <v>47451</v>
      </c>
      <c r="F3990" s="48"/>
    </row>
    <row r="3991" spans="2:6" x14ac:dyDescent="0.25">
      <c r="B3991" s="7">
        <f t="shared" si="251"/>
        <v>47452</v>
      </c>
      <c r="C3991" s="9" t="b">
        <f t="shared" si="248"/>
        <v>0</v>
      </c>
      <c r="D3991" s="9" t="b">
        <f t="shared" si="249"/>
        <v>0</v>
      </c>
      <c r="E3991" s="7">
        <f t="shared" si="250"/>
        <v>47452</v>
      </c>
      <c r="F3991" s="48"/>
    </row>
    <row r="3992" spans="2:6" x14ac:dyDescent="0.25">
      <c r="B3992" s="7">
        <f t="shared" si="251"/>
        <v>47453</v>
      </c>
      <c r="C3992" s="9" t="b">
        <f t="shared" si="248"/>
        <v>1</v>
      </c>
      <c r="D3992" s="9" t="b">
        <f t="shared" si="249"/>
        <v>0</v>
      </c>
      <c r="E3992" s="7" t="b">
        <f t="shared" si="250"/>
        <v>0</v>
      </c>
      <c r="F3992" s="48"/>
    </row>
    <row r="3993" spans="2:6" x14ac:dyDescent="0.25">
      <c r="B3993" s="7">
        <f t="shared" si="251"/>
        <v>47454</v>
      </c>
      <c r="C3993" s="9" t="b">
        <f t="shared" si="248"/>
        <v>1</v>
      </c>
      <c r="D3993" s="9" t="b">
        <f t="shared" si="249"/>
        <v>0</v>
      </c>
      <c r="E3993" s="7" t="b">
        <f t="shared" si="250"/>
        <v>0</v>
      </c>
      <c r="F3993" s="48"/>
    </row>
    <row r="3994" spans="2:6" x14ac:dyDescent="0.25">
      <c r="B3994" s="7">
        <f t="shared" si="251"/>
        <v>47455</v>
      </c>
      <c r="C3994" s="9" t="b">
        <f t="shared" si="248"/>
        <v>0</v>
      </c>
      <c r="D3994" s="9" t="b">
        <f t="shared" si="249"/>
        <v>0</v>
      </c>
      <c r="E3994" s="7">
        <f t="shared" si="250"/>
        <v>47455</v>
      </c>
      <c r="F3994" s="48"/>
    </row>
    <row r="3995" spans="2:6" x14ac:dyDescent="0.25">
      <c r="B3995" s="7">
        <f t="shared" si="251"/>
        <v>47456</v>
      </c>
      <c r="C3995" s="9" t="b">
        <f t="shared" si="248"/>
        <v>0</v>
      </c>
      <c r="D3995" s="9" t="b">
        <f t="shared" si="249"/>
        <v>0</v>
      </c>
      <c r="E3995" s="7">
        <f t="shared" si="250"/>
        <v>47456</v>
      </c>
      <c r="F3995" s="48"/>
    </row>
    <row r="3996" spans="2:6" x14ac:dyDescent="0.25">
      <c r="B3996" s="7">
        <f t="shared" si="251"/>
        <v>47457</v>
      </c>
      <c r="C3996" s="9" t="b">
        <f t="shared" si="248"/>
        <v>0</v>
      </c>
      <c r="D3996" s="9" t="b">
        <f t="shared" si="249"/>
        <v>0</v>
      </c>
      <c r="E3996" s="7">
        <f t="shared" si="250"/>
        <v>47457</v>
      </c>
      <c r="F3996" s="48"/>
    </row>
    <row r="3997" spans="2:6" x14ac:dyDescent="0.25">
      <c r="B3997" s="7">
        <f t="shared" si="251"/>
        <v>47458</v>
      </c>
      <c r="C3997" s="9" t="b">
        <f t="shared" si="248"/>
        <v>0</v>
      </c>
      <c r="D3997" s="9" t="b">
        <f t="shared" si="249"/>
        <v>0</v>
      </c>
      <c r="E3997" s="7">
        <f t="shared" si="250"/>
        <v>47458</v>
      </c>
      <c r="F3997" s="48"/>
    </row>
    <row r="3998" spans="2:6" x14ac:dyDescent="0.25">
      <c r="B3998" s="7">
        <f t="shared" si="251"/>
        <v>47459</v>
      </c>
      <c r="C3998" s="9" t="b">
        <f t="shared" si="248"/>
        <v>0</v>
      </c>
      <c r="D3998" s="9" t="b">
        <f t="shared" si="249"/>
        <v>0</v>
      </c>
      <c r="E3998" s="7">
        <f t="shared" si="250"/>
        <v>47459</v>
      </c>
      <c r="F3998" s="48"/>
    </row>
    <row r="3999" spans="2:6" x14ac:dyDescent="0.25">
      <c r="B3999" s="7">
        <f t="shared" si="251"/>
        <v>47460</v>
      </c>
      <c r="C3999" s="9" t="b">
        <f t="shared" si="248"/>
        <v>1</v>
      </c>
      <c r="D3999" s="9" t="b">
        <f t="shared" si="249"/>
        <v>0</v>
      </c>
      <c r="E3999" s="7" t="b">
        <f t="shared" si="250"/>
        <v>0</v>
      </c>
      <c r="F3999" s="48"/>
    </row>
    <row r="4000" spans="2:6" x14ac:dyDescent="0.25">
      <c r="B4000" s="7">
        <f t="shared" si="251"/>
        <v>47461</v>
      </c>
      <c r="C4000" s="9" t="b">
        <f t="shared" si="248"/>
        <v>1</v>
      </c>
      <c r="D4000" s="9" t="b">
        <f t="shared" si="249"/>
        <v>0</v>
      </c>
      <c r="E4000" s="7" t="b">
        <f t="shared" si="250"/>
        <v>0</v>
      </c>
      <c r="F4000" s="48"/>
    </row>
    <row r="4001" spans="2:6" x14ac:dyDescent="0.25">
      <c r="B4001" s="7">
        <f t="shared" si="251"/>
        <v>47462</v>
      </c>
      <c r="C4001" s="9" t="b">
        <f t="shared" si="248"/>
        <v>0</v>
      </c>
      <c r="D4001" s="9" t="b">
        <f t="shared" si="249"/>
        <v>0</v>
      </c>
      <c r="E4001" s="7">
        <f t="shared" si="250"/>
        <v>47462</v>
      </c>
      <c r="F4001" s="48"/>
    </row>
    <row r="4002" spans="2:6" x14ac:dyDescent="0.25">
      <c r="B4002" s="7">
        <f t="shared" si="251"/>
        <v>47463</v>
      </c>
      <c r="C4002" s="9" t="b">
        <f t="shared" si="248"/>
        <v>0</v>
      </c>
      <c r="D4002" s="9" t="b">
        <f t="shared" si="249"/>
        <v>0</v>
      </c>
      <c r="E4002" s="7">
        <f t="shared" si="250"/>
        <v>47463</v>
      </c>
      <c r="F4002" s="48"/>
    </row>
    <row r="4003" spans="2:6" x14ac:dyDescent="0.25">
      <c r="B4003" s="7">
        <f t="shared" si="251"/>
        <v>47464</v>
      </c>
      <c r="C4003" s="9" t="b">
        <f t="shared" si="248"/>
        <v>0</v>
      </c>
      <c r="D4003" s="9" t="b">
        <f t="shared" si="249"/>
        <v>0</v>
      </c>
      <c r="E4003" s="7">
        <f t="shared" si="250"/>
        <v>47464</v>
      </c>
      <c r="F4003" s="48"/>
    </row>
    <row r="4004" spans="2:6" x14ac:dyDescent="0.25">
      <c r="B4004" s="7">
        <f t="shared" si="251"/>
        <v>47465</v>
      </c>
      <c r="C4004" s="9" t="b">
        <f t="shared" si="248"/>
        <v>0</v>
      </c>
      <c r="D4004" s="9" t="b">
        <f t="shared" si="249"/>
        <v>0</v>
      </c>
      <c r="E4004" s="7">
        <f t="shared" si="250"/>
        <v>47465</v>
      </c>
      <c r="F4004" s="48"/>
    </row>
    <row r="4005" spans="2:6" x14ac:dyDescent="0.25">
      <c r="B4005" s="7">
        <f t="shared" si="251"/>
        <v>47466</v>
      </c>
      <c r="C4005" s="9" t="b">
        <f t="shared" si="248"/>
        <v>0</v>
      </c>
      <c r="D4005" s="9" t="b">
        <f t="shared" si="249"/>
        <v>0</v>
      </c>
      <c r="E4005" s="7">
        <f t="shared" si="250"/>
        <v>47466</v>
      </c>
      <c r="F4005" s="48"/>
    </row>
    <row r="4006" spans="2:6" x14ac:dyDescent="0.25">
      <c r="B4006" s="7">
        <f t="shared" si="251"/>
        <v>47467</v>
      </c>
      <c r="C4006" s="9" t="b">
        <f t="shared" si="248"/>
        <v>1</v>
      </c>
      <c r="D4006" s="9" t="b">
        <f t="shared" si="249"/>
        <v>0</v>
      </c>
      <c r="E4006" s="7" t="b">
        <f t="shared" si="250"/>
        <v>0</v>
      </c>
      <c r="F4006" s="48"/>
    </row>
    <row r="4007" spans="2:6" x14ac:dyDescent="0.25">
      <c r="B4007" s="7">
        <f t="shared" si="251"/>
        <v>47468</v>
      </c>
      <c r="C4007" s="9" t="b">
        <f t="shared" si="248"/>
        <v>1</v>
      </c>
      <c r="D4007" s="9" t="b">
        <f t="shared" si="249"/>
        <v>0</v>
      </c>
      <c r="E4007" s="7" t="b">
        <f t="shared" si="250"/>
        <v>0</v>
      </c>
      <c r="F4007" s="48"/>
    </row>
    <row r="4008" spans="2:6" x14ac:dyDescent="0.25">
      <c r="B4008" s="7">
        <f t="shared" si="251"/>
        <v>47469</v>
      </c>
      <c r="C4008" s="9" t="b">
        <f t="shared" si="248"/>
        <v>0</v>
      </c>
      <c r="D4008" s="9" t="b">
        <f t="shared" si="249"/>
        <v>0</v>
      </c>
      <c r="E4008" s="7">
        <f t="shared" si="250"/>
        <v>47469</v>
      </c>
      <c r="F4008" s="48"/>
    </row>
    <row r="4009" spans="2:6" x14ac:dyDescent="0.25">
      <c r="B4009" s="7">
        <f t="shared" si="251"/>
        <v>47470</v>
      </c>
      <c r="C4009" s="9" t="b">
        <f t="shared" si="248"/>
        <v>0</v>
      </c>
      <c r="D4009" s="9" t="b">
        <f t="shared" si="249"/>
        <v>0</v>
      </c>
      <c r="E4009" s="7">
        <f t="shared" si="250"/>
        <v>47470</v>
      </c>
      <c r="F4009" s="48"/>
    </row>
    <row r="4010" spans="2:6" x14ac:dyDescent="0.25">
      <c r="B4010" s="7">
        <f t="shared" si="251"/>
        <v>47471</v>
      </c>
      <c r="C4010" s="9" t="b">
        <f t="shared" si="248"/>
        <v>0</v>
      </c>
      <c r="D4010" s="9" t="b">
        <f t="shared" si="249"/>
        <v>0</v>
      </c>
      <c r="E4010" s="7">
        <f t="shared" si="250"/>
        <v>47471</v>
      </c>
      <c r="F4010" s="48"/>
    </row>
    <row r="4011" spans="2:6" x14ac:dyDescent="0.25">
      <c r="B4011" s="7">
        <f t="shared" si="251"/>
        <v>47472</v>
      </c>
      <c r="C4011" s="9" t="b">
        <f t="shared" si="248"/>
        <v>0</v>
      </c>
      <c r="D4011" s="9" t="b">
        <f t="shared" si="249"/>
        <v>0</v>
      </c>
      <c r="E4011" s="7">
        <f t="shared" si="250"/>
        <v>47472</v>
      </c>
      <c r="F4011" s="48"/>
    </row>
    <row r="4012" spans="2:6" x14ac:dyDescent="0.25">
      <c r="B4012" s="7">
        <f t="shared" si="251"/>
        <v>47473</v>
      </c>
      <c r="C4012" s="9" t="b">
        <f t="shared" si="248"/>
        <v>0</v>
      </c>
      <c r="D4012" s="9" t="b">
        <f t="shared" si="249"/>
        <v>0</v>
      </c>
      <c r="E4012" s="7">
        <f t="shared" si="250"/>
        <v>47473</v>
      </c>
      <c r="F4012" s="48"/>
    </row>
    <row r="4013" spans="2:6" x14ac:dyDescent="0.25">
      <c r="B4013" s="7">
        <f t="shared" si="251"/>
        <v>47474</v>
      </c>
      <c r="C4013" s="9" t="b">
        <f t="shared" si="248"/>
        <v>1</v>
      </c>
      <c r="D4013" s="9" t="b">
        <f t="shared" si="249"/>
        <v>0</v>
      </c>
      <c r="E4013" s="7" t="b">
        <f t="shared" si="250"/>
        <v>0</v>
      </c>
      <c r="F4013" s="48"/>
    </row>
    <row r="4014" spans="2:6" x14ac:dyDescent="0.25">
      <c r="B4014" s="7">
        <f t="shared" si="251"/>
        <v>47475</v>
      </c>
      <c r="C4014" s="9" t="b">
        <f t="shared" si="248"/>
        <v>1</v>
      </c>
      <c r="D4014" s="9" t="b">
        <f t="shared" si="249"/>
        <v>0</v>
      </c>
      <c r="E4014" s="7" t="b">
        <f t="shared" si="250"/>
        <v>0</v>
      </c>
      <c r="F4014" s="48"/>
    </row>
    <row r="4015" spans="2:6" x14ac:dyDescent="0.25">
      <c r="B4015" s="7">
        <f t="shared" si="251"/>
        <v>47476</v>
      </c>
      <c r="C4015" s="9" t="b">
        <f t="shared" si="248"/>
        <v>0</v>
      </c>
      <c r="D4015" s="9" t="b">
        <f t="shared" si="249"/>
        <v>0</v>
      </c>
      <c r="E4015" s="7">
        <f t="shared" si="250"/>
        <v>47476</v>
      </c>
      <c r="F4015" s="48"/>
    </row>
    <row r="4016" spans="2:6" x14ac:dyDescent="0.25">
      <c r="B4016" s="7">
        <f t="shared" si="251"/>
        <v>47477</v>
      </c>
      <c r="C4016" s="9" t="b">
        <f t="shared" si="248"/>
        <v>0</v>
      </c>
      <c r="D4016" s="9" t="b">
        <f t="shared" si="249"/>
        <v>1</v>
      </c>
      <c r="E4016" s="7" t="b">
        <f t="shared" si="250"/>
        <v>0</v>
      </c>
      <c r="F4016" s="48"/>
    </row>
    <row r="4017" spans="2:6" x14ac:dyDescent="0.25">
      <c r="B4017" s="7">
        <f t="shared" si="251"/>
        <v>47478</v>
      </c>
      <c r="C4017" s="9" t="b">
        <f t="shared" si="248"/>
        <v>0</v>
      </c>
      <c r="D4017" s="9" t="b">
        <f t="shared" si="249"/>
        <v>1</v>
      </c>
      <c r="E4017" s="7" t="b">
        <f t="shared" si="250"/>
        <v>0</v>
      </c>
      <c r="F4017" s="48"/>
    </row>
    <row r="4018" spans="2:6" x14ac:dyDescent="0.25">
      <c r="B4018" s="7">
        <f t="shared" si="251"/>
        <v>47479</v>
      </c>
      <c r="C4018" s="9" t="b">
        <f t="shared" si="248"/>
        <v>0</v>
      </c>
      <c r="D4018" s="9" t="b">
        <f t="shared" si="249"/>
        <v>0</v>
      </c>
      <c r="E4018" s="7">
        <f t="shared" si="250"/>
        <v>47479</v>
      </c>
      <c r="F4018" s="48"/>
    </row>
    <row r="4019" spans="2:6" x14ac:dyDescent="0.25">
      <c r="B4019" s="7">
        <f t="shared" si="251"/>
        <v>47480</v>
      </c>
      <c r="C4019" s="9" t="b">
        <f t="shared" si="248"/>
        <v>0</v>
      </c>
      <c r="D4019" s="9" t="b">
        <f t="shared" si="249"/>
        <v>0</v>
      </c>
      <c r="E4019" s="7">
        <f t="shared" si="250"/>
        <v>47480</v>
      </c>
      <c r="F4019" s="48"/>
    </row>
    <row r="4020" spans="2:6" x14ac:dyDescent="0.25">
      <c r="B4020" s="7">
        <f t="shared" si="251"/>
        <v>47481</v>
      </c>
      <c r="C4020" s="9" t="b">
        <f t="shared" si="248"/>
        <v>1</v>
      </c>
      <c r="D4020" s="9" t="b">
        <f t="shared" si="249"/>
        <v>0</v>
      </c>
      <c r="E4020" s="7" t="b">
        <f t="shared" si="250"/>
        <v>0</v>
      </c>
      <c r="F4020" s="48"/>
    </row>
    <row r="4021" spans="2:6" x14ac:dyDescent="0.25">
      <c r="B4021" s="7">
        <f t="shared" si="251"/>
        <v>47482</v>
      </c>
      <c r="C4021" s="9" t="b">
        <f t="shared" si="248"/>
        <v>1</v>
      </c>
      <c r="D4021" s="9" t="b">
        <f t="shared" si="249"/>
        <v>0</v>
      </c>
      <c r="E4021" s="7" t="b">
        <f t="shared" si="250"/>
        <v>0</v>
      </c>
      <c r="F4021" s="48"/>
    </row>
    <row r="4022" spans="2:6" x14ac:dyDescent="0.25">
      <c r="B4022" s="7">
        <f t="shared" si="251"/>
        <v>47483</v>
      </c>
      <c r="C4022" s="9" t="b">
        <f t="shared" si="248"/>
        <v>0</v>
      </c>
      <c r="D4022" s="9" t="b">
        <f t="shared" si="249"/>
        <v>0</v>
      </c>
      <c r="E4022" s="7">
        <f t="shared" si="250"/>
        <v>47483</v>
      </c>
      <c r="F4022" s="48"/>
    </row>
    <row r="4023" spans="2:6" x14ac:dyDescent="0.25">
      <c r="B4023" s="7">
        <f t="shared" si="251"/>
        <v>47484</v>
      </c>
      <c r="C4023" s="9" t="b">
        <f t="shared" si="248"/>
        <v>0</v>
      </c>
      <c r="D4023" s="9" t="b">
        <f t="shared" si="249"/>
        <v>1</v>
      </c>
      <c r="E4023" s="7" t="b">
        <f t="shared" si="250"/>
        <v>0</v>
      </c>
      <c r="F4023" s="48"/>
    </row>
    <row r="4024" spans="2:6" x14ac:dyDescent="0.25">
      <c r="B4024" s="7">
        <f t="shared" si="251"/>
        <v>47485</v>
      </c>
      <c r="C4024" s="9" t="b">
        <f t="shared" si="248"/>
        <v>0</v>
      </c>
      <c r="D4024" s="9" t="b">
        <f t="shared" si="249"/>
        <v>0</v>
      </c>
      <c r="E4024" s="7">
        <f t="shared" si="250"/>
        <v>47485</v>
      </c>
      <c r="F4024" s="48"/>
    </row>
    <row r="4025" spans="2:6" x14ac:dyDescent="0.25">
      <c r="B4025" s="7">
        <f t="shared" si="251"/>
        <v>47486</v>
      </c>
      <c r="C4025" s="9" t="b">
        <f t="shared" si="248"/>
        <v>0</v>
      </c>
      <c r="D4025" s="9" t="b">
        <f t="shared" si="249"/>
        <v>0</v>
      </c>
      <c r="E4025" s="7">
        <f t="shared" si="250"/>
        <v>47486</v>
      </c>
      <c r="F4025" s="48"/>
    </row>
    <row r="4026" spans="2:6" x14ac:dyDescent="0.25">
      <c r="B4026" s="7">
        <f t="shared" si="251"/>
        <v>47487</v>
      </c>
      <c r="C4026" s="9" t="b">
        <f t="shared" si="248"/>
        <v>0</v>
      </c>
      <c r="D4026" s="9" t="b">
        <f t="shared" si="249"/>
        <v>0</v>
      </c>
      <c r="E4026" s="7">
        <f t="shared" si="250"/>
        <v>47487</v>
      </c>
      <c r="F4026" s="48"/>
    </row>
    <row r="4027" spans="2:6" x14ac:dyDescent="0.25">
      <c r="B4027" s="7">
        <f t="shared" si="251"/>
        <v>47488</v>
      </c>
      <c r="C4027" s="9" t="b">
        <f t="shared" si="248"/>
        <v>1</v>
      </c>
      <c r="D4027" s="9" t="b">
        <f t="shared" si="249"/>
        <v>0</v>
      </c>
      <c r="E4027" s="7" t="b">
        <f t="shared" si="250"/>
        <v>0</v>
      </c>
      <c r="F4027" s="48"/>
    </row>
    <row r="4028" spans="2:6" x14ac:dyDescent="0.25">
      <c r="B4028" s="7">
        <f t="shared" si="251"/>
        <v>47489</v>
      </c>
      <c r="C4028" s="9" t="b">
        <f t="shared" si="248"/>
        <v>1</v>
      </c>
      <c r="D4028" s="9" t="b">
        <f t="shared" si="249"/>
        <v>0</v>
      </c>
      <c r="E4028" s="7" t="b">
        <f t="shared" si="250"/>
        <v>0</v>
      </c>
      <c r="F4028" s="48"/>
    </row>
    <row r="4029" spans="2:6" x14ac:dyDescent="0.25">
      <c r="B4029" s="7">
        <f t="shared" si="251"/>
        <v>47490</v>
      </c>
      <c r="C4029" s="9" t="b">
        <f t="shared" si="248"/>
        <v>0</v>
      </c>
      <c r="D4029" s="9" t="b">
        <f t="shared" si="249"/>
        <v>0</v>
      </c>
      <c r="E4029" s="7">
        <f t="shared" si="250"/>
        <v>47490</v>
      </c>
      <c r="F4029" s="48"/>
    </row>
    <row r="4030" spans="2:6" x14ac:dyDescent="0.25">
      <c r="B4030" s="7">
        <f t="shared" si="251"/>
        <v>47491</v>
      </c>
      <c r="C4030" s="9" t="b">
        <f t="shared" si="248"/>
        <v>0</v>
      </c>
      <c r="D4030" s="9" t="b">
        <f t="shared" si="249"/>
        <v>0</v>
      </c>
      <c r="E4030" s="7">
        <f t="shared" si="250"/>
        <v>47491</v>
      </c>
      <c r="F4030" s="48"/>
    </row>
    <row r="4031" spans="2:6" x14ac:dyDescent="0.25">
      <c r="B4031" s="7">
        <f t="shared" si="251"/>
        <v>47492</v>
      </c>
      <c r="C4031" s="9" t="b">
        <f t="shared" si="248"/>
        <v>0</v>
      </c>
      <c r="D4031" s="9" t="b">
        <f t="shared" si="249"/>
        <v>0</v>
      </c>
      <c r="E4031" s="7">
        <f t="shared" si="250"/>
        <v>47492</v>
      </c>
      <c r="F4031" s="48"/>
    </row>
    <row r="4032" spans="2:6" x14ac:dyDescent="0.25">
      <c r="B4032" s="7">
        <f t="shared" si="251"/>
        <v>47493</v>
      </c>
      <c r="C4032" s="9" t="b">
        <f t="shared" si="248"/>
        <v>0</v>
      </c>
      <c r="D4032" s="9" t="b">
        <f t="shared" si="249"/>
        <v>0</v>
      </c>
      <c r="E4032" s="7">
        <f t="shared" si="250"/>
        <v>47493</v>
      </c>
      <c r="F4032" s="48"/>
    </row>
    <row r="4033" spans="2:6" x14ac:dyDescent="0.25">
      <c r="B4033" s="7">
        <f t="shared" si="251"/>
        <v>47494</v>
      </c>
      <c r="C4033" s="9" t="b">
        <f t="shared" si="248"/>
        <v>0</v>
      </c>
      <c r="D4033" s="9" t="b">
        <f t="shared" si="249"/>
        <v>0</v>
      </c>
      <c r="E4033" s="7">
        <f t="shared" si="250"/>
        <v>47494</v>
      </c>
      <c r="F4033" s="48"/>
    </row>
    <row r="4034" spans="2:6" x14ac:dyDescent="0.25">
      <c r="B4034" s="7">
        <f t="shared" si="251"/>
        <v>47495</v>
      </c>
      <c r="C4034" s="9" t="b">
        <f t="shared" si="248"/>
        <v>1</v>
      </c>
      <c r="D4034" s="9" t="b">
        <f t="shared" si="249"/>
        <v>0</v>
      </c>
      <c r="E4034" s="7" t="b">
        <f t="shared" si="250"/>
        <v>0</v>
      </c>
      <c r="F4034" s="48"/>
    </row>
    <row r="4035" spans="2:6" x14ac:dyDescent="0.25">
      <c r="B4035" s="7">
        <f t="shared" si="251"/>
        <v>47496</v>
      </c>
      <c r="C4035" s="9" t="b">
        <f t="shared" si="248"/>
        <v>1</v>
      </c>
      <c r="D4035" s="9" t="b">
        <f t="shared" si="249"/>
        <v>0</v>
      </c>
      <c r="E4035" s="7" t="b">
        <f t="shared" si="250"/>
        <v>0</v>
      </c>
      <c r="F4035" s="48"/>
    </row>
    <row r="4036" spans="2:6" x14ac:dyDescent="0.25">
      <c r="B4036" s="7">
        <f t="shared" si="251"/>
        <v>47497</v>
      </c>
      <c r="C4036" s="9" t="b">
        <f t="shared" si="248"/>
        <v>0</v>
      </c>
      <c r="D4036" s="9" t="b">
        <f t="shared" si="249"/>
        <v>0</v>
      </c>
      <c r="E4036" s="7">
        <f t="shared" si="250"/>
        <v>47497</v>
      </c>
      <c r="F4036" s="48"/>
    </row>
    <row r="4037" spans="2:6" x14ac:dyDescent="0.25">
      <c r="B4037" s="7">
        <f t="shared" si="251"/>
        <v>47498</v>
      </c>
      <c r="C4037" s="9" t="b">
        <f t="shared" ref="C4037:C4100" si="252">IF(WEEKDAY(B4037,2)&gt;5,TRUE,FALSE)</f>
        <v>0</v>
      </c>
      <c r="D4037" s="9" t="b">
        <f t="shared" ref="D4037:D4100" si="253">IF(TYPE(VLOOKUP(B4037,Holiday_Dates,1,0))&lt;&gt;1,FALSE,TRUE)</f>
        <v>0</v>
      </c>
      <c r="E4037" s="7">
        <f t="shared" ref="E4037:E4100" si="254">IF(OR(C4037,D4037),FALSE,B4037)</f>
        <v>47498</v>
      </c>
      <c r="F4037" s="48"/>
    </row>
    <row r="4038" spans="2:6" x14ac:dyDescent="0.25">
      <c r="B4038" s="7">
        <f t="shared" ref="B4038:B4101" si="255">B4037+1</f>
        <v>47499</v>
      </c>
      <c r="C4038" s="9" t="b">
        <f t="shared" si="252"/>
        <v>0</v>
      </c>
      <c r="D4038" s="9" t="b">
        <f t="shared" si="253"/>
        <v>0</v>
      </c>
      <c r="E4038" s="7">
        <f t="shared" si="254"/>
        <v>47499</v>
      </c>
      <c r="F4038" s="48"/>
    </row>
    <row r="4039" spans="2:6" x14ac:dyDescent="0.25">
      <c r="B4039" s="7">
        <f t="shared" si="255"/>
        <v>47500</v>
      </c>
      <c r="C4039" s="9" t="b">
        <f t="shared" si="252"/>
        <v>0</v>
      </c>
      <c r="D4039" s="9" t="b">
        <f t="shared" si="253"/>
        <v>0</v>
      </c>
      <c r="E4039" s="7">
        <f t="shared" si="254"/>
        <v>47500</v>
      </c>
      <c r="F4039" s="48"/>
    </row>
    <row r="4040" spans="2:6" x14ac:dyDescent="0.25">
      <c r="B4040" s="7">
        <f t="shared" si="255"/>
        <v>47501</v>
      </c>
      <c r="C4040" s="9" t="b">
        <f t="shared" si="252"/>
        <v>0</v>
      </c>
      <c r="D4040" s="9" t="b">
        <f t="shared" si="253"/>
        <v>0</v>
      </c>
      <c r="E4040" s="7">
        <f t="shared" si="254"/>
        <v>47501</v>
      </c>
      <c r="F4040" s="48"/>
    </row>
    <row r="4041" spans="2:6" x14ac:dyDescent="0.25">
      <c r="B4041" s="7">
        <f t="shared" si="255"/>
        <v>47502</v>
      </c>
      <c r="C4041" s="9" t="b">
        <f t="shared" si="252"/>
        <v>1</v>
      </c>
      <c r="D4041" s="9" t="b">
        <f t="shared" si="253"/>
        <v>0</v>
      </c>
      <c r="E4041" s="7" t="b">
        <f t="shared" si="254"/>
        <v>0</v>
      </c>
      <c r="F4041" s="48"/>
    </row>
    <row r="4042" spans="2:6" x14ac:dyDescent="0.25">
      <c r="B4042" s="7">
        <f t="shared" si="255"/>
        <v>47503</v>
      </c>
      <c r="C4042" s="9" t="b">
        <f t="shared" si="252"/>
        <v>1</v>
      </c>
      <c r="D4042" s="9" t="b">
        <f t="shared" si="253"/>
        <v>0</v>
      </c>
      <c r="E4042" s="7" t="b">
        <f t="shared" si="254"/>
        <v>0</v>
      </c>
      <c r="F4042" s="48"/>
    </row>
    <row r="4043" spans="2:6" x14ac:dyDescent="0.25">
      <c r="B4043" s="7">
        <f t="shared" si="255"/>
        <v>47504</v>
      </c>
      <c r="C4043" s="9" t="b">
        <f t="shared" si="252"/>
        <v>0</v>
      </c>
      <c r="D4043" s="9" t="b">
        <f t="shared" si="253"/>
        <v>0</v>
      </c>
      <c r="E4043" s="7">
        <f t="shared" si="254"/>
        <v>47504</v>
      </c>
      <c r="F4043" s="48"/>
    </row>
    <row r="4044" spans="2:6" x14ac:dyDescent="0.25">
      <c r="B4044" s="7">
        <f t="shared" si="255"/>
        <v>47505</v>
      </c>
      <c r="C4044" s="9" t="b">
        <f t="shared" si="252"/>
        <v>0</v>
      </c>
      <c r="D4044" s="9" t="b">
        <f t="shared" si="253"/>
        <v>0</v>
      </c>
      <c r="E4044" s="7">
        <f t="shared" si="254"/>
        <v>47505</v>
      </c>
      <c r="F4044" s="48"/>
    </row>
    <row r="4045" spans="2:6" x14ac:dyDescent="0.25">
      <c r="B4045" s="7">
        <f t="shared" si="255"/>
        <v>47506</v>
      </c>
      <c r="C4045" s="9" t="b">
        <f t="shared" si="252"/>
        <v>0</v>
      </c>
      <c r="D4045" s="9" t="b">
        <f t="shared" si="253"/>
        <v>0</v>
      </c>
      <c r="E4045" s="7">
        <f t="shared" si="254"/>
        <v>47506</v>
      </c>
      <c r="F4045" s="48"/>
    </row>
    <row r="4046" spans="2:6" x14ac:dyDescent="0.25">
      <c r="B4046" s="7">
        <f t="shared" si="255"/>
        <v>47507</v>
      </c>
      <c r="C4046" s="9" t="b">
        <f t="shared" si="252"/>
        <v>0</v>
      </c>
      <c r="D4046" s="9" t="b">
        <f t="shared" si="253"/>
        <v>0</v>
      </c>
      <c r="E4046" s="7">
        <f t="shared" si="254"/>
        <v>47507</v>
      </c>
      <c r="F4046" s="48"/>
    </row>
    <row r="4047" spans="2:6" x14ac:dyDescent="0.25">
      <c r="B4047" s="7">
        <f t="shared" si="255"/>
        <v>47508</v>
      </c>
      <c r="C4047" s="9" t="b">
        <f t="shared" si="252"/>
        <v>0</v>
      </c>
      <c r="D4047" s="9" t="b">
        <f t="shared" si="253"/>
        <v>0</v>
      </c>
      <c r="E4047" s="7">
        <f t="shared" si="254"/>
        <v>47508</v>
      </c>
      <c r="F4047" s="48"/>
    </row>
    <row r="4048" spans="2:6" x14ac:dyDescent="0.25">
      <c r="B4048" s="7">
        <f t="shared" si="255"/>
        <v>47509</v>
      </c>
      <c r="C4048" s="9" t="b">
        <f t="shared" si="252"/>
        <v>1</v>
      </c>
      <c r="D4048" s="9" t="b">
        <f t="shared" si="253"/>
        <v>0</v>
      </c>
      <c r="E4048" s="7" t="b">
        <f t="shared" si="254"/>
        <v>0</v>
      </c>
      <c r="F4048" s="48"/>
    </row>
    <row r="4049" spans="2:6" x14ac:dyDescent="0.25">
      <c r="B4049" s="7">
        <f t="shared" si="255"/>
        <v>47510</v>
      </c>
      <c r="C4049" s="9" t="b">
        <f t="shared" si="252"/>
        <v>1</v>
      </c>
      <c r="D4049" s="9" t="b">
        <f t="shared" si="253"/>
        <v>0</v>
      </c>
      <c r="E4049" s="7" t="b">
        <f t="shared" si="254"/>
        <v>0</v>
      </c>
      <c r="F4049" s="48"/>
    </row>
    <row r="4050" spans="2:6" x14ac:dyDescent="0.25">
      <c r="B4050" s="7">
        <f t="shared" si="255"/>
        <v>47511</v>
      </c>
      <c r="C4050" s="9" t="b">
        <f t="shared" si="252"/>
        <v>0</v>
      </c>
      <c r="D4050" s="9" t="b">
        <f t="shared" si="253"/>
        <v>0</v>
      </c>
      <c r="E4050" s="7">
        <f t="shared" si="254"/>
        <v>47511</v>
      </c>
      <c r="F4050" s="48"/>
    </row>
    <row r="4051" spans="2:6" x14ac:dyDescent="0.25">
      <c r="B4051" s="7">
        <f t="shared" si="255"/>
        <v>47512</v>
      </c>
      <c r="C4051" s="9" t="b">
        <f t="shared" si="252"/>
        <v>0</v>
      </c>
      <c r="D4051" s="9" t="b">
        <f t="shared" si="253"/>
        <v>0</v>
      </c>
      <c r="E4051" s="7">
        <f t="shared" si="254"/>
        <v>47512</v>
      </c>
      <c r="F4051" s="48"/>
    </row>
    <row r="4052" spans="2:6" x14ac:dyDescent="0.25">
      <c r="B4052" s="7">
        <f t="shared" si="255"/>
        <v>47513</v>
      </c>
      <c r="C4052" s="9" t="b">
        <f t="shared" si="252"/>
        <v>0</v>
      </c>
      <c r="D4052" s="9" t="b">
        <f t="shared" si="253"/>
        <v>0</v>
      </c>
      <c r="E4052" s="7">
        <f t="shared" si="254"/>
        <v>47513</v>
      </c>
      <c r="F4052" s="48"/>
    </row>
    <row r="4053" spans="2:6" x14ac:dyDescent="0.25">
      <c r="B4053" s="7">
        <f t="shared" si="255"/>
        <v>47514</v>
      </c>
      <c r="C4053" s="9" t="b">
        <f t="shared" si="252"/>
        <v>0</v>
      </c>
      <c r="D4053" s="9" t="b">
        <f t="shared" si="253"/>
        <v>0</v>
      </c>
      <c r="E4053" s="7">
        <f t="shared" si="254"/>
        <v>47514</v>
      </c>
      <c r="F4053" s="48"/>
    </row>
    <row r="4054" spans="2:6" x14ac:dyDescent="0.25">
      <c r="B4054" s="7">
        <f t="shared" si="255"/>
        <v>47515</v>
      </c>
      <c r="C4054" s="9" t="b">
        <f t="shared" si="252"/>
        <v>0</v>
      </c>
      <c r="D4054" s="9" t="b">
        <f t="shared" si="253"/>
        <v>0</v>
      </c>
      <c r="E4054" s="7">
        <f t="shared" si="254"/>
        <v>47515</v>
      </c>
      <c r="F4054" s="48"/>
    </row>
    <row r="4055" spans="2:6" x14ac:dyDescent="0.25">
      <c r="B4055" s="7">
        <f t="shared" si="255"/>
        <v>47516</v>
      </c>
      <c r="C4055" s="9" t="b">
        <f t="shared" si="252"/>
        <v>1</v>
      </c>
      <c r="D4055" s="9" t="b">
        <f t="shared" si="253"/>
        <v>0</v>
      </c>
      <c r="E4055" s="7" t="b">
        <f t="shared" si="254"/>
        <v>0</v>
      </c>
      <c r="F4055" s="48"/>
    </row>
    <row r="4056" spans="2:6" x14ac:dyDescent="0.25">
      <c r="B4056" s="7">
        <f t="shared" si="255"/>
        <v>47517</v>
      </c>
      <c r="C4056" s="9" t="b">
        <f t="shared" si="252"/>
        <v>1</v>
      </c>
      <c r="D4056" s="9" t="b">
        <f t="shared" si="253"/>
        <v>0</v>
      </c>
      <c r="E4056" s="7" t="b">
        <f t="shared" si="254"/>
        <v>0</v>
      </c>
      <c r="F4056" s="48"/>
    </row>
    <row r="4057" spans="2:6" x14ac:dyDescent="0.25">
      <c r="B4057" s="7">
        <f t="shared" si="255"/>
        <v>47518</v>
      </c>
      <c r="C4057" s="9" t="b">
        <f t="shared" si="252"/>
        <v>0</v>
      </c>
      <c r="D4057" s="9" t="b">
        <f t="shared" si="253"/>
        <v>0</v>
      </c>
      <c r="E4057" s="7">
        <f t="shared" si="254"/>
        <v>47518</v>
      </c>
      <c r="F4057" s="48"/>
    </row>
    <row r="4058" spans="2:6" x14ac:dyDescent="0.25">
      <c r="B4058" s="7">
        <f t="shared" si="255"/>
        <v>47519</v>
      </c>
      <c r="C4058" s="9" t="b">
        <f t="shared" si="252"/>
        <v>0</v>
      </c>
      <c r="D4058" s="9" t="b">
        <f t="shared" si="253"/>
        <v>0</v>
      </c>
      <c r="E4058" s="7">
        <f t="shared" si="254"/>
        <v>47519</v>
      </c>
      <c r="F4058" s="48"/>
    </row>
    <row r="4059" spans="2:6" x14ac:dyDescent="0.25">
      <c r="B4059" s="7">
        <f t="shared" si="255"/>
        <v>47520</v>
      </c>
      <c r="C4059" s="9" t="b">
        <f t="shared" si="252"/>
        <v>0</v>
      </c>
      <c r="D4059" s="9" t="b">
        <f t="shared" si="253"/>
        <v>0</v>
      </c>
      <c r="E4059" s="7">
        <f t="shared" si="254"/>
        <v>47520</v>
      </c>
      <c r="F4059" s="48"/>
    </row>
    <row r="4060" spans="2:6" x14ac:dyDescent="0.25">
      <c r="B4060" s="7">
        <f t="shared" si="255"/>
        <v>47521</v>
      </c>
      <c r="C4060" s="9" t="b">
        <f t="shared" si="252"/>
        <v>0</v>
      </c>
      <c r="D4060" s="9" t="b">
        <f t="shared" si="253"/>
        <v>0</v>
      </c>
      <c r="E4060" s="7">
        <f t="shared" si="254"/>
        <v>47521</v>
      </c>
      <c r="F4060" s="48"/>
    </row>
    <row r="4061" spans="2:6" x14ac:dyDescent="0.25">
      <c r="B4061" s="7">
        <f t="shared" si="255"/>
        <v>47522</v>
      </c>
      <c r="C4061" s="9" t="b">
        <f t="shared" si="252"/>
        <v>0</v>
      </c>
      <c r="D4061" s="9" t="b">
        <f t="shared" si="253"/>
        <v>0</v>
      </c>
      <c r="E4061" s="7">
        <f t="shared" si="254"/>
        <v>47522</v>
      </c>
      <c r="F4061" s="48"/>
    </row>
    <row r="4062" spans="2:6" x14ac:dyDescent="0.25">
      <c r="B4062" s="7">
        <f t="shared" si="255"/>
        <v>47523</v>
      </c>
      <c r="C4062" s="9" t="b">
        <f t="shared" si="252"/>
        <v>1</v>
      </c>
      <c r="D4062" s="9" t="b">
        <f t="shared" si="253"/>
        <v>0</v>
      </c>
      <c r="E4062" s="7" t="b">
        <f t="shared" si="254"/>
        <v>0</v>
      </c>
      <c r="F4062" s="48"/>
    </row>
    <row r="4063" spans="2:6" x14ac:dyDescent="0.25">
      <c r="B4063" s="7">
        <f t="shared" si="255"/>
        <v>47524</v>
      </c>
      <c r="C4063" s="9" t="b">
        <f t="shared" si="252"/>
        <v>1</v>
      </c>
      <c r="D4063" s="9" t="b">
        <f t="shared" si="253"/>
        <v>0</v>
      </c>
      <c r="E4063" s="7" t="b">
        <f t="shared" si="254"/>
        <v>0</v>
      </c>
      <c r="F4063" s="48"/>
    </row>
    <row r="4064" spans="2:6" x14ac:dyDescent="0.25">
      <c r="B4064" s="7">
        <f t="shared" si="255"/>
        <v>47525</v>
      </c>
      <c r="C4064" s="9" t="b">
        <f t="shared" si="252"/>
        <v>0</v>
      </c>
      <c r="D4064" s="9" t="b">
        <f t="shared" si="253"/>
        <v>0</v>
      </c>
      <c r="E4064" s="7">
        <f t="shared" si="254"/>
        <v>47525</v>
      </c>
      <c r="F4064" s="48"/>
    </row>
    <row r="4065" spans="2:6" x14ac:dyDescent="0.25">
      <c r="B4065" s="7">
        <f t="shared" si="255"/>
        <v>47526</v>
      </c>
      <c r="C4065" s="9" t="b">
        <f t="shared" si="252"/>
        <v>0</v>
      </c>
      <c r="D4065" s="9" t="b">
        <f t="shared" si="253"/>
        <v>0</v>
      </c>
      <c r="E4065" s="7">
        <f t="shared" si="254"/>
        <v>47526</v>
      </c>
      <c r="F4065" s="48"/>
    </row>
    <row r="4066" spans="2:6" x14ac:dyDescent="0.25">
      <c r="B4066" s="7">
        <f t="shared" si="255"/>
        <v>47527</v>
      </c>
      <c r="C4066" s="9" t="b">
        <f t="shared" si="252"/>
        <v>0</v>
      </c>
      <c r="D4066" s="9" t="b">
        <f t="shared" si="253"/>
        <v>0</v>
      </c>
      <c r="E4066" s="7">
        <f t="shared" si="254"/>
        <v>47527</v>
      </c>
      <c r="F4066" s="48"/>
    </row>
    <row r="4067" spans="2:6" x14ac:dyDescent="0.25">
      <c r="B4067" s="7">
        <f t="shared" si="255"/>
        <v>47528</v>
      </c>
      <c r="C4067" s="9" t="b">
        <f t="shared" si="252"/>
        <v>0</v>
      </c>
      <c r="D4067" s="9" t="b">
        <f t="shared" si="253"/>
        <v>0</v>
      </c>
      <c r="E4067" s="7">
        <f t="shared" si="254"/>
        <v>47528</v>
      </c>
      <c r="F4067" s="48"/>
    </row>
    <row r="4068" spans="2:6" x14ac:dyDescent="0.25">
      <c r="B4068" s="7">
        <f t="shared" si="255"/>
        <v>47529</v>
      </c>
      <c r="C4068" s="9" t="b">
        <f t="shared" si="252"/>
        <v>0</v>
      </c>
      <c r="D4068" s="9" t="b">
        <f t="shared" si="253"/>
        <v>0</v>
      </c>
      <c r="E4068" s="7">
        <f t="shared" si="254"/>
        <v>47529</v>
      </c>
      <c r="F4068" s="48"/>
    </row>
    <row r="4069" spans="2:6" x14ac:dyDescent="0.25">
      <c r="B4069" s="7">
        <f t="shared" si="255"/>
        <v>47530</v>
      </c>
      <c r="C4069" s="9" t="b">
        <f t="shared" si="252"/>
        <v>1</v>
      </c>
      <c r="D4069" s="9" t="b">
        <f t="shared" si="253"/>
        <v>0</v>
      </c>
      <c r="E4069" s="7" t="b">
        <f t="shared" si="254"/>
        <v>0</v>
      </c>
      <c r="F4069" s="48"/>
    </row>
    <row r="4070" spans="2:6" x14ac:dyDescent="0.25">
      <c r="B4070" s="7">
        <f t="shared" si="255"/>
        <v>47531</v>
      </c>
      <c r="C4070" s="9" t="b">
        <f t="shared" si="252"/>
        <v>1</v>
      </c>
      <c r="D4070" s="9" t="b">
        <f t="shared" si="253"/>
        <v>0</v>
      </c>
      <c r="E4070" s="7" t="b">
        <f t="shared" si="254"/>
        <v>0</v>
      </c>
      <c r="F4070" s="48"/>
    </row>
    <row r="4071" spans="2:6" x14ac:dyDescent="0.25">
      <c r="B4071" s="7">
        <f t="shared" si="255"/>
        <v>47532</v>
      </c>
      <c r="C4071" s="9" t="b">
        <f t="shared" si="252"/>
        <v>0</v>
      </c>
      <c r="D4071" s="9" t="b">
        <f t="shared" si="253"/>
        <v>0</v>
      </c>
      <c r="E4071" s="7">
        <f t="shared" si="254"/>
        <v>47532</v>
      </c>
      <c r="F4071" s="48"/>
    </row>
    <row r="4072" spans="2:6" x14ac:dyDescent="0.25">
      <c r="B4072" s="7">
        <f t="shared" si="255"/>
        <v>47533</v>
      </c>
      <c r="C4072" s="9" t="b">
        <f t="shared" si="252"/>
        <v>0</v>
      </c>
      <c r="D4072" s="9" t="b">
        <f t="shared" si="253"/>
        <v>0</v>
      </c>
      <c r="E4072" s="7">
        <f t="shared" si="254"/>
        <v>47533</v>
      </c>
      <c r="F4072" s="48"/>
    </row>
    <row r="4073" spans="2:6" x14ac:dyDescent="0.25">
      <c r="B4073" s="7">
        <f t="shared" si="255"/>
        <v>47534</v>
      </c>
      <c r="C4073" s="9" t="b">
        <f t="shared" si="252"/>
        <v>0</v>
      </c>
      <c r="D4073" s="9" t="b">
        <f t="shared" si="253"/>
        <v>0</v>
      </c>
      <c r="E4073" s="7">
        <f t="shared" si="254"/>
        <v>47534</v>
      </c>
      <c r="F4073" s="48"/>
    </row>
    <row r="4074" spans="2:6" x14ac:dyDescent="0.25">
      <c r="B4074" s="7">
        <f t="shared" si="255"/>
        <v>47535</v>
      </c>
      <c r="C4074" s="9" t="b">
        <f t="shared" si="252"/>
        <v>0</v>
      </c>
      <c r="D4074" s="9" t="b">
        <f t="shared" si="253"/>
        <v>0</v>
      </c>
      <c r="E4074" s="7">
        <f t="shared" si="254"/>
        <v>47535</v>
      </c>
      <c r="F4074" s="48"/>
    </row>
    <row r="4075" spans="2:6" x14ac:dyDescent="0.25">
      <c r="B4075" s="7">
        <f t="shared" si="255"/>
        <v>47536</v>
      </c>
      <c r="C4075" s="9" t="b">
        <f t="shared" si="252"/>
        <v>0</v>
      </c>
      <c r="D4075" s="9" t="b">
        <f t="shared" si="253"/>
        <v>0</v>
      </c>
      <c r="E4075" s="7">
        <f t="shared" si="254"/>
        <v>47536</v>
      </c>
      <c r="F4075" s="48"/>
    </row>
    <row r="4076" spans="2:6" x14ac:dyDescent="0.25">
      <c r="B4076" s="7">
        <f t="shared" si="255"/>
        <v>47537</v>
      </c>
      <c r="C4076" s="9" t="b">
        <f t="shared" si="252"/>
        <v>1</v>
      </c>
      <c r="D4076" s="9" t="b">
        <f t="shared" si="253"/>
        <v>0</v>
      </c>
      <c r="E4076" s="7" t="b">
        <f t="shared" si="254"/>
        <v>0</v>
      </c>
      <c r="F4076" s="48"/>
    </row>
    <row r="4077" spans="2:6" x14ac:dyDescent="0.25">
      <c r="B4077" s="7">
        <f t="shared" si="255"/>
        <v>47538</v>
      </c>
      <c r="C4077" s="9" t="b">
        <f t="shared" si="252"/>
        <v>1</v>
      </c>
      <c r="D4077" s="9" t="b">
        <f t="shared" si="253"/>
        <v>0</v>
      </c>
      <c r="E4077" s="7" t="b">
        <f t="shared" si="254"/>
        <v>0</v>
      </c>
      <c r="F4077" s="48"/>
    </row>
    <row r="4078" spans="2:6" x14ac:dyDescent="0.25">
      <c r="B4078" s="7">
        <f t="shared" si="255"/>
        <v>47539</v>
      </c>
      <c r="C4078" s="9" t="b">
        <f t="shared" si="252"/>
        <v>0</v>
      </c>
      <c r="D4078" s="9" t="b">
        <f t="shared" si="253"/>
        <v>0</v>
      </c>
      <c r="E4078" s="7">
        <f t="shared" si="254"/>
        <v>47539</v>
      </c>
      <c r="F4078" s="48"/>
    </row>
    <row r="4079" spans="2:6" x14ac:dyDescent="0.25">
      <c r="B4079" s="7">
        <f t="shared" si="255"/>
        <v>47540</v>
      </c>
      <c r="C4079" s="9" t="b">
        <f t="shared" si="252"/>
        <v>0</v>
      </c>
      <c r="D4079" s="9" t="b">
        <f t="shared" si="253"/>
        <v>0</v>
      </c>
      <c r="E4079" s="7">
        <f t="shared" si="254"/>
        <v>47540</v>
      </c>
      <c r="F4079" s="48"/>
    </row>
    <row r="4080" spans="2:6" x14ac:dyDescent="0.25">
      <c r="B4080" s="7">
        <f t="shared" si="255"/>
        <v>47541</v>
      </c>
      <c r="C4080" s="9" t="b">
        <f t="shared" si="252"/>
        <v>0</v>
      </c>
      <c r="D4080" s="9" t="b">
        <f t="shared" si="253"/>
        <v>0</v>
      </c>
      <c r="E4080" s="7">
        <f t="shared" si="254"/>
        <v>47541</v>
      </c>
      <c r="F4080" s="48"/>
    </row>
    <row r="4081" spans="2:6" x14ac:dyDescent="0.25">
      <c r="B4081" s="7">
        <f t="shared" si="255"/>
        <v>47542</v>
      </c>
      <c r="C4081" s="9" t="b">
        <f t="shared" si="252"/>
        <v>0</v>
      </c>
      <c r="D4081" s="9" t="b">
        <f t="shared" si="253"/>
        <v>0</v>
      </c>
      <c r="E4081" s="7">
        <f t="shared" si="254"/>
        <v>47542</v>
      </c>
      <c r="F4081" s="48"/>
    </row>
    <row r="4082" spans="2:6" x14ac:dyDescent="0.25">
      <c r="B4082" s="7">
        <f t="shared" si="255"/>
        <v>47543</v>
      </c>
      <c r="C4082" s="9" t="b">
        <f t="shared" si="252"/>
        <v>0</v>
      </c>
      <c r="D4082" s="9" t="b">
        <f t="shared" si="253"/>
        <v>0</v>
      </c>
      <c r="E4082" s="7">
        <f t="shared" si="254"/>
        <v>47543</v>
      </c>
      <c r="F4082" s="48"/>
    </row>
    <row r="4083" spans="2:6" x14ac:dyDescent="0.25">
      <c r="B4083" s="7">
        <f t="shared" si="255"/>
        <v>47544</v>
      </c>
      <c r="C4083" s="9" t="b">
        <f t="shared" si="252"/>
        <v>1</v>
      </c>
      <c r="D4083" s="9" t="b">
        <f t="shared" si="253"/>
        <v>0</v>
      </c>
      <c r="E4083" s="7" t="b">
        <f t="shared" si="254"/>
        <v>0</v>
      </c>
      <c r="F4083" s="48"/>
    </row>
    <row r="4084" spans="2:6" x14ac:dyDescent="0.25">
      <c r="B4084" s="7">
        <f t="shared" si="255"/>
        <v>47545</v>
      </c>
      <c r="C4084" s="9" t="b">
        <f t="shared" si="252"/>
        <v>1</v>
      </c>
      <c r="D4084" s="9" t="b">
        <f t="shared" si="253"/>
        <v>0</v>
      </c>
      <c r="E4084" s="7" t="b">
        <f t="shared" si="254"/>
        <v>0</v>
      </c>
      <c r="F4084" s="48"/>
    </row>
    <row r="4085" spans="2:6" x14ac:dyDescent="0.25">
      <c r="B4085" s="7">
        <f t="shared" si="255"/>
        <v>47546</v>
      </c>
      <c r="C4085" s="9" t="b">
        <f t="shared" si="252"/>
        <v>0</v>
      </c>
      <c r="D4085" s="9" t="b">
        <f t="shared" si="253"/>
        <v>0</v>
      </c>
      <c r="E4085" s="7">
        <f t="shared" si="254"/>
        <v>47546</v>
      </c>
      <c r="F4085" s="48"/>
    </row>
    <row r="4086" spans="2:6" x14ac:dyDescent="0.25">
      <c r="B4086" s="7">
        <f t="shared" si="255"/>
        <v>47547</v>
      </c>
      <c r="C4086" s="9" t="b">
        <f t="shared" si="252"/>
        <v>0</v>
      </c>
      <c r="D4086" s="9" t="b">
        <f t="shared" si="253"/>
        <v>0</v>
      </c>
      <c r="E4086" s="7">
        <f t="shared" si="254"/>
        <v>47547</v>
      </c>
      <c r="F4086" s="48"/>
    </row>
    <row r="4087" spans="2:6" x14ac:dyDescent="0.25">
      <c r="B4087" s="7">
        <f t="shared" si="255"/>
        <v>47548</v>
      </c>
      <c r="C4087" s="9" t="b">
        <f t="shared" si="252"/>
        <v>0</v>
      </c>
      <c r="D4087" s="9" t="b">
        <f t="shared" si="253"/>
        <v>0</v>
      </c>
      <c r="E4087" s="7">
        <f t="shared" si="254"/>
        <v>47548</v>
      </c>
      <c r="F4087" s="48"/>
    </row>
    <row r="4088" spans="2:6" x14ac:dyDescent="0.25">
      <c r="B4088" s="7">
        <f t="shared" si="255"/>
        <v>47549</v>
      </c>
      <c r="C4088" s="9" t="b">
        <f t="shared" si="252"/>
        <v>0</v>
      </c>
      <c r="D4088" s="9" t="b">
        <f t="shared" si="253"/>
        <v>0</v>
      </c>
      <c r="E4088" s="7">
        <f t="shared" si="254"/>
        <v>47549</v>
      </c>
      <c r="F4088" s="48"/>
    </row>
    <row r="4089" spans="2:6" x14ac:dyDescent="0.25">
      <c r="B4089" s="7">
        <f t="shared" si="255"/>
        <v>47550</v>
      </c>
      <c r="C4089" s="9" t="b">
        <f t="shared" si="252"/>
        <v>0</v>
      </c>
      <c r="D4089" s="9" t="b">
        <f t="shared" si="253"/>
        <v>0</v>
      </c>
      <c r="E4089" s="7">
        <f t="shared" si="254"/>
        <v>47550</v>
      </c>
      <c r="F4089" s="48"/>
    </row>
    <row r="4090" spans="2:6" x14ac:dyDescent="0.25">
      <c r="B4090" s="7">
        <f t="shared" si="255"/>
        <v>47551</v>
      </c>
      <c r="C4090" s="9" t="b">
        <f t="shared" si="252"/>
        <v>1</v>
      </c>
      <c r="D4090" s="9" t="b">
        <f t="shared" si="253"/>
        <v>0</v>
      </c>
      <c r="E4090" s="7" t="b">
        <f t="shared" si="254"/>
        <v>0</v>
      </c>
      <c r="F4090" s="48"/>
    </row>
    <row r="4091" spans="2:6" x14ac:dyDescent="0.25">
      <c r="B4091" s="7">
        <f t="shared" si="255"/>
        <v>47552</v>
      </c>
      <c r="C4091" s="9" t="b">
        <f t="shared" si="252"/>
        <v>1</v>
      </c>
      <c r="D4091" s="9" t="b">
        <f t="shared" si="253"/>
        <v>0</v>
      </c>
      <c r="E4091" s="7" t="b">
        <f t="shared" si="254"/>
        <v>0</v>
      </c>
      <c r="F4091" s="48"/>
    </row>
    <row r="4092" spans="2:6" x14ac:dyDescent="0.25">
      <c r="B4092" s="7">
        <f t="shared" si="255"/>
        <v>47553</v>
      </c>
      <c r="C4092" s="9" t="b">
        <f t="shared" si="252"/>
        <v>0</v>
      </c>
      <c r="D4092" s="9" t="b">
        <f t="shared" si="253"/>
        <v>0</v>
      </c>
      <c r="E4092" s="7">
        <f t="shared" si="254"/>
        <v>47553</v>
      </c>
      <c r="F4092" s="48"/>
    </row>
    <row r="4093" spans="2:6" x14ac:dyDescent="0.25">
      <c r="B4093" s="7">
        <f t="shared" si="255"/>
        <v>47554</v>
      </c>
      <c r="C4093" s="9" t="b">
        <f t="shared" si="252"/>
        <v>0</v>
      </c>
      <c r="D4093" s="9" t="b">
        <f t="shared" si="253"/>
        <v>0</v>
      </c>
      <c r="E4093" s="7">
        <f t="shared" si="254"/>
        <v>47554</v>
      </c>
      <c r="F4093" s="48"/>
    </row>
    <row r="4094" spans="2:6" x14ac:dyDescent="0.25">
      <c r="B4094" s="7">
        <f t="shared" si="255"/>
        <v>47555</v>
      </c>
      <c r="C4094" s="9" t="b">
        <f t="shared" si="252"/>
        <v>0</v>
      </c>
      <c r="D4094" s="9" t="b">
        <f t="shared" si="253"/>
        <v>0</v>
      </c>
      <c r="E4094" s="7">
        <f t="shared" si="254"/>
        <v>47555</v>
      </c>
      <c r="F4094" s="48"/>
    </row>
    <row r="4095" spans="2:6" x14ac:dyDescent="0.25">
      <c r="B4095" s="7">
        <f t="shared" si="255"/>
        <v>47556</v>
      </c>
      <c r="C4095" s="9" t="b">
        <f t="shared" si="252"/>
        <v>0</v>
      </c>
      <c r="D4095" s="9" t="b">
        <f t="shared" si="253"/>
        <v>0</v>
      </c>
      <c r="E4095" s="7">
        <f t="shared" si="254"/>
        <v>47556</v>
      </c>
      <c r="F4095" s="48"/>
    </row>
    <row r="4096" spans="2:6" x14ac:dyDescent="0.25">
      <c r="B4096" s="7">
        <f t="shared" si="255"/>
        <v>47557</v>
      </c>
      <c r="C4096" s="9" t="b">
        <f t="shared" si="252"/>
        <v>0</v>
      </c>
      <c r="D4096" s="9" t="b">
        <f t="shared" si="253"/>
        <v>0</v>
      </c>
      <c r="E4096" s="7">
        <f t="shared" si="254"/>
        <v>47557</v>
      </c>
      <c r="F4096" s="48"/>
    </row>
    <row r="4097" spans="2:6" x14ac:dyDescent="0.25">
      <c r="B4097" s="7">
        <f t="shared" si="255"/>
        <v>47558</v>
      </c>
      <c r="C4097" s="9" t="b">
        <f t="shared" si="252"/>
        <v>1</v>
      </c>
      <c r="D4097" s="9" t="b">
        <f t="shared" si="253"/>
        <v>0</v>
      </c>
      <c r="E4097" s="7" t="b">
        <f t="shared" si="254"/>
        <v>0</v>
      </c>
      <c r="F4097" s="48"/>
    </row>
    <row r="4098" spans="2:6" x14ac:dyDescent="0.25">
      <c r="B4098" s="7">
        <f t="shared" si="255"/>
        <v>47559</v>
      </c>
      <c r="C4098" s="9" t="b">
        <f t="shared" si="252"/>
        <v>1</v>
      </c>
      <c r="D4098" s="9" t="b">
        <f t="shared" si="253"/>
        <v>0</v>
      </c>
      <c r="E4098" s="7" t="b">
        <f t="shared" si="254"/>
        <v>0</v>
      </c>
      <c r="F4098" s="48"/>
    </row>
    <row r="4099" spans="2:6" x14ac:dyDescent="0.25">
      <c r="B4099" s="7">
        <f t="shared" si="255"/>
        <v>47560</v>
      </c>
      <c r="C4099" s="9" t="b">
        <f t="shared" si="252"/>
        <v>0</v>
      </c>
      <c r="D4099" s="9" t="b">
        <f t="shared" si="253"/>
        <v>0</v>
      </c>
      <c r="E4099" s="7">
        <f t="shared" si="254"/>
        <v>47560</v>
      </c>
      <c r="F4099" s="48"/>
    </row>
    <row r="4100" spans="2:6" x14ac:dyDescent="0.25">
      <c r="B4100" s="7">
        <f t="shared" si="255"/>
        <v>47561</v>
      </c>
      <c r="C4100" s="9" t="b">
        <f t="shared" si="252"/>
        <v>0</v>
      </c>
      <c r="D4100" s="9" t="b">
        <f t="shared" si="253"/>
        <v>0</v>
      </c>
      <c r="E4100" s="7">
        <f t="shared" si="254"/>
        <v>47561</v>
      </c>
      <c r="F4100" s="48"/>
    </row>
    <row r="4101" spans="2:6" x14ac:dyDescent="0.25">
      <c r="B4101" s="7">
        <f t="shared" si="255"/>
        <v>47562</v>
      </c>
      <c r="C4101" s="9" t="b">
        <f t="shared" ref="C4101:C4164" si="256">IF(WEEKDAY(B4101,2)&gt;5,TRUE,FALSE)</f>
        <v>0</v>
      </c>
      <c r="D4101" s="9" t="b">
        <f t="shared" ref="D4101:D4164" si="257">IF(TYPE(VLOOKUP(B4101,Holiday_Dates,1,0))&lt;&gt;1,FALSE,TRUE)</f>
        <v>0</v>
      </c>
      <c r="E4101" s="7">
        <f t="shared" ref="E4101:E4164" si="258">IF(OR(C4101,D4101),FALSE,B4101)</f>
        <v>47562</v>
      </c>
      <c r="F4101" s="48"/>
    </row>
    <row r="4102" spans="2:6" x14ac:dyDescent="0.25">
      <c r="B4102" s="7">
        <f t="shared" ref="B4102:B4165" si="259">B4101+1</f>
        <v>47563</v>
      </c>
      <c r="C4102" s="9" t="b">
        <f t="shared" si="256"/>
        <v>0</v>
      </c>
      <c r="D4102" s="9" t="b">
        <f t="shared" si="257"/>
        <v>0</v>
      </c>
      <c r="E4102" s="7">
        <f t="shared" si="258"/>
        <v>47563</v>
      </c>
      <c r="F4102" s="48"/>
    </row>
    <row r="4103" spans="2:6" x14ac:dyDescent="0.25">
      <c r="B4103" s="7">
        <f t="shared" si="259"/>
        <v>47564</v>
      </c>
      <c r="C4103" s="9" t="b">
        <f t="shared" si="256"/>
        <v>0</v>
      </c>
      <c r="D4103" s="9" t="b">
        <f t="shared" si="257"/>
        <v>0</v>
      </c>
      <c r="E4103" s="7">
        <f t="shared" si="258"/>
        <v>47564</v>
      </c>
      <c r="F4103" s="48"/>
    </row>
    <row r="4104" spans="2:6" x14ac:dyDescent="0.25">
      <c r="B4104" s="7">
        <f t="shared" si="259"/>
        <v>47565</v>
      </c>
      <c r="C4104" s="9" t="b">
        <f t="shared" si="256"/>
        <v>1</v>
      </c>
      <c r="D4104" s="9" t="b">
        <f t="shared" si="257"/>
        <v>0</v>
      </c>
      <c r="E4104" s="7" t="b">
        <f t="shared" si="258"/>
        <v>0</v>
      </c>
      <c r="F4104" s="48"/>
    </row>
    <row r="4105" spans="2:6" x14ac:dyDescent="0.25">
      <c r="B4105" s="7">
        <f t="shared" si="259"/>
        <v>47566</v>
      </c>
      <c r="C4105" s="9" t="b">
        <f t="shared" si="256"/>
        <v>1</v>
      </c>
      <c r="D4105" s="9" t="b">
        <f t="shared" si="257"/>
        <v>0</v>
      </c>
      <c r="E4105" s="7" t="b">
        <f t="shared" si="258"/>
        <v>0</v>
      </c>
      <c r="F4105" s="48"/>
    </row>
    <row r="4106" spans="2:6" x14ac:dyDescent="0.25">
      <c r="B4106" s="7">
        <f t="shared" si="259"/>
        <v>47567</v>
      </c>
      <c r="C4106" s="9" t="b">
        <f t="shared" si="256"/>
        <v>0</v>
      </c>
      <c r="D4106" s="9" t="b">
        <f t="shared" si="257"/>
        <v>0</v>
      </c>
      <c r="E4106" s="7">
        <f t="shared" si="258"/>
        <v>47567</v>
      </c>
      <c r="F4106" s="48"/>
    </row>
    <row r="4107" spans="2:6" x14ac:dyDescent="0.25">
      <c r="B4107" s="7">
        <f t="shared" si="259"/>
        <v>47568</v>
      </c>
      <c r="C4107" s="9" t="b">
        <f t="shared" si="256"/>
        <v>0</v>
      </c>
      <c r="D4107" s="9" t="b">
        <f t="shared" si="257"/>
        <v>0</v>
      </c>
      <c r="E4107" s="7">
        <f t="shared" si="258"/>
        <v>47568</v>
      </c>
      <c r="F4107" s="48"/>
    </row>
    <row r="4108" spans="2:6" x14ac:dyDescent="0.25">
      <c r="B4108" s="7">
        <f t="shared" si="259"/>
        <v>47569</v>
      </c>
      <c r="C4108" s="9" t="b">
        <f t="shared" si="256"/>
        <v>0</v>
      </c>
      <c r="D4108" s="9" t="b">
        <f t="shared" si="257"/>
        <v>0</v>
      </c>
      <c r="E4108" s="7">
        <f t="shared" si="258"/>
        <v>47569</v>
      </c>
      <c r="F4108" s="48"/>
    </row>
    <row r="4109" spans="2:6" x14ac:dyDescent="0.25">
      <c r="B4109" s="7">
        <f t="shared" si="259"/>
        <v>47570</v>
      </c>
      <c r="C4109" s="9" t="b">
        <f t="shared" si="256"/>
        <v>0</v>
      </c>
      <c r="D4109" s="9" t="b">
        <f t="shared" si="257"/>
        <v>0</v>
      </c>
      <c r="E4109" s="7">
        <f t="shared" si="258"/>
        <v>47570</v>
      </c>
      <c r="F4109" s="48"/>
    </row>
    <row r="4110" spans="2:6" x14ac:dyDescent="0.25">
      <c r="B4110" s="7">
        <f t="shared" si="259"/>
        <v>47571</v>
      </c>
      <c r="C4110" s="9" t="b">
        <f t="shared" si="256"/>
        <v>0</v>
      </c>
      <c r="D4110" s="9" t="b">
        <f t="shared" si="257"/>
        <v>0</v>
      </c>
      <c r="E4110" s="7">
        <f t="shared" si="258"/>
        <v>47571</v>
      </c>
      <c r="F4110" s="48"/>
    </row>
    <row r="4111" spans="2:6" x14ac:dyDescent="0.25">
      <c r="B4111" s="7">
        <f t="shared" si="259"/>
        <v>47572</v>
      </c>
      <c r="C4111" s="9" t="b">
        <f t="shared" si="256"/>
        <v>1</v>
      </c>
      <c r="D4111" s="9" t="b">
        <f t="shared" si="257"/>
        <v>0</v>
      </c>
      <c r="E4111" s="7" t="b">
        <f t="shared" si="258"/>
        <v>0</v>
      </c>
      <c r="F4111" s="48"/>
    </row>
    <row r="4112" spans="2:6" x14ac:dyDescent="0.25">
      <c r="B4112" s="7">
        <f t="shared" si="259"/>
        <v>47573</v>
      </c>
      <c r="C4112" s="9" t="b">
        <f t="shared" si="256"/>
        <v>1</v>
      </c>
      <c r="D4112" s="9" t="b">
        <f t="shared" si="257"/>
        <v>0</v>
      </c>
      <c r="E4112" s="7" t="b">
        <f t="shared" si="258"/>
        <v>0</v>
      </c>
      <c r="F4112" s="48"/>
    </row>
    <row r="4113" spans="2:6" x14ac:dyDescent="0.25">
      <c r="B4113" s="7">
        <f t="shared" si="259"/>
        <v>47574</v>
      </c>
      <c r="C4113" s="9" t="b">
        <f t="shared" si="256"/>
        <v>0</v>
      </c>
      <c r="D4113" s="9" t="b">
        <f t="shared" si="257"/>
        <v>0</v>
      </c>
      <c r="E4113" s="7">
        <f t="shared" si="258"/>
        <v>47574</v>
      </c>
      <c r="F4113" s="48"/>
    </row>
    <row r="4114" spans="2:6" x14ac:dyDescent="0.25">
      <c r="B4114" s="7">
        <f t="shared" si="259"/>
        <v>47575</v>
      </c>
      <c r="C4114" s="9" t="b">
        <f t="shared" si="256"/>
        <v>0</v>
      </c>
      <c r="D4114" s="9" t="b">
        <f t="shared" si="257"/>
        <v>0</v>
      </c>
      <c r="E4114" s="7">
        <f t="shared" si="258"/>
        <v>47575</v>
      </c>
      <c r="F4114" s="48"/>
    </row>
    <row r="4115" spans="2:6" x14ac:dyDescent="0.25">
      <c r="B4115" s="7">
        <f t="shared" si="259"/>
        <v>47576</v>
      </c>
      <c r="C4115" s="9" t="b">
        <f t="shared" si="256"/>
        <v>0</v>
      </c>
      <c r="D4115" s="9" t="b">
        <f t="shared" si="257"/>
        <v>0</v>
      </c>
      <c r="E4115" s="7">
        <f t="shared" si="258"/>
        <v>47576</v>
      </c>
      <c r="F4115" s="48"/>
    </row>
    <row r="4116" spans="2:6" x14ac:dyDescent="0.25">
      <c r="B4116" s="7">
        <f t="shared" si="259"/>
        <v>47577</v>
      </c>
      <c r="C4116" s="9" t="b">
        <f t="shared" si="256"/>
        <v>0</v>
      </c>
      <c r="D4116" s="9" t="b">
        <f t="shared" si="257"/>
        <v>0</v>
      </c>
      <c r="E4116" s="7">
        <f t="shared" si="258"/>
        <v>47577</v>
      </c>
      <c r="F4116" s="48"/>
    </row>
    <row r="4117" spans="2:6" x14ac:dyDescent="0.25">
      <c r="B4117" s="7">
        <f t="shared" si="259"/>
        <v>47578</v>
      </c>
      <c r="C4117" s="9" t="b">
        <f t="shared" si="256"/>
        <v>0</v>
      </c>
      <c r="D4117" s="9" t="b">
        <f t="shared" si="257"/>
        <v>0</v>
      </c>
      <c r="E4117" s="7">
        <f t="shared" si="258"/>
        <v>47578</v>
      </c>
      <c r="F4117" s="48"/>
    </row>
    <row r="4118" spans="2:6" x14ac:dyDescent="0.25">
      <c r="B4118" s="7">
        <f t="shared" si="259"/>
        <v>47579</v>
      </c>
      <c r="C4118" s="9" t="b">
        <f t="shared" si="256"/>
        <v>1</v>
      </c>
      <c r="D4118" s="9" t="b">
        <f t="shared" si="257"/>
        <v>0</v>
      </c>
      <c r="E4118" s="7" t="b">
        <f t="shared" si="258"/>
        <v>0</v>
      </c>
      <c r="F4118" s="48"/>
    </row>
    <row r="4119" spans="2:6" x14ac:dyDescent="0.25">
      <c r="B4119" s="7">
        <f t="shared" si="259"/>
        <v>47580</v>
      </c>
      <c r="C4119" s="9" t="b">
        <f t="shared" si="256"/>
        <v>1</v>
      </c>
      <c r="D4119" s="9" t="b">
        <f t="shared" si="257"/>
        <v>0</v>
      </c>
      <c r="E4119" s="7" t="b">
        <f t="shared" si="258"/>
        <v>0</v>
      </c>
      <c r="F4119" s="48"/>
    </row>
    <row r="4120" spans="2:6" x14ac:dyDescent="0.25">
      <c r="B4120" s="7">
        <f t="shared" si="259"/>
        <v>47581</v>
      </c>
      <c r="C4120" s="9" t="b">
        <f t="shared" si="256"/>
        <v>0</v>
      </c>
      <c r="D4120" s="9" t="b">
        <f t="shared" si="257"/>
        <v>0</v>
      </c>
      <c r="E4120" s="7">
        <f t="shared" si="258"/>
        <v>47581</v>
      </c>
      <c r="F4120" s="48"/>
    </row>
    <row r="4121" spans="2:6" x14ac:dyDescent="0.25">
      <c r="B4121" s="7">
        <f t="shared" si="259"/>
        <v>47582</v>
      </c>
      <c r="C4121" s="9" t="b">
        <f t="shared" si="256"/>
        <v>0</v>
      </c>
      <c r="D4121" s="9" t="b">
        <f t="shared" si="257"/>
        <v>0</v>
      </c>
      <c r="E4121" s="7">
        <f t="shared" si="258"/>
        <v>47582</v>
      </c>
      <c r="F4121" s="48"/>
    </row>
    <row r="4122" spans="2:6" x14ac:dyDescent="0.25">
      <c r="B4122" s="7">
        <f t="shared" si="259"/>
        <v>47583</v>
      </c>
      <c r="C4122" s="9" t="b">
        <f t="shared" si="256"/>
        <v>0</v>
      </c>
      <c r="D4122" s="9" t="b">
        <f t="shared" si="257"/>
        <v>0</v>
      </c>
      <c r="E4122" s="7">
        <f t="shared" si="258"/>
        <v>47583</v>
      </c>
      <c r="F4122" s="48"/>
    </row>
    <row r="4123" spans="2:6" x14ac:dyDescent="0.25">
      <c r="B4123" s="7">
        <f t="shared" si="259"/>
        <v>47584</v>
      </c>
      <c r="C4123" s="9" t="b">
        <f t="shared" si="256"/>
        <v>0</v>
      </c>
      <c r="D4123" s="9" t="b">
        <f t="shared" si="257"/>
        <v>0</v>
      </c>
      <c r="E4123" s="7">
        <f t="shared" si="258"/>
        <v>47584</v>
      </c>
      <c r="F4123" s="48"/>
    </row>
    <row r="4124" spans="2:6" x14ac:dyDescent="0.25">
      <c r="B4124" s="7">
        <f t="shared" si="259"/>
        <v>47585</v>
      </c>
      <c r="C4124" s="9" t="b">
        <f t="shared" si="256"/>
        <v>0</v>
      </c>
      <c r="D4124" s="9" t="b">
        <f t="shared" si="257"/>
        <v>0</v>
      </c>
      <c r="E4124" s="7">
        <f t="shared" si="258"/>
        <v>47585</v>
      </c>
      <c r="F4124" s="48"/>
    </row>
    <row r="4125" spans="2:6" x14ac:dyDescent="0.25">
      <c r="B4125" s="7">
        <f t="shared" si="259"/>
        <v>47586</v>
      </c>
      <c r="C4125" s="9" t="b">
        <f t="shared" si="256"/>
        <v>1</v>
      </c>
      <c r="D4125" s="9" t="b">
        <f t="shared" si="257"/>
        <v>0</v>
      </c>
      <c r="E4125" s="7" t="b">
        <f t="shared" si="258"/>
        <v>0</v>
      </c>
      <c r="F4125" s="48"/>
    </row>
    <row r="4126" spans="2:6" x14ac:dyDescent="0.25">
      <c r="B4126" s="7">
        <f t="shared" si="259"/>
        <v>47587</v>
      </c>
      <c r="C4126" s="9" t="b">
        <f t="shared" si="256"/>
        <v>1</v>
      </c>
      <c r="D4126" s="9" t="b">
        <f t="shared" si="257"/>
        <v>0</v>
      </c>
      <c r="E4126" s="7" t="b">
        <f t="shared" si="258"/>
        <v>0</v>
      </c>
      <c r="F4126" s="48"/>
    </row>
    <row r="4127" spans="2:6" x14ac:dyDescent="0.25">
      <c r="B4127" s="7">
        <f t="shared" si="259"/>
        <v>47588</v>
      </c>
      <c r="C4127" s="9" t="b">
        <f t="shared" si="256"/>
        <v>0</v>
      </c>
      <c r="D4127" s="9" t="b">
        <f t="shared" si="257"/>
        <v>0</v>
      </c>
      <c r="E4127" s="7">
        <f t="shared" si="258"/>
        <v>47588</v>
      </c>
      <c r="F4127" s="48"/>
    </row>
    <row r="4128" spans="2:6" x14ac:dyDescent="0.25">
      <c r="B4128" s="7">
        <f t="shared" si="259"/>
        <v>47589</v>
      </c>
      <c r="C4128" s="9" t="b">
        <f t="shared" si="256"/>
        <v>0</v>
      </c>
      <c r="D4128" s="9" t="b">
        <f t="shared" si="257"/>
        <v>0</v>
      </c>
      <c r="E4128" s="7">
        <f t="shared" si="258"/>
        <v>47589</v>
      </c>
      <c r="F4128" s="48"/>
    </row>
    <row r="4129" spans="2:6" x14ac:dyDescent="0.25">
      <c r="B4129" s="7">
        <f t="shared" si="259"/>
        <v>47590</v>
      </c>
      <c r="C4129" s="9" t="b">
        <f t="shared" si="256"/>
        <v>0</v>
      </c>
      <c r="D4129" s="9" t="b">
        <f t="shared" si="257"/>
        <v>0</v>
      </c>
      <c r="E4129" s="7">
        <f t="shared" si="258"/>
        <v>47590</v>
      </c>
      <c r="F4129" s="48"/>
    </row>
    <row r="4130" spans="2:6" x14ac:dyDescent="0.25">
      <c r="B4130" s="7">
        <f t="shared" si="259"/>
        <v>47591</v>
      </c>
      <c r="C4130" s="9" t="b">
        <f t="shared" si="256"/>
        <v>0</v>
      </c>
      <c r="D4130" s="9" t="b">
        <f t="shared" si="257"/>
        <v>0</v>
      </c>
      <c r="E4130" s="7">
        <f t="shared" si="258"/>
        <v>47591</v>
      </c>
      <c r="F4130" s="48"/>
    </row>
    <row r="4131" spans="2:6" x14ac:dyDescent="0.25">
      <c r="B4131" s="7">
        <f t="shared" si="259"/>
        <v>47592</v>
      </c>
      <c r="C4131" s="9" t="b">
        <f t="shared" si="256"/>
        <v>0</v>
      </c>
      <c r="D4131" s="9" t="b">
        <f t="shared" si="257"/>
        <v>1</v>
      </c>
      <c r="E4131" s="7" t="b">
        <f t="shared" si="258"/>
        <v>0</v>
      </c>
      <c r="F4131" s="48"/>
    </row>
    <row r="4132" spans="2:6" x14ac:dyDescent="0.25">
      <c r="B4132" s="7">
        <f t="shared" si="259"/>
        <v>47593</v>
      </c>
      <c r="C4132" s="9" t="b">
        <f t="shared" si="256"/>
        <v>1</v>
      </c>
      <c r="D4132" s="9" t="b">
        <f t="shared" si="257"/>
        <v>0</v>
      </c>
      <c r="E4132" s="7" t="b">
        <f t="shared" si="258"/>
        <v>0</v>
      </c>
      <c r="F4132" s="48"/>
    </row>
    <row r="4133" spans="2:6" x14ac:dyDescent="0.25">
      <c r="B4133" s="7">
        <f t="shared" si="259"/>
        <v>47594</v>
      </c>
      <c r="C4133" s="9" t="b">
        <f t="shared" si="256"/>
        <v>1</v>
      </c>
      <c r="D4133" s="9" t="b">
        <f t="shared" si="257"/>
        <v>0</v>
      </c>
      <c r="E4133" s="7" t="b">
        <f t="shared" si="258"/>
        <v>0</v>
      </c>
      <c r="F4133" s="48"/>
    </row>
    <row r="4134" spans="2:6" x14ac:dyDescent="0.25">
      <c r="B4134" s="7">
        <f t="shared" si="259"/>
        <v>47595</v>
      </c>
      <c r="C4134" s="9" t="b">
        <f t="shared" si="256"/>
        <v>0</v>
      </c>
      <c r="D4134" s="9" t="b">
        <f t="shared" si="257"/>
        <v>1</v>
      </c>
      <c r="E4134" s="7" t="b">
        <f t="shared" si="258"/>
        <v>0</v>
      </c>
      <c r="F4134" s="48"/>
    </row>
    <row r="4135" spans="2:6" x14ac:dyDescent="0.25">
      <c r="B4135" s="7">
        <f t="shared" si="259"/>
        <v>47596</v>
      </c>
      <c r="C4135" s="9" t="b">
        <f t="shared" si="256"/>
        <v>0</v>
      </c>
      <c r="D4135" s="9" t="b">
        <f t="shared" si="257"/>
        <v>0</v>
      </c>
      <c r="E4135" s="7">
        <f t="shared" si="258"/>
        <v>47596</v>
      </c>
      <c r="F4135" s="48"/>
    </row>
    <row r="4136" spans="2:6" x14ac:dyDescent="0.25">
      <c r="B4136" s="7">
        <f t="shared" si="259"/>
        <v>47597</v>
      </c>
      <c r="C4136" s="9" t="b">
        <f t="shared" si="256"/>
        <v>0</v>
      </c>
      <c r="D4136" s="9" t="b">
        <f t="shared" si="257"/>
        <v>0</v>
      </c>
      <c r="E4136" s="7">
        <f t="shared" si="258"/>
        <v>47597</v>
      </c>
      <c r="F4136" s="48"/>
    </row>
    <row r="4137" spans="2:6" x14ac:dyDescent="0.25">
      <c r="B4137" s="7">
        <f t="shared" si="259"/>
        <v>47598</v>
      </c>
      <c r="C4137" s="9" t="b">
        <f t="shared" si="256"/>
        <v>0</v>
      </c>
      <c r="D4137" s="9" t="b">
        <f t="shared" si="257"/>
        <v>0</v>
      </c>
      <c r="E4137" s="7">
        <f t="shared" si="258"/>
        <v>47598</v>
      </c>
      <c r="F4137" s="48"/>
    </row>
    <row r="4138" spans="2:6" x14ac:dyDescent="0.25">
      <c r="B4138" s="7">
        <f t="shared" si="259"/>
        <v>47599</v>
      </c>
      <c r="C4138" s="9" t="b">
        <f t="shared" si="256"/>
        <v>0</v>
      </c>
      <c r="D4138" s="9" t="b">
        <f t="shared" si="257"/>
        <v>0</v>
      </c>
      <c r="E4138" s="7">
        <f t="shared" si="258"/>
        <v>47599</v>
      </c>
      <c r="F4138" s="48"/>
    </row>
    <row r="4139" spans="2:6" x14ac:dyDescent="0.25">
      <c r="B4139" s="7">
        <f t="shared" si="259"/>
        <v>47600</v>
      </c>
      <c r="C4139" s="9" t="b">
        <f t="shared" si="256"/>
        <v>1</v>
      </c>
      <c r="D4139" s="9" t="b">
        <f t="shared" si="257"/>
        <v>0</v>
      </c>
      <c r="E4139" s="7" t="b">
        <f t="shared" si="258"/>
        <v>0</v>
      </c>
      <c r="F4139" s="48"/>
    </row>
    <row r="4140" spans="2:6" x14ac:dyDescent="0.25">
      <c r="B4140" s="7">
        <f t="shared" si="259"/>
        <v>47601</v>
      </c>
      <c r="C4140" s="9" t="b">
        <f t="shared" si="256"/>
        <v>1</v>
      </c>
      <c r="D4140" s="9" t="b">
        <f t="shared" si="257"/>
        <v>0</v>
      </c>
      <c r="E4140" s="7" t="b">
        <f t="shared" si="258"/>
        <v>0</v>
      </c>
      <c r="F4140" s="48"/>
    </row>
    <row r="4141" spans="2:6" x14ac:dyDescent="0.25">
      <c r="B4141" s="7">
        <f t="shared" si="259"/>
        <v>47602</v>
      </c>
      <c r="C4141" s="9" t="b">
        <f t="shared" si="256"/>
        <v>0</v>
      </c>
      <c r="D4141" s="9" t="b">
        <f t="shared" si="257"/>
        <v>0</v>
      </c>
      <c r="E4141" s="7">
        <f t="shared" si="258"/>
        <v>47602</v>
      </c>
      <c r="F4141" s="48"/>
    </row>
    <row r="4142" spans="2:6" x14ac:dyDescent="0.25">
      <c r="B4142" s="7">
        <f t="shared" si="259"/>
        <v>47603</v>
      </c>
      <c r="C4142" s="9" t="b">
        <f t="shared" si="256"/>
        <v>0</v>
      </c>
      <c r="D4142" s="9" t="b">
        <f t="shared" si="257"/>
        <v>0</v>
      </c>
      <c r="E4142" s="7">
        <f t="shared" si="258"/>
        <v>47603</v>
      </c>
      <c r="F4142" s="48"/>
    </row>
    <row r="4143" spans="2:6" x14ac:dyDescent="0.25">
      <c r="B4143" s="7">
        <f t="shared" si="259"/>
        <v>47604</v>
      </c>
      <c r="C4143" s="9" t="b">
        <f t="shared" si="256"/>
        <v>0</v>
      </c>
      <c r="D4143" s="9" t="b">
        <f t="shared" si="257"/>
        <v>1</v>
      </c>
      <c r="E4143" s="7" t="b">
        <f t="shared" si="258"/>
        <v>0</v>
      </c>
      <c r="F4143" s="48"/>
    </row>
    <row r="4144" spans="2:6" x14ac:dyDescent="0.25">
      <c r="B4144" s="7">
        <f t="shared" si="259"/>
        <v>47605</v>
      </c>
      <c r="C4144" s="9" t="b">
        <f t="shared" si="256"/>
        <v>0</v>
      </c>
      <c r="D4144" s="9" t="b">
        <f t="shared" si="257"/>
        <v>0</v>
      </c>
      <c r="E4144" s="7">
        <f t="shared" si="258"/>
        <v>47605</v>
      </c>
      <c r="F4144" s="48"/>
    </row>
    <row r="4145" spans="2:6" x14ac:dyDescent="0.25">
      <c r="B4145" s="7">
        <f t="shared" si="259"/>
        <v>47606</v>
      </c>
      <c r="C4145" s="9" t="b">
        <f t="shared" si="256"/>
        <v>0</v>
      </c>
      <c r="D4145" s="9" t="b">
        <f t="shared" si="257"/>
        <v>0</v>
      </c>
      <c r="E4145" s="7">
        <f t="shared" si="258"/>
        <v>47606</v>
      </c>
      <c r="F4145" s="48"/>
    </row>
    <row r="4146" spans="2:6" x14ac:dyDescent="0.25">
      <c r="B4146" s="7">
        <f t="shared" si="259"/>
        <v>47607</v>
      </c>
      <c r="C4146" s="9" t="b">
        <f t="shared" si="256"/>
        <v>1</v>
      </c>
      <c r="D4146" s="9" t="b">
        <f t="shared" si="257"/>
        <v>0</v>
      </c>
      <c r="E4146" s="7" t="b">
        <f t="shared" si="258"/>
        <v>0</v>
      </c>
      <c r="F4146" s="48"/>
    </row>
    <row r="4147" spans="2:6" x14ac:dyDescent="0.25">
      <c r="B4147" s="7">
        <f t="shared" si="259"/>
        <v>47608</v>
      </c>
      <c r="C4147" s="9" t="b">
        <f t="shared" si="256"/>
        <v>1</v>
      </c>
      <c r="D4147" s="9" t="b">
        <f t="shared" si="257"/>
        <v>0</v>
      </c>
      <c r="E4147" s="7" t="b">
        <f t="shared" si="258"/>
        <v>0</v>
      </c>
      <c r="F4147" s="48"/>
    </row>
    <row r="4148" spans="2:6" x14ac:dyDescent="0.25">
      <c r="B4148" s="7">
        <f t="shared" si="259"/>
        <v>47609</v>
      </c>
      <c r="C4148" s="9" t="b">
        <f t="shared" si="256"/>
        <v>0</v>
      </c>
      <c r="D4148" s="9" t="b">
        <f t="shared" si="257"/>
        <v>0</v>
      </c>
      <c r="E4148" s="7">
        <f t="shared" si="258"/>
        <v>47609</v>
      </c>
      <c r="F4148" s="48"/>
    </row>
    <row r="4149" spans="2:6" x14ac:dyDescent="0.25">
      <c r="B4149" s="7">
        <f t="shared" si="259"/>
        <v>47610</v>
      </c>
      <c r="C4149" s="9" t="b">
        <f t="shared" si="256"/>
        <v>0</v>
      </c>
      <c r="D4149" s="9" t="b">
        <f t="shared" si="257"/>
        <v>0</v>
      </c>
      <c r="E4149" s="7">
        <f t="shared" si="258"/>
        <v>47610</v>
      </c>
      <c r="F4149" s="48"/>
    </row>
    <row r="4150" spans="2:6" x14ac:dyDescent="0.25">
      <c r="B4150" s="7">
        <f t="shared" si="259"/>
        <v>47611</v>
      </c>
      <c r="C4150" s="9" t="b">
        <f t="shared" si="256"/>
        <v>0</v>
      </c>
      <c r="D4150" s="9" t="b">
        <f t="shared" si="257"/>
        <v>0</v>
      </c>
      <c r="E4150" s="7">
        <f t="shared" si="258"/>
        <v>47611</v>
      </c>
      <c r="F4150" s="48"/>
    </row>
    <row r="4151" spans="2:6" x14ac:dyDescent="0.25">
      <c r="B4151" s="7">
        <f t="shared" si="259"/>
        <v>47612</v>
      </c>
      <c r="C4151" s="9" t="b">
        <f t="shared" si="256"/>
        <v>0</v>
      </c>
      <c r="D4151" s="9" t="b">
        <f t="shared" si="257"/>
        <v>0</v>
      </c>
      <c r="E4151" s="7">
        <f t="shared" si="258"/>
        <v>47612</v>
      </c>
      <c r="F4151" s="48"/>
    </row>
    <row r="4152" spans="2:6" x14ac:dyDescent="0.25">
      <c r="B4152" s="7">
        <f t="shared" si="259"/>
        <v>47613</v>
      </c>
      <c r="C4152" s="9" t="b">
        <f t="shared" si="256"/>
        <v>0</v>
      </c>
      <c r="D4152" s="9" t="b">
        <f t="shared" si="257"/>
        <v>0</v>
      </c>
      <c r="E4152" s="7">
        <f t="shared" si="258"/>
        <v>47613</v>
      </c>
      <c r="F4152" s="48"/>
    </row>
    <row r="4153" spans="2:6" x14ac:dyDescent="0.25">
      <c r="B4153" s="7">
        <f t="shared" si="259"/>
        <v>47614</v>
      </c>
      <c r="C4153" s="9" t="b">
        <f t="shared" si="256"/>
        <v>1</v>
      </c>
      <c r="D4153" s="9" t="b">
        <f t="shared" si="257"/>
        <v>0</v>
      </c>
      <c r="E4153" s="7" t="b">
        <f t="shared" si="258"/>
        <v>0</v>
      </c>
      <c r="F4153" s="48"/>
    </row>
    <row r="4154" spans="2:6" x14ac:dyDescent="0.25">
      <c r="B4154" s="7">
        <f t="shared" si="259"/>
        <v>47615</v>
      </c>
      <c r="C4154" s="9" t="b">
        <f t="shared" si="256"/>
        <v>1</v>
      </c>
      <c r="D4154" s="9" t="b">
        <f t="shared" si="257"/>
        <v>0</v>
      </c>
      <c r="E4154" s="7" t="b">
        <f t="shared" si="258"/>
        <v>0</v>
      </c>
      <c r="F4154" s="48"/>
    </row>
    <row r="4155" spans="2:6" x14ac:dyDescent="0.25">
      <c r="B4155" s="7">
        <f t="shared" si="259"/>
        <v>47616</v>
      </c>
      <c r="C4155" s="9" t="b">
        <f t="shared" si="256"/>
        <v>0</v>
      </c>
      <c r="D4155" s="9" t="b">
        <f t="shared" si="257"/>
        <v>0</v>
      </c>
      <c r="E4155" s="7">
        <f t="shared" si="258"/>
        <v>47616</v>
      </c>
      <c r="F4155" s="48"/>
    </row>
    <row r="4156" spans="2:6" x14ac:dyDescent="0.25">
      <c r="B4156" s="7">
        <f t="shared" si="259"/>
        <v>47617</v>
      </c>
      <c r="C4156" s="9" t="b">
        <f t="shared" si="256"/>
        <v>0</v>
      </c>
      <c r="D4156" s="9" t="b">
        <f t="shared" si="257"/>
        <v>0</v>
      </c>
      <c r="E4156" s="7">
        <f t="shared" si="258"/>
        <v>47617</v>
      </c>
      <c r="F4156" s="48"/>
    </row>
    <row r="4157" spans="2:6" x14ac:dyDescent="0.25">
      <c r="B4157" s="7">
        <f t="shared" si="259"/>
        <v>47618</v>
      </c>
      <c r="C4157" s="9" t="b">
        <f t="shared" si="256"/>
        <v>0</v>
      </c>
      <c r="D4157" s="9" t="b">
        <f t="shared" si="257"/>
        <v>0</v>
      </c>
      <c r="E4157" s="7">
        <f t="shared" si="258"/>
        <v>47618</v>
      </c>
      <c r="F4157" s="48"/>
    </row>
    <row r="4158" spans="2:6" x14ac:dyDescent="0.25">
      <c r="B4158" s="7">
        <f t="shared" si="259"/>
        <v>47619</v>
      </c>
      <c r="C4158" s="9" t="b">
        <f t="shared" si="256"/>
        <v>0</v>
      </c>
      <c r="D4158" s="9" t="b">
        <f t="shared" si="257"/>
        <v>0</v>
      </c>
      <c r="E4158" s="7">
        <f t="shared" si="258"/>
        <v>47619</v>
      </c>
      <c r="F4158" s="48"/>
    </row>
    <row r="4159" spans="2:6" x14ac:dyDescent="0.25">
      <c r="B4159" s="7">
        <f t="shared" si="259"/>
        <v>47620</v>
      </c>
      <c r="C4159" s="9" t="b">
        <f t="shared" si="256"/>
        <v>0</v>
      </c>
      <c r="D4159" s="9" t="b">
        <f t="shared" si="257"/>
        <v>0</v>
      </c>
      <c r="E4159" s="7">
        <f t="shared" si="258"/>
        <v>47620</v>
      </c>
      <c r="F4159" s="48"/>
    </row>
    <row r="4160" spans="2:6" x14ac:dyDescent="0.25">
      <c r="B4160" s="7">
        <f t="shared" si="259"/>
        <v>47621</v>
      </c>
      <c r="C4160" s="9" t="b">
        <f t="shared" si="256"/>
        <v>1</v>
      </c>
      <c r="D4160" s="9" t="b">
        <f t="shared" si="257"/>
        <v>0</v>
      </c>
      <c r="E4160" s="7" t="b">
        <f t="shared" si="258"/>
        <v>0</v>
      </c>
      <c r="F4160" s="48"/>
    </row>
    <row r="4161" spans="2:6" x14ac:dyDescent="0.25">
      <c r="B4161" s="7">
        <f t="shared" si="259"/>
        <v>47622</v>
      </c>
      <c r="C4161" s="9" t="b">
        <f t="shared" si="256"/>
        <v>1</v>
      </c>
      <c r="D4161" s="9" t="b">
        <f t="shared" si="257"/>
        <v>0</v>
      </c>
      <c r="E4161" s="7" t="b">
        <f t="shared" si="258"/>
        <v>0</v>
      </c>
      <c r="F4161" s="48"/>
    </row>
    <row r="4162" spans="2:6" x14ac:dyDescent="0.25">
      <c r="B4162" s="7">
        <f t="shared" si="259"/>
        <v>47623</v>
      </c>
      <c r="C4162" s="9" t="b">
        <f t="shared" si="256"/>
        <v>0</v>
      </c>
      <c r="D4162" s="9" t="b">
        <f t="shared" si="257"/>
        <v>0</v>
      </c>
      <c r="E4162" s="7">
        <f t="shared" si="258"/>
        <v>47623</v>
      </c>
      <c r="F4162" s="48"/>
    </row>
    <row r="4163" spans="2:6" x14ac:dyDescent="0.25">
      <c r="B4163" s="7">
        <f t="shared" si="259"/>
        <v>47624</v>
      </c>
      <c r="C4163" s="9" t="b">
        <f t="shared" si="256"/>
        <v>0</v>
      </c>
      <c r="D4163" s="9" t="b">
        <f t="shared" si="257"/>
        <v>0</v>
      </c>
      <c r="E4163" s="7">
        <f t="shared" si="258"/>
        <v>47624</v>
      </c>
      <c r="F4163" s="48"/>
    </row>
    <row r="4164" spans="2:6" x14ac:dyDescent="0.25">
      <c r="B4164" s="7">
        <f t="shared" si="259"/>
        <v>47625</v>
      </c>
      <c r="C4164" s="9" t="b">
        <f t="shared" si="256"/>
        <v>0</v>
      </c>
      <c r="D4164" s="9" t="b">
        <f t="shared" si="257"/>
        <v>0</v>
      </c>
      <c r="E4164" s="7">
        <f t="shared" si="258"/>
        <v>47625</v>
      </c>
      <c r="F4164" s="48"/>
    </row>
    <row r="4165" spans="2:6" x14ac:dyDescent="0.25">
      <c r="B4165" s="7">
        <f t="shared" si="259"/>
        <v>47626</v>
      </c>
      <c r="C4165" s="9" t="b">
        <f t="shared" ref="C4165:C4228" si="260">IF(WEEKDAY(B4165,2)&gt;5,TRUE,FALSE)</f>
        <v>0</v>
      </c>
      <c r="D4165" s="9" t="b">
        <f t="shared" ref="D4165:D4228" si="261">IF(TYPE(VLOOKUP(B4165,Holiday_Dates,1,0))&lt;&gt;1,FALSE,TRUE)</f>
        <v>0</v>
      </c>
      <c r="E4165" s="7">
        <f t="shared" ref="E4165:E4228" si="262">IF(OR(C4165,D4165),FALSE,B4165)</f>
        <v>47626</v>
      </c>
      <c r="F4165" s="48"/>
    </row>
    <row r="4166" spans="2:6" x14ac:dyDescent="0.25">
      <c r="B4166" s="7">
        <f t="shared" ref="B4166:B4229" si="263">B4165+1</f>
        <v>47627</v>
      </c>
      <c r="C4166" s="9" t="b">
        <f t="shared" si="260"/>
        <v>0</v>
      </c>
      <c r="D4166" s="9" t="b">
        <f t="shared" si="261"/>
        <v>0</v>
      </c>
      <c r="E4166" s="7">
        <f t="shared" si="262"/>
        <v>47627</v>
      </c>
      <c r="F4166" s="48"/>
    </row>
    <row r="4167" spans="2:6" x14ac:dyDescent="0.25">
      <c r="B4167" s="7">
        <f t="shared" si="263"/>
        <v>47628</v>
      </c>
      <c r="C4167" s="9" t="b">
        <f t="shared" si="260"/>
        <v>1</v>
      </c>
      <c r="D4167" s="9" t="b">
        <f t="shared" si="261"/>
        <v>0</v>
      </c>
      <c r="E4167" s="7" t="b">
        <f t="shared" si="262"/>
        <v>0</v>
      </c>
      <c r="F4167" s="48"/>
    </row>
    <row r="4168" spans="2:6" x14ac:dyDescent="0.25">
      <c r="B4168" s="7">
        <f t="shared" si="263"/>
        <v>47629</v>
      </c>
      <c r="C4168" s="9" t="b">
        <f t="shared" si="260"/>
        <v>1</v>
      </c>
      <c r="D4168" s="9" t="b">
        <f t="shared" si="261"/>
        <v>0</v>
      </c>
      <c r="E4168" s="7" t="b">
        <f t="shared" si="262"/>
        <v>0</v>
      </c>
      <c r="F4168" s="48"/>
    </row>
    <row r="4169" spans="2:6" x14ac:dyDescent="0.25">
      <c r="B4169" s="7">
        <f t="shared" si="263"/>
        <v>47630</v>
      </c>
      <c r="C4169" s="9" t="b">
        <f t="shared" si="260"/>
        <v>0</v>
      </c>
      <c r="D4169" s="9" t="b">
        <f t="shared" si="261"/>
        <v>0</v>
      </c>
      <c r="E4169" s="7">
        <f t="shared" si="262"/>
        <v>47630</v>
      </c>
      <c r="F4169" s="48"/>
    </row>
    <row r="4170" spans="2:6" x14ac:dyDescent="0.25">
      <c r="B4170" s="7">
        <f t="shared" si="263"/>
        <v>47631</v>
      </c>
      <c r="C4170" s="9" t="b">
        <f t="shared" si="260"/>
        <v>0</v>
      </c>
      <c r="D4170" s="9" t="b">
        <f t="shared" si="261"/>
        <v>0</v>
      </c>
      <c r="E4170" s="7">
        <f t="shared" si="262"/>
        <v>47631</v>
      </c>
      <c r="F4170" s="48"/>
    </row>
    <row r="4171" spans="2:6" x14ac:dyDescent="0.25">
      <c r="B4171" s="7">
        <f t="shared" si="263"/>
        <v>47632</v>
      </c>
      <c r="C4171" s="9" t="b">
        <f t="shared" si="260"/>
        <v>0</v>
      </c>
      <c r="D4171" s="9" t="b">
        <f t="shared" si="261"/>
        <v>0</v>
      </c>
      <c r="E4171" s="7">
        <f t="shared" si="262"/>
        <v>47632</v>
      </c>
      <c r="F4171" s="48"/>
    </row>
    <row r="4172" spans="2:6" x14ac:dyDescent="0.25">
      <c r="B4172" s="7">
        <f t="shared" si="263"/>
        <v>47633</v>
      </c>
      <c r="C4172" s="9" t="b">
        <f t="shared" si="260"/>
        <v>0</v>
      </c>
      <c r="D4172" s="9" t="b">
        <f t="shared" si="261"/>
        <v>0</v>
      </c>
      <c r="E4172" s="7">
        <f t="shared" si="262"/>
        <v>47633</v>
      </c>
      <c r="F4172" s="48"/>
    </row>
    <row r="4173" spans="2:6" x14ac:dyDescent="0.25">
      <c r="B4173" s="7">
        <f t="shared" si="263"/>
        <v>47634</v>
      </c>
      <c r="C4173" s="9" t="b">
        <f t="shared" si="260"/>
        <v>0</v>
      </c>
      <c r="D4173" s="9" t="b">
        <f t="shared" si="261"/>
        <v>0</v>
      </c>
      <c r="E4173" s="7">
        <f t="shared" si="262"/>
        <v>47634</v>
      </c>
      <c r="F4173" s="48"/>
    </row>
    <row r="4174" spans="2:6" x14ac:dyDescent="0.25">
      <c r="B4174" s="7">
        <f t="shared" si="263"/>
        <v>47635</v>
      </c>
      <c r="C4174" s="9" t="b">
        <f t="shared" si="260"/>
        <v>1</v>
      </c>
      <c r="D4174" s="9" t="b">
        <f t="shared" si="261"/>
        <v>0</v>
      </c>
      <c r="E4174" s="7" t="b">
        <f t="shared" si="262"/>
        <v>0</v>
      </c>
      <c r="F4174" s="48"/>
    </row>
    <row r="4175" spans="2:6" x14ac:dyDescent="0.25">
      <c r="B4175" s="7">
        <f t="shared" si="263"/>
        <v>47636</v>
      </c>
      <c r="C4175" s="9" t="b">
        <f t="shared" si="260"/>
        <v>1</v>
      </c>
      <c r="D4175" s="9" t="b">
        <f t="shared" si="261"/>
        <v>0</v>
      </c>
      <c r="E4175" s="7" t="b">
        <f t="shared" si="262"/>
        <v>0</v>
      </c>
      <c r="F4175" s="48"/>
    </row>
    <row r="4176" spans="2:6" x14ac:dyDescent="0.25">
      <c r="B4176" s="7">
        <f t="shared" si="263"/>
        <v>47637</v>
      </c>
      <c r="C4176" s="9" t="b">
        <f t="shared" si="260"/>
        <v>0</v>
      </c>
      <c r="D4176" s="9" t="b">
        <f t="shared" si="261"/>
        <v>0</v>
      </c>
      <c r="E4176" s="7">
        <f t="shared" si="262"/>
        <v>47637</v>
      </c>
      <c r="F4176" s="48"/>
    </row>
    <row r="4177" spans="2:6" x14ac:dyDescent="0.25">
      <c r="B4177" s="7">
        <f t="shared" si="263"/>
        <v>47638</v>
      </c>
      <c r="C4177" s="9" t="b">
        <f t="shared" si="260"/>
        <v>0</v>
      </c>
      <c r="D4177" s="9" t="b">
        <f t="shared" si="261"/>
        <v>0</v>
      </c>
      <c r="E4177" s="7">
        <f t="shared" si="262"/>
        <v>47638</v>
      </c>
      <c r="F4177" s="48"/>
    </row>
    <row r="4178" spans="2:6" x14ac:dyDescent="0.25">
      <c r="B4178" s="7">
        <f t="shared" si="263"/>
        <v>47639</v>
      </c>
      <c r="C4178" s="9" t="b">
        <f t="shared" si="260"/>
        <v>0</v>
      </c>
      <c r="D4178" s="9" t="b">
        <f t="shared" si="261"/>
        <v>0</v>
      </c>
      <c r="E4178" s="7">
        <f t="shared" si="262"/>
        <v>47639</v>
      </c>
      <c r="F4178" s="48"/>
    </row>
    <row r="4179" spans="2:6" x14ac:dyDescent="0.25">
      <c r="B4179" s="7">
        <f t="shared" si="263"/>
        <v>47640</v>
      </c>
      <c r="C4179" s="9" t="b">
        <f t="shared" si="260"/>
        <v>0</v>
      </c>
      <c r="D4179" s="9" t="b">
        <f t="shared" si="261"/>
        <v>0</v>
      </c>
      <c r="E4179" s="7">
        <f t="shared" si="262"/>
        <v>47640</v>
      </c>
      <c r="F4179" s="48"/>
    </row>
    <row r="4180" spans="2:6" x14ac:dyDescent="0.25">
      <c r="B4180" s="7">
        <f t="shared" si="263"/>
        <v>47641</v>
      </c>
      <c r="C4180" s="9" t="b">
        <f t="shared" si="260"/>
        <v>0</v>
      </c>
      <c r="D4180" s="9" t="b">
        <f t="shared" si="261"/>
        <v>0</v>
      </c>
      <c r="E4180" s="7">
        <f t="shared" si="262"/>
        <v>47641</v>
      </c>
      <c r="F4180" s="48"/>
    </row>
    <row r="4181" spans="2:6" x14ac:dyDescent="0.25">
      <c r="B4181" s="7">
        <f t="shared" si="263"/>
        <v>47642</v>
      </c>
      <c r="C4181" s="9" t="b">
        <f t="shared" si="260"/>
        <v>1</v>
      </c>
      <c r="D4181" s="9" t="b">
        <f t="shared" si="261"/>
        <v>0</v>
      </c>
      <c r="E4181" s="7" t="b">
        <f t="shared" si="262"/>
        <v>0</v>
      </c>
      <c r="F4181" s="48"/>
    </row>
    <row r="4182" spans="2:6" x14ac:dyDescent="0.25">
      <c r="B4182" s="7">
        <f t="shared" si="263"/>
        <v>47643</v>
      </c>
      <c r="C4182" s="9" t="b">
        <f t="shared" si="260"/>
        <v>1</v>
      </c>
      <c r="D4182" s="9" t="b">
        <f t="shared" si="261"/>
        <v>0</v>
      </c>
      <c r="E4182" s="7" t="b">
        <f t="shared" si="262"/>
        <v>0</v>
      </c>
      <c r="F4182" s="48"/>
    </row>
    <row r="4183" spans="2:6" x14ac:dyDescent="0.25">
      <c r="B4183" s="7">
        <f t="shared" si="263"/>
        <v>47644</v>
      </c>
      <c r="C4183" s="9" t="b">
        <f t="shared" si="260"/>
        <v>0</v>
      </c>
      <c r="D4183" s="9" t="b">
        <f t="shared" si="261"/>
        <v>0</v>
      </c>
      <c r="E4183" s="7">
        <f t="shared" si="262"/>
        <v>47644</v>
      </c>
      <c r="F4183" s="48"/>
    </row>
    <row r="4184" spans="2:6" x14ac:dyDescent="0.25">
      <c r="B4184" s="7">
        <f t="shared" si="263"/>
        <v>47645</v>
      </c>
      <c r="C4184" s="9" t="b">
        <f t="shared" si="260"/>
        <v>0</v>
      </c>
      <c r="D4184" s="9" t="b">
        <f t="shared" si="261"/>
        <v>0</v>
      </c>
      <c r="E4184" s="7">
        <f t="shared" si="262"/>
        <v>47645</v>
      </c>
      <c r="F4184" s="48"/>
    </row>
    <row r="4185" spans="2:6" x14ac:dyDescent="0.25">
      <c r="B4185" s="7">
        <f t="shared" si="263"/>
        <v>47646</v>
      </c>
      <c r="C4185" s="9" t="b">
        <f t="shared" si="260"/>
        <v>0</v>
      </c>
      <c r="D4185" s="9" t="b">
        <f t="shared" si="261"/>
        <v>0</v>
      </c>
      <c r="E4185" s="7">
        <f t="shared" si="262"/>
        <v>47646</v>
      </c>
      <c r="F4185" s="48"/>
    </row>
    <row r="4186" spans="2:6" x14ac:dyDescent="0.25">
      <c r="B4186" s="7">
        <f t="shared" si="263"/>
        <v>47647</v>
      </c>
      <c r="C4186" s="9" t="b">
        <f t="shared" si="260"/>
        <v>0</v>
      </c>
      <c r="D4186" s="9" t="b">
        <f t="shared" si="261"/>
        <v>0</v>
      </c>
      <c r="E4186" s="7">
        <f t="shared" si="262"/>
        <v>47647</v>
      </c>
      <c r="F4186" s="48"/>
    </row>
    <row r="4187" spans="2:6" x14ac:dyDescent="0.25">
      <c r="B4187" s="7">
        <f t="shared" si="263"/>
        <v>47648</v>
      </c>
      <c r="C4187" s="9" t="b">
        <f t="shared" si="260"/>
        <v>0</v>
      </c>
      <c r="D4187" s="9" t="b">
        <f t="shared" si="261"/>
        <v>0</v>
      </c>
      <c r="E4187" s="7">
        <f t="shared" si="262"/>
        <v>47648</v>
      </c>
      <c r="F4187" s="48"/>
    </row>
    <row r="4188" spans="2:6" x14ac:dyDescent="0.25">
      <c r="B4188" s="7">
        <f t="shared" si="263"/>
        <v>47649</v>
      </c>
      <c r="C4188" s="9" t="b">
        <f t="shared" si="260"/>
        <v>1</v>
      </c>
      <c r="D4188" s="9" t="b">
        <f t="shared" si="261"/>
        <v>0</v>
      </c>
      <c r="E4188" s="7" t="b">
        <f t="shared" si="262"/>
        <v>0</v>
      </c>
      <c r="F4188" s="48"/>
    </row>
    <row r="4189" spans="2:6" x14ac:dyDescent="0.25">
      <c r="B4189" s="7">
        <f t="shared" si="263"/>
        <v>47650</v>
      </c>
      <c r="C4189" s="9" t="b">
        <f t="shared" si="260"/>
        <v>1</v>
      </c>
      <c r="D4189" s="9" t="b">
        <f t="shared" si="261"/>
        <v>0</v>
      </c>
      <c r="E4189" s="7" t="b">
        <f t="shared" si="262"/>
        <v>0</v>
      </c>
      <c r="F4189" s="48"/>
    </row>
    <row r="4190" spans="2:6" x14ac:dyDescent="0.25">
      <c r="B4190" s="7">
        <f t="shared" si="263"/>
        <v>47651</v>
      </c>
      <c r="C4190" s="9" t="b">
        <f t="shared" si="260"/>
        <v>0</v>
      </c>
      <c r="D4190" s="9" t="b">
        <f t="shared" si="261"/>
        <v>0</v>
      </c>
      <c r="E4190" s="7">
        <f t="shared" si="262"/>
        <v>47651</v>
      </c>
      <c r="F4190" s="48"/>
    </row>
    <row r="4191" spans="2:6" x14ac:dyDescent="0.25">
      <c r="B4191" s="7">
        <f t="shared" si="263"/>
        <v>47652</v>
      </c>
      <c r="C4191" s="9" t="b">
        <f t="shared" si="260"/>
        <v>0</v>
      </c>
      <c r="D4191" s="9" t="b">
        <f t="shared" si="261"/>
        <v>0</v>
      </c>
      <c r="E4191" s="7">
        <f t="shared" si="262"/>
        <v>47652</v>
      </c>
      <c r="F4191" s="48"/>
    </row>
    <row r="4192" spans="2:6" x14ac:dyDescent="0.25">
      <c r="B4192" s="7">
        <f t="shared" si="263"/>
        <v>47653</v>
      </c>
      <c r="C4192" s="9" t="b">
        <f t="shared" si="260"/>
        <v>0</v>
      </c>
      <c r="D4192" s="9" t="b">
        <f t="shared" si="261"/>
        <v>0</v>
      </c>
      <c r="E4192" s="7">
        <f t="shared" si="262"/>
        <v>47653</v>
      </c>
      <c r="F4192" s="48"/>
    </row>
    <row r="4193" spans="2:6" x14ac:dyDescent="0.25">
      <c r="B4193" s="7">
        <f t="shared" si="263"/>
        <v>47654</v>
      </c>
      <c r="C4193" s="9" t="b">
        <f t="shared" si="260"/>
        <v>0</v>
      </c>
      <c r="D4193" s="9" t="b">
        <f t="shared" si="261"/>
        <v>0</v>
      </c>
      <c r="E4193" s="7">
        <f t="shared" si="262"/>
        <v>47654</v>
      </c>
      <c r="F4193" s="48"/>
    </row>
    <row r="4194" spans="2:6" x14ac:dyDescent="0.25">
      <c r="B4194" s="7">
        <f t="shared" si="263"/>
        <v>47655</v>
      </c>
      <c r="C4194" s="9" t="b">
        <f t="shared" si="260"/>
        <v>0</v>
      </c>
      <c r="D4194" s="9" t="b">
        <f t="shared" si="261"/>
        <v>0</v>
      </c>
      <c r="E4194" s="7">
        <f t="shared" si="262"/>
        <v>47655</v>
      </c>
      <c r="F4194" s="48"/>
    </row>
    <row r="4195" spans="2:6" x14ac:dyDescent="0.25">
      <c r="B4195" s="7">
        <f t="shared" si="263"/>
        <v>47656</v>
      </c>
      <c r="C4195" s="9" t="b">
        <f t="shared" si="260"/>
        <v>1</v>
      </c>
      <c r="D4195" s="9" t="b">
        <f t="shared" si="261"/>
        <v>0</v>
      </c>
      <c r="E4195" s="7" t="b">
        <f t="shared" si="262"/>
        <v>0</v>
      </c>
      <c r="F4195" s="48"/>
    </row>
    <row r="4196" spans="2:6" x14ac:dyDescent="0.25">
      <c r="B4196" s="7">
        <f t="shared" si="263"/>
        <v>47657</v>
      </c>
      <c r="C4196" s="9" t="b">
        <f t="shared" si="260"/>
        <v>1</v>
      </c>
      <c r="D4196" s="9" t="b">
        <f t="shared" si="261"/>
        <v>0</v>
      </c>
      <c r="E4196" s="7" t="b">
        <f t="shared" si="262"/>
        <v>0</v>
      </c>
      <c r="F4196" s="48"/>
    </row>
    <row r="4197" spans="2:6" x14ac:dyDescent="0.25">
      <c r="B4197" s="7">
        <f t="shared" si="263"/>
        <v>47658</v>
      </c>
      <c r="C4197" s="9" t="b">
        <f t="shared" si="260"/>
        <v>0</v>
      </c>
      <c r="D4197" s="9" t="b">
        <f t="shared" si="261"/>
        <v>0</v>
      </c>
      <c r="E4197" s="7">
        <f t="shared" si="262"/>
        <v>47658</v>
      </c>
      <c r="F4197" s="48"/>
    </row>
    <row r="4198" spans="2:6" x14ac:dyDescent="0.25">
      <c r="B4198" s="7">
        <f t="shared" si="263"/>
        <v>47659</v>
      </c>
      <c r="C4198" s="9" t="b">
        <f t="shared" si="260"/>
        <v>0</v>
      </c>
      <c r="D4198" s="9" t="b">
        <f t="shared" si="261"/>
        <v>0</v>
      </c>
      <c r="E4198" s="7">
        <f t="shared" si="262"/>
        <v>47659</v>
      </c>
      <c r="F4198" s="48"/>
    </row>
    <row r="4199" spans="2:6" x14ac:dyDescent="0.25">
      <c r="B4199" s="7">
        <f t="shared" si="263"/>
        <v>47660</v>
      </c>
      <c r="C4199" s="9" t="b">
        <f t="shared" si="260"/>
        <v>0</v>
      </c>
      <c r="D4199" s="9" t="b">
        <f t="shared" si="261"/>
        <v>0</v>
      </c>
      <c r="E4199" s="7">
        <f t="shared" si="262"/>
        <v>47660</v>
      </c>
      <c r="F4199" s="48"/>
    </row>
    <row r="4200" spans="2:6" x14ac:dyDescent="0.25">
      <c r="B4200" s="7">
        <f t="shared" si="263"/>
        <v>47661</v>
      </c>
      <c r="C4200" s="9" t="b">
        <f t="shared" si="260"/>
        <v>0</v>
      </c>
      <c r="D4200" s="9" t="b">
        <f t="shared" si="261"/>
        <v>0</v>
      </c>
      <c r="E4200" s="7">
        <f t="shared" si="262"/>
        <v>47661</v>
      </c>
      <c r="F4200" s="48"/>
    </row>
    <row r="4201" spans="2:6" x14ac:dyDescent="0.25">
      <c r="B4201" s="7">
        <f t="shared" si="263"/>
        <v>47662</v>
      </c>
      <c r="C4201" s="9" t="b">
        <f t="shared" si="260"/>
        <v>0</v>
      </c>
      <c r="D4201" s="9" t="b">
        <f t="shared" si="261"/>
        <v>0</v>
      </c>
      <c r="E4201" s="7">
        <f t="shared" si="262"/>
        <v>47662</v>
      </c>
      <c r="F4201" s="48"/>
    </row>
    <row r="4202" spans="2:6" x14ac:dyDescent="0.25">
      <c r="B4202" s="7">
        <f t="shared" si="263"/>
        <v>47663</v>
      </c>
      <c r="C4202" s="9" t="b">
        <f t="shared" si="260"/>
        <v>1</v>
      </c>
      <c r="D4202" s="9" t="b">
        <f t="shared" si="261"/>
        <v>0</v>
      </c>
      <c r="E4202" s="7" t="b">
        <f t="shared" si="262"/>
        <v>0</v>
      </c>
      <c r="F4202" s="48"/>
    </row>
    <row r="4203" spans="2:6" x14ac:dyDescent="0.25">
      <c r="B4203" s="7">
        <f t="shared" si="263"/>
        <v>47664</v>
      </c>
      <c r="C4203" s="9" t="b">
        <f t="shared" si="260"/>
        <v>1</v>
      </c>
      <c r="D4203" s="9" t="b">
        <f t="shared" si="261"/>
        <v>0</v>
      </c>
      <c r="E4203" s="7" t="b">
        <f t="shared" si="262"/>
        <v>0</v>
      </c>
      <c r="F4203" s="48"/>
    </row>
    <row r="4204" spans="2:6" x14ac:dyDescent="0.25">
      <c r="B4204" s="7">
        <f t="shared" si="263"/>
        <v>47665</v>
      </c>
      <c r="C4204" s="9" t="b">
        <f t="shared" si="260"/>
        <v>0</v>
      </c>
      <c r="D4204" s="9" t="b">
        <f t="shared" si="261"/>
        <v>0</v>
      </c>
      <c r="E4204" s="7">
        <f t="shared" si="262"/>
        <v>47665</v>
      </c>
      <c r="F4204" s="48"/>
    </row>
    <row r="4205" spans="2:6" x14ac:dyDescent="0.25">
      <c r="B4205" s="7">
        <f t="shared" si="263"/>
        <v>47666</v>
      </c>
      <c r="C4205" s="9" t="b">
        <f t="shared" si="260"/>
        <v>0</v>
      </c>
      <c r="D4205" s="9" t="b">
        <f t="shared" si="261"/>
        <v>0</v>
      </c>
      <c r="E4205" s="7">
        <f t="shared" si="262"/>
        <v>47666</v>
      </c>
      <c r="F4205" s="48"/>
    </row>
    <row r="4206" spans="2:6" x14ac:dyDescent="0.25">
      <c r="B4206" s="7">
        <f t="shared" si="263"/>
        <v>47667</v>
      </c>
      <c r="C4206" s="9" t="b">
        <f t="shared" si="260"/>
        <v>0</v>
      </c>
      <c r="D4206" s="9" t="b">
        <f t="shared" si="261"/>
        <v>0</v>
      </c>
      <c r="E4206" s="7">
        <f t="shared" si="262"/>
        <v>47667</v>
      </c>
      <c r="F4206" s="48"/>
    </row>
    <row r="4207" spans="2:6" x14ac:dyDescent="0.25">
      <c r="B4207" s="7">
        <f t="shared" si="263"/>
        <v>47668</v>
      </c>
      <c r="C4207" s="9" t="b">
        <f t="shared" si="260"/>
        <v>0</v>
      </c>
      <c r="D4207" s="9" t="b">
        <f t="shared" si="261"/>
        <v>0</v>
      </c>
      <c r="E4207" s="7">
        <f t="shared" si="262"/>
        <v>47668</v>
      </c>
      <c r="F4207" s="48"/>
    </row>
    <row r="4208" spans="2:6" x14ac:dyDescent="0.25">
      <c r="B4208" s="7">
        <f t="shared" si="263"/>
        <v>47669</v>
      </c>
      <c r="C4208" s="9" t="b">
        <f t="shared" si="260"/>
        <v>0</v>
      </c>
      <c r="D4208" s="9" t="b">
        <f t="shared" si="261"/>
        <v>0</v>
      </c>
      <c r="E4208" s="7">
        <f t="shared" si="262"/>
        <v>47669</v>
      </c>
      <c r="F4208" s="48"/>
    </row>
    <row r="4209" spans="2:6" x14ac:dyDescent="0.25">
      <c r="B4209" s="7">
        <f t="shared" si="263"/>
        <v>47670</v>
      </c>
      <c r="C4209" s="9" t="b">
        <f t="shared" si="260"/>
        <v>1</v>
      </c>
      <c r="D4209" s="9" t="b">
        <f t="shared" si="261"/>
        <v>0</v>
      </c>
      <c r="E4209" s="7" t="b">
        <f t="shared" si="262"/>
        <v>0</v>
      </c>
      <c r="F4209" s="48"/>
    </row>
    <row r="4210" spans="2:6" x14ac:dyDescent="0.25">
      <c r="B4210" s="7">
        <f t="shared" si="263"/>
        <v>47671</v>
      </c>
      <c r="C4210" s="9" t="b">
        <f t="shared" si="260"/>
        <v>1</v>
      </c>
      <c r="D4210" s="9" t="b">
        <f t="shared" si="261"/>
        <v>0</v>
      </c>
      <c r="E4210" s="7" t="b">
        <f t="shared" si="262"/>
        <v>0</v>
      </c>
      <c r="F4210" s="48"/>
    </row>
    <row r="4211" spans="2:6" x14ac:dyDescent="0.25">
      <c r="B4211" s="7">
        <f t="shared" si="263"/>
        <v>47672</v>
      </c>
      <c r="C4211" s="9" t="b">
        <f t="shared" si="260"/>
        <v>0</v>
      </c>
      <c r="D4211" s="9" t="b">
        <f t="shared" si="261"/>
        <v>0</v>
      </c>
      <c r="E4211" s="7">
        <f t="shared" si="262"/>
        <v>47672</v>
      </c>
      <c r="F4211" s="48"/>
    </row>
    <row r="4212" spans="2:6" x14ac:dyDescent="0.25">
      <c r="B4212" s="7">
        <f t="shared" si="263"/>
        <v>47673</v>
      </c>
      <c r="C4212" s="9" t="b">
        <f t="shared" si="260"/>
        <v>0</v>
      </c>
      <c r="D4212" s="9" t="b">
        <f t="shared" si="261"/>
        <v>0</v>
      </c>
      <c r="E4212" s="7">
        <f t="shared" si="262"/>
        <v>47673</v>
      </c>
      <c r="F4212" s="48"/>
    </row>
    <row r="4213" spans="2:6" x14ac:dyDescent="0.25">
      <c r="B4213" s="7">
        <f t="shared" si="263"/>
        <v>47674</v>
      </c>
      <c r="C4213" s="9" t="b">
        <f t="shared" si="260"/>
        <v>0</v>
      </c>
      <c r="D4213" s="9" t="b">
        <f t="shared" si="261"/>
        <v>0</v>
      </c>
      <c r="E4213" s="7">
        <f t="shared" si="262"/>
        <v>47674</v>
      </c>
      <c r="F4213" s="48"/>
    </row>
    <row r="4214" spans="2:6" x14ac:dyDescent="0.25">
      <c r="B4214" s="7">
        <f t="shared" si="263"/>
        <v>47675</v>
      </c>
      <c r="C4214" s="9" t="b">
        <f t="shared" si="260"/>
        <v>0</v>
      </c>
      <c r="D4214" s="9" t="b">
        <f t="shared" si="261"/>
        <v>0</v>
      </c>
      <c r="E4214" s="7">
        <f t="shared" si="262"/>
        <v>47675</v>
      </c>
      <c r="F4214" s="48"/>
    </row>
    <row r="4215" spans="2:6" x14ac:dyDescent="0.25">
      <c r="B4215" s="7">
        <f t="shared" si="263"/>
        <v>47676</v>
      </c>
      <c r="C4215" s="9" t="b">
        <f t="shared" si="260"/>
        <v>0</v>
      </c>
      <c r="D4215" s="9" t="b">
        <f t="shared" si="261"/>
        <v>0</v>
      </c>
      <c r="E4215" s="7">
        <f t="shared" si="262"/>
        <v>47676</v>
      </c>
      <c r="F4215" s="48"/>
    </row>
    <row r="4216" spans="2:6" x14ac:dyDescent="0.25">
      <c r="B4216" s="7">
        <f t="shared" si="263"/>
        <v>47677</v>
      </c>
      <c r="C4216" s="9" t="b">
        <f t="shared" si="260"/>
        <v>1</v>
      </c>
      <c r="D4216" s="9" t="b">
        <f t="shared" si="261"/>
        <v>0</v>
      </c>
      <c r="E4216" s="7" t="b">
        <f t="shared" si="262"/>
        <v>0</v>
      </c>
      <c r="F4216" s="48"/>
    </row>
    <row r="4217" spans="2:6" x14ac:dyDescent="0.25">
      <c r="B4217" s="7">
        <f t="shared" si="263"/>
        <v>47678</v>
      </c>
      <c r="C4217" s="9" t="b">
        <f t="shared" si="260"/>
        <v>1</v>
      </c>
      <c r="D4217" s="9" t="b">
        <f t="shared" si="261"/>
        <v>0</v>
      </c>
      <c r="E4217" s="7" t="b">
        <f t="shared" si="262"/>
        <v>0</v>
      </c>
      <c r="F4217" s="48"/>
    </row>
    <row r="4218" spans="2:6" x14ac:dyDescent="0.25">
      <c r="B4218" s="7">
        <f t="shared" si="263"/>
        <v>47679</v>
      </c>
      <c r="C4218" s="9" t="b">
        <f t="shared" si="260"/>
        <v>0</v>
      </c>
      <c r="D4218" s="9" t="b">
        <f t="shared" si="261"/>
        <v>0</v>
      </c>
      <c r="E4218" s="7">
        <f t="shared" si="262"/>
        <v>47679</v>
      </c>
      <c r="F4218" s="48"/>
    </row>
    <row r="4219" spans="2:6" x14ac:dyDescent="0.25">
      <c r="B4219" s="7">
        <f t="shared" si="263"/>
        <v>47680</v>
      </c>
      <c r="C4219" s="9" t="b">
        <f t="shared" si="260"/>
        <v>0</v>
      </c>
      <c r="D4219" s="9" t="b">
        <f t="shared" si="261"/>
        <v>0</v>
      </c>
      <c r="E4219" s="7">
        <f t="shared" si="262"/>
        <v>47680</v>
      </c>
      <c r="F4219" s="48"/>
    </row>
    <row r="4220" spans="2:6" x14ac:dyDescent="0.25">
      <c r="B4220" s="7">
        <f t="shared" si="263"/>
        <v>47681</v>
      </c>
      <c r="C4220" s="9" t="b">
        <f t="shared" si="260"/>
        <v>0</v>
      </c>
      <c r="D4220" s="9" t="b">
        <f t="shared" si="261"/>
        <v>0</v>
      </c>
      <c r="E4220" s="7">
        <f t="shared" si="262"/>
        <v>47681</v>
      </c>
      <c r="F4220" s="48"/>
    </row>
    <row r="4221" spans="2:6" x14ac:dyDescent="0.25">
      <c r="B4221" s="7">
        <f t="shared" si="263"/>
        <v>47682</v>
      </c>
      <c r="C4221" s="9" t="b">
        <f t="shared" si="260"/>
        <v>0</v>
      </c>
      <c r="D4221" s="9" t="b">
        <f t="shared" si="261"/>
        <v>0</v>
      </c>
      <c r="E4221" s="7">
        <f t="shared" si="262"/>
        <v>47682</v>
      </c>
      <c r="F4221" s="48"/>
    </row>
    <row r="4222" spans="2:6" x14ac:dyDescent="0.25">
      <c r="B4222" s="7">
        <f t="shared" si="263"/>
        <v>47683</v>
      </c>
      <c r="C4222" s="9" t="b">
        <f t="shared" si="260"/>
        <v>0</v>
      </c>
      <c r="D4222" s="9" t="b">
        <f t="shared" si="261"/>
        <v>0</v>
      </c>
      <c r="E4222" s="7">
        <f t="shared" si="262"/>
        <v>47683</v>
      </c>
      <c r="F4222" s="48"/>
    </row>
    <row r="4223" spans="2:6" x14ac:dyDescent="0.25">
      <c r="B4223" s="7">
        <f t="shared" si="263"/>
        <v>47684</v>
      </c>
      <c r="C4223" s="9" t="b">
        <f t="shared" si="260"/>
        <v>1</v>
      </c>
      <c r="D4223" s="9" t="b">
        <f t="shared" si="261"/>
        <v>0</v>
      </c>
      <c r="E4223" s="7" t="b">
        <f t="shared" si="262"/>
        <v>0</v>
      </c>
      <c r="F4223" s="48"/>
    </row>
    <row r="4224" spans="2:6" x14ac:dyDescent="0.25">
      <c r="B4224" s="7">
        <f t="shared" si="263"/>
        <v>47685</v>
      </c>
      <c r="C4224" s="9" t="b">
        <f t="shared" si="260"/>
        <v>1</v>
      </c>
      <c r="D4224" s="9" t="b">
        <f t="shared" si="261"/>
        <v>0</v>
      </c>
      <c r="E4224" s="7" t="b">
        <f t="shared" si="262"/>
        <v>0</v>
      </c>
      <c r="F4224" s="48"/>
    </row>
    <row r="4225" spans="2:6" x14ac:dyDescent="0.25">
      <c r="B4225" s="7">
        <f t="shared" si="263"/>
        <v>47686</v>
      </c>
      <c r="C4225" s="9" t="b">
        <f t="shared" si="260"/>
        <v>0</v>
      </c>
      <c r="D4225" s="9" t="b">
        <f t="shared" si="261"/>
        <v>0</v>
      </c>
      <c r="E4225" s="7">
        <f t="shared" si="262"/>
        <v>47686</v>
      </c>
      <c r="F4225" s="48"/>
    </row>
    <row r="4226" spans="2:6" x14ac:dyDescent="0.25">
      <c r="B4226" s="7">
        <f t="shared" si="263"/>
        <v>47687</v>
      </c>
      <c r="C4226" s="9" t="b">
        <f t="shared" si="260"/>
        <v>0</v>
      </c>
      <c r="D4226" s="9" t="b">
        <f t="shared" si="261"/>
        <v>0</v>
      </c>
      <c r="E4226" s="7">
        <f t="shared" si="262"/>
        <v>47687</v>
      </c>
      <c r="F4226" s="48"/>
    </row>
    <row r="4227" spans="2:6" x14ac:dyDescent="0.25">
      <c r="B4227" s="7">
        <f t="shared" si="263"/>
        <v>47688</v>
      </c>
      <c r="C4227" s="9" t="b">
        <f t="shared" si="260"/>
        <v>0</v>
      </c>
      <c r="D4227" s="9" t="b">
        <f t="shared" si="261"/>
        <v>0</v>
      </c>
      <c r="E4227" s="7">
        <f t="shared" si="262"/>
        <v>47688</v>
      </c>
      <c r="F4227" s="48"/>
    </row>
    <row r="4228" spans="2:6" x14ac:dyDescent="0.25">
      <c r="B4228" s="7">
        <f t="shared" si="263"/>
        <v>47689</v>
      </c>
      <c r="C4228" s="9" t="b">
        <f t="shared" si="260"/>
        <v>0</v>
      </c>
      <c r="D4228" s="9" t="b">
        <f t="shared" si="261"/>
        <v>0</v>
      </c>
      <c r="E4228" s="7">
        <f t="shared" si="262"/>
        <v>47689</v>
      </c>
      <c r="F4228" s="48"/>
    </row>
    <row r="4229" spans="2:6" x14ac:dyDescent="0.25">
      <c r="B4229" s="7">
        <f t="shared" si="263"/>
        <v>47690</v>
      </c>
      <c r="C4229" s="9" t="b">
        <f t="shared" ref="C4229:C4292" si="264">IF(WEEKDAY(B4229,2)&gt;5,TRUE,FALSE)</f>
        <v>0</v>
      </c>
      <c r="D4229" s="9" t="b">
        <f t="shared" ref="D4229:D4292" si="265">IF(TYPE(VLOOKUP(B4229,Holiday_Dates,1,0))&lt;&gt;1,FALSE,TRUE)</f>
        <v>0</v>
      </c>
      <c r="E4229" s="7">
        <f t="shared" ref="E4229:E4292" si="266">IF(OR(C4229,D4229),FALSE,B4229)</f>
        <v>47690</v>
      </c>
      <c r="F4229" s="48"/>
    </row>
    <row r="4230" spans="2:6" x14ac:dyDescent="0.25">
      <c r="B4230" s="7">
        <f t="shared" ref="B4230:B4293" si="267">B4229+1</f>
        <v>47691</v>
      </c>
      <c r="C4230" s="9" t="b">
        <f t="shared" si="264"/>
        <v>1</v>
      </c>
      <c r="D4230" s="9" t="b">
        <f t="shared" si="265"/>
        <v>0</v>
      </c>
      <c r="E4230" s="7" t="b">
        <f t="shared" si="266"/>
        <v>0</v>
      </c>
      <c r="F4230" s="48"/>
    </row>
    <row r="4231" spans="2:6" x14ac:dyDescent="0.25">
      <c r="B4231" s="7">
        <f t="shared" si="267"/>
        <v>47692</v>
      </c>
      <c r="C4231" s="9" t="b">
        <f t="shared" si="264"/>
        <v>1</v>
      </c>
      <c r="D4231" s="9" t="b">
        <f t="shared" si="265"/>
        <v>0</v>
      </c>
      <c r="E4231" s="7" t="b">
        <f t="shared" si="266"/>
        <v>0</v>
      </c>
      <c r="F4231" s="48"/>
    </row>
    <row r="4232" spans="2:6" x14ac:dyDescent="0.25">
      <c r="B4232" s="7">
        <f t="shared" si="267"/>
        <v>47693</v>
      </c>
      <c r="C4232" s="9" t="b">
        <f t="shared" si="264"/>
        <v>0</v>
      </c>
      <c r="D4232" s="9" t="b">
        <f t="shared" si="265"/>
        <v>0</v>
      </c>
      <c r="E4232" s="7">
        <f t="shared" si="266"/>
        <v>47693</v>
      </c>
      <c r="F4232" s="48"/>
    </row>
    <row r="4233" spans="2:6" x14ac:dyDescent="0.25">
      <c r="B4233" s="7">
        <f t="shared" si="267"/>
        <v>47694</v>
      </c>
      <c r="C4233" s="9" t="b">
        <f t="shared" si="264"/>
        <v>0</v>
      </c>
      <c r="D4233" s="9" t="b">
        <f t="shared" si="265"/>
        <v>0</v>
      </c>
      <c r="E4233" s="7">
        <f t="shared" si="266"/>
        <v>47694</v>
      </c>
      <c r="F4233" s="48"/>
    </row>
    <row r="4234" spans="2:6" x14ac:dyDescent="0.25">
      <c r="B4234" s="7">
        <f t="shared" si="267"/>
        <v>47695</v>
      </c>
      <c r="C4234" s="9" t="b">
        <f t="shared" si="264"/>
        <v>0</v>
      </c>
      <c r="D4234" s="9" t="b">
        <f t="shared" si="265"/>
        <v>0</v>
      </c>
      <c r="E4234" s="7">
        <f t="shared" si="266"/>
        <v>47695</v>
      </c>
      <c r="F4234" s="48"/>
    </row>
    <row r="4235" spans="2:6" x14ac:dyDescent="0.25">
      <c r="B4235" s="7">
        <f t="shared" si="267"/>
        <v>47696</v>
      </c>
      <c r="C4235" s="9" t="b">
        <f t="shared" si="264"/>
        <v>0</v>
      </c>
      <c r="D4235" s="9" t="b">
        <f t="shared" si="265"/>
        <v>0</v>
      </c>
      <c r="E4235" s="7">
        <f t="shared" si="266"/>
        <v>47696</v>
      </c>
      <c r="F4235" s="48"/>
    </row>
    <row r="4236" spans="2:6" x14ac:dyDescent="0.25">
      <c r="B4236" s="7">
        <f t="shared" si="267"/>
        <v>47697</v>
      </c>
      <c r="C4236" s="9" t="b">
        <f t="shared" si="264"/>
        <v>0</v>
      </c>
      <c r="D4236" s="9" t="b">
        <f t="shared" si="265"/>
        <v>0</v>
      </c>
      <c r="E4236" s="7">
        <f t="shared" si="266"/>
        <v>47697</v>
      </c>
      <c r="F4236" s="48"/>
    </row>
    <row r="4237" spans="2:6" x14ac:dyDescent="0.25">
      <c r="B4237" s="7">
        <f t="shared" si="267"/>
        <v>47698</v>
      </c>
      <c r="C4237" s="9" t="b">
        <f t="shared" si="264"/>
        <v>1</v>
      </c>
      <c r="D4237" s="9" t="b">
        <f t="shared" si="265"/>
        <v>0</v>
      </c>
      <c r="E4237" s="7" t="b">
        <f t="shared" si="266"/>
        <v>0</v>
      </c>
      <c r="F4237" s="48"/>
    </row>
    <row r="4238" spans="2:6" x14ac:dyDescent="0.25">
      <c r="B4238" s="7">
        <f t="shared" si="267"/>
        <v>47699</v>
      </c>
      <c r="C4238" s="9" t="b">
        <f t="shared" si="264"/>
        <v>1</v>
      </c>
      <c r="D4238" s="9" t="b">
        <f t="shared" si="265"/>
        <v>0</v>
      </c>
      <c r="E4238" s="7" t="b">
        <f t="shared" si="266"/>
        <v>0</v>
      </c>
      <c r="F4238" s="48"/>
    </row>
    <row r="4239" spans="2:6" x14ac:dyDescent="0.25">
      <c r="B4239" s="7">
        <f t="shared" si="267"/>
        <v>47700</v>
      </c>
      <c r="C4239" s="9" t="b">
        <f t="shared" si="264"/>
        <v>0</v>
      </c>
      <c r="D4239" s="9" t="b">
        <f t="shared" si="265"/>
        <v>0</v>
      </c>
      <c r="E4239" s="7">
        <f t="shared" si="266"/>
        <v>47700</v>
      </c>
      <c r="F4239" s="48"/>
    </row>
    <row r="4240" spans="2:6" x14ac:dyDescent="0.25">
      <c r="B4240" s="7">
        <f t="shared" si="267"/>
        <v>47701</v>
      </c>
      <c r="C4240" s="9" t="b">
        <f t="shared" si="264"/>
        <v>0</v>
      </c>
      <c r="D4240" s="9" t="b">
        <f t="shared" si="265"/>
        <v>0</v>
      </c>
      <c r="E4240" s="7">
        <f t="shared" si="266"/>
        <v>47701</v>
      </c>
      <c r="F4240" s="48"/>
    </row>
    <row r="4241" spans="2:6" x14ac:dyDescent="0.25">
      <c r="B4241" s="7">
        <f t="shared" si="267"/>
        <v>47702</v>
      </c>
      <c r="C4241" s="9" t="b">
        <f t="shared" si="264"/>
        <v>0</v>
      </c>
      <c r="D4241" s="9" t="b">
        <f t="shared" si="265"/>
        <v>0</v>
      </c>
      <c r="E4241" s="7">
        <f t="shared" si="266"/>
        <v>47702</v>
      </c>
      <c r="F4241" s="48"/>
    </row>
    <row r="4242" spans="2:6" x14ac:dyDescent="0.25">
      <c r="B4242" s="7">
        <f t="shared" si="267"/>
        <v>47703</v>
      </c>
      <c r="C4242" s="9" t="b">
        <f t="shared" si="264"/>
        <v>0</v>
      </c>
      <c r="D4242" s="9" t="b">
        <f t="shared" si="265"/>
        <v>0</v>
      </c>
      <c r="E4242" s="7">
        <f t="shared" si="266"/>
        <v>47703</v>
      </c>
      <c r="F4242" s="48"/>
    </row>
    <row r="4243" spans="2:6" x14ac:dyDescent="0.25">
      <c r="B4243" s="7">
        <f t="shared" si="267"/>
        <v>47704</v>
      </c>
      <c r="C4243" s="9" t="b">
        <f t="shared" si="264"/>
        <v>0</v>
      </c>
      <c r="D4243" s="9" t="b">
        <f t="shared" si="265"/>
        <v>0</v>
      </c>
      <c r="E4243" s="7">
        <f t="shared" si="266"/>
        <v>47704</v>
      </c>
      <c r="F4243" s="48"/>
    </row>
    <row r="4244" spans="2:6" x14ac:dyDescent="0.25">
      <c r="B4244" s="7">
        <f t="shared" si="267"/>
        <v>47705</v>
      </c>
      <c r="C4244" s="9" t="b">
        <f t="shared" si="264"/>
        <v>1</v>
      </c>
      <c r="D4244" s="9" t="b">
        <f t="shared" si="265"/>
        <v>0</v>
      </c>
      <c r="E4244" s="7" t="b">
        <f t="shared" si="266"/>
        <v>0</v>
      </c>
      <c r="F4244" s="48"/>
    </row>
    <row r="4245" spans="2:6" x14ac:dyDescent="0.25">
      <c r="B4245" s="7">
        <f t="shared" si="267"/>
        <v>47706</v>
      </c>
      <c r="C4245" s="9" t="b">
        <f t="shared" si="264"/>
        <v>1</v>
      </c>
      <c r="D4245" s="9" t="b">
        <f t="shared" si="265"/>
        <v>0</v>
      </c>
      <c r="E4245" s="7" t="b">
        <f t="shared" si="266"/>
        <v>0</v>
      </c>
      <c r="F4245" s="48"/>
    </row>
    <row r="4246" spans="2:6" x14ac:dyDescent="0.25">
      <c r="B4246" s="7">
        <f t="shared" si="267"/>
        <v>47707</v>
      </c>
      <c r="C4246" s="9" t="b">
        <f t="shared" si="264"/>
        <v>0</v>
      </c>
      <c r="D4246" s="9" t="b">
        <f t="shared" si="265"/>
        <v>0</v>
      </c>
      <c r="E4246" s="7">
        <f t="shared" si="266"/>
        <v>47707</v>
      </c>
      <c r="F4246" s="48"/>
    </row>
    <row r="4247" spans="2:6" x14ac:dyDescent="0.25">
      <c r="B4247" s="7">
        <f t="shared" si="267"/>
        <v>47708</v>
      </c>
      <c r="C4247" s="9" t="b">
        <f t="shared" si="264"/>
        <v>0</v>
      </c>
      <c r="D4247" s="9" t="b">
        <f t="shared" si="265"/>
        <v>0</v>
      </c>
      <c r="E4247" s="7">
        <f t="shared" si="266"/>
        <v>47708</v>
      </c>
      <c r="F4247" s="48"/>
    </row>
    <row r="4248" spans="2:6" x14ac:dyDescent="0.25">
      <c r="B4248" s="7">
        <f t="shared" si="267"/>
        <v>47709</v>
      </c>
      <c r="C4248" s="9" t="b">
        <f t="shared" si="264"/>
        <v>0</v>
      </c>
      <c r="D4248" s="9" t="b">
        <f t="shared" si="265"/>
        <v>0</v>
      </c>
      <c r="E4248" s="7">
        <f t="shared" si="266"/>
        <v>47709</v>
      </c>
      <c r="F4248" s="48"/>
    </row>
    <row r="4249" spans="2:6" x14ac:dyDescent="0.25">
      <c r="B4249" s="7">
        <f t="shared" si="267"/>
        <v>47710</v>
      </c>
      <c r="C4249" s="9" t="b">
        <f t="shared" si="264"/>
        <v>0</v>
      </c>
      <c r="D4249" s="9" t="b">
        <f t="shared" si="265"/>
        <v>0</v>
      </c>
      <c r="E4249" s="7">
        <f t="shared" si="266"/>
        <v>47710</v>
      </c>
      <c r="F4249" s="48"/>
    </row>
    <row r="4250" spans="2:6" x14ac:dyDescent="0.25">
      <c r="B4250" s="7">
        <f t="shared" si="267"/>
        <v>47711</v>
      </c>
      <c r="C4250" s="9" t="b">
        <f t="shared" si="264"/>
        <v>0</v>
      </c>
      <c r="D4250" s="9" t="b">
        <f t="shared" si="265"/>
        <v>0</v>
      </c>
      <c r="E4250" s="7">
        <f t="shared" si="266"/>
        <v>47711</v>
      </c>
      <c r="F4250" s="48"/>
    </row>
    <row r="4251" spans="2:6" x14ac:dyDescent="0.25">
      <c r="B4251" s="7">
        <f t="shared" si="267"/>
        <v>47712</v>
      </c>
      <c r="C4251" s="9" t="b">
        <f t="shared" si="264"/>
        <v>1</v>
      </c>
      <c r="D4251" s="9" t="b">
        <f t="shared" si="265"/>
        <v>0</v>
      </c>
      <c r="E4251" s="7" t="b">
        <f t="shared" si="266"/>
        <v>0</v>
      </c>
      <c r="F4251" s="48"/>
    </row>
    <row r="4252" spans="2:6" x14ac:dyDescent="0.25">
      <c r="B4252" s="7">
        <f t="shared" si="267"/>
        <v>47713</v>
      </c>
      <c r="C4252" s="9" t="b">
        <f t="shared" si="264"/>
        <v>1</v>
      </c>
      <c r="D4252" s="9" t="b">
        <f t="shared" si="265"/>
        <v>0</v>
      </c>
      <c r="E4252" s="7" t="b">
        <f t="shared" si="266"/>
        <v>0</v>
      </c>
      <c r="F4252" s="48"/>
    </row>
    <row r="4253" spans="2:6" x14ac:dyDescent="0.25">
      <c r="B4253" s="7">
        <f t="shared" si="267"/>
        <v>47714</v>
      </c>
      <c r="C4253" s="9" t="b">
        <f t="shared" si="264"/>
        <v>0</v>
      </c>
      <c r="D4253" s="9" t="b">
        <f t="shared" si="265"/>
        <v>0</v>
      </c>
      <c r="E4253" s="7">
        <f t="shared" si="266"/>
        <v>47714</v>
      </c>
      <c r="F4253" s="48"/>
    </row>
    <row r="4254" spans="2:6" x14ac:dyDescent="0.25">
      <c r="B4254" s="7">
        <f t="shared" si="267"/>
        <v>47715</v>
      </c>
      <c r="C4254" s="9" t="b">
        <f t="shared" si="264"/>
        <v>0</v>
      </c>
      <c r="D4254" s="9" t="b">
        <f t="shared" si="265"/>
        <v>0</v>
      </c>
      <c r="E4254" s="7">
        <f t="shared" si="266"/>
        <v>47715</v>
      </c>
      <c r="F4254" s="48"/>
    </row>
    <row r="4255" spans="2:6" x14ac:dyDescent="0.25">
      <c r="B4255" s="7">
        <f t="shared" si="267"/>
        <v>47716</v>
      </c>
      <c r="C4255" s="9" t="b">
        <f t="shared" si="264"/>
        <v>0</v>
      </c>
      <c r="D4255" s="9" t="b">
        <f t="shared" si="265"/>
        <v>0</v>
      </c>
      <c r="E4255" s="7">
        <f t="shared" si="266"/>
        <v>47716</v>
      </c>
      <c r="F4255" s="48"/>
    </row>
    <row r="4256" spans="2:6" x14ac:dyDescent="0.25">
      <c r="B4256" s="7">
        <f t="shared" si="267"/>
        <v>47717</v>
      </c>
      <c r="C4256" s="9" t="b">
        <f t="shared" si="264"/>
        <v>0</v>
      </c>
      <c r="D4256" s="9" t="b">
        <f t="shared" si="265"/>
        <v>0</v>
      </c>
      <c r="E4256" s="7">
        <f t="shared" si="266"/>
        <v>47717</v>
      </c>
      <c r="F4256" s="48"/>
    </row>
    <row r="4257" spans="2:6" x14ac:dyDescent="0.25">
      <c r="B4257" s="7">
        <f t="shared" si="267"/>
        <v>47718</v>
      </c>
      <c r="C4257" s="9" t="b">
        <f t="shared" si="264"/>
        <v>0</v>
      </c>
      <c r="D4257" s="9" t="b">
        <f t="shared" si="265"/>
        <v>0</v>
      </c>
      <c r="E4257" s="7">
        <f t="shared" si="266"/>
        <v>47718</v>
      </c>
      <c r="F4257" s="48"/>
    </row>
    <row r="4258" spans="2:6" x14ac:dyDescent="0.25">
      <c r="B4258" s="7">
        <f t="shared" si="267"/>
        <v>47719</v>
      </c>
      <c r="C4258" s="9" t="b">
        <f t="shared" si="264"/>
        <v>1</v>
      </c>
      <c r="D4258" s="9" t="b">
        <f t="shared" si="265"/>
        <v>0</v>
      </c>
      <c r="E4258" s="7" t="b">
        <f t="shared" si="266"/>
        <v>0</v>
      </c>
      <c r="F4258" s="48"/>
    </row>
    <row r="4259" spans="2:6" x14ac:dyDescent="0.25">
      <c r="B4259" s="7">
        <f t="shared" si="267"/>
        <v>47720</v>
      </c>
      <c r="C4259" s="9" t="b">
        <f t="shared" si="264"/>
        <v>1</v>
      </c>
      <c r="D4259" s="9" t="b">
        <f t="shared" si="265"/>
        <v>0</v>
      </c>
      <c r="E4259" s="7" t="b">
        <f t="shared" si="266"/>
        <v>0</v>
      </c>
      <c r="F4259" s="48"/>
    </row>
    <row r="4260" spans="2:6" x14ac:dyDescent="0.25">
      <c r="B4260" s="7">
        <f t="shared" si="267"/>
        <v>47721</v>
      </c>
      <c r="C4260" s="9" t="b">
        <f t="shared" si="264"/>
        <v>0</v>
      </c>
      <c r="D4260" s="9" t="b">
        <f t="shared" si="265"/>
        <v>0</v>
      </c>
      <c r="E4260" s="7">
        <f t="shared" si="266"/>
        <v>47721</v>
      </c>
      <c r="F4260" s="48"/>
    </row>
    <row r="4261" spans="2:6" x14ac:dyDescent="0.25">
      <c r="B4261" s="7">
        <f t="shared" si="267"/>
        <v>47722</v>
      </c>
      <c r="C4261" s="9" t="b">
        <f t="shared" si="264"/>
        <v>0</v>
      </c>
      <c r="D4261" s="9" t="b">
        <f t="shared" si="265"/>
        <v>0</v>
      </c>
      <c r="E4261" s="7">
        <f t="shared" si="266"/>
        <v>47722</v>
      </c>
      <c r="F4261" s="48"/>
    </row>
    <row r="4262" spans="2:6" x14ac:dyDescent="0.25">
      <c r="B4262" s="7">
        <f t="shared" si="267"/>
        <v>47723</v>
      </c>
      <c r="C4262" s="9" t="b">
        <f t="shared" si="264"/>
        <v>0</v>
      </c>
      <c r="D4262" s="9" t="b">
        <f t="shared" si="265"/>
        <v>0</v>
      </c>
      <c r="E4262" s="7">
        <f t="shared" si="266"/>
        <v>47723</v>
      </c>
      <c r="F4262" s="48"/>
    </row>
    <row r="4263" spans="2:6" x14ac:dyDescent="0.25">
      <c r="B4263" s="7">
        <f t="shared" si="267"/>
        <v>47724</v>
      </c>
      <c r="C4263" s="9" t="b">
        <f t="shared" si="264"/>
        <v>0</v>
      </c>
      <c r="D4263" s="9" t="b">
        <f t="shared" si="265"/>
        <v>0</v>
      </c>
      <c r="E4263" s="7">
        <f t="shared" si="266"/>
        <v>47724</v>
      </c>
      <c r="F4263" s="48"/>
    </row>
    <row r="4264" spans="2:6" x14ac:dyDescent="0.25">
      <c r="B4264" s="7">
        <f t="shared" si="267"/>
        <v>47725</v>
      </c>
      <c r="C4264" s="9" t="b">
        <f t="shared" si="264"/>
        <v>0</v>
      </c>
      <c r="D4264" s="9" t="b">
        <f t="shared" si="265"/>
        <v>0</v>
      </c>
      <c r="E4264" s="7">
        <f t="shared" si="266"/>
        <v>47725</v>
      </c>
      <c r="F4264" s="48"/>
    </row>
    <row r="4265" spans="2:6" x14ac:dyDescent="0.25">
      <c r="B4265" s="7">
        <f t="shared" si="267"/>
        <v>47726</v>
      </c>
      <c r="C4265" s="9" t="b">
        <f t="shared" si="264"/>
        <v>1</v>
      </c>
      <c r="D4265" s="9" t="b">
        <f t="shared" si="265"/>
        <v>0</v>
      </c>
      <c r="E4265" s="7" t="b">
        <f t="shared" si="266"/>
        <v>0</v>
      </c>
      <c r="F4265" s="48"/>
    </row>
    <row r="4266" spans="2:6" x14ac:dyDescent="0.25">
      <c r="B4266" s="7">
        <f t="shared" si="267"/>
        <v>47727</v>
      </c>
      <c r="C4266" s="9" t="b">
        <f t="shared" si="264"/>
        <v>1</v>
      </c>
      <c r="D4266" s="9" t="b">
        <f t="shared" si="265"/>
        <v>0</v>
      </c>
      <c r="E4266" s="7" t="b">
        <f t="shared" si="266"/>
        <v>0</v>
      </c>
      <c r="F4266" s="48"/>
    </row>
    <row r="4267" spans="2:6" x14ac:dyDescent="0.25">
      <c r="B4267" s="7">
        <f t="shared" si="267"/>
        <v>47728</v>
      </c>
      <c r="C4267" s="9" t="b">
        <f t="shared" si="264"/>
        <v>0</v>
      </c>
      <c r="D4267" s="9" t="b">
        <f t="shared" si="265"/>
        <v>0</v>
      </c>
      <c r="E4267" s="7">
        <f t="shared" si="266"/>
        <v>47728</v>
      </c>
      <c r="F4267" s="48"/>
    </row>
    <row r="4268" spans="2:6" x14ac:dyDescent="0.25">
      <c r="B4268" s="7">
        <f t="shared" si="267"/>
        <v>47729</v>
      </c>
      <c r="C4268" s="9" t="b">
        <f t="shared" si="264"/>
        <v>0</v>
      </c>
      <c r="D4268" s="9" t="b">
        <f t="shared" si="265"/>
        <v>0</v>
      </c>
      <c r="E4268" s="7">
        <f t="shared" si="266"/>
        <v>47729</v>
      </c>
      <c r="F4268" s="48"/>
    </row>
    <row r="4269" spans="2:6" x14ac:dyDescent="0.25">
      <c r="B4269" s="7">
        <f t="shared" si="267"/>
        <v>47730</v>
      </c>
      <c r="C4269" s="9" t="b">
        <f t="shared" si="264"/>
        <v>0</v>
      </c>
      <c r="D4269" s="9" t="b">
        <f t="shared" si="265"/>
        <v>0</v>
      </c>
      <c r="E4269" s="7">
        <f t="shared" si="266"/>
        <v>47730</v>
      </c>
      <c r="F4269" s="48"/>
    </row>
    <row r="4270" spans="2:6" x14ac:dyDescent="0.25">
      <c r="B4270" s="7">
        <f t="shared" si="267"/>
        <v>47731</v>
      </c>
      <c r="C4270" s="9" t="b">
        <f t="shared" si="264"/>
        <v>0</v>
      </c>
      <c r="D4270" s="9" t="b">
        <f t="shared" si="265"/>
        <v>0</v>
      </c>
      <c r="E4270" s="7">
        <f t="shared" si="266"/>
        <v>47731</v>
      </c>
      <c r="F4270" s="48"/>
    </row>
    <row r="4271" spans="2:6" x14ac:dyDescent="0.25">
      <c r="B4271" s="7">
        <f t="shared" si="267"/>
        <v>47732</v>
      </c>
      <c r="C4271" s="9" t="b">
        <f t="shared" si="264"/>
        <v>0</v>
      </c>
      <c r="D4271" s="9" t="b">
        <f t="shared" si="265"/>
        <v>0</v>
      </c>
      <c r="E4271" s="7">
        <f t="shared" si="266"/>
        <v>47732</v>
      </c>
      <c r="F4271" s="48"/>
    </row>
    <row r="4272" spans="2:6" x14ac:dyDescent="0.25">
      <c r="B4272" s="7">
        <f t="shared" si="267"/>
        <v>47733</v>
      </c>
      <c r="C4272" s="9" t="b">
        <f t="shared" si="264"/>
        <v>1</v>
      </c>
      <c r="D4272" s="9" t="b">
        <f t="shared" si="265"/>
        <v>0</v>
      </c>
      <c r="E4272" s="7" t="b">
        <f t="shared" si="266"/>
        <v>0</v>
      </c>
      <c r="F4272" s="48"/>
    </row>
    <row r="4273" spans="2:6" x14ac:dyDescent="0.25">
      <c r="B4273" s="7">
        <f t="shared" si="267"/>
        <v>47734</v>
      </c>
      <c r="C4273" s="9" t="b">
        <f t="shared" si="264"/>
        <v>1</v>
      </c>
      <c r="D4273" s="9" t="b">
        <f t="shared" si="265"/>
        <v>0</v>
      </c>
      <c r="E4273" s="7" t="b">
        <f t="shared" si="266"/>
        <v>0</v>
      </c>
      <c r="F4273" s="48"/>
    </row>
    <row r="4274" spans="2:6" x14ac:dyDescent="0.25">
      <c r="B4274" s="7">
        <f t="shared" si="267"/>
        <v>47735</v>
      </c>
      <c r="C4274" s="9" t="b">
        <f t="shared" si="264"/>
        <v>0</v>
      </c>
      <c r="D4274" s="9" t="b">
        <f t="shared" si="265"/>
        <v>0</v>
      </c>
      <c r="E4274" s="7">
        <f t="shared" si="266"/>
        <v>47735</v>
      </c>
      <c r="F4274" s="48"/>
    </row>
    <row r="4275" spans="2:6" x14ac:dyDescent="0.25">
      <c r="B4275" s="7">
        <f t="shared" si="267"/>
        <v>47736</v>
      </c>
      <c r="C4275" s="9" t="b">
        <f t="shared" si="264"/>
        <v>0</v>
      </c>
      <c r="D4275" s="9" t="b">
        <f t="shared" si="265"/>
        <v>0</v>
      </c>
      <c r="E4275" s="7">
        <f t="shared" si="266"/>
        <v>47736</v>
      </c>
      <c r="F4275" s="48"/>
    </row>
    <row r="4276" spans="2:6" x14ac:dyDescent="0.25">
      <c r="B4276" s="7">
        <f t="shared" si="267"/>
        <v>47737</v>
      </c>
      <c r="C4276" s="9" t="b">
        <f t="shared" si="264"/>
        <v>0</v>
      </c>
      <c r="D4276" s="9" t="b">
        <f t="shared" si="265"/>
        <v>0</v>
      </c>
      <c r="E4276" s="7">
        <f t="shared" si="266"/>
        <v>47737</v>
      </c>
      <c r="F4276" s="48"/>
    </row>
    <row r="4277" spans="2:6" x14ac:dyDescent="0.25">
      <c r="B4277" s="7">
        <f t="shared" si="267"/>
        <v>47738</v>
      </c>
      <c r="C4277" s="9" t="b">
        <f t="shared" si="264"/>
        <v>0</v>
      </c>
      <c r="D4277" s="9" t="b">
        <f t="shared" si="265"/>
        <v>0</v>
      </c>
      <c r="E4277" s="7">
        <f t="shared" si="266"/>
        <v>47738</v>
      </c>
      <c r="F4277" s="48"/>
    </row>
    <row r="4278" spans="2:6" x14ac:dyDescent="0.25">
      <c r="B4278" s="7">
        <f t="shared" si="267"/>
        <v>47739</v>
      </c>
      <c r="C4278" s="9" t="b">
        <f t="shared" si="264"/>
        <v>0</v>
      </c>
      <c r="D4278" s="9" t="b">
        <f t="shared" si="265"/>
        <v>0</v>
      </c>
      <c r="E4278" s="7">
        <f t="shared" si="266"/>
        <v>47739</v>
      </c>
      <c r="F4278" s="48"/>
    </row>
    <row r="4279" spans="2:6" x14ac:dyDescent="0.25">
      <c r="B4279" s="7">
        <f t="shared" si="267"/>
        <v>47740</v>
      </c>
      <c r="C4279" s="9" t="b">
        <f t="shared" si="264"/>
        <v>1</v>
      </c>
      <c r="D4279" s="9" t="b">
        <f t="shared" si="265"/>
        <v>0</v>
      </c>
      <c r="E4279" s="7" t="b">
        <f t="shared" si="266"/>
        <v>0</v>
      </c>
      <c r="F4279" s="48"/>
    </row>
    <row r="4280" spans="2:6" x14ac:dyDescent="0.25">
      <c r="B4280" s="7">
        <f t="shared" si="267"/>
        <v>47741</v>
      </c>
      <c r="C4280" s="9" t="b">
        <f t="shared" si="264"/>
        <v>1</v>
      </c>
      <c r="D4280" s="9" t="b">
        <f t="shared" si="265"/>
        <v>0</v>
      </c>
      <c r="E4280" s="7" t="b">
        <f t="shared" si="266"/>
        <v>0</v>
      </c>
      <c r="F4280" s="48"/>
    </row>
    <row r="4281" spans="2:6" x14ac:dyDescent="0.25">
      <c r="B4281" s="7">
        <f t="shared" si="267"/>
        <v>47742</v>
      </c>
      <c r="C4281" s="9" t="b">
        <f t="shared" si="264"/>
        <v>0</v>
      </c>
      <c r="D4281" s="9" t="b">
        <f t="shared" si="265"/>
        <v>0</v>
      </c>
      <c r="E4281" s="7">
        <f t="shared" si="266"/>
        <v>47742</v>
      </c>
      <c r="F4281" s="48"/>
    </row>
    <row r="4282" spans="2:6" x14ac:dyDescent="0.25">
      <c r="B4282" s="7">
        <f t="shared" si="267"/>
        <v>47743</v>
      </c>
      <c r="C4282" s="9" t="b">
        <f t="shared" si="264"/>
        <v>0</v>
      </c>
      <c r="D4282" s="9" t="b">
        <f t="shared" si="265"/>
        <v>0</v>
      </c>
      <c r="E4282" s="7">
        <f t="shared" si="266"/>
        <v>47743</v>
      </c>
      <c r="F4282" s="48"/>
    </row>
    <row r="4283" spans="2:6" x14ac:dyDescent="0.25">
      <c r="B4283" s="7">
        <f t="shared" si="267"/>
        <v>47744</v>
      </c>
      <c r="C4283" s="9" t="b">
        <f t="shared" si="264"/>
        <v>0</v>
      </c>
      <c r="D4283" s="9" t="b">
        <f t="shared" si="265"/>
        <v>0</v>
      </c>
      <c r="E4283" s="7">
        <f t="shared" si="266"/>
        <v>47744</v>
      </c>
      <c r="F4283" s="48"/>
    </row>
    <row r="4284" spans="2:6" x14ac:dyDescent="0.25">
      <c r="B4284" s="7">
        <f t="shared" si="267"/>
        <v>47745</v>
      </c>
      <c r="C4284" s="9" t="b">
        <f t="shared" si="264"/>
        <v>0</v>
      </c>
      <c r="D4284" s="9" t="b">
        <f t="shared" si="265"/>
        <v>0</v>
      </c>
      <c r="E4284" s="7">
        <f t="shared" si="266"/>
        <v>47745</v>
      </c>
      <c r="F4284" s="48"/>
    </row>
    <row r="4285" spans="2:6" x14ac:dyDescent="0.25">
      <c r="B4285" s="7">
        <f t="shared" si="267"/>
        <v>47746</v>
      </c>
      <c r="C4285" s="9" t="b">
        <f t="shared" si="264"/>
        <v>0</v>
      </c>
      <c r="D4285" s="9" t="b">
        <f t="shared" si="265"/>
        <v>0</v>
      </c>
      <c r="E4285" s="7">
        <f t="shared" si="266"/>
        <v>47746</v>
      </c>
      <c r="F4285" s="48"/>
    </row>
    <row r="4286" spans="2:6" x14ac:dyDescent="0.25">
      <c r="B4286" s="7">
        <f t="shared" si="267"/>
        <v>47747</v>
      </c>
      <c r="C4286" s="9" t="b">
        <f t="shared" si="264"/>
        <v>1</v>
      </c>
      <c r="D4286" s="9" t="b">
        <f t="shared" si="265"/>
        <v>0</v>
      </c>
      <c r="E4286" s="7" t="b">
        <f t="shared" si="266"/>
        <v>0</v>
      </c>
      <c r="F4286" s="48"/>
    </row>
    <row r="4287" spans="2:6" x14ac:dyDescent="0.25">
      <c r="B4287" s="7">
        <f t="shared" si="267"/>
        <v>47748</v>
      </c>
      <c r="C4287" s="9" t="b">
        <f t="shared" si="264"/>
        <v>1</v>
      </c>
      <c r="D4287" s="9" t="b">
        <f t="shared" si="265"/>
        <v>0</v>
      </c>
      <c r="E4287" s="7" t="b">
        <f t="shared" si="266"/>
        <v>0</v>
      </c>
      <c r="F4287" s="48"/>
    </row>
    <row r="4288" spans="2:6" x14ac:dyDescent="0.25">
      <c r="B4288" s="7">
        <f t="shared" si="267"/>
        <v>47749</v>
      </c>
      <c r="C4288" s="9" t="b">
        <f t="shared" si="264"/>
        <v>0</v>
      </c>
      <c r="D4288" s="9" t="b">
        <f t="shared" si="265"/>
        <v>0</v>
      </c>
      <c r="E4288" s="7">
        <f t="shared" si="266"/>
        <v>47749</v>
      </c>
      <c r="F4288" s="48"/>
    </row>
    <row r="4289" spans="2:6" x14ac:dyDescent="0.25">
      <c r="B4289" s="7">
        <f t="shared" si="267"/>
        <v>47750</v>
      </c>
      <c r="C4289" s="9" t="b">
        <f t="shared" si="264"/>
        <v>0</v>
      </c>
      <c r="D4289" s="9" t="b">
        <f t="shared" si="265"/>
        <v>0</v>
      </c>
      <c r="E4289" s="7">
        <f t="shared" si="266"/>
        <v>47750</v>
      </c>
      <c r="F4289" s="48"/>
    </row>
    <row r="4290" spans="2:6" x14ac:dyDescent="0.25">
      <c r="B4290" s="7">
        <f t="shared" si="267"/>
        <v>47751</v>
      </c>
      <c r="C4290" s="9" t="b">
        <f t="shared" si="264"/>
        <v>0</v>
      </c>
      <c r="D4290" s="9" t="b">
        <f t="shared" si="265"/>
        <v>0</v>
      </c>
      <c r="E4290" s="7">
        <f t="shared" si="266"/>
        <v>47751</v>
      </c>
      <c r="F4290" s="48"/>
    </row>
    <row r="4291" spans="2:6" x14ac:dyDescent="0.25">
      <c r="B4291" s="7">
        <f t="shared" si="267"/>
        <v>47752</v>
      </c>
      <c r="C4291" s="9" t="b">
        <f t="shared" si="264"/>
        <v>0</v>
      </c>
      <c r="D4291" s="9" t="b">
        <f t="shared" si="265"/>
        <v>0</v>
      </c>
      <c r="E4291" s="7">
        <f t="shared" si="266"/>
        <v>47752</v>
      </c>
      <c r="F4291" s="48"/>
    </row>
    <row r="4292" spans="2:6" x14ac:dyDescent="0.25">
      <c r="B4292" s="7">
        <f t="shared" si="267"/>
        <v>47753</v>
      </c>
      <c r="C4292" s="9" t="b">
        <f t="shared" si="264"/>
        <v>0</v>
      </c>
      <c r="D4292" s="9" t="b">
        <f t="shared" si="265"/>
        <v>0</v>
      </c>
      <c r="E4292" s="7">
        <f t="shared" si="266"/>
        <v>47753</v>
      </c>
      <c r="F4292" s="48"/>
    </row>
    <row r="4293" spans="2:6" x14ac:dyDescent="0.25">
      <c r="B4293" s="7">
        <f t="shared" si="267"/>
        <v>47754</v>
      </c>
      <c r="C4293" s="9" t="b">
        <f t="shared" ref="C4293:C4356" si="268">IF(WEEKDAY(B4293,2)&gt;5,TRUE,FALSE)</f>
        <v>1</v>
      </c>
      <c r="D4293" s="9" t="b">
        <f t="shared" ref="D4293:D4356" si="269">IF(TYPE(VLOOKUP(B4293,Holiday_Dates,1,0))&lt;&gt;1,FALSE,TRUE)</f>
        <v>0</v>
      </c>
      <c r="E4293" s="7" t="b">
        <f t="shared" ref="E4293:E4356" si="270">IF(OR(C4293,D4293),FALSE,B4293)</f>
        <v>0</v>
      </c>
      <c r="F4293" s="48"/>
    </row>
    <row r="4294" spans="2:6" x14ac:dyDescent="0.25">
      <c r="B4294" s="7">
        <f t="shared" ref="B4294:B4357" si="271">B4293+1</f>
        <v>47755</v>
      </c>
      <c r="C4294" s="9" t="b">
        <f t="shared" si="268"/>
        <v>1</v>
      </c>
      <c r="D4294" s="9" t="b">
        <f t="shared" si="269"/>
        <v>0</v>
      </c>
      <c r="E4294" s="7" t="b">
        <f t="shared" si="270"/>
        <v>0</v>
      </c>
      <c r="F4294" s="48"/>
    </row>
    <row r="4295" spans="2:6" x14ac:dyDescent="0.25">
      <c r="B4295" s="7">
        <f t="shared" si="271"/>
        <v>47756</v>
      </c>
      <c r="C4295" s="9" t="b">
        <f t="shared" si="268"/>
        <v>0</v>
      </c>
      <c r="D4295" s="9" t="b">
        <f t="shared" si="269"/>
        <v>0</v>
      </c>
      <c r="E4295" s="7">
        <f t="shared" si="270"/>
        <v>47756</v>
      </c>
      <c r="F4295" s="48"/>
    </row>
    <row r="4296" spans="2:6" x14ac:dyDescent="0.25">
      <c r="B4296" s="7">
        <f t="shared" si="271"/>
        <v>47757</v>
      </c>
      <c r="C4296" s="9" t="b">
        <f t="shared" si="268"/>
        <v>0</v>
      </c>
      <c r="D4296" s="9" t="b">
        <f t="shared" si="269"/>
        <v>0</v>
      </c>
      <c r="E4296" s="7">
        <f t="shared" si="270"/>
        <v>47757</v>
      </c>
      <c r="F4296" s="48"/>
    </row>
    <row r="4297" spans="2:6" x14ac:dyDescent="0.25">
      <c r="B4297" s="7">
        <f t="shared" si="271"/>
        <v>47758</v>
      </c>
      <c r="C4297" s="9" t="b">
        <f t="shared" si="268"/>
        <v>0</v>
      </c>
      <c r="D4297" s="9" t="b">
        <f t="shared" si="269"/>
        <v>0</v>
      </c>
      <c r="E4297" s="7">
        <f t="shared" si="270"/>
        <v>47758</v>
      </c>
      <c r="F4297" s="48"/>
    </row>
    <row r="4298" spans="2:6" x14ac:dyDescent="0.25">
      <c r="B4298" s="7">
        <f t="shared" si="271"/>
        <v>47759</v>
      </c>
      <c r="C4298" s="9" t="b">
        <f t="shared" si="268"/>
        <v>0</v>
      </c>
      <c r="D4298" s="9" t="b">
        <f t="shared" si="269"/>
        <v>0</v>
      </c>
      <c r="E4298" s="7">
        <f t="shared" si="270"/>
        <v>47759</v>
      </c>
      <c r="F4298" s="48"/>
    </row>
    <row r="4299" spans="2:6" x14ac:dyDescent="0.25">
      <c r="B4299" s="7">
        <f t="shared" si="271"/>
        <v>47760</v>
      </c>
      <c r="C4299" s="9" t="b">
        <f t="shared" si="268"/>
        <v>0</v>
      </c>
      <c r="D4299" s="9" t="b">
        <f t="shared" si="269"/>
        <v>0</v>
      </c>
      <c r="E4299" s="7">
        <f t="shared" si="270"/>
        <v>47760</v>
      </c>
      <c r="F4299" s="48"/>
    </row>
    <row r="4300" spans="2:6" x14ac:dyDescent="0.25">
      <c r="B4300" s="7">
        <f t="shared" si="271"/>
        <v>47761</v>
      </c>
      <c r="C4300" s="9" t="b">
        <f t="shared" si="268"/>
        <v>1</v>
      </c>
      <c r="D4300" s="9" t="b">
        <f t="shared" si="269"/>
        <v>0</v>
      </c>
      <c r="E4300" s="7" t="b">
        <f t="shared" si="270"/>
        <v>0</v>
      </c>
      <c r="F4300" s="48"/>
    </row>
    <row r="4301" spans="2:6" x14ac:dyDescent="0.25">
      <c r="B4301" s="7">
        <f t="shared" si="271"/>
        <v>47762</v>
      </c>
      <c r="C4301" s="9" t="b">
        <f t="shared" si="268"/>
        <v>1</v>
      </c>
      <c r="D4301" s="9" t="b">
        <f t="shared" si="269"/>
        <v>0</v>
      </c>
      <c r="E4301" s="7" t="b">
        <f t="shared" si="270"/>
        <v>0</v>
      </c>
      <c r="F4301" s="48"/>
    </row>
    <row r="4302" spans="2:6" x14ac:dyDescent="0.25">
      <c r="B4302" s="7">
        <f t="shared" si="271"/>
        <v>47763</v>
      </c>
      <c r="C4302" s="9" t="b">
        <f t="shared" si="268"/>
        <v>0</v>
      </c>
      <c r="D4302" s="9" t="b">
        <f t="shared" si="269"/>
        <v>0</v>
      </c>
      <c r="E4302" s="7">
        <f t="shared" si="270"/>
        <v>47763</v>
      </c>
      <c r="F4302" s="48"/>
    </row>
    <row r="4303" spans="2:6" x14ac:dyDescent="0.25">
      <c r="B4303" s="7">
        <f t="shared" si="271"/>
        <v>47764</v>
      </c>
      <c r="C4303" s="9" t="b">
        <f t="shared" si="268"/>
        <v>0</v>
      </c>
      <c r="D4303" s="9" t="b">
        <f t="shared" si="269"/>
        <v>0</v>
      </c>
      <c r="E4303" s="7">
        <f t="shared" si="270"/>
        <v>47764</v>
      </c>
      <c r="F4303" s="48"/>
    </row>
    <row r="4304" spans="2:6" x14ac:dyDescent="0.25">
      <c r="B4304" s="7">
        <f t="shared" si="271"/>
        <v>47765</v>
      </c>
      <c r="C4304" s="9" t="b">
        <f t="shared" si="268"/>
        <v>0</v>
      </c>
      <c r="D4304" s="9" t="b">
        <f t="shared" si="269"/>
        <v>0</v>
      </c>
      <c r="E4304" s="7">
        <f t="shared" si="270"/>
        <v>47765</v>
      </c>
      <c r="F4304" s="48"/>
    </row>
    <row r="4305" spans="2:6" x14ac:dyDescent="0.25">
      <c r="B4305" s="7">
        <f t="shared" si="271"/>
        <v>47766</v>
      </c>
      <c r="C4305" s="9" t="b">
        <f t="shared" si="268"/>
        <v>0</v>
      </c>
      <c r="D4305" s="9" t="b">
        <f t="shared" si="269"/>
        <v>0</v>
      </c>
      <c r="E4305" s="7">
        <f t="shared" si="270"/>
        <v>47766</v>
      </c>
      <c r="F4305" s="48"/>
    </row>
    <row r="4306" spans="2:6" x14ac:dyDescent="0.25">
      <c r="B4306" s="7">
        <f t="shared" si="271"/>
        <v>47767</v>
      </c>
      <c r="C4306" s="9" t="b">
        <f t="shared" si="268"/>
        <v>0</v>
      </c>
      <c r="D4306" s="9" t="b">
        <f t="shared" si="269"/>
        <v>0</v>
      </c>
      <c r="E4306" s="7">
        <f t="shared" si="270"/>
        <v>47767</v>
      </c>
      <c r="F4306" s="48"/>
    </row>
    <row r="4307" spans="2:6" x14ac:dyDescent="0.25">
      <c r="B4307" s="7">
        <f t="shared" si="271"/>
        <v>47768</v>
      </c>
      <c r="C4307" s="9" t="b">
        <f t="shared" si="268"/>
        <v>1</v>
      </c>
      <c r="D4307" s="9" t="b">
        <f t="shared" si="269"/>
        <v>0</v>
      </c>
      <c r="E4307" s="7" t="b">
        <f t="shared" si="270"/>
        <v>0</v>
      </c>
      <c r="F4307" s="48"/>
    </row>
    <row r="4308" spans="2:6" x14ac:dyDescent="0.25">
      <c r="B4308" s="7">
        <f t="shared" si="271"/>
        <v>47769</v>
      </c>
      <c r="C4308" s="9" t="b">
        <f t="shared" si="268"/>
        <v>1</v>
      </c>
      <c r="D4308" s="9" t="b">
        <f t="shared" si="269"/>
        <v>0</v>
      </c>
      <c r="E4308" s="7" t="b">
        <f t="shared" si="270"/>
        <v>0</v>
      </c>
      <c r="F4308" s="48"/>
    </row>
    <row r="4309" spans="2:6" x14ac:dyDescent="0.25">
      <c r="B4309" s="7">
        <f t="shared" si="271"/>
        <v>47770</v>
      </c>
      <c r="C4309" s="9" t="b">
        <f t="shared" si="268"/>
        <v>0</v>
      </c>
      <c r="D4309" s="9" t="b">
        <f t="shared" si="269"/>
        <v>0</v>
      </c>
      <c r="E4309" s="7">
        <f t="shared" si="270"/>
        <v>47770</v>
      </c>
      <c r="F4309" s="48"/>
    </row>
    <row r="4310" spans="2:6" x14ac:dyDescent="0.25">
      <c r="B4310" s="7">
        <f t="shared" si="271"/>
        <v>47771</v>
      </c>
      <c r="C4310" s="9" t="b">
        <f t="shared" si="268"/>
        <v>0</v>
      </c>
      <c r="D4310" s="9" t="b">
        <f t="shared" si="269"/>
        <v>0</v>
      </c>
      <c r="E4310" s="7">
        <f t="shared" si="270"/>
        <v>47771</v>
      </c>
      <c r="F4310" s="48"/>
    </row>
    <row r="4311" spans="2:6" x14ac:dyDescent="0.25">
      <c r="B4311" s="7">
        <f t="shared" si="271"/>
        <v>47772</v>
      </c>
      <c r="C4311" s="9" t="b">
        <f t="shared" si="268"/>
        <v>0</v>
      </c>
      <c r="D4311" s="9" t="b">
        <f t="shared" si="269"/>
        <v>0</v>
      </c>
      <c r="E4311" s="7">
        <f t="shared" si="270"/>
        <v>47772</v>
      </c>
      <c r="F4311" s="48"/>
    </row>
    <row r="4312" spans="2:6" x14ac:dyDescent="0.25">
      <c r="B4312" s="7">
        <f t="shared" si="271"/>
        <v>47773</v>
      </c>
      <c r="C4312" s="9" t="b">
        <f t="shared" si="268"/>
        <v>0</v>
      </c>
      <c r="D4312" s="9" t="b">
        <f t="shared" si="269"/>
        <v>0</v>
      </c>
      <c r="E4312" s="7">
        <f t="shared" si="270"/>
        <v>47773</v>
      </c>
      <c r="F4312" s="48"/>
    </row>
    <row r="4313" spans="2:6" x14ac:dyDescent="0.25">
      <c r="B4313" s="7">
        <f t="shared" si="271"/>
        <v>47774</v>
      </c>
      <c r="C4313" s="9" t="b">
        <f t="shared" si="268"/>
        <v>0</v>
      </c>
      <c r="D4313" s="9" t="b">
        <f t="shared" si="269"/>
        <v>0</v>
      </c>
      <c r="E4313" s="7">
        <f t="shared" si="270"/>
        <v>47774</v>
      </c>
      <c r="F4313" s="48"/>
    </row>
    <row r="4314" spans="2:6" x14ac:dyDescent="0.25">
      <c r="B4314" s="7">
        <f t="shared" si="271"/>
        <v>47775</v>
      </c>
      <c r="C4314" s="9" t="b">
        <f t="shared" si="268"/>
        <v>1</v>
      </c>
      <c r="D4314" s="9" t="b">
        <f t="shared" si="269"/>
        <v>0</v>
      </c>
      <c r="E4314" s="7" t="b">
        <f t="shared" si="270"/>
        <v>0</v>
      </c>
      <c r="F4314" s="48"/>
    </row>
    <row r="4315" spans="2:6" x14ac:dyDescent="0.25">
      <c r="B4315" s="7">
        <f t="shared" si="271"/>
        <v>47776</v>
      </c>
      <c r="C4315" s="9" t="b">
        <f t="shared" si="268"/>
        <v>1</v>
      </c>
      <c r="D4315" s="9" t="b">
        <f t="shared" si="269"/>
        <v>0</v>
      </c>
      <c r="E4315" s="7" t="b">
        <f t="shared" si="270"/>
        <v>0</v>
      </c>
      <c r="F4315" s="48"/>
    </row>
    <row r="4316" spans="2:6" x14ac:dyDescent="0.25">
      <c r="B4316" s="7">
        <f t="shared" si="271"/>
        <v>47777</v>
      </c>
      <c r="C4316" s="9" t="b">
        <f t="shared" si="268"/>
        <v>0</v>
      </c>
      <c r="D4316" s="9" t="b">
        <f t="shared" si="269"/>
        <v>0</v>
      </c>
      <c r="E4316" s="7">
        <f t="shared" si="270"/>
        <v>47777</v>
      </c>
      <c r="F4316" s="48"/>
    </row>
    <row r="4317" spans="2:6" x14ac:dyDescent="0.25">
      <c r="B4317" s="7">
        <f t="shared" si="271"/>
        <v>47778</v>
      </c>
      <c r="C4317" s="9" t="b">
        <f t="shared" si="268"/>
        <v>0</v>
      </c>
      <c r="D4317" s="9" t="b">
        <f t="shared" si="269"/>
        <v>0</v>
      </c>
      <c r="E4317" s="7">
        <f t="shared" si="270"/>
        <v>47778</v>
      </c>
      <c r="F4317" s="48"/>
    </row>
    <row r="4318" spans="2:6" x14ac:dyDescent="0.25">
      <c r="B4318" s="7">
        <f t="shared" si="271"/>
        <v>47779</v>
      </c>
      <c r="C4318" s="9" t="b">
        <f t="shared" si="268"/>
        <v>0</v>
      </c>
      <c r="D4318" s="9" t="b">
        <f t="shared" si="269"/>
        <v>0</v>
      </c>
      <c r="E4318" s="7">
        <f t="shared" si="270"/>
        <v>47779</v>
      </c>
      <c r="F4318" s="48"/>
    </row>
    <row r="4319" spans="2:6" x14ac:dyDescent="0.25">
      <c r="B4319" s="7">
        <f t="shared" si="271"/>
        <v>47780</v>
      </c>
      <c r="C4319" s="9" t="b">
        <f t="shared" si="268"/>
        <v>0</v>
      </c>
      <c r="D4319" s="9" t="b">
        <f t="shared" si="269"/>
        <v>0</v>
      </c>
      <c r="E4319" s="7">
        <f t="shared" si="270"/>
        <v>47780</v>
      </c>
      <c r="F4319" s="48"/>
    </row>
    <row r="4320" spans="2:6" x14ac:dyDescent="0.25">
      <c r="B4320" s="7">
        <f t="shared" si="271"/>
        <v>47781</v>
      </c>
      <c r="C4320" s="9" t="b">
        <f t="shared" si="268"/>
        <v>0</v>
      </c>
      <c r="D4320" s="9" t="b">
        <f t="shared" si="269"/>
        <v>0</v>
      </c>
      <c r="E4320" s="7">
        <f t="shared" si="270"/>
        <v>47781</v>
      </c>
      <c r="F4320" s="48"/>
    </row>
    <row r="4321" spans="2:6" x14ac:dyDescent="0.25">
      <c r="B4321" s="7">
        <f t="shared" si="271"/>
        <v>47782</v>
      </c>
      <c r="C4321" s="9" t="b">
        <f t="shared" si="268"/>
        <v>1</v>
      </c>
      <c r="D4321" s="9" t="b">
        <f t="shared" si="269"/>
        <v>0</v>
      </c>
      <c r="E4321" s="7" t="b">
        <f t="shared" si="270"/>
        <v>0</v>
      </c>
      <c r="F4321" s="48"/>
    </row>
    <row r="4322" spans="2:6" x14ac:dyDescent="0.25">
      <c r="B4322" s="7">
        <f t="shared" si="271"/>
        <v>47783</v>
      </c>
      <c r="C4322" s="9" t="b">
        <f t="shared" si="268"/>
        <v>1</v>
      </c>
      <c r="D4322" s="9" t="b">
        <f t="shared" si="269"/>
        <v>0</v>
      </c>
      <c r="E4322" s="7" t="b">
        <f t="shared" si="270"/>
        <v>0</v>
      </c>
      <c r="F4322" s="48"/>
    </row>
    <row r="4323" spans="2:6" x14ac:dyDescent="0.25">
      <c r="B4323" s="7">
        <f t="shared" si="271"/>
        <v>47784</v>
      </c>
      <c r="C4323" s="9" t="b">
        <f t="shared" si="268"/>
        <v>0</v>
      </c>
      <c r="D4323" s="9" t="b">
        <f t="shared" si="269"/>
        <v>0</v>
      </c>
      <c r="E4323" s="7">
        <f t="shared" si="270"/>
        <v>47784</v>
      </c>
      <c r="F4323" s="48"/>
    </row>
    <row r="4324" spans="2:6" x14ac:dyDescent="0.25">
      <c r="B4324" s="7">
        <f t="shared" si="271"/>
        <v>47785</v>
      </c>
      <c r="C4324" s="9" t="b">
        <f t="shared" si="268"/>
        <v>0</v>
      </c>
      <c r="D4324" s="9" t="b">
        <f t="shared" si="269"/>
        <v>0</v>
      </c>
      <c r="E4324" s="7">
        <f t="shared" si="270"/>
        <v>47785</v>
      </c>
      <c r="F4324" s="48"/>
    </row>
    <row r="4325" spans="2:6" x14ac:dyDescent="0.25">
      <c r="B4325" s="7">
        <f t="shared" si="271"/>
        <v>47786</v>
      </c>
      <c r="C4325" s="9" t="b">
        <f t="shared" si="268"/>
        <v>0</v>
      </c>
      <c r="D4325" s="9" t="b">
        <f t="shared" si="269"/>
        <v>0</v>
      </c>
      <c r="E4325" s="7">
        <f t="shared" si="270"/>
        <v>47786</v>
      </c>
      <c r="F4325" s="48"/>
    </row>
    <row r="4326" spans="2:6" x14ac:dyDescent="0.25">
      <c r="B4326" s="7">
        <f t="shared" si="271"/>
        <v>47787</v>
      </c>
      <c r="C4326" s="9" t="b">
        <f t="shared" si="268"/>
        <v>0</v>
      </c>
      <c r="D4326" s="9" t="b">
        <f t="shared" si="269"/>
        <v>0</v>
      </c>
      <c r="E4326" s="7">
        <f t="shared" si="270"/>
        <v>47787</v>
      </c>
      <c r="F4326" s="48"/>
    </row>
    <row r="4327" spans="2:6" x14ac:dyDescent="0.25">
      <c r="B4327" s="7">
        <f t="shared" si="271"/>
        <v>47788</v>
      </c>
      <c r="C4327" s="9" t="b">
        <f t="shared" si="268"/>
        <v>0</v>
      </c>
      <c r="D4327" s="9" t="b">
        <f t="shared" si="269"/>
        <v>0</v>
      </c>
      <c r="E4327" s="7">
        <f t="shared" si="270"/>
        <v>47788</v>
      </c>
      <c r="F4327" s="48"/>
    </row>
    <row r="4328" spans="2:6" x14ac:dyDescent="0.25">
      <c r="B4328" s="7">
        <f t="shared" si="271"/>
        <v>47789</v>
      </c>
      <c r="C4328" s="9" t="b">
        <f t="shared" si="268"/>
        <v>1</v>
      </c>
      <c r="D4328" s="9" t="b">
        <f t="shared" si="269"/>
        <v>0</v>
      </c>
      <c r="E4328" s="7" t="b">
        <f t="shared" si="270"/>
        <v>0</v>
      </c>
      <c r="F4328" s="48"/>
    </row>
    <row r="4329" spans="2:6" x14ac:dyDescent="0.25">
      <c r="B4329" s="7">
        <f t="shared" si="271"/>
        <v>47790</v>
      </c>
      <c r="C4329" s="9" t="b">
        <f t="shared" si="268"/>
        <v>1</v>
      </c>
      <c r="D4329" s="9" t="b">
        <f t="shared" si="269"/>
        <v>0</v>
      </c>
      <c r="E4329" s="7" t="b">
        <f t="shared" si="270"/>
        <v>0</v>
      </c>
      <c r="F4329" s="48"/>
    </row>
    <row r="4330" spans="2:6" x14ac:dyDescent="0.25">
      <c r="B4330" s="7">
        <f t="shared" si="271"/>
        <v>47791</v>
      </c>
      <c r="C4330" s="9" t="b">
        <f t="shared" si="268"/>
        <v>0</v>
      </c>
      <c r="D4330" s="9" t="b">
        <f t="shared" si="269"/>
        <v>0</v>
      </c>
      <c r="E4330" s="7">
        <f t="shared" si="270"/>
        <v>47791</v>
      </c>
      <c r="F4330" s="48"/>
    </row>
    <row r="4331" spans="2:6" x14ac:dyDescent="0.25">
      <c r="B4331" s="7">
        <f t="shared" si="271"/>
        <v>47792</v>
      </c>
      <c r="C4331" s="9" t="b">
        <f t="shared" si="268"/>
        <v>0</v>
      </c>
      <c r="D4331" s="9" t="b">
        <f t="shared" si="269"/>
        <v>0</v>
      </c>
      <c r="E4331" s="7">
        <f t="shared" si="270"/>
        <v>47792</v>
      </c>
      <c r="F4331" s="48"/>
    </row>
    <row r="4332" spans="2:6" x14ac:dyDescent="0.25">
      <c r="B4332" s="7">
        <f t="shared" si="271"/>
        <v>47793</v>
      </c>
      <c r="C4332" s="9" t="b">
        <f t="shared" si="268"/>
        <v>0</v>
      </c>
      <c r="D4332" s="9" t="b">
        <f t="shared" si="269"/>
        <v>0</v>
      </c>
      <c r="E4332" s="7">
        <f t="shared" si="270"/>
        <v>47793</v>
      </c>
      <c r="F4332" s="48"/>
    </row>
    <row r="4333" spans="2:6" x14ac:dyDescent="0.25">
      <c r="B4333" s="7">
        <f t="shared" si="271"/>
        <v>47794</v>
      </c>
      <c r="C4333" s="9" t="b">
        <f t="shared" si="268"/>
        <v>0</v>
      </c>
      <c r="D4333" s="9" t="b">
        <f t="shared" si="269"/>
        <v>0</v>
      </c>
      <c r="E4333" s="7">
        <f t="shared" si="270"/>
        <v>47794</v>
      </c>
      <c r="F4333" s="48"/>
    </row>
    <row r="4334" spans="2:6" x14ac:dyDescent="0.25">
      <c r="B4334" s="7">
        <f t="shared" si="271"/>
        <v>47795</v>
      </c>
      <c r="C4334" s="9" t="b">
        <f t="shared" si="268"/>
        <v>0</v>
      </c>
      <c r="D4334" s="9" t="b">
        <f t="shared" si="269"/>
        <v>0</v>
      </c>
      <c r="E4334" s="7">
        <f t="shared" si="270"/>
        <v>47795</v>
      </c>
      <c r="F4334" s="48"/>
    </row>
    <row r="4335" spans="2:6" x14ac:dyDescent="0.25">
      <c r="B4335" s="7">
        <f t="shared" si="271"/>
        <v>47796</v>
      </c>
      <c r="C4335" s="9" t="b">
        <f t="shared" si="268"/>
        <v>1</v>
      </c>
      <c r="D4335" s="9" t="b">
        <f t="shared" si="269"/>
        <v>0</v>
      </c>
      <c r="E4335" s="7" t="b">
        <f t="shared" si="270"/>
        <v>0</v>
      </c>
      <c r="F4335" s="48"/>
    </row>
    <row r="4336" spans="2:6" x14ac:dyDescent="0.25">
      <c r="B4336" s="7">
        <f t="shared" si="271"/>
        <v>47797</v>
      </c>
      <c r="C4336" s="9" t="b">
        <f t="shared" si="268"/>
        <v>1</v>
      </c>
      <c r="D4336" s="9" t="b">
        <f t="shared" si="269"/>
        <v>0</v>
      </c>
      <c r="E4336" s="7" t="b">
        <f t="shared" si="270"/>
        <v>0</v>
      </c>
      <c r="F4336" s="48"/>
    </row>
    <row r="4337" spans="2:6" x14ac:dyDescent="0.25">
      <c r="B4337" s="7">
        <f t="shared" si="271"/>
        <v>47798</v>
      </c>
      <c r="C4337" s="9" t="b">
        <f t="shared" si="268"/>
        <v>0</v>
      </c>
      <c r="D4337" s="9" t="b">
        <f t="shared" si="269"/>
        <v>0</v>
      </c>
      <c r="E4337" s="7">
        <f t="shared" si="270"/>
        <v>47798</v>
      </c>
      <c r="F4337" s="48"/>
    </row>
    <row r="4338" spans="2:6" x14ac:dyDescent="0.25">
      <c r="B4338" s="7">
        <f t="shared" si="271"/>
        <v>47799</v>
      </c>
      <c r="C4338" s="9" t="b">
        <f t="shared" si="268"/>
        <v>0</v>
      </c>
      <c r="D4338" s="9" t="b">
        <f t="shared" si="269"/>
        <v>0</v>
      </c>
      <c r="E4338" s="7">
        <f t="shared" si="270"/>
        <v>47799</v>
      </c>
      <c r="F4338" s="48"/>
    </row>
    <row r="4339" spans="2:6" x14ac:dyDescent="0.25">
      <c r="B4339" s="7">
        <f t="shared" si="271"/>
        <v>47800</v>
      </c>
      <c r="C4339" s="9" t="b">
        <f t="shared" si="268"/>
        <v>0</v>
      </c>
      <c r="D4339" s="9" t="b">
        <f t="shared" si="269"/>
        <v>0</v>
      </c>
      <c r="E4339" s="7">
        <f t="shared" si="270"/>
        <v>47800</v>
      </c>
      <c r="F4339" s="48"/>
    </row>
    <row r="4340" spans="2:6" x14ac:dyDescent="0.25">
      <c r="B4340" s="7">
        <f t="shared" si="271"/>
        <v>47801</v>
      </c>
      <c r="C4340" s="9" t="b">
        <f t="shared" si="268"/>
        <v>0</v>
      </c>
      <c r="D4340" s="9" t="b">
        <f t="shared" si="269"/>
        <v>0</v>
      </c>
      <c r="E4340" s="7">
        <f t="shared" si="270"/>
        <v>47801</v>
      </c>
      <c r="F4340" s="48"/>
    </row>
    <row r="4341" spans="2:6" x14ac:dyDescent="0.25">
      <c r="B4341" s="7">
        <f t="shared" si="271"/>
        <v>47802</v>
      </c>
      <c r="C4341" s="9" t="b">
        <f t="shared" si="268"/>
        <v>0</v>
      </c>
      <c r="D4341" s="9" t="b">
        <f t="shared" si="269"/>
        <v>0</v>
      </c>
      <c r="E4341" s="7">
        <f t="shared" si="270"/>
        <v>47802</v>
      </c>
      <c r="F4341" s="48"/>
    </row>
    <row r="4342" spans="2:6" x14ac:dyDescent="0.25">
      <c r="B4342" s="7">
        <f t="shared" si="271"/>
        <v>47803</v>
      </c>
      <c r="C4342" s="9" t="b">
        <f t="shared" si="268"/>
        <v>1</v>
      </c>
      <c r="D4342" s="9" t="b">
        <f t="shared" si="269"/>
        <v>0</v>
      </c>
      <c r="E4342" s="7" t="b">
        <f t="shared" si="270"/>
        <v>0</v>
      </c>
      <c r="F4342" s="48"/>
    </row>
    <row r="4343" spans="2:6" x14ac:dyDescent="0.25">
      <c r="B4343" s="7">
        <f t="shared" si="271"/>
        <v>47804</v>
      </c>
      <c r="C4343" s="9" t="b">
        <f t="shared" si="268"/>
        <v>1</v>
      </c>
      <c r="D4343" s="9" t="b">
        <f t="shared" si="269"/>
        <v>0</v>
      </c>
      <c r="E4343" s="7" t="b">
        <f t="shared" si="270"/>
        <v>0</v>
      </c>
      <c r="F4343" s="48"/>
    </row>
    <row r="4344" spans="2:6" x14ac:dyDescent="0.25">
      <c r="B4344" s="7">
        <f t="shared" si="271"/>
        <v>47805</v>
      </c>
      <c r="C4344" s="9" t="b">
        <f t="shared" si="268"/>
        <v>0</v>
      </c>
      <c r="D4344" s="9" t="b">
        <f t="shared" si="269"/>
        <v>0</v>
      </c>
      <c r="E4344" s="7">
        <f t="shared" si="270"/>
        <v>47805</v>
      </c>
      <c r="F4344" s="48"/>
    </row>
    <row r="4345" spans="2:6" x14ac:dyDescent="0.25">
      <c r="B4345" s="7">
        <f t="shared" si="271"/>
        <v>47806</v>
      </c>
      <c r="C4345" s="9" t="b">
        <f t="shared" si="268"/>
        <v>0</v>
      </c>
      <c r="D4345" s="9" t="b">
        <f t="shared" si="269"/>
        <v>0</v>
      </c>
      <c r="E4345" s="7">
        <f t="shared" si="270"/>
        <v>47806</v>
      </c>
      <c r="F4345" s="48"/>
    </row>
    <row r="4346" spans="2:6" x14ac:dyDescent="0.25">
      <c r="B4346" s="7">
        <f t="shared" si="271"/>
        <v>47807</v>
      </c>
      <c r="C4346" s="9" t="b">
        <f t="shared" si="268"/>
        <v>0</v>
      </c>
      <c r="D4346" s="9" t="b">
        <f t="shared" si="269"/>
        <v>0</v>
      </c>
      <c r="E4346" s="7">
        <f t="shared" si="270"/>
        <v>47807</v>
      </c>
      <c r="F4346" s="48"/>
    </row>
    <row r="4347" spans="2:6" x14ac:dyDescent="0.25">
      <c r="B4347" s="7">
        <f t="shared" si="271"/>
        <v>47808</v>
      </c>
      <c r="C4347" s="9" t="b">
        <f t="shared" si="268"/>
        <v>0</v>
      </c>
      <c r="D4347" s="9" t="b">
        <f t="shared" si="269"/>
        <v>0</v>
      </c>
      <c r="E4347" s="7">
        <f t="shared" si="270"/>
        <v>47808</v>
      </c>
      <c r="F4347" s="48"/>
    </row>
    <row r="4348" spans="2:6" x14ac:dyDescent="0.25">
      <c r="B4348" s="7">
        <f t="shared" si="271"/>
        <v>47809</v>
      </c>
      <c r="C4348" s="9" t="b">
        <f t="shared" si="268"/>
        <v>0</v>
      </c>
      <c r="D4348" s="9" t="b">
        <f t="shared" si="269"/>
        <v>0</v>
      </c>
      <c r="E4348" s="7">
        <f t="shared" si="270"/>
        <v>47809</v>
      </c>
      <c r="F4348" s="48"/>
    </row>
    <row r="4349" spans="2:6" x14ac:dyDescent="0.25">
      <c r="B4349" s="7">
        <f t="shared" si="271"/>
        <v>47810</v>
      </c>
      <c r="C4349" s="9" t="b">
        <f t="shared" si="268"/>
        <v>1</v>
      </c>
      <c r="D4349" s="9" t="b">
        <f t="shared" si="269"/>
        <v>0</v>
      </c>
      <c r="E4349" s="7" t="b">
        <f t="shared" si="270"/>
        <v>0</v>
      </c>
      <c r="F4349" s="48"/>
    </row>
    <row r="4350" spans="2:6" x14ac:dyDescent="0.25">
      <c r="B4350" s="7">
        <f t="shared" si="271"/>
        <v>47811</v>
      </c>
      <c r="C4350" s="9" t="b">
        <f t="shared" si="268"/>
        <v>1</v>
      </c>
      <c r="D4350" s="9" t="b">
        <f t="shared" si="269"/>
        <v>0</v>
      </c>
      <c r="E4350" s="7" t="b">
        <f t="shared" si="270"/>
        <v>0</v>
      </c>
      <c r="F4350" s="48"/>
    </row>
    <row r="4351" spans="2:6" x14ac:dyDescent="0.25">
      <c r="B4351" s="7">
        <f t="shared" si="271"/>
        <v>47812</v>
      </c>
      <c r="C4351" s="9" t="b">
        <f t="shared" si="268"/>
        <v>0</v>
      </c>
      <c r="D4351" s="9" t="b">
        <f t="shared" si="269"/>
        <v>0</v>
      </c>
      <c r="E4351" s="7">
        <f t="shared" si="270"/>
        <v>47812</v>
      </c>
      <c r="F4351" s="48"/>
    </row>
    <row r="4352" spans="2:6" x14ac:dyDescent="0.25">
      <c r="B4352" s="7">
        <f t="shared" si="271"/>
        <v>47813</v>
      </c>
      <c r="C4352" s="9" t="b">
        <f t="shared" si="268"/>
        <v>0</v>
      </c>
      <c r="D4352" s="9" t="b">
        <f t="shared" si="269"/>
        <v>0</v>
      </c>
      <c r="E4352" s="7">
        <f t="shared" si="270"/>
        <v>47813</v>
      </c>
      <c r="F4352" s="48"/>
    </row>
    <row r="4353" spans="2:6" x14ac:dyDescent="0.25">
      <c r="B4353" s="7">
        <f t="shared" si="271"/>
        <v>47814</v>
      </c>
      <c r="C4353" s="9" t="b">
        <f t="shared" si="268"/>
        <v>0</v>
      </c>
      <c r="D4353" s="9" t="b">
        <f t="shared" si="269"/>
        <v>0</v>
      </c>
      <c r="E4353" s="7">
        <f t="shared" si="270"/>
        <v>47814</v>
      </c>
      <c r="F4353" s="48"/>
    </row>
    <row r="4354" spans="2:6" x14ac:dyDescent="0.25">
      <c r="B4354" s="7">
        <f t="shared" si="271"/>
        <v>47815</v>
      </c>
      <c r="C4354" s="9" t="b">
        <f t="shared" si="268"/>
        <v>0</v>
      </c>
      <c r="D4354" s="9" t="b">
        <f t="shared" si="269"/>
        <v>0</v>
      </c>
      <c r="E4354" s="7">
        <f t="shared" si="270"/>
        <v>47815</v>
      </c>
      <c r="F4354" s="48"/>
    </row>
    <row r="4355" spans="2:6" x14ac:dyDescent="0.25">
      <c r="B4355" s="7">
        <f t="shared" si="271"/>
        <v>47816</v>
      </c>
      <c r="C4355" s="9" t="b">
        <f t="shared" si="268"/>
        <v>0</v>
      </c>
      <c r="D4355" s="9" t="b">
        <f t="shared" si="269"/>
        <v>0</v>
      </c>
      <c r="E4355" s="7">
        <f t="shared" si="270"/>
        <v>47816</v>
      </c>
      <c r="F4355" s="48"/>
    </row>
    <row r="4356" spans="2:6" x14ac:dyDescent="0.25">
      <c r="B4356" s="7">
        <f t="shared" si="271"/>
        <v>47817</v>
      </c>
      <c r="C4356" s="9" t="b">
        <f t="shared" si="268"/>
        <v>1</v>
      </c>
      <c r="D4356" s="9" t="b">
        <f t="shared" si="269"/>
        <v>0</v>
      </c>
      <c r="E4356" s="7" t="b">
        <f t="shared" si="270"/>
        <v>0</v>
      </c>
      <c r="F4356" s="48"/>
    </row>
    <row r="4357" spans="2:6" x14ac:dyDescent="0.25">
      <c r="B4357" s="7">
        <f t="shared" si="271"/>
        <v>47818</v>
      </c>
      <c r="C4357" s="9" t="b">
        <f t="shared" ref="C4357:C4387" si="272">IF(WEEKDAY(B4357,2)&gt;5,TRUE,FALSE)</f>
        <v>1</v>
      </c>
      <c r="D4357" s="9" t="b">
        <f t="shared" ref="D4357:D4387" si="273">IF(TYPE(VLOOKUP(B4357,Holiday_Dates,1,0))&lt;&gt;1,FALSE,TRUE)</f>
        <v>0</v>
      </c>
      <c r="E4357" s="7" t="b">
        <f t="shared" ref="E4357:E4387" si="274">IF(OR(C4357,D4357),FALSE,B4357)</f>
        <v>0</v>
      </c>
      <c r="F4357" s="48"/>
    </row>
    <row r="4358" spans="2:6" x14ac:dyDescent="0.25">
      <c r="B4358" s="7">
        <f t="shared" ref="B4358:B4387" si="275">B4357+1</f>
        <v>47819</v>
      </c>
      <c r="C4358" s="9" t="b">
        <f t="shared" si="272"/>
        <v>0</v>
      </c>
      <c r="D4358" s="9" t="b">
        <f t="shared" si="273"/>
        <v>0</v>
      </c>
      <c r="E4358" s="7">
        <f t="shared" si="274"/>
        <v>47819</v>
      </c>
      <c r="F4358" s="48"/>
    </row>
    <row r="4359" spans="2:6" x14ac:dyDescent="0.25">
      <c r="B4359" s="7">
        <f t="shared" si="275"/>
        <v>47820</v>
      </c>
      <c r="C4359" s="9" t="b">
        <f t="shared" si="272"/>
        <v>0</v>
      </c>
      <c r="D4359" s="9" t="b">
        <f t="shared" si="273"/>
        <v>0</v>
      </c>
      <c r="E4359" s="7">
        <f t="shared" si="274"/>
        <v>47820</v>
      </c>
      <c r="F4359" s="48"/>
    </row>
    <row r="4360" spans="2:6" x14ac:dyDescent="0.25">
      <c r="B4360" s="7">
        <f t="shared" si="275"/>
        <v>47821</v>
      </c>
      <c r="C4360" s="9" t="b">
        <f t="shared" si="272"/>
        <v>0</v>
      </c>
      <c r="D4360" s="9" t="b">
        <f t="shared" si="273"/>
        <v>0</v>
      </c>
      <c r="E4360" s="7">
        <f t="shared" si="274"/>
        <v>47821</v>
      </c>
      <c r="F4360" s="48"/>
    </row>
    <row r="4361" spans="2:6" x14ac:dyDescent="0.25">
      <c r="B4361" s="7">
        <f t="shared" si="275"/>
        <v>47822</v>
      </c>
      <c r="C4361" s="9" t="b">
        <f t="shared" si="272"/>
        <v>0</v>
      </c>
      <c r="D4361" s="9" t="b">
        <f t="shared" si="273"/>
        <v>0</v>
      </c>
      <c r="E4361" s="7">
        <f t="shared" si="274"/>
        <v>47822</v>
      </c>
      <c r="F4361" s="48"/>
    </row>
    <row r="4362" spans="2:6" x14ac:dyDescent="0.25">
      <c r="B4362" s="7">
        <f t="shared" si="275"/>
        <v>47823</v>
      </c>
      <c r="C4362" s="9" t="b">
        <f t="shared" si="272"/>
        <v>0</v>
      </c>
      <c r="D4362" s="9" t="b">
        <f t="shared" si="273"/>
        <v>0</v>
      </c>
      <c r="E4362" s="7">
        <f t="shared" si="274"/>
        <v>47823</v>
      </c>
      <c r="F4362" s="48"/>
    </row>
    <row r="4363" spans="2:6" x14ac:dyDescent="0.25">
      <c r="B4363" s="7">
        <f t="shared" si="275"/>
        <v>47824</v>
      </c>
      <c r="C4363" s="9" t="b">
        <f t="shared" si="272"/>
        <v>1</v>
      </c>
      <c r="D4363" s="9" t="b">
        <f t="shared" si="273"/>
        <v>0</v>
      </c>
      <c r="E4363" s="7" t="b">
        <f t="shared" si="274"/>
        <v>0</v>
      </c>
      <c r="F4363" s="48"/>
    </row>
    <row r="4364" spans="2:6" x14ac:dyDescent="0.25">
      <c r="B4364" s="7">
        <f t="shared" si="275"/>
        <v>47825</v>
      </c>
      <c r="C4364" s="9" t="b">
        <f t="shared" si="272"/>
        <v>1</v>
      </c>
      <c r="D4364" s="9" t="b">
        <f t="shared" si="273"/>
        <v>0</v>
      </c>
      <c r="E4364" s="7" t="b">
        <f t="shared" si="274"/>
        <v>0</v>
      </c>
      <c r="F4364" s="48"/>
    </row>
    <row r="4365" spans="2:6" x14ac:dyDescent="0.25">
      <c r="B4365" s="7">
        <f t="shared" si="275"/>
        <v>47826</v>
      </c>
      <c r="C4365" s="9" t="b">
        <f t="shared" si="272"/>
        <v>0</v>
      </c>
      <c r="D4365" s="9" t="b">
        <f t="shared" si="273"/>
        <v>0</v>
      </c>
      <c r="E4365" s="7">
        <f t="shared" si="274"/>
        <v>47826</v>
      </c>
      <c r="F4365" s="48"/>
    </row>
    <row r="4366" spans="2:6" x14ac:dyDescent="0.25">
      <c r="B4366" s="7">
        <f t="shared" si="275"/>
        <v>47827</v>
      </c>
      <c r="C4366" s="9" t="b">
        <f t="shared" si="272"/>
        <v>0</v>
      </c>
      <c r="D4366" s="9" t="b">
        <f t="shared" si="273"/>
        <v>0</v>
      </c>
      <c r="E4366" s="7">
        <f t="shared" si="274"/>
        <v>47827</v>
      </c>
      <c r="F4366" s="48"/>
    </row>
    <row r="4367" spans="2:6" x14ac:dyDescent="0.25">
      <c r="B4367" s="7">
        <f t="shared" si="275"/>
        <v>47828</v>
      </c>
      <c r="C4367" s="9" t="b">
        <f t="shared" si="272"/>
        <v>0</v>
      </c>
      <c r="D4367" s="9" t="b">
        <f t="shared" si="273"/>
        <v>0</v>
      </c>
      <c r="E4367" s="7">
        <f t="shared" si="274"/>
        <v>47828</v>
      </c>
      <c r="F4367" s="48"/>
    </row>
    <row r="4368" spans="2:6" x14ac:dyDescent="0.25">
      <c r="B4368" s="7">
        <f t="shared" si="275"/>
        <v>47829</v>
      </c>
      <c r="C4368" s="9" t="b">
        <f t="shared" si="272"/>
        <v>0</v>
      </c>
      <c r="D4368" s="9" t="b">
        <f t="shared" si="273"/>
        <v>0</v>
      </c>
      <c r="E4368" s="7">
        <f t="shared" si="274"/>
        <v>47829</v>
      </c>
      <c r="F4368" s="48"/>
    </row>
    <row r="4369" spans="2:6" x14ac:dyDescent="0.25">
      <c r="B4369" s="7">
        <f t="shared" si="275"/>
        <v>47830</v>
      </c>
      <c r="C4369" s="9" t="b">
        <f t="shared" si="272"/>
        <v>0</v>
      </c>
      <c r="D4369" s="9" t="b">
        <f t="shared" si="273"/>
        <v>0</v>
      </c>
      <c r="E4369" s="7">
        <f t="shared" si="274"/>
        <v>47830</v>
      </c>
      <c r="F4369" s="48"/>
    </row>
    <row r="4370" spans="2:6" x14ac:dyDescent="0.25">
      <c r="B4370" s="7">
        <f t="shared" si="275"/>
        <v>47831</v>
      </c>
      <c r="C4370" s="9" t="b">
        <f t="shared" si="272"/>
        <v>1</v>
      </c>
      <c r="D4370" s="9" t="b">
        <f t="shared" si="273"/>
        <v>0</v>
      </c>
      <c r="E4370" s="7" t="b">
        <f t="shared" si="274"/>
        <v>0</v>
      </c>
      <c r="F4370" s="48"/>
    </row>
    <row r="4371" spans="2:6" x14ac:dyDescent="0.25">
      <c r="B4371" s="7">
        <f t="shared" si="275"/>
        <v>47832</v>
      </c>
      <c r="C4371" s="9" t="b">
        <f t="shared" si="272"/>
        <v>1</v>
      </c>
      <c r="D4371" s="9" t="b">
        <f t="shared" si="273"/>
        <v>0</v>
      </c>
      <c r="E4371" s="7" t="b">
        <f t="shared" si="274"/>
        <v>0</v>
      </c>
      <c r="F4371" s="48"/>
    </row>
    <row r="4372" spans="2:6" x14ac:dyDescent="0.25">
      <c r="B4372" s="7">
        <f t="shared" si="275"/>
        <v>47833</v>
      </c>
      <c r="C4372" s="9" t="b">
        <f t="shared" si="272"/>
        <v>0</v>
      </c>
      <c r="D4372" s="9" t="b">
        <f t="shared" si="273"/>
        <v>0</v>
      </c>
      <c r="E4372" s="7">
        <f t="shared" si="274"/>
        <v>47833</v>
      </c>
      <c r="F4372" s="48"/>
    </row>
    <row r="4373" spans="2:6" x14ac:dyDescent="0.25">
      <c r="B4373" s="7">
        <f t="shared" si="275"/>
        <v>47834</v>
      </c>
      <c r="C4373" s="9" t="b">
        <f t="shared" si="272"/>
        <v>0</v>
      </c>
      <c r="D4373" s="9" t="b">
        <f t="shared" si="273"/>
        <v>0</v>
      </c>
      <c r="E4373" s="7">
        <f t="shared" si="274"/>
        <v>47834</v>
      </c>
      <c r="F4373" s="48"/>
    </row>
    <row r="4374" spans="2:6" x14ac:dyDescent="0.25">
      <c r="B4374" s="7">
        <f t="shared" si="275"/>
        <v>47835</v>
      </c>
      <c r="C4374" s="9" t="b">
        <f t="shared" si="272"/>
        <v>0</v>
      </c>
      <c r="D4374" s="9" t="b">
        <f t="shared" si="273"/>
        <v>0</v>
      </c>
      <c r="E4374" s="7">
        <f t="shared" si="274"/>
        <v>47835</v>
      </c>
      <c r="F4374" s="48"/>
    </row>
    <row r="4375" spans="2:6" x14ac:dyDescent="0.25">
      <c r="B4375" s="7">
        <f t="shared" si="275"/>
        <v>47836</v>
      </c>
      <c r="C4375" s="9" t="b">
        <f t="shared" si="272"/>
        <v>0</v>
      </c>
      <c r="D4375" s="9" t="b">
        <f t="shared" si="273"/>
        <v>0</v>
      </c>
      <c r="E4375" s="7">
        <f t="shared" si="274"/>
        <v>47836</v>
      </c>
      <c r="F4375" s="48"/>
    </row>
    <row r="4376" spans="2:6" x14ac:dyDescent="0.25">
      <c r="B4376" s="7">
        <f t="shared" si="275"/>
        <v>47837</v>
      </c>
      <c r="C4376" s="9" t="b">
        <f t="shared" si="272"/>
        <v>0</v>
      </c>
      <c r="D4376" s="9" t="b">
        <f t="shared" si="273"/>
        <v>0</v>
      </c>
      <c r="E4376" s="7">
        <f t="shared" si="274"/>
        <v>47837</v>
      </c>
      <c r="F4376" s="48"/>
    </row>
    <row r="4377" spans="2:6" x14ac:dyDescent="0.25">
      <c r="B4377" s="7">
        <f t="shared" si="275"/>
        <v>47838</v>
      </c>
      <c r="C4377" s="9" t="b">
        <f t="shared" si="272"/>
        <v>1</v>
      </c>
      <c r="D4377" s="9" t="b">
        <f t="shared" si="273"/>
        <v>0</v>
      </c>
      <c r="E4377" s="7" t="b">
        <f t="shared" si="274"/>
        <v>0</v>
      </c>
      <c r="F4377" s="48"/>
    </row>
    <row r="4378" spans="2:6" x14ac:dyDescent="0.25">
      <c r="B4378" s="7">
        <f t="shared" si="275"/>
        <v>47839</v>
      </c>
      <c r="C4378" s="9" t="b">
        <f t="shared" si="272"/>
        <v>1</v>
      </c>
      <c r="D4378" s="9" t="b">
        <f t="shared" si="273"/>
        <v>0</v>
      </c>
      <c r="E4378" s="7" t="b">
        <f t="shared" si="274"/>
        <v>0</v>
      </c>
      <c r="F4378" s="48"/>
    </row>
    <row r="4379" spans="2:6" x14ac:dyDescent="0.25">
      <c r="B4379" s="7">
        <f t="shared" si="275"/>
        <v>47840</v>
      </c>
      <c r="C4379" s="9" t="b">
        <f t="shared" si="272"/>
        <v>0</v>
      </c>
      <c r="D4379" s="9" t="b">
        <f t="shared" si="273"/>
        <v>0</v>
      </c>
      <c r="E4379" s="7">
        <f t="shared" si="274"/>
        <v>47840</v>
      </c>
      <c r="F4379" s="48"/>
    </row>
    <row r="4380" spans="2:6" x14ac:dyDescent="0.25">
      <c r="B4380" s="7">
        <f t="shared" si="275"/>
        <v>47841</v>
      </c>
      <c r="C4380" s="9" t="b">
        <f t="shared" si="272"/>
        <v>0</v>
      </c>
      <c r="D4380" s="9" t="b">
        <f t="shared" si="273"/>
        <v>0</v>
      </c>
      <c r="E4380" s="7">
        <f t="shared" si="274"/>
        <v>47841</v>
      </c>
      <c r="F4380" s="48"/>
    </row>
    <row r="4381" spans="2:6" x14ac:dyDescent="0.25">
      <c r="B4381" s="7">
        <f t="shared" si="275"/>
        <v>47842</v>
      </c>
      <c r="C4381" s="9" t="b">
        <f t="shared" si="272"/>
        <v>0</v>
      </c>
      <c r="D4381" s="9" t="b">
        <f t="shared" si="273"/>
        <v>1</v>
      </c>
      <c r="E4381" s="7" t="b">
        <f t="shared" si="274"/>
        <v>0</v>
      </c>
      <c r="F4381" s="48"/>
    </row>
    <row r="4382" spans="2:6" x14ac:dyDescent="0.25">
      <c r="B4382" s="7">
        <f t="shared" si="275"/>
        <v>47843</v>
      </c>
      <c r="C4382" s="9" t="b">
        <f t="shared" si="272"/>
        <v>0</v>
      </c>
      <c r="D4382" s="9" t="b">
        <f t="shared" si="273"/>
        <v>1</v>
      </c>
      <c r="E4382" s="7" t="b">
        <f t="shared" si="274"/>
        <v>0</v>
      </c>
      <c r="F4382" s="48"/>
    </row>
    <row r="4383" spans="2:6" x14ac:dyDescent="0.25">
      <c r="B4383" s="7">
        <f t="shared" si="275"/>
        <v>47844</v>
      </c>
      <c r="C4383" s="9" t="b">
        <f t="shared" si="272"/>
        <v>0</v>
      </c>
      <c r="D4383" s="9" t="b">
        <f t="shared" si="273"/>
        <v>0</v>
      </c>
      <c r="E4383" s="7">
        <f t="shared" si="274"/>
        <v>47844</v>
      </c>
      <c r="F4383" s="48"/>
    </row>
    <row r="4384" spans="2:6" x14ac:dyDescent="0.25">
      <c r="B4384" s="7">
        <f t="shared" si="275"/>
        <v>47845</v>
      </c>
      <c r="C4384" s="9" t="b">
        <f t="shared" si="272"/>
        <v>1</v>
      </c>
      <c r="D4384" s="9" t="b">
        <f t="shared" si="273"/>
        <v>0</v>
      </c>
      <c r="E4384" s="7" t="b">
        <f t="shared" si="274"/>
        <v>0</v>
      </c>
      <c r="F4384" s="48"/>
    </row>
    <row r="4385" spans="2:6" x14ac:dyDescent="0.25">
      <c r="B4385" s="7">
        <f t="shared" si="275"/>
        <v>47846</v>
      </c>
      <c r="C4385" s="9" t="b">
        <f t="shared" si="272"/>
        <v>1</v>
      </c>
      <c r="D4385" s="9" t="b">
        <f t="shared" si="273"/>
        <v>0</v>
      </c>
      <c r="E4385" s="7" t="b">
        <f t="shared" si="274"/>
        <v>0</v>
      </c>
      <c r="F4385" s="48"/>
    </row>
    <row r="4386" spans="2:6" x14ac:dyDescent="0.25">
      <c r="B4386" s="7">
        <f t="shared" si="275"/>
        <v>47847</v>
      </c>
      <c r="C4386" s="9" t="b">
        <f t="shared" si="272"/>
        <v>0</v>
      </c>
      <c r="D4386" s="9" t="b">
        <f t="shared" si="273"/>
        <v>0</v>
      </c>
      <c r="E4386" s="7">
        <f t="shared" si="274"/>
        <v>47847</v>
      </c>
      <c r="F4386" s="48"/>
    </row>
    <row r="4387" spans="2:6" ht="15.75" customHeight="1" thickBot="1" x14ac:dyDescent="0.3">
      <c r="B4387" s="8">
        <f t="shared" si="275"/>
        <v>47848</v>
      </c>
      <c r="C4387" s="10" t="b">
        <f t="shared" si="272"/>
        <v>0</v>
      </c>
      <c r="D4387" s="10" t="b">
        <f t="shared" si="273"/>
        <v>0</v>
      </c>
      <c r="E4387" s="8">
        <f t="shared" si="274"/>
        <v>47848</v>
      </c>
      <c r="F4387" s="49"/>
    </row>
    <row r="4388" spans="2:6" x14ac:dyDescent="0.25">
      <c r="B4388" s="4"/>
    </row>
    <row r="4389" spans="2:6" x14ac:dyDescent="0.25">
      <c r="B4389" s="4"/>
    </row>
    <row r="4390" spans="2:6" x14ac:dyDescent="0.25">
      <c r="B4390" s="4"/>
    </row>
    <row r="4391" spans="2:6" x14ac:dyDescent="0.25">
      <c r="B4391" s="4"/>
    </row>
    <row r="4392" spans="2:6" x14ac:dyDescent="0.25">
      <c r="B4392" s="4"/>
    </row>
    <row r="4393" spans="2:6" x14ac:dyDescent="0.25">
      <c r="B4393" s="4"/>
    </row>
    <row r="4394" spans="2:6" x14ac:dyDescent="0.25">
      <c r="B4394" s="4"/>
    </row>
    <row r="4395" spans="2:6" x14ac:dyDescent="0.25">
      <c r="B4395" s="4"/>
    </row>
    <row r="4396" spans="2:6" x14ac:dyDescent="0.25">
      <c r="B4396" s="4"/>
    </row>
    <row r="4397" spans="2:6" x14ac:dyDescent="0.25">
      <c r="B4397" s="4"/>
    </row>
    <row r="4398" spans="2:6" x14ac:dyDescent="0.25">
      <c r="B4398" s="4"/>
    </row>
    <row r="4399" spans="2:6" x14ac:dyDescent="0.25">
      <c r="B4399" s="4"/>
    </row>
    <row r="4400" spans="2:6" x14ac:dyDescent="0.25">
      <c r="B4400" s="4"/>
    </row>
    <row r="4401" spans="2:2" x14ac:dyDescent="0.25">
      <c r="B4401" s="4"/>
    </row>
    <row r="4402" spans="2:2" x14ac:dyDescent="0.25">
      <c r="B4402" s="4"/>
    </row>
    <row r="4403" spans="2:2" x14ac:dyDescent="0.25">
      <c r="B4403" s="4"/>
    </row>
    <row r="4404" spans="2:2" x14ac:dyDescent="0.25">
      <c r="B4404" s="4"/>
    </row>
    <row r="4405" spans="2:2" x14ac:dyDescent="0.25">
      <c r="B4405" s="4"/>
    </row>
    <row r="4406" spans="2:2" x14ac:dyDescent="0.25">
      <c r="B4406" s="4"/>
    </row>
    <row r="4407" spans="2:2" x14ac:dyDescent="0.25">
      <c r="B4407" s="4"/>
    </row>
    <row r="4408" spans="2:2" x14ac:dyDescent="0.25">
      <c r="B4408" s="4"/>
    </row>
    <row r="4409" spans="2:2" x14ac:dyDescent="0.25">
      <c r="B4409" s="4"/>
    </row>
    <row r="4410" spans="2:2" x14ac:dyDescent="0.25">
      <c r="B4410" s="4"/>
    </row>
    <row r="4411" spans="2:2" x14ac:dyDescent="0.25">
      <c r="B4411" s="4"/>
    </row>
    <row r="4412" spans="2:2" x14ac:dyDescent="0.25">
      <c r="B4412" s="4"/>
    </row>
    <row r="4413" spans="2:2" x14ac:dyDescent="0.25">
      <c r="B4413" s="4"/>
    </row>
    <row r="4414" spans="2:2" x14ac:dyDescent="0.25">
      <c r="B4414" s="4"/>
    </row>
    <row r="4415" spans="2:2" x14ac:dyDescent="0.25">
      <c r="B4415" s="4"/>
    </row>
    <row r="4416" spans="2:2" x14ac:dyDescent="0.25">
      <c r="B4416" s="4"/>
    </row>
    <row r="4417" spans="2:2" x14ac:dyDescent="0.25">
      <c r="B4417" s="4"/>
    </row>
    <row r="4418" spans="2:2" x14ac:dyDescent="0.25">
      <c r="B4418" s="4"/>
    </row>
    <row r="4419" spans="2:2" x14ac:dyDescent="0.25">
      <c r="B4419" s="4"/>
    </row>
    <row r="4420" spans="2:2" x14ac:dyDescent="0.25">
      <c r="B4420" s="4"/>
    </row>
    <row r="4421" spans="2:2" x14ac:dyDescent="0.25">
      <c r="B4421" s="4"/>
    </row>
    <row r="4422" spans="2:2" x14ac:dyDescent="0.25">
      <c r="B4422" s="4"/>
    </row>
    <row r="4423" spans="2:2" x14ac:dyDescent="0.25">
      <c r="B4423" s="4"/>
    </row>
    <row r="4424" spans="2:2" x14ac:dyDescent="0.25">
      <c r="B4424" s="4"/>
    </row>
    <row r="4425" spans="2:2" x14ac:dyDescent="0.25">
      <c r="B4425" s="4"/>
    </row>
    <row r="4426" spans="2:2" x14ac:dyDescent="0.25">
      <c r="B4426" s="4"/>
    </row>
    <row r="4427" spans="2:2" x14ac:dyDescent="0.25">
      <c r="B4427" s="4"/>
    </row>
    <row r="4428" spans="2:2" x14ac:dyDescent="0.25">
      <c r="B4428" s="4"/>
    </row>
    <row r="4429" spans="2:2" x14ac:dyDescent="0.25">
      <c r="B4429" s="4"/>
    </row>
    <row r="4430" spans="2:2" x14ac:dyDescent="0.25">
      <c r="B4430" s="4"/>
    </row>
    <row r="4431" spans="2:2" x14ac:dyDescent="0.25">
      <c r="B4431" s="4"/>
    </row>
    <row r="4432" spans="2:2" x14ac:dyDescent="0.25">
      <c r="B4432" s="4"/>
    </row>
    <row r="4433" spans="2:2" x14ac:dyDescent="0.25">
      <c r="B4433" s="4"/>
    </row>
    <row r="4434" spans="2:2" x14ac:dyDescent="0.25">
      <c r="B4434" s="4"/>
    </row>
    <row r="4435" spans="2:2" x14ac:dyDescent="0.25">
      <c r="B4435" s="4"/>
    </row>
    <row r="4436" spans="2:2" x14ac:dyDescent="0.25">
      <c r="B4436" s="4"/>
    </row>
    <row r="4437" spans="2:2" x14ac:dyDescent="0.25">
      <c r="B4437" s="4"/>
    </row>
    <row r="4438" spans="2:2" x14ac:dyDescent="0.25">
      <c r="B4438" s="4"/>
    </row>
    <row r="4439" spans="2:2" x14ac:dyDescent="0.25">
      <c r="B4439" s="4"/>
    </row>
    <row r="4440" spans="2:2" x14ac:dyDescent="0.25">
      <c r="B4440" s="4"/>
    </row>
    <row r="4441" spans="2:2" x14ac:dyDescent="0.25">
      <c r="B4441" s="4"/>
    </row>
    <row r="4442" spans="2:2" x14ac:dyDescent="0.25">
      <c r="B4442" s="4"/>
    </row>
    <row r="4443" spans="2:2" x14ac:dyDescent="0.25">
      <c r="B4443" s="4"/>
    </row>
    <row r="4444" spans="2:2" x14ac:dyDescent="0.25">
      <c r="B4444" s="4"/>
    </row>
    <row r="4445" spans="2:2" x14ac:dyDescent="0.25">
      <c r="B4445" s="4"/>
    </row>
    <row r="4446" spans="2:2" x14ac:dyDescent="0.25">
      <c r="B4446" s="4"/>
    </row>
    <row r="4447" spans="2:2" x14ac:dyDescent="0.25">
      <c r="B4447" s="4"/>
    </row>
    <row r="4448" spans="2:2" x14ac:dyDescent="0.25">
      <c r="B4448" s="4"/>
    </row>
    <row r="4449" spans="2:2" x14ac:dyDescent="0.25">
      <c r="B4449" s="4"/>
    </row>
    <row r="4450" spans="2:2" x14ac:dyDescent="0.25">
      <c r="B4450" s="4"/>
    </row>
    <row r="4451" spans="2:2" x14ac:dyDescent="0.25">
      <c r="B4451" s="4"/>
    </row>
    <row r="4452" spans="2:2" x14ac:dyDescent="0.25">
      <c r="B4452" s="4"/>
    </row>
    <row r="4453" spans="2:2" x14ac:dyDescent="0.25">
      <c r="B4453" s="4"/>
    </row>
    <row r="4454" spans="2:2" x14ac:dyDescent="0.25">
      <c r="B4454" s="4"/>
    </row>
    <row r="4455" spans="2:2" x14ac:dyDescent="0.25">
      <c r="B4455" s="4"/>
    </row>
    <row r="4456" spans="2:2" x14ac:dyDescent="0.25">
      <c r="B4456" s="4"/>
    </row>
    <row r="4457" spans="2:2" x14ac:dyDescent="0.25">
      <c r="B4457" s="4"/>
    </row>
    <row r="4458" spans="2:2" x14ac:dyDescent="0.25">
      <c r="B4458" s="4"/>
    </row>
    <row r="4459" spans="2:2" x14ac:dyDescent="0.25">
      <c r="B4459" s="4"/>
    </row>
    <row r="4460" spans="2:2" x14ac:dyDescent="0.25">
      <c r="B4460" s="4"/>
    </row>
    <row r="4461" spans="2:2" x14ac:dyDescent="0.25">
      <c r="B4461" s="4"/>
    </row>
    <row r="4462" spans="2:2" x14ac:dyDescent="0.25">
      <c r="B4462" s="4"/>
    </row>
    <row r="4463" spans="2:2" x14ac:dyDescent="0.25">
      <c r="B4463" s="4"/>
    </row>
    <row r="4464" spans="2:2" x14ac:dyDescent="0.25">
      <c r="B4464" s="4"/>
    </row>
    <row r="4465" spans="2:2" x14ac:dyDescent="0.25">
      <c r="B4465" s="4"/>
    </row>
    <row r="4466" spans="2:2" x14ac:dyDescent="0.25">
      <c r="B4466" s="4"/>
    </row>
    <row r="4467" spans="2:2" x14ac:dyDescent="0.25">
      <c r="B4467" s="4"/>
    </row>
    <row r="4468" spans="2:2" x14ac:dyDescent="0.25">
      <c r="B4468" s="4"/>
    </row>
    <row r="4469" spans="2:2" x14ac:dyDescent="0.25">
      <c r="B4469" s="4"/>
    </row>
    <row r="4470" spans="2:2" x14ac:dyDescent="0.25">
      <c r="B4470" s="4"/>
    </row>
    <row r="4471" spans="2:2" x14ac:dyDescent="0.25">
      <c r="B4471" s="4"/>
    </row>
    <row r="4472" spans="2:2" x14ac:dyDescent="0.25">
      <c r="B4472" s="4"/>
    </row>
    <row r="4473" spans="2:2" x14ac:dyDescent="0.25">
      <c r="B4473" s="4"/>
    </row>
    <row r="4474" spans="2:2" x14ac:dyDescent="0.25">
      <c r="B4474" s="4"/>
    </row>
    <row r="4475" spans="2:2" x14ac:dyDescent="0.25">
      <c r="B4475" s="4"/>
    </row>
    <row r="4476" spans="2:2" x14ac:dyDescent="0.25">
      <c r="B4476" s="4"/>
    </row>
    <row r="4477" spans="2:2" x14ac:dyDescent="0.25">
      <c r="B4477" s="4"/>
    </row>
    <row r="4478" spans="2:2" x14ac:dyDescent="0.25">
      <c r="B4478" s="4"/>
    </row>
    <row r="4479" spans="2:2" x14ac:dyDescent="0.25">
      <c r="B4479" s="4"/>
    </row>
    <row r="4480" spans="2:2" x14ac:dyDescent="0.25">
      <c r="B4480" s="4"/>
    </row>
    <row r="4481" spans="2:2" x14ac:dyDescent="0.25">
      <c r="B4481" s="4"/>
    </row>
    <row r="4482" spans="2:2" x14ac:dyDescent="0.25">
      <c r="B4482" s="4"/>
    </row>
    <row r="4483" spans="2:2" x14ac:dyDescent="0.25">
      <c r="B4483" s="4"/>
    </row>
    <row r="4484" spans="2:2" x14ac:dyDescent="0.25">
      <c r="B4484" s="4"/>
    </row>
    <row r="4485" spans="2:2" x14ac:dyDescent="0.25">
      <c r="B4485" s="4"/>
    </row>
    <row r="4486" spans="2:2" x14ac:dyDescent="0.25">
      <c r="B4486" s="4"/>
    </row>
    <row r="4487" spans="2:2" x14ac:dyDescent="0.25">
      <c r="B4487" s="4"/>
    </row>
    <row r="4488" spans="2:2" x14ac:dyDescent="0.25">
      <c r="B4488" s="4"/>
    </row>
    <row r="4489" spans="2:2" x14ac:dyDescent="0.25">
      <c r="B4489" s="4"/>
    </row>
    <row r="4490" spans="2:2" x14ac:dyDescent="0.25">
      <c r="B4490" s="4"/>
    </row>
    <row r="4491" spans="2:2" x14ac:dyDescent="0.25">
      <c r="B4491" s="4"/>
    </row>
    <row r="4492" spans="2:2" x14ac:dyDescent="0.25">
      <c r="B4492" s="4"/>
    </row>
    <row r="4493" spans="2:2" x14ac:dyDescent="0.25">
      <c r="B4493" s="4"/>
    </row>
    <row r="4494" spans="2:2" x14ac:dyDescent="0.25">
      <c r="B4494" s="4"/>
    </row>
    <row r="4495" spans="2:2" x14ac:dyDescent="0.25">
      <c r="B4495" s="4"/>
    </row>
    <row r="4496" spans="2:2" x14ac:dyDescent="0.25">
      <c r="B4496" s="4"/>
    </row>
    <row r="4497" spans="2:2" x14ac:dyDescent="0.25">
      <c r="B4497" s="4"/>
    </row>
    <row r="4498" spans="2:2" x14ac:dyDescent="0.25">
      <c r="B4498" s="4"/>
    </row>
    <row r="4499" spans="2:2" x14ac:dyDescent="0.25">
      <c r="B4499" s="4"/>
    </row>
    <row r="4500" spans="2:2" x14ac:dyDescent="0.25">
      <c r="B4500" s="4"/>
    </row>
    <row r="4501" spans="2:2" x14ac:dyDescent="0.25">
      <c r="B4501" s="4"/>
    </row>
    <row r="4502" spans="2:2" x14ac:dyDescent="0.25">
      <c r="B4502" s="4"/>
    </row>
    <row r="4503" spans="2:2" x14ac:dyDescent="0.25">
      <c r="B4503" s="4"/>
    </row>
    <row r="4504" spans="2:2" x14ac:dyDescent="0.25">
      <c r="B4504" s="4"/>
    </row>
    <row r="4505" spans="2:2" x14ac:dyDescent="0.25">
      <c r="B4505" s="4"/>
    </row>
    <row r="4506" spans="2:2" x14ac:dyDescent="0.25">
      <c r="B4506" s="4"/>
    </row>
    <row r="4507" spans="2:2" x14ac:dyDescent="0.25">
      <c r="B4507" s="4"/>
    </row>
    <row r="4508" spans="2:2" x14ac:dyDescent="0.25">
      <c r="B4508" s="4"/>
    </row>
    <row r="4509" spans="2:2" x14ac:dyDescent="0.25">
      <c r="B4509" s="4"/>
    </row>
    <row r="4510" spans="2:2" x14ac:dyDescent="0.25">
      <c r="B4510" s="4"/>
    </row>
    <row r="4511" spans="2:2" x14ac:dyDescent="0.25">
      <c r="B4511" s="4"/>
    </row>
    <row r="4512" spans="2:2" x14ac:dyDescent="0.25">
      <c r="B4512" s="4"/>
    </row>
    <row r="4513" spans="2:2" x14ac:dyDescent="0.25">
      <c r="B4513" s="4"/>
    </row>
    <row r="4514" spans="2:2" x14ac:dyDescent="0.25">
      <c r="B4514" s="4"/>
    </row>
  </sheetData>
  <conditionalFormatting sqref="C4:C4387">
    <cfRule type="cellIs" dxfId="3" priority="3" operator="equal">
      <formula>TRUE</formula>
    </cfRule>
  </conditionalFormatting>
  <conditionalFormatting sqref="D5:D4387">
    <cfRule type="cellIs" dxfId="2" priority="2" operator="equal">
      <formula>TRUE</formula>
    </cfRule>
  </conditionalFormatting>
  <conditionalFormatting sqref="E5:E4387">
    <cfRule type="cellIs" dxfId="1" priority="1" operator="equal">
      <formula>FALSE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W20"/>
  <sheetViews>
    <sheetView zoomScaleNormal="100" workbookViewId="0">
      <selection activeCell="A16" sqref="A16"/>
    </sheetView>
  </sheetViews>
  <sheetFormatPr defaultColWidth="8.7109375" defaultRowHeight="15" x14ac:dyDescent="0.25"/>
  <cols>
    <col min="1" max="1" width="8.7109375" style="47"/>
    <col min="2" max="2" width="30.42578125" style="47" bestFit="1" customWidth="1"/>
    <col min="3" max="3" width="29.7109375" style="47" bestFit="1" customWidth="1"/>
    <col min="4" max="4" width="59.140625" style="47" customWidth="1"/>
    <col min="5" max="6" width="8.7109375" style="47"/>
    <col min="7" max="8" width="30.85546875" style="47" bestFit="1" customWidth="1"/>
    <col min="9" max="9" width="37.7109375" style="47" customWidth="1"/>
    <col min="10" max="10" width="24.140625" style="47" customWidth="1"/>
    <col min="11" max="11" width="30.85546875" style="47" bestFit="1" customWidth="1"/>
    <col min="12" max="13" width="30.85546875" style="47" customWidth="1"/>
    <col min="14" max="14" width="30.85546875" style="47" bestFit="1" customWidth="1"/>
    <col min="15" max="16" width="36.42578125" style="47" customWidth="1"/>
    <col min="17" max="17" width="28.140625" style="47" bestFit="1" customWidth="1"/>
    <col min="18" max="18" width="31" style="47" bestFit="1" customWidth="1"/>
    <col min="19" max="19" width="19.5703125" style="47" customWidth="1"/>
    <col min="20" max="20" width="17.42578125" style="47" customWidth="1"/>
    <col min="21" max="21" width="18.85546875" style="47" customWidth="1"/>
    <col min="22" max="22" width="20" style="47" customWidth="1"/>
    <col min="23" max="23" width="18.28515625" style="47" customWidth="1"/>
    <col min="24" max="16384" width="8.7109375" style="47"/>
  </cols>
  <sheetData>
    <row r="1" spans="2:23" ht="15.75" customHeight="1" thickBot="1" x14ac:dyDescent="0.3"/>
    <row r="2" spans="2:23" ht="30.75" customHeight="1" thickBot="1" x14ac:dyDescent="0.3">
      <c r="F2" s="18" t="s">
        <v>12</v>
      </c>
      <c r="G2" s="16" t="s">
        <v>13</v>
      </c>
      <c r="H2" s="16" t="s">
        <v>14</v>
      </c>
      <c r="I2" s="16" t="s">
        <v>15</v>
      </c>
      <c r="J2" s="16" t="s">
        <v>16</v>
      </c>
      <c r="K2" s="16" t="s">
        <v>17</v>
      </c>
      <c r="L2" s="16" t="s">
        <v>18</v>
      </c>
      <c r="M2" s="16" t="s">
        <v>19</v>
      </c>
      <c r="N2" s="16" t="s">
        <v>20</v>
      </c>
      <c r="O2" s="16" t="s">
        <v>21</v>
      </c>
      <c r="P2" s="17" t="s">
        <v>22</v>
      </c>
      <c r="Q2" s="17" t="s">
        <v>23</v>
      </c>
      <c r="R2" s="15"/>
      <c r="S2" s="15"/>
      <c r="T2" s="15"/>
      <c r="U2" s="15"/>
      <c r="V2" s="15"/>
      <c r="W2" s="15"/>
    </row>
    <row r="3" spans="2:23" x14ac:dyDescent="0.25">
      <c r="F3" s="89">
        <v>1</v>
      </c>
      <c r="G3" s="90">
        <f>EDATE($C$9,-2)</f>
        <v>43708</v>
      </c>
      <c r="H3" s="90">
        <f t="shared" ref="H3:H14" si="0">IF(ISNUMBER(VLOOKUP(G3,Working_Days,1,FALSE)),G3,WORKDAY(G3,$C$14,Holiday_Dates))</f>
        <v>43710</v>
      </c>
      <c r="I3" s="90">
        <f t="shared" ref="I3:I14" si="1">IF(ISNUMBER(VLOOKUP(G3,Working_Days,1,FALSE)),G3,IF(MONTH(WORKDAY(G3,$C$14,Holiday_Dates))&lt;&gt;MONTH(G3),WORKDAY(G3,-$C$14,Holiday_Dates),WORKDAY(G3,$C$14,Holiday_Dates)))</f>
        <v>43707</v>
      </c>
      <c r="J3" s="78">
        <f t="shared" ref="J3:J14" si="2">_xlfn.DAYS(I3,H3)</f>
        <v>-3</v>
      </c>
      <c r="K3" s="90">
        <f t="shared" ref="K3:K14" si="3">WORKDAY(N3,-$C$13,Holiday_Dates)</f>
        <v>43705</v>
      </c>
      <c r="L3" s="78">
        <f t="shared" ref="L3:L14" si="4">_xlfn.DAYS(K3,$C$9)</f>
        <v>-64</v>
      </c>
      <c r="M3" s="122">
        <f t="shared" ref="M3:M14" si="5">YEARFRAC($C$9,K3,$C$16)</f>
        <v>0.17534246575342466</v>
      </c>
      <c r="N3" s="90">
        <f t="shared" ref="N3:N14" si="6">I3</f>
        <v>43707</v>
      </c>
      <c r="O3" s="78">
        <f t="shared" ref="O3:O14" si="7">_xlfn.DAYS(N3,$C$9)</f>
        <v>-62</v>
      </c>
      <c r="P3" s="120">
        <f>YEARFRAC(N3,$C$9,$C$16)</f>
        <v>0.16986301369863013</v>
      </c>
      <c r="Q3" s="256">
        <f>YEARFRAC(N3,$C$9,$C$15)</f>
        <v>0.16666666666666666</v>
      </c>
    </row>
    <row r="4" spans="2:23" x14ac:dyDescent="0.25">
      <c r="F4" s="91">
        <f t="shared" ref="F4:F14" si="8">F3+1</f>
        <v>2</v>
      </c>
      <c r="G4" s="55">
        <f>EDATE($C$9,4)</f>
        <v>43890</v>
      </c>
      <c r="H4" s="55">
        <f t="shared" si="0"/>
        <v>43892</v>
      </c>
      <c r="I4" s="55">
        <f t="shared" si="1"/>
        <v>43889</v>
      </c>
      <c r="J4" s="47">
        <f t="shared" si="2"/>
        <v>-3</v>
      </c>
      <c r="K4" s="55">
        <f t="shared" si="3"/>
        <v>43887</v>
      </c>
      <c r="L4" s="47">
        <f t="shared" si="4"/>
        <v>118</v>
      </c>
      <c r="M4" s="127">
        <f t="shared" si="5"/>
        <v>0.32328767123287672</v>
      </c>
      <c r="N4" s="55">
        <f t="shared" si="6"/>
        <v>43889</v>
      </c>
      <c r="O4" s="47">
        <f t="shared" si="7"/>
        <v>120</v>
      </c>
      <c r="P4" s="128">
        <f>YEARFRAC($C$9,N4,$C$16)</f>
        <v>0.32876712328767121</v>
      </c>
      <c r="Q4" s="257">
        <f>YEARFRAC(Today,N4,$C$15)</f>
        <v>0.32777777777777778</v>
      </c>
    </row>
    <row r="5" spans="2:23" x14ac:dyDescent="0.25">
      <c r="F5" s="91">
        <f t="shared" si="8"/>
        <v>3</v>
      </c>
      <c r="G5" s="55">
        <f t="shared" ref="G5:G14" si="9">EDATE(G4,6)</f>
        <v>44072</v>
      </c>
      <c r="H5" s="55">
        <f t="shared" si="0"/>
        <v>44074</v>
      </c>
      <c r="I5" s="55">
        <f t="shared" si="1"/>
        <v>44074</v>
      </c>
      <c r="J5" s="47">
        <f t="shared" si="2"/>
        <v>0</v>
      </c>
      <c r="K5" s="55">
        <f t="shared" si="3"/>
        <v>44070</v>
      </c>
      <c r="L5" s="47">
        <f t="shared" si="4"/>
        <v>301</v>
      </c>
      <c r="M5" s="127">
        <f t="shared" si="5"/>
        <v>0.8246575342465754</v>
      </c>
      <c r="N5" s="55">
        <f t="shared" si="6"/>
        <v>44074</v>
      </c>
      <c r="O5" s="47">
        <f t="shared" si="7"/>
        <v>305</v>
      </c>
      <c r="P5" s="128">
        <f t="shared" ref="P5:P14" si="10">YEARFRAC($C$9,N5,$C$16)</f>
        <v>0.83561643835616439</v>
      </c>
      <c r="Q5" s="257">
        <f>YEARFRAC(N4,N5,$C$15)</f>
        <v>0.50555555555555554</v>
      </c>
    </row>
    <row r="6" spans="2:23" x14ac:dyDescent="0.25">
      <c r="F6" s="91">
        <f t="shared" si="8"/>
        <v>4</v>
      </c>
      <c r="G6" s="55">
        <f t="shared" si="9"/>
        <v>44255</v>
      </c>
      <c r="H6" s="55">
        <f t="shared" si="0"/>
        <v>44256</v>
      </c>
      <c r="I6" s="55">
        <f t="shared" si="1"/>
        <v>44253</v>
      </c>
      <c r="J6" s="47">
        <f t="shared" si="2"/>
        <v>-3</v>
      </c>
      <c r="K6" s="55">
        <f t="shared" si="3"/>
        <v>44251</v>
      </c>
      <c r="L6" s="47">
        <f t="shared" si="4"/>
        <v>482</v>
      </c>
      <c r="M6" s="127">
        <f t="shared" si="5"/>
        <v>1.3205479452054794</v>
      </c>
      <c r="N6" s="55">
        <f t="shared" si="6"/>
        <v>44253</v>
      </c>
      <c r="O6" s="47">
        <f t="shared" si="7"/>
        <v>484</v>
      </c>
      <c r="P6" s="128">
        <f t="shared" si="10"/>
        <v>1.3260273972602741</v>
      </c>
      <c r="Q6" s="257">
        <f t="shared" ref="Q6:Q14" si="11">YEARFRAC(N5,N6,$C$15)</f>
        <v>0.48888888888888887</v>
      </c>
    </row>
    <row r="7" spans="2:23" ht="15.75" customHeight="1" thickBot="1" x14ac:dyDescent="0.3">
      <c r="F7" s="91">
        <f t="shared" si="8"/>
        <v>5</v>
      </c>
      <c r="G7" s="55">
        <f t="shared" si="9"/>
        <v>44436</v>
      </c>
      <c r="H7" s="55">
        <f t="shared" si="0"/>
        <v>44438</v>
      </c>
      <c r="I7" s="55">
        <f t="shared" si="1"/>
        <v>44438</v>
      </c>
      <c r="J7" s="47">
        <f t="shared" si="2"/>
        <v>0</v>
      </c>
      <c r="K7" s="55">
        <f t="shared" si="3"/>
        <v>44434</v>
      </c>
      <c r="L7" s="47">
        <f t="shared" si="4"/>
        <v>665</v>
      </c>
      <c r="M7" s="127">
        <f t="shared" si="5"/>
        <v>1.821917808219178</v>
      </c>
      <c r="N7" s="55">
        <f t="shared" si="6"/>
        <v>44438</v>
      </c>
      <c r="O7" s="47">
        <f t="shared" si="7"/>
        <v>669</v>
      </c>
      <c r="P7" s="128">
        <f t="shared" si="10"/>
        <v>1.832876712328767</v>
      </c>
      <c r="Q7" s="257">
        <f t="shared" si="11"/>
        <v>0.51111111111111107</v>
      </c>
    </row>
    <row r="8" spans="2:23" x14ac:dyDescent="0.25">
      <c r="B8" s="82" t="s">
        <v>24</v>
      </c>
      <c r="C8" s="81" t="s">
        <v>25</v>
      </c>
      <c r="D8" s="80" t="s">
        <v>26</v>
      </c>
      <c r="F8" s="91">
        <f t="shared" si="8"/>
        <v>6</v>
      </c>
      <c r="G8" s="55">
        <f t="shared" si="9"/>
        <v>44620</v>
      </c>
      <c r="H8" s="55">
        <f t="shared" si="0"/>
        <v>44620</v>
      </c>
      <c r="I8" s="55">
        <f t="shared" si="1"/>
        <v>44620</v>
      </c>
      <c r="J8" s="47">
        <f t="shared" si="2"/>
        <v>0</v>
      </c>
      <c r="K8" s="55">
        <f t="shared" si="3"/>
        <v>44616</v>
      </c>
      <c r="L8" s="47">
        <f t="shared" si="4"/>
        <v>847</v>
      </c>
      <c r="M8" s="127">
        <f t="shared" si="5"/>
        <v>2.3205479452054796</v>
      </c>
      <c r="N8" s="55">
        <f t="shared" si="6"/>
        <v>44620</v>
      </c>
      <c r="O8" s="47">
        <f t="shared" si="7"/>
        <v>851</v>
      </c>
      <c r="P8" s="128">
        <f t="shared" si="10"/>
        <v>2.3315068493150686</v>
      </c>
      <c r="Q8" s="257">
        <f t="shared" si="11"/>
        <v>0.49444444444444446</v>
      </c>
    </row>
    <row r="9" spans="2:23" x14ac:dyDescent="0.25">
      <c r="B9" s="92" t="s">
        <v>27</v>
      </c>
      <c r="C9" s="93">
        <f>DATE(2019,10,31)</f>
        <v>43769</v>
      </c>
      <c r="D9" s="94" t="s">
        <v>28</v>
      </c>
      <c r="F9" s="91">
        <f t="shared" si="8"/>
        <v>7</v>
      </c>
      <c r="G9" s="55">
        <f t="shared" si="9"/>
        <v>44801</v>
      </c>
      <c r="H9" s="55">
        <f t="shared" si="0"/>
        <v>44802</v>
      </c>
      <c r="I9" s="55">
        <f t="shared" si="1"/>
        <v>44802</v>
      </c>
      <c r="J9" s="47">
        <f t="shared" si="2"/>
        <v>0</v>
      </c>
      <c r="K9" s="55">
        <f t="shared" si="3"/>
        <v>44798</v>
      </c>
      <c r="L9" s="47">
        <f t="shared" si="4"/>
        <v>1029</v>
      </c>
      <c r="M9" s="127">
        <f t="shared" si="5"/>
        <v>2.8191780821917809</v>
      </c>
      <c r="N9" s="55">
        <f t="shared" si="6"/>
        <v>44802</v>
      </c>
      <c r="O9" s="47">
        <f t="shared" si="7"/>
        <v>1033</v>
      </c>
      <c r="P9" s="128">
        <f t="shared" si="10"/>
        <v>2.8301369863013699</v>
      </c>
      <c r="Q9" s="257">
        <f t="shared" si="11"/>
        <v>0.50277777777777777</v>
      </c>
    </row>
    <row r="10" spans="2:23" x14ac:dyDescent="0.25">
      <c r="B10" s="92" t="s">
        <v>29</v>
      </c>
      <c r="C10" s="93">
        <f>WORKDAY(Today,1,Holiday_Dates)</f>
        <v>43770</v>
      </c>
      <c r="D10" s="94" t="s">
        <v>30</v>
      </c>
      <c r="F10" s="91">
        <f t="shared" si="8"/>
        <v>8</v>
      </c>
      <c r="G10" s="55">
        <f t="shared" si="9"/>
        <v>44985</v>
      </c>
      <c r="H10" s="55">
        <f t="shared" si="0"/>
        <v>44985</v>
      </c>
      <c r="I10" s="55">
        <f t="shared" si="1"/>
        <v>44985</v>
      </c>
      <c r="J10" s="47">
        <f t="shared" si="2"/>
        <v>0</v>
      </c>
      <c r="K10" s="55">
        <f t="shared" si="3"/>
        <v>44981</v>
      </c>
      <c r="L10" s="47">
        <f t="shared" si="4"/>
        <v>1212</v>
      </c>
      <c r="M10" s="127">
        <f t="shared" si="5"/>
        <v>3.3205479452054796</v>
      </c>
      <c r="N10" s="55">
        <f t="shared" si="6"/>
        <v>44985</v>
      </c>
      <c r="O10" s="47">
        <f t="shared" si="7"/>
        <v>1216</v>
      </c>
      <c r="P10" s="128">
        <f t="shared" si="10"/>
        <v>3.3315068493150686</v>
      </c>
      <c r="Q10" s="257">
        <f t="shared" si="11"/>
        <v>0.49722222222222223</v>
      </c>
    </row>
    <row r="11" spans="2:23" x14ac:dyDescent="0.25">
      <c r="B11" s="92" t="s">
        <v>31</v>
      </c>
      <c r="C11" s="93">
        <f>WORKDAY(Today,2,Holiday_Dates)</f>
        <v>43773</v>
      </c>
      <c r="D11" s="94" t="s">
        <v>32</v>
      </c>
      <c r="F11" s="91">
        <f t="shared" si="8"/>
        <v>9</v>
      </c>
      <c r="G11" s="55">
        <f t="shared" si="9"/>
        <v>45166</v>
      </c>
      <c r="H11" s="55">
        <f t="shared" si="0"/>
        <v>45166</v>
      </c>
      <c r="I11" s="55">
        <f t="shared" si="1"/>
        <v>45166</v>
      </c>
      <c r="J11" s="47">
        <f t="shared" si="2"/>
        <v>0</v>
      </c>
      <c r="K11" s="55">
        <f t="shared" si="3"/>
        <v>45162</v>
      </c>
      <c r="L11" s="47">
        <f t="shared" si="4"/>
        <v>1393</v>
      </c>
      <c r="M11" s="127">
        <f t="shared" si="5"/>
        <v>3.8164383561643835</v>
      </c>
      <c r="N11" s="55">
        <f t="shared" si="6"/>
        <v>45166</v>
      </c>
      <c r="O11" s="47">
        <f t="shared" si="7"/>
        <v>1397</v>
      </c>
      <c r="P11" s="128">
        <f t="shared" si="10"/>
        <v>3.8273972602739725</v>
      </c>
      <c r="Q11" s="258">
        <f t="shared" si="11"/>
        <v>0.5</v>
      </c>
    </row>
    <row r="12" spans="2:23" x14ac:dyDescent="0.25">
      <c r="B12" s="92" t="s">
        <v>33</v>
      </c>
      <c r="C12" s="86">
        <v>6</v>
      </c>
      <c r="D12" s="94" t="s">
        <v>34</v>
      </c>
      <c r="F12" s="91">
        <f t="shared" si="8"/>
        <v>10</v>
      </c>
      <c r="G12" s="55">
        <f t="shared" si="9"/>
        <v>45350</v>
      </c>
      <c r="H12" s="55">
        <f t="shared" si="0"/>
        <v>45350</v>
      </c>
      <c r="I12" s="55">
        <f t="shared" si="1"/>
        <v>45350</v>
      </c>
      <c r="J12" s="47">
        <f t="shared" si="2"/>
        <v>0</v>
      </c>
      <c r="K12" s="55">
        <f t="shared" si="3"/>
        <v>45348</v>
      </c>
      <c r="L12" s="47">
        <f t="shared" si="4"/>
        <v>1579</v>
      </c>
      <c r="M12" s="127">
        <f t="shared" si="5"/>
        <v>4.3260273972602743</v>
      </c>
      <c r="N12" s="55">
        <f t="shared" si="6"/>
        <v>45350</v>
      </c>
      <c r="O12" s="47">
        <f t="shared" si="7"/>
        <v>1581</v>
      </c>
      <c r="P12" s="128">
        <f t="shared" si="10"/>
        <v>4.3315068493150681</v>
      </c>
      <c r="Q12" s="258">
        <f t="shared" si="11"/>
        <v>0.5</v>
      </c>
    </row>
    <row r="13" spans="2:23" x14ac:dyDescent="0.25">
      <c r="B13" s="92" t="s">
        <v>35</v>
      </c>
      <c r="C13" s="86">
        <v>2</v>
      </c>
      <c r="D13" s="94" t="s">
        <v>36</v>
      </c>
      <c r="F13" s="91">
        <f t="shared" si="8"/>
        <v>11</v>
      </c>
      <c r="G13" s="55">
        <f t="shared" si="9"/>
        <v>45532</v>
      </c>
      <c r="H13" s="55">
        <f t="shared" si="0"/>
        <v>45532</v>
      </c>
      <c r="I13" s="55">
        <f t="shared" si="1"/>
        <v>45532</v>
      </c>
      <c r="J13" s="47">
        <f t="shared" si="2"/>
        <v>0</v>
      </c>
      <c r="K13" s="55">
        <f t="shared" si="3"/>
        <v>45530</v>
      </c>
      <c r="L13" s="47">
        <f t="shared" si="4"/>
        <v>1761</v>
      </c>
      <c r="M13" s="127">
        <f t="shared" si="5"/>
        <v>4.8246575342465752</v>
      </c>
      <c r="N13" s="55">
        <f t="shared" si="6"/>
        <v>45532</v>
      </c>
      <c r="O13" s="47">
        <f t="shared" si="7"/>
        <v>1763</v>
      </c>
      <c r="P13" s="128">
        <f t="shared" si="10"/>
        <v>4.8301369863013699</v>
      </c>
      <c r="Q13" s="258">
        <f t="shared" si="11"/>
        <v>0.5</v>
      </c>
    </row>
    <row r="14" spans="2:23" ht="15.75" customHeight="1" thickBot="1" x14ac:dyDescent="0.3">
      <c r="B14" s="92" t="s">
        <v>37</v>
      </c>
      <c r="C14" s="86">
        <v>1</v>
      </c>
      <c r="D14" s="94" t="s">
        <v>38</v>
      </c>
      <c r="F14" s="95">
        <f t="shared" si="8"/>
        <v>12</v>
      </c>
      <c r="G14" s="56">
        <f t="shared" si="9"/>
        <v>45716</v>
      </c>
      <c r="H14" s="56">
        <f t="shared" si="0"/>
        <v>45716</v>
      </c>
      <c r="I14" s="56">
        <f t="shared" si="1"/>
        <v>45716</v>
      </c>
      <c r="J14" s="71">
        <f t="shared" si="2"/>
        <v>0</v>
      </c>
      <c r="K14" s="56">
        <f t="shared" si="3"/>
        <v>45714</v>
      </c>
      <c r="L14" s="71">
        <f t="shared" si="4"/>
        <v>1945</v>
      </c>
      <c r="M14" s="131">
        <f t="shared" si="5"/>
        <v>5.3287671232876717</v>
      </c>
      <c r="N14" s="56">
        <f t="shared" si="6"/>
        <v>45716</v>
      </c>
      <c r="O14" s="71">
        <f t="shared" si="7"/>
        <v>1947</v>
      </c>
      <c r="P14" s="132">
        <f t="shared" si="10"/>
        <v>5.3342465753424655</v>
      </c>
      <c r="Q14" s="259">
        <f t="shared" si="11"/>
        <v>0.5</v>
      </c>
    </row>
    <row r="15" spans="2:23" x14ac:dyDescent="0.25">
      <c r="B15" s="92" t="s">
        <v>39</v>
      </c>
      <c r="C15" s="86">
        <v>4</v>
      </c>
      <c r="D15" s="94" t="s">
        <v>40</v>
      </c>
      <c r="G15" s="55"/>
      <c r="I15" s="55"/>
    </row>
    <row r="16" spans="2:23" x14ac:dyDescent="0.25">
      <c r="B16" s="92" t="s">
        <v>41</v>
      </c>
      <c r="C16" s="86">
        <v>3</v>
      </c>
      <c r="D16" s="94" t="s">
        <v>42</v>
      </c>
      <c r="G16" s="55"/>
      <c r="I16" s="55"/>
    </row>
    <row r="17" spans="2:9" x14ac:dyDescent="0.25">
      <c r="B17" s="92" t="s">
        <v>43</v>
      </c>
      <c r="C17" s="96">
        <v>0.03</v>
      </c>
      <c r="D17" s="94" t="s">
        <v>44</v>
      </c>
      <c r="G17" s="251" t="s">
        <v>45</v>
      </c>
      <c r="H17" s="213"/>
      <c r="I17" s="212"/>
    </row>
    <row r="18" spans="2:9" x14ac:dyDescent="0.25">
      <c r="G18" s="211" t="s">
        <v>46</v>
      </c>
      <c r="H18" s="210"/>
      <c r="I18" s="209"/>
    </row>
    <row r="19" spans="2:9" x14ac:dyDescent="0.25">
      <c r="G19" s="211" t="s">
        <v>47</v>
      </c>
      <c r="H19" s="210"/>
      <c r="I19" s="209"/>
    </row>
    <row r="20" spans="2:9" x14ac:dyDescent="0.25">
      <c r="G20" s="55"/>
      <c r="I20" s="55"/>
    </row>
  </sheetData>
  <conditionalFormatting sqref="J3:J14">
    <cfRule type="cellIs" dxfId="0" priority="1" operator="less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B71"/>
  <sheetViews>
    <sheetView zoomScale="77" workbookViewId="0"/>
  </sheetViews>
  <sheetFormatPr defaultColWidth="9.140625" defaultRowHeight="15" x14ac:dyDescent="0.25"/>
  <cols>
    <col min="1" max="1" width="4.7109375" customWidth="1"/>
    <col min="2" max="2" width="12.28515625" bestFit="1" customWidth="1"/>
    <col min="3" max="3" width="19.5703125" bestFit="1" customWidth="1"/>
    <col min="4" max="4" width="4.140625" customWidth="1"/>
    <col min="5" max="5" width="8.42578125" bestFit="1" customWidth="1"/>
    <col min="6" max="6" width="8.42578125" customWidth="1"/>
    <col min="7" max="7" width="22.7109375" bestFit="1" customWidth="1"/>
    <col min="8" max="8" width="12.7109375" bestFit="1" customWidth="1"/>
    <col min="9" max="9" width="3.42578125" customWidth="1"/>
    <col min="10" max="10" width="8.42578125" bestFit="1" customWidth="1"/>
    <col min="11" max="11" width="8.42578125" customWidth="1"/>
    <col min="12" max="12" width="22.85546875" bestFit="1" customWidth="1"/>
    <col min="13" max="13" width="12.7109375" bestFit="1" customWidth="1"/>
    <col min="14" max="14" width="3.42578125" customWidth="1"/>
    <col min="15" max="15" width="8.42578125" bestFit="1" customWidth="1"/>
    <col min="16" max="16" width="8.42578125" customWidth="1"/>
    <col min="17" max="17" width="22.7109375" bestFit="1" customWidth="1"/>
    <col min="18" max="18" width="12.7109375" bestFit="1" customWidth="1"/>
    <col min="19" max="19" width="3.85546875" customWidth="1"/>
    <col min="20" max="20" width="8.42578125" bestFit="1" customWidth="1"/>
    <col min="21" max="21" width="8.42578125" customWidth="1"/>
    <col min="22" max="22" width="22.85546875" bestFit="1" customWidth="1"/>
    <col min="23" max="23" width="12.7109375" bestFit="1" customWidth="1"/>
    <col min="24" max="24" width="4.28515625" customWidth="1"/>
    <col min="25" max="25" width="8.42578125" bestFit="1" customWidth="1"/>
    <col min="26" max="26" width="8.42578125" customWidth="1"/>
    <col min="27" max="27" width="22.7109375" bestFit="1" customWidth="1"/>
    <col min="28" max="28" width="12.7109375" bestFit="1" customWidth="1"/>
  </cols>
  <sheetData>
    <row r="1" spans="2:28" x14ac:dyDescent="0.25">
      <c r="E1" s="355" t="s">
        <v>48</v>
      </c>
      <c r="F1" s="356"/>
      <c r="G1" s="356"/>
      <c r="H1" s="357"/>
      <c r="J1" s="355" t="s">
        <v>49</v>
      </c>
      <c r="K1" s="356"/>
      <c r="L1" s="356"/>
      <c r="M1" s="357"/>
      <c r="O1" s="355" t="s">
        <v>50</v>
      </c>
      <c r="P1" s="356"/>
      <c r="Q1" s="356"/>
      <c r="R1" s="357"/>
      <c r="T1" s="355" t="s">
        <v>51</v>
      </c>
      <c r="U1" s="356"/>
      <c r="V1" s="356"/>
      <c r="W1" s="357"/>
      <c r="Y1" s="355" t="s">
        <v>52</v>
      </c>
      <c r="Z1" s="356"/>
      <c r="AA1" s="356"/>
      <c r="AB1" s="357"/>
    </row>
    <row r="2" spans="2:28" ht="25.5" customHeight="1" x14ac:dyDescent="0.25">
      <c r="B2" s="358" t="s">
        <v>53</v>
      </c>
      <c r="C2" s="357"/>
      <c r="E2" s="21" t="s">
        <v>54</v>
      </c>
      <c r="F2" s="21" t="s">
        <v>55</v>
      </c>
      <c r="G2" s="21" t="s">
        <v>56</v>
      </c>
      <c r="H2" s="21" t="s">
        <v>57</v>
      </c>
      <c r="J2" s="21" t="s">
        <v>54</v>
      </c>
      <c r="K2" s="21" t="s">
        <v>55</v>
      </c>
      <c r="L2" s="21" t="s">
        <v>56</v>
      </c>
      <c r="M2" s="21" t="s">
        <v>57</v>
      </c>
      <c r="O2" s="21" t="s">
        <v>54</v>
      </c>
      <c r="P2" s="21" t="s">
        <v>55</v>
      </c>
      <c r="Q2" s="21" t="s">
        <v>56</v>
      </c>
      <c r="R2" s="21" t="s">
        <v>57</v>
      </c>
      <c r="T2" s="21" t="s">
        <v>54</v>
      </c>
      <c r="U2" s="21" t="s">
        <v>55</v>
      </c>
      <c r="V2" s="21" t="s">
        <v>56</v>
      </c>
      <c r="W2" s="21" t="s">
        <v>57</v>
      </c>
      <c r="Y2" s="21" t="s">
        <v>54</v>
      </c>
      <c r="Z2" s="21" t="s">
        <v>55</v>
      </c>
      <c r="AA2" s="21" t="s">
        <v>56</v>
      </c>
      <c r="AB2" s="21" t="s">
        <v>57</v>
      </c>
    </row>
    <row r="3" spans="2:28" x14ac:dyDescent="0.25">
      <c r="B3" s="19" t="s">
        <v>58</v>
      </c>
      <c r="C3" s="19" t="s">
        <v>59</v>
      </c>
      <c r="E3" s="22">
        <v>1</v>
      </c>
      <c r="F3" s="31" t="s">
        <v>60</v>
      </c>
      <c r="G3" s="29">
        <f t="shared" ref="G3:G34" si="0">$C$5+E3</f>
        <v>43770</v>
      </c>
      <c r="H3" s="25">
        <v>-4.6943370124733E-3</v>
      </c>
      <c r="J3" s="22">
        <v>5</v>
      </c>
      <c r="K3" s="31" t="s">
        <v>61</v>
      </c>
      <c r="L3" s="29">
        <f t="shared" ref="L3:L34" si="1">$C$5+J3</f>
        <v>43774</v>
      </c>
      <c r="M3" s="25">
        <v>-4.5120007777364997E-3</v>
      </c>
      <c r="O3" s="22">
        <v>5</v>
      </c>
      <c r="P3" s="31" t="s">
        <v>61</v>
      </c>
      <c r="Q3" s="29">
        <f t="shared" ref="Q3:Q34" si="2">$C$5+O3</f>
        <v>43774</v>
      </c>
      <c r="R3" s="25">
        <v>-3.9517670159976001E-3</v>
      </c>
      <c r="T3" s="22">
        <v>5</v>
      </c>
      <c r="U3" s="31" t="s">
        <v>61</v>
      </c>
      <c r="V3" s="29">
        <f t="shared" ref="V3:V34" si="3">$C$5+T3</f>
        <v>43774</v>
      </c>
      <c r="W3" s="25">
        <v>-3.2479196656259E-3</v>
      </c>
      <c r="Y3" s="22">
        <v>5</v>
      </c>
      <c r="Z3" s="31" t="s">
        <v>61</v>
      </c>
      <c r="AA3" s="29">
        <f t="shared" ref="AA3:AA34" si="4">$C$5+Y3</f>
        <v>43774</v>
      </c>
      <c r="AB3" s="25">
        <v>-2.0719157267437998E-3</v>
      </c>
    </row>
    <row r="4" spans="2:28" x14ac:dyDescent="0.25">
      <c r="B4" s="19" t="s">
        <v>62</v>
      </c>
      <c r="C4" s="19" t="s">
        <v>63</v>
      </c>
      <c r="E4" s="23">
        <v>4</v>
      </c>
      <c r="F4" s="38" t="s">
        <v>64</v>
      </c>
      <c r="G4" s="28">
        <f t="shared" si="0"/>
        <v>43773</v>
      </c>
      <c r="H4" s="26">
        <v>-4.6943814960518004E-3</v>
      </c>
      <c r="J4" s="23">
        <v>11</v>
      </c>
      <c r="K4" s="38" t="s">
        <v>65</v>
      </c>
      <c r="L4" s="28">
        <f t="shared" si="1"/>
        <v>43780</v>
      </c>
      <c r="M4" s="26">
        <v>-4.5120007421678996E-3</v>
      </c>
      <c r="O4" s="23">
        <v>11</v>
      </c>
      <c r="P4" s="38" t="s">
        <v>65</v>
      </c>
      <c r="Q4" s="28">
        <f t="shared" si="2"/>
        <v>43780</v>
      </c>
      <c r="R4" s="26">
        <v>-3.9517666695949001E-3</v>
      </c>
      <c r="T4" s="23">
        <v>11</v>
      </c>
      <c r="U4" s="38" t="s">
        <v>65</v>
      </c>
      <c r="V4" s="28">
        <f t="shared" si="3"/>
        <v>43780</v>
      </c>
      <c r="W4" s="26">
        <v>-3.2479196284608E-3</v>
      </c>
      <c r="Y4" s="23">
        <v>11</v>
      </c>
      <c r="Z4" s="38" t="s">
        <v>65</v>
      </c>
      <c r="AA4" s="28">
        <f t="shared" si="4"/>
        <v>43780</v>
      </c>
      <c r="AB4" s="26">
        <v>-2.0719158802743002E-3</v>
      </c>
    </row>
    <row r="5" spans="2:28" x14ac:dyDescent="0.25">
      <c r="B5" s="19" t="s">
        <v>27</v>
      </c>
      <c r="C5" s="20">
        <f>Today</f>
        <v>43769</v>
      </c>
      <c r="E5" s="23">
        <v>5</v>
      </c>
      <c r="F5" s="38" t="s">
        <v>61</v>
      </c>
      <c r="G5" s="28">
        <f t="shared" si="0"/>
        <v>43774</v>
      </c>
      <c r="H5" s="26">
        <v>-4.6911073973971004E-3</v>
      </c>
      <c r="J5" s="23">
        <v>18</v>
      </c>
      <c r="K5" s="38" t="s">
        <v>66</v>
      </c>
      <c r="L5" s="28">
        <f t="shared" si="1"/>
        <v>43787</v>
      </c>
      <c r="M5" s="26">
        <v>-4.4971669349064998E-3</v>
      </c>
      <c r="O5" s="23">
        <v>18</v>
      </c>
      <c r="P5" s="38" t="s">
        <v>66</v>
      </c>
      <c r="Q5" s="28">
        <f t="shared" si="2"/>
        <v>43787</v>
      </c>
      <c r="R5" s="26">
        <v>-3.9517667782376998E-3</v>
      </c>
      <c r="T5" s="23">
        <v>18</v>
      </c>
      <c r="U5" s="38" t="s">
        <v>66</v>
      </c>
      <c r="V5" s="28">
        <f t="shared" si="3"/>
        <v>43787</v>
      </c>
      <c r="W5" s="26">
        <v>-3.2479196881085E-3</v>
      </c>
      <c r="Y5" s="23">
        <v>18</v>
      </c>
      <c r="Z5" s="38" t="s">
        <v>66</v>
      </c>
      <c r="AA5" s="28">
        <f t="shared" si="4"/>
        <v>43787</v>
      </c>
      <c r="AB5" s="26">
        <v>-2.0719160067566001E-3</v>
      </c>
    </row>
    <row r="6" spans="2:28" x14ac:dyDescent="0.25">
      <c r="B6" s="19" t="s">
        <v>31</v>
      </c>
      <c r="C6" s="20">
        <f>WORKDAY(Today,2,Holiday_Dates)</f>
        <v>43773</v>
      </c>
      <c r="E6" s="23">
        <v>11</v>
      </c>
      <c r="F6" s="38" t="s">
        <v>65</v>
      </c>
      <c r="G6" s="28">
        <f t="shared" si="0"/>
        <v>43780</v>
      </c>
      <c r="H6" s="26">
        <v>-4.6299422076226003E-3</v>
      </c>
      <c r="J6" s="23">
        <v>25</v>
      </c>
      <c r="K6" s="38" t="s">
        <v>67</v>
      </c>
      <c r="L6" s="28">
        <f t="shared" si="1"/>
        <v>43794</v>
      </c>
      <c r="M6" s="26">
        <v>-4.4671787323947998E-3</v>
      </c>
      <c r="O6" s="23">
        <v>25</v>
      </c>
      <c r="P6" s="38" t="s">
        <v>67</v>
      </c>
      <c r="Q6" s="28">
        <f t="shared" si="2"/>
        <v>43794</v>
      </c>
      <c r="R6" s="26">
        <v>-3.9517667554538E-3</v>
      </c>
      <c r="T6" s="23">
        <v>25</v>
      </c>
      <c r="U6" s="38" t="s">
        <v>67</v>
      </c>
      <c r="V6" s="28">
        <f t="shared" si="3"/>
        <v>43794</v>
      </c>
      <c r="W6" s="26">
        <v>-3.2479195607205001E-3</v>
      </c>
      <c r="Y6" s="23">
        <v>25</v>
      </c>
      <c r="Z6" s="38" t="s">
        <v>67</v>
      </c>
      <c r="AA6" s="28">
        <f t="shared" si="4"/>
        <v>43794</v>
      </c>
      <c r="AB6" s="26">
        <v>-2.0719159301267999E-3</v>
      </c>
    </row>
    <row r="7" spans="2:28" x14ac:dyDescent="0.25">
      <c r="E7" s="23">
        <v>18</v>
      </c>
      <c r="F7" s="38" t="s">
        <v>66</v>
      </c>
      <c r="G7" s="28">
        <f t="shared" si="0"/>
        <v>43787</v>
      </c>
      <c r="H7" s="26">
        <v>-4.6236663406707002E-3</v>
      </c>
      <c r="J7" s="23">
        <v>34</v>
      </c>
      <c r="K7" s="38" t="s">
        <v>68</v>
      </c>
      <c r="L7" s="28">
        <f t="shared" si="1"/>
        <v>43803</v>
      </c>
      <c r="M7" s="26">
        <v>-4.4409718845286996E-3</v>
      </c>
      <c r="O7" s="23">
        <v>34</v>
      </c>
      <c r="P7" s="38" t="s">
        <v>68</v>
      </c>
      <c r="Q7" s="28">
        <f t="shared" si="2"/>
        <v>43803</v>
      </c>
      <c r="R7" s="26">
        <v>-3.9517667481634997E-3</v>
      </c>
      <c r="T7" s="23">
        <v>34</v>
      </c>
      <c r="U7" s="38" t="s">
        <v>68</v>
      </c>
      <c r="V7" s="28">
        <f t="shared" si="3"/>
        <v>43803</v>
      </c>
      <c r="W7" s="26">
        <v>-3.2479196324123002E-3</v>
      </c>
      <c r="Y7" s="23">
        <v>34</v>
      </c>
      <c r="Z7" s="38" t="s">
        <v>68</v>
      </c>
      <c r="AA7" s="28">
        <f t="shared" si="4"/>
        <v>43803</v>
      </c>
      <c r="AB7" s="26">
        <v>-2.0719158895021999E-3</v>
      </c>
    </row>
    <row r="8" spans="2:28" x14ac:dyDescent="0.25">
      <c r="E8" s="23">
        <v>25</v>
      </c>
      <c r="F8" s="38" t="s">
        <v>67</v>
      </c>
      <c r="G8" s="28">
        <f t="shared" si="0"/>
        <v>43794</v>
      </c>
      <c r="H8" s="26">
        <v>-4.6096608028626997E-3</v>
      </c>
      <c r="J8" s="23">
        <v>67</v>
      </c>
      <c r="K8" s="38" t="s">
        <v>69</v>
      </c>
      <c r="L8" s="28">
        <f t="shared" si="1"/>
        <v>43836</v>
      </c>
      <c r="M8" s="26">
        <v>-4.4181071692245E-3</v>
      </c>
      <c r="O8" s="23">
        <v>67</v>
      </c>
      <c r="P8" s="38" t="s">
        <v>69</v>
      </c>
      <c r="Q8" s="28">
        <f t="shared" si="2"/>
        <v>43836</v>
      </c>
      <c r="R8" s="26">
        <v>-3.9886831659165997E-3</v>
      </c>
      <c r="T8" s="23">
        <v>67</v>
      </c>
      <c r="U8" s="38" t="s">
        <v>69</v>
      </c>
      <c r="V8" s="28">
        <f t="shared" si="3"/>
        <v>43836</v>
      </c>
      <c r="W8" s="26">
        <v>-3.2808005585325999E-3</v>
      </c>
      <c r="Y8" s="23">
        <v>67</v>
      </c>
      <c r="Z8" s="38" t="s">
        <v>69</v>
      </c>
      <c r="AA8" s="28">
        <f t="shared" si="4"/>
        <v>43836</v>
      </c>
      <c r="AB8" s="26">
        <v>-2.0719158948538001E-3</v>
      </c>
    </row>
    <row r="9" spans="2:28" x14ac:dyDescent="0.25">
      <c r="E9" s="23">
        <v>34</v>
      </c>
      <c r="F9" s="38" t="s">
        <v>68</v>
      </c>
      <c r="G9" s="28">
        <f t="shared" si="0"/>
        <v>43803</v>
      </c>
      <c r="H9" s="26">
        <v>-4.6056188374118999E-3</v>
      </c>
      <c r="J9" s="23">
        <v>96</v>
      </c>
      <c r="K9" s="38" t="s">
        <v>70</v>
      </c>
      <c r="L9" s="28">
        <f t="shared" si="1"/>
        <v>43865</v>
      </c>
      <c r="M9" s="26">
        <v>-4.4551481587348004E-3</v>
      </c>
      <c r="O9" s="23">
        <v>96</v>
      </c>
      <c r="P9" s="38" t="s">
        <v>70</v>
      </c>
      <c r="Q9" s="28">
        <f t="shared" si="2"/>
        <v>43865</v>
      </c>
      <c r="R9" s="26">
        <v>-4.0133409101113003E-3</v>
      </c>
      <c r="T9" s="23">
        <v>96</v>
      </c>
      <c r="U9" s="38" t="s">
        <v>70</v>
      </c>
      <c r="V9" s="28">
        <f t="shared" si="3"/>
        <v>43865</v>
      </c>
      <c r="W9" s="26">
        <v>-3.3032355796706E-3</v>
      </c>
      <c r="Y9" s="23">
        <v>96</v>
      </c>
      <c r="Z9" s="38" t="s">
        <v>70</v>
      </c>
      <c r="AA9" s="28">
        <f t="shared" si="4"/>
        <v>43865</v>
      </c>
      <c r="AB9" s="26">
        <v>-2.0719159299438E-3</v>
      </c>
    </row>
    <row r="10" spans="2:28" x14ac:dyDescent="0.25">
      <c r="E10" s="23">
        <v>67</v>
      </c>
      <c r="F10" s="38" t="s">
        <v>69</v>
      </c>
      <c r="G10" s="28">
        <f t="shared" si="0"/>
        <v>43836</v>
      </c>
      <c r="H10" s="26">
        <v>-4.6293105174594002E-3</v>
      </c>
      <c r="J10" s="23">
        <v>125</v>
      </c>
      <c r="K10" s="38" t="s">
        <v>71</v>
      </c>
      <c r="L10" s="28">
        <f t="shared" si="1"/>
        <v>43894</v>
      </c>
      <c r="M10" s="26">
        <v>-4.4948774590403999E-3</v>
      </c>
      <c r="O10" s="23">
        <v>125</v>
      </c>
      <c r="P10" s="38" t="s">
        <v>71</v>
      </c>
      <c r="Q10" s="28">
        <f t="shared" si="2"/>
        <v>43894</v>
      </c>
      <c r="R10" s="26">
        <v>-4.0277092585749002E-3</v>
      </c>
      <c r="T10" s="23">
        <v>125</v>
      </c>
      <c r="U10" s="38" t="s">
        <v>71</v>
      </c>
      <c r="V10" s="28">
        <f t="shared" si="3"/>
        <v>43894</v>
      </c>
      <c r="W10" s="26">
        <v>-3.3336897196187001E-3</v>
      </c>
      <c r="Y10" s="23">
        <v>125</v>
      </c>
      <c r="Z10" s="38" t="s">
        <v>71</v>
      </c>
      <c r="AA10" s="28">
        <f t="shared" si="4"/>
        <v>43894</v>
      </c>
      <c r="AB10" s="26">
        <v>-2.1251991075803998E-3</v>
      </c>
    </row>
    <row r="11" spans="2:28" x14ac:dyDescent="0.25">
      <c r="E11" s="23">
        <v>96</v>
      </c>
      <c r="F11" s="38" t="s">
        <v>70</v>
      </c>
      <c r="G11" s="28">
        <f t="shared" si="0"/>
        <v>43865</v>
      </c>
      <c r="H11" s="26">
        <v>-4.6483328686985001E-3</v>
      </c>
      <c r="J11" s="23">
        <v>158</v>
      </c>
      <c r="K11" s="38" t="s">
        <v>72</v>
      </c>
      <c r="L11" s="28">
        <f t="shared" si="1"/>
        <v>43927</v>
      </c>
      <c r="M11" s="26">
        <v>-4.5552166349013996E-3</v>
      </c>
      <c r="O11" s="23">
        <v>158</v>
      </c>
      <c r="P11" s="38" t="s">
        <v>72</v>
      </c>
      <c r="Q11" s="28">
        <f t="shared" si="2"/>
        <v>43927</v>
      </c>
      <c r="R11" s="26">
        <v>-4.0763862440402997E-3</v>
      </c>
      <c r="T11" s="23">
        <v>158</v>
      </c>
      <c r="U11" s="38" t="s">
        <v>72</v>
      </c>
      <c r="V11" s="28">
        <f t="shared" si="3"/>
        <v>43927</v>
      </c>
      <c r="W11" s="26">
        <v>-3.3822746269955E-3</v>
      </c>
      <c r="Y11" s="23">
        <v>158</v>
      </c>
      <c r="Z11" s="38" t="s">
        <v>72</v>
      </c>
      <c r="AA11" s="28">
        <f t="shared" si="4"/>
        <v>43927</v>
      </c>
      <c r="AB11" s="26">
        <v>-2.2646184708031E-3</v>
      </c>
    </row>
    <row r="12" spans="2:28" x14ac:dyDescent="0.25">
      <c r="E12" s="23">
        <v>125</v>
      </c>
      <c r="F12" s="38" t="s">
        <v>71</v>
      </c>
      <c r="G12" s="28">
        <f t="shared" si="0"/>
        <v>43894</v>
      </c>
      <c r="H12" s="26">
        <v>-4.6781879805547003E-3</v>
      </c>
      <c r="J12" s="23">
        <v>186</v>
      </c>
      <c r="K12" s="38" t="s">
        <v>73</v>
      </c>
      <c r="L12" s="28">
        <f t="shared" si="1"/>
        <v>43955</v>
      </c>
      <c r="M12" s="26">
        <v>-4.5855453870149001E-3</v>
      </c>
      <c r="O12" s="23">
        <v>186</v>
      </c>
      <c r="P12" s="38" t="s">
        <v>73</v>
      </c>
      <c r="Q12" s="28">
        <f t="shared" si="2"/>
        <v>43955</v>
      </c>
      <c r="R12" s="26">
        <v>-4.1329681400896004E-3</v>
      </c>
      <c r="T12" s="23">
        <v>186</v>
      </c>
      <c r="U12" s="38" t="s">
        <v>73</v>
      </c>
      <c r="V12" s="28">
        <f t="shared" si="3"/>
        <v>43955</v>
      </c>
      <c r="W12" s="26">
        <v>-3.4200000008931999E-3</v>
      </c>
      <c r="Y12" s="23">
        <v>186</v>
      </c>
      <c r="Z12" s="38" t="s">
        <v>73</v>
      </c>
      <c r="AA12" s="28">
        <f t="shared" si="4"/>
        <v>43955</v>
      </c>
      <c r="AB12" s="26">
        <v>-2.3852888145723E-3</v>
      </c>
    </row>
    <row r="13" spans="2:28" x14ac:dyDescent="0.25">
      <c r="E13" s="23">
        <v>158</v>
      </c>
      <c r="F13" s="38" t="s">
        <v>72</v>
      </c>
      <c r="G13" s="28">
        <f t="shared" si="0"/>
        <v>43927</v>
      </c>
      <c r="H13" s="26">
        <v>-4.7285502183094996E-3</v>
      </c>
      <c r="J13" s="23">
        <v>217</v>
      </c>
      <c r="K13" s="38" t="s">
        <v>74</v>
      </c>
      <c r="L13" s="28">
        <f t="shared" si="1"/>
        <v>43986</v>
      </c>
      <c r="M13" s="26">
        <v>-4.6267525899659004E-3</v>
      </c>
      <c r="O13" s="23">
        <v>217</v>
      </c>
      <c r="P13" s="38" t="s">
        <v>74</v>
      </c>
      <c r="Q13" s="28">
        <f t="shared" si="2"/>
        <v>43986</v>
      </c>
      <c r="R13" s="26">
        <v>-4.1674256864695997E-3</v>
      </c>
      <c r="T13" s="23">
        <v>217</v>
      </c>
      <c r="U13" s="38" t="s">
        <v>74</v>
      </c>
      <c r="V13" s="28">
        <f t="shared" si="3"/>
        <v>43986</v>
      </c>
      <c r="W13" s="26">
        <v>-3.4570642999886001E-3</v>
      </c>
      <c r="Y13" s="23">
        <v>217</v>
      </c>
      <c r="Z13" s="38" t="s">
        <v>74</v>
      </c>
      <c r="AA13" s="28">
        <f t="shared" si="4"/>
        <v>43986</v>
      </c>
      <c r="AB13" s="26">
        <v>-2.4852372014213999E-3</v>
      </c>
    </row>
    <row r="14" spans="2:28" x14ac:dyDescent="0.25">
      <c r="E14" s="23">
        <v>186</v>
      </c>
      <c r="F14" s="38" t="s">
        <v>73</v>
      </c>
      <c r="G14" s="28">
        <f t="shared" si="0"/>
        <v>43955</v>
      </c>
      <c r="H14" s="26">
        <v>-4.7693015688903004E-3</v>
      </c>
      <c r="J14" s="23">
        <v>249</v>
      </c>
      <c r="K14" s="38" t="s">
        <v>75</v>
      </c>
      <c r="L14" s="28">
        <f t="shared" si="1"/>
        <v>44018</v>
      </c>
      <c r="M14" s="26">
        <v>-4.6581538443717001E-3</v>
      </c>
      <c r="O14" s="23">
        <v>249</v>
      </c>
      <c r="P14" s="38" t="s">
        <v>75</v>
      </c>
      <c r="Q14" s="28">
        <f t="shared" si="2"/>
        <v>44018</v>
      </c>
      <c r="R14" s="26">
        <v>-4.2010132965217004E-3</v>
      </c>
      <c r="T14" s="23">
        <v>249</v>
      </c>
      <c r="U14" s="38" t="s">
        <v>75</v>
      </c>
      <c r="V14" s="28">
        <f t="shared" si="3"/>
        <v>44018</v>
      </c>
      <c r="W14" s="26">
        <v>-3.4913972610323002E-3</v>
      </c>
      <c r="Y14" s="23">
        <v>249</v>
      </c>
      <c r="Z14" s="38" t="s">
        <v>75</v>
      </c>
      <c r="AA14" s="28">
        <f t="shared" si="4"/>
        <v>44018</v>
      </c>
      <c r="AB14" s="26">
        <v>-2.5648864485528998E-3</v>
      </c>
    </row>
    <row r="15" spans="2:28" x14ac:dyDescent="0.25">
      <c r="E15" s="23">
        <v>217</v>
      </c>
      <c r="F15" s="38" t="s">
        <v>74</v>
      </c>
      <c r="G15" s="28">
        <f t="shared" si="0"/>
        <v>43986</v>
      </c>
      <c r="H15" s="26">
        <v>-4.8104060772680996E-3</v>
      </c>
      <c r="J15" s="23">
        <v>278</v>
      </c>
      <c r="K15" s="38" t="s">
        <v>76</v>
      </c>
      <c r="L15" s="28">
        <f t="shared" si="1"/>
        <v>44047</v>
      </c>
      <c r="M15" s="26">
        <v>-4.6897280686761999E-3</v>
      </c>
      <c r="O15" s="23">
        <v>278</v>
      </c>
      <c r="P15" s="38" t="s">
        <v>76</v>
      </c>
      <c r="Q15" s="28">
        <f t="shared" si="2"/>
        <v>44047</v>
      </c>
      <c r="R15" s="26">
        <v>-4.2356747038937003E-3</v>
      </c>
      <c r="T15" s="23">
        <v>278</v>
      </c>
      <c r="U15" s="38" t="s">
        <v>76</v>
      </c>
      <c r="V15" s="28">
        <f t="shared" si="3"/>
        <v>44047</v>
      </c>
      <c r="W15" s="26">
        <v>-3.5193656718984002E-3</v>
      </c>
      <c r="Y15" s="23">
        <v>278</v>
      </c>
      <c r="Z15" s="38" t="s">
        <v>76</v>
      </c>
      <c r="AA15" s="28">
        <f t="shared" si="4"/>
        <v>44047</v>
      </c>
      <c r="AB15" s="26">
        <v>-2.6205545611412001E-3</v>
      </c>
    </row>
    <row r="16" spans="2:28" x14ac:dyDescent="0.25">
      <c r="E16" s="23">
        <v>249</v>
      </c>
      <c r="F16" s="38" t="s">
        <v>75</v>
      </c>
      <c r="G16" s="28">
        <f t="shared" si="0"/>
        <v>44018</v>
      </c>
      <c r="H16" s="26">
        <v>-4.8517200226183997E-3</v>
      </c>
      <c r="J16" s="23">
        <v>309</v>
      </c>
      <c r="K16" s="38" t="s">
        <v>77</v>
      </c>
      <c r="L16" s="28">
        <f t="shared" si="1"/>
        <v>44078</v>
      </c>
      <c r="M16" s="26">
        <v>-4.7111558231890003E-3</v>
      </c>
      <c r="O16" s="23">
        <v>309</v>
      </c>
      <c r="P16" s="38" t="s">
        <v>77</v>
      </c>
      <c r="Q16" s="28">
        <f t="shared" si="2"/>
        <v>44078</v>
      </c>
      <c r="R16" s="26">
        <v>-4.2590809761334997E-3</v>
      </c>
      <c r="T16" s="23">
        <v>309</v>
      </c>
      <c r="U16" s="38" t="s">
        <v>77</v>
      </c>
      <c r="V16" s="28">
        <f t="shared" si="3"/>
        <v>44078</v>
      </c>
      <c r="W16" s="26">
        <v>-3.5462851927072002E-3</v>
      </c>
      <c r="Y16" s="23">
        <v>309</v>
      </c>
      <c r="Z16" s="38" t="s">
        <v>77</v>
      </c>
      <c r="AA16" s="28">
        <f t="shared" si="4"/>
        <v>44078</v>
      </c>
      <c r="AB16" s="26">
        <v>-2.6683431101667998E-3</v>
      </c>
    </row>
    <row r="17" spans="5:28" x14ac:dyDescent="0.25">
      <c r="E17" s="23">
        <v>278</v>
      </c>
      <c r="F17" s="38" t="s">
        <v>76</v>
      </c>
      <c r="G17" s="28">
        <f t="shared" si="0"/>
        <v>44047</v>
      </c>
      <c r="H17" s="26">
        <v>-4.8830006948492001E-3</v>
      </c>
      <c r="J17" s="23">
        <v>340</v>
      </c>
      <c r="K17" s="38" t="s">
        <v>78</v>
      </c>
      <c r="L17" s="28">
        <f t="shared" si="1"/>
        <v>44109</v>
      </c>
      <c r="M17" s="26">
        <v>-4.7325662547825003E-3</v>
      </c>
      <c r="O17" s="23">
        <v>340</v>
      </c>
      <c r="P17" s="38" t="s">
        <v>78</v>
      </c>
      <c r="Q17" s="28">
        <f t="shared" si="2"/>
        <v>44109</v>
      </c>
      <c r="R17" s="26">
        <v>-4.2830555272838E-3</v>
      </c>
      <c r="T17" s="23">
        <v>340</v>
      </c>
      <c r="U17" s="38" t="s">
        <v>78</v>
      </c>
      <c r="V17" s="28">
        <f t="shared" si="3"/>
        <v>44109</v>
      </c>
      <c r="W17" s="26">
        <v>-3.5704724503076999E-3</v>
      </c>
      <c r="Y17" s="23">
        <v>340</v>
      </c>
      <c r="Z17" s="38" t="s">
        <v>78</v>
      </c>
      <c r="AA17" s="28">
        <f t="shared" si="4"/>
        <v>44109</v>
      </c>
      <c r="AB17" s="26">
        <v>-2.7146093677147E-3</v>
      </c>
    </row>
    <row r="18" spans="5:28" x14ac:dyDescent="0.25">
      <c r="E18" s="23">
        <v>309</v>
      </c>
      <c r="F18" s="38" t="s">
        <v>77</v>
      </c>
      <c r="G18" s="28">
        <f t="shared" si="0"/>
        <v>44078</v>
      </c>
      <c r="H18" s="26">
        <v>-4.9244740531842997E-3</v>
      </c>
      <c r="J18" s="23">
        <v>370</v>
      </c>
      <c r="K18" s="38" t="s">
        <v>79</v>
      </c>
      <c r="L18" s="28">
        <f t="shared" si="1"/>
        <v>44139</v>
      </c>
      <c r="M18" s="26">
        <v>-4.7539994522105E-3</v>
      </c>
      <c r="O18" s="23">
        <v>370</v>
      </c>
      <c r="P18" s="38" t="s">
        <v>79</v>
      </c>
      <c r="Q18" s="28">
        <f t="shared" si="2"/>
        <v>44139</v>
      </c>
      <c r="R18" s="26">
        <v>-4.3100204482363997E-3</v>
      </c>
      <c r="T18" s="23">
        <v>370</v>
      </c>
      <c r="U18" s="38" t="s">
        <v>79</v>
      </c>
      <c r="V18" s="28">
        <f t="shared" si="3"/>
        <v>44139</v>
      </c>
      <c r="W18" s="26">
        <v>-3.5916166178765999E-3</v>
      </c>
      <c r="Y18" s="23">
        <v>370</v>
      </c>
      <c r="Z18" s="38" t="s">
        <v>79</v>
      </c>
      <c r="AA18" s="28">
        <f t="shared" si="4"/>
        <v>44139</v>
      </c>
      <c r="AB18" s="26">
        <v>-2.7692276354742999E-3</v>
      </c>
    </row>
    <row r="19" spans="5:28" x14ac:dyDescent="0.25">
      <c r="E19" s="23">
        <v>340</v>
      </c>
      <c r="F19" s="38" t="s">
        <v>78</v>
      </c>
      <c r="G19" s="28">
        <f t="shared" si="0"/>
        <v>44109</v>
      </c>
      <c r="H19" s="26">
        <v>-4.9559657518676E-3</v>
      </c>
      <c r="J19" s="23">
        <v>462</v>
      </c>
      <c r="K19" s="38" t="s">
        <v>80</v>
      </c>
      <c r="L19" s="28">
        <f t="shared" si="1"/>
        <v>44231</v>
      </c>
      <c r="M19" s="26">
        <v>-4.8033602673682998E-3</v>
      </c>
      <c r="O19" s="23">
        <v>400</v>
      </c>
      <c r="P19" s="38" t="s">
        <v>81</v>
      </c>
      <c r="Q19" s="28">
        <f t="shared" si="2"/>
        <v>44169</v>
      </c>
      <c r="R19" s="26">
        <v>-4.3317409017301998E-3</v>
      </c>
      <c r="T19" s="23">
        <v>400</v>
      </c>
      <c r="U19" s="38" t="s">
        <v>81</v>
      </c>
      <c r="V19" s="28">
        <f t="shared" si="3"/>
        <v>44169</v>
      </c>
      <c r="W19" s="26">
        <v>-3.6107636260544998E-3</v>
      </c>
      <c r="Y19" s="23">
        <v>400</v>
      </c>
      <c r="Z19" s="38" t="s">
        <v>81</v>
      </c>
      <c r="AA19" s="28">
        <f t="shared" si="4"/>
        <v>44169</v>
      </c>
      <c r="AB19" s="26">
        <v>-2.8239194649648E-3</v>
      </c>
    </row>
    <row r="20" spans="5:28" x14ac:dyDescent="0.25">
      <c r="E20" s="23">
        <v>370</v>
      </c>
      <c r="F20" s="38" t="s">
        <v>79</v>
      </c>
      <c r="G20" s="28">
        <f t="shared" si="0"/>
        <v>44139</v>
      </c>
      <c r="H20" s="26">
        <v>-4.9874580780509001E-3</v>
      </c>
      <c r="J20" s="23">
        <v>551</v>
      </c>
      <c r="K20" s="38" t="s">
        <v>82</v>
      </c>
      <c r="L20" s="28">
        <f t="shared" si="1"/>
        <v>44320</v>
      </c>
      <c r="M20" s="26">
        <v>-4.8275319959659004E-3</v>
      </c>
      <c r="O20" s="23">
        <v>431</v>
      </c>
      <c r="P20" s="38" t="s">
        <v>83</v>
      </c>
      <c r="Q20" s="28">
        <f t="shared" si="2"/>
        <v>44200</v>
      </c>
      <c r="R20" s="26">
        <v>-4.3492638971688001E-3</v>
      </c>
      <c r="T20" s="23">
        <v>431</v>
      </c>
      <c r="U20" s="38" t="s">
        <v>83</v>
      </c>
      <c r="V20" s="28">
        <f t="shared" si="3"/>
        <v>44200</v>
      </c>
      <c r="W20" s="26">
        <v>-3.6282748077849998E-3</v>
      </c>
      <c r="Y20" s="23">
        <v>431</v>
      </c>
      <c r="Z20" s="38" t="s">
        <v>83</v>
      </c>
      <c r="AA20" s="28">
        <f t="shared" si="4"/>
        <v>44200</v>
      </c>
      <c r="AB20" s="26">
        <v>-2.8187942166056999E-3</v>
      </c>
    </row>
    <row r="21" spans="5:28" x14ac:dyDescent="0.25">
      <c r="E21" s="23">
        <v>400</v>
      </c>
      <c r="F21" s="38" t="s">
        <v>81</v>
      </c>
      <c r="G21" s="28">
        <f t="shared" si="0"/>
        <v>44169</v>
      </c>
      <c r="H21" s="26">
        <v>-5.0170745381867997E-3</v>
      </c>
      <c r="J21" s="23">
        <v>643</v>
      </c>
      <c r="K21" s="38" t="s">
        <v>84</v>
      </c>
      <c r="L21" s="28">
        <f t="shared" si="1"/>
        <v>44412</v>
      </c>
      <c r="M21" s="26">
        <v>-4.8304775314495004E-3</v>
      </c>
      <c r="O21" s="23">
        <v>462</v>
      </c>
      <c r="P21" s="38" t="s">
        <v>80</v>
      </c>
      <c r="Q21" s="28">
        <f t="shared" si="2"/>
        <v>44231</v>
      </c>
      <c r="R21" s="26">
        <v>-4.3648632310183001E-3</v>
      </c>
      <c r="T21" s="23">
        <v>462</v>
      </c>
      <c r="U21" s="38" t="s">
        <v>80</v>
      </c>
      <c r="V21" s="28">
        <f t="shared" si="3"/>
        <v>44231</v>
      </c>
      <c r="W21" s="26">
        <v>-3.6431504081321001E-3</v>
      </c>
      <c r="Y21" s="23">
        <v>462</v>
      </c>
      <c r="Z21" s="38" t="s">
        <v>80</v>
      </c>
      <c r="AA21" s="28">
        <f t="shared" si="4"/>
        <v>44231</v>
      </c>
      <c r="AB21" s="26">
        <v>-2.8035598250776999E-3</v>
      </c>
    </row>
    <row r="22" spans="5:28" x14ac:dyDescent="0.25">
      <c r="E22" s="23">
        <v>431</v>
      </c>
      <c r="F22" s="38" t="s">
        <v>83</v>
      </c>
      <c r="G22" s="28">
        <f t="shared" si="0"/>
        <v>44200</v>
      </c>
      <c r="H22" s="26">
        <v>-5.0438305710865999E-3</v>
      </c>
      <c r="J22" s="23">
        <v>735</v>
      </c>
      <c r="K22" s="38" t="s">
        <v>85</v>
      </c>
      <c r="L22" s="28">
        <f t="shared" si="1"/>
        <v>44504</v>
      </c>
      <c r="M22" s="26">
        <v>-4.8140328436848002E-3</v>
      </c>
      <c r="O22" s="23">
        <v>502</v>
      </c>
      <c r="P22" s="38"/>
      <c r="Q22" s="28">
        <f t="shared" si="2"/>
        <v>44271</v>
      </c>
      <c r="R22" s="26">
        <v>-4.3837860080971E-3</v>
      </c>
      <c r="T22" s="23">
        <v>490</v>
      </c>
      <c r="U22" s="38" t="s">
        <v>86</v>
      </c>
      <c r="V22" s="28">
        <f t="shared" si="3"/>
        <v>44259</v>
      </c>
      <c r="W22" s="26">
        <v>-3.6540922440173999E-3</v>
      </c>
      <c r="Y22" s="23">
        <v>490</v>
      </c>
      <c r="Z22" s="38" t="s">
        <v>86</v>
      </c>
      <c r="AA22" s="28">
        <f t="shared" si="4"/>
        <v>44259</v>
      </c>
      <c r="AB22" s="26">
        <v>-2.8113267244677998E-3</v>
      </c>
    </row>
    <row r="23" spans="5:28" x14ac:dyDescent="0.25">
      <c r="E23" s="23">
        <v>462</v>
      </c>
      <c r="F23" s="38" t="s">
        <v>80</v>
      </c>
      <c r="G23" s="28">
        <f t="shared" si="0"/>
        <v>44231</v>
      </c>
      <c r="H23" s="26">
        <v>-5.0668844731793002E-3</v>
      </c>
      <c r="J23" s="23">
        <v>827</v>
      </c>
      <c r="K23" s="38" t="s">
        <v>87</v>
      </c>
      <c r="L23" s="28">
        <f t="shared" si="1"/>
        <v>44596</v>
      </c>
      <c r="M23" s="26">
        <v>-4.7808780183175997E-3</v>
      </c>
      <c r="O23" s="23">
        <v>595</v>
      </c>
      <c r="P23" s="38"/>
      <c r="Q23" s="28">
        <f t="shared" si="2"/>
        <v>44364</v>
      </c>
      <c r="R23" s="26">
        <v>-4.4000665607798004E-3</v>
      </c>
      <c r="T23" s="23">
        <v>523</v>
      </c>
      <c r="U23" s="38" t="s">
        <v>88</v>
      </c>
      <c r="V23" s="28">
        <f t="shared" si="3"/>
        <v>44292</v>
      </c>
      <c r="W23" s="26">
        <v>-3.6636258656713998E-3</v>
      </c>
      <c r="Y23" s="23">
        <v>523</v>
      </c>
      <c r="Z23" s="38" t="s">
        <v>88</v>
      </c>
      <c r="AA23" s="28">
        <f t="shared" si="4"/>
        <v>44292</v>
      </c>
      <c r="AB23" s="26">
        <v>-2.8314456037175002E-3</v>
      </c>
    </row>
    <row r="24" spans="5:28" x14ac:dyDescent="0.25">
      <c r="E24" s="23">
        <v>490</v>
      </c>
      <c r="F24" s="38" t="s">
        <v>86</v>
      </c>
      <c r="G24" s="28">
        <f t="shared" si="0"/>
        <v>44259</v>
      </c>
      <c r="H24" s="26">
        <v>-5.0847979182522002E-3</v>
      </c>
      <c r="J24" s="23">
        <v>916</v>
      </c>
      <c r="K24" s="38" t="s">
        <v>89</v>
      </c>
      <c r="L24" s="28">
        <f t="shared" si="1"/>
        <v>44685</v>
      </c>
      <c r="M24" s="26">
        <v>-4.7351826482875999E-3</v>
      </c>
      <c r="O24" s="23">
        <v>686</v>
      </c>
      <c r="P24" s="38"/>
      <c r="Q24" s="28">
        <f t="shared" si="2"/>
        <v>44455</v>
      </c>
      <c r="R24" s="26">
        <v>-4.3879918772075002E-3</v>
      </c>
      <c r="T24" s="23">
        <v>551</v>
      </c>
      <c r="U24" s="38" t="s">
        <v>82</v>
      </c>
      <c r="V24" s="28">
        <f t="shared" si="3"/>
        <v>44320</v>
      </c>
      <c r="W24" s="26">
        <v>-3.6686062251193E-3</v>
      </c>
      <c r="Y24" s="23">
        <v>551</v>
      </c>
      <c r="Z24" s="38" t="s">
        <v>82</v>
      </c>
      <c r="AA24" s="28">
        <f t="shared" si="4"/>
        <v>44320</v>
      </c>
      <c r="AB24" s="26">
        <v>-2.8501128287752998E-3</v>
      </c>
    </row>
    <row r="25" spans="5:28" x14ac:dyDescent="0.25">
      <c r="E25" s="23">
        <v>523</v>
      </c>
      <c r="F25" s="38" t="s">
        <v>88</v>
      </c>
      <c r="G25" s="28">
        <f t="shared" si="0"/>
        <v>44292</v>
      </c>
      <c r="H25" s="26">
        <v>-5.1032583915565002E-3</v>
      </c>
      <c r="J25" s="23">
        <v>1008</v>
      </c>
      <c r="K25" s="38" t="s">
        <v>90</v>
      </c>
      <c r="L25" s="28">
        <f t="shared" si="1"/>
        <v>44777</v>
      </c>
      <c r="M25" s="26">
        <v>-4.6763921483488E-3</v>
      </c>
      <c r="O25" s="23">
        <v>776</v>
      </c>
      <c r="P25" s="38"/>
      <c r="Q25" s="28">
        <f t="shared" si="2"/>
        <v>44545</v>
      </c>
      <c r="R25" s="26">
        <v>-4.3589360221891003E-3</v>
      </c>
      <c r="T25" s="23">
        <v>582</v>
      </c>
      <c r="U25" s="38" t="s">
        <v>91</v>
      </c>
      <c r="V25" s="28">
        <f t="shared" si="3"/>
        <v>44351</v>
      </c>
      <c r="W25" s="26">
        <v>-3.6706136122102002E-3</v>
      </c>
      <c r="Y25" s="23">
        <v>582</v>
      </c>
      <c r="Z25" s="38" t="s">
        <v>91</v>
      </c>
      <c r="AA25" s="28">
        <f t="shared" si="4"/>
        <v>44351</v>
      </c>
      <c r="AB25" s="26">
        <v>-2.8753767533095998E-3</v>
      </c>
    </row>
    <row r="26" spans="5:28" x14ac:dyDescent="0.25">
      <c r="E26" s="23">
        <v>551</v>
      </c>
      <c r="F26" s="38" t="s">
        <v>82</v>
      </c>
      <c r="G26" s="28">
        <f t="shared" si="0"/>
        <v>44320</v>
      </c>
      <c r="H26" s="26">
        <v>-5.1175243228195003E-3</v>
      </c>
      <c r="J26" s="23">
        <v>1100</v>
      </c>
      <c r="K26" s="38" t="s">
        <v>92</v>
      </c>
      <c r="L26" s="28">
        <f t="shared" si="1"/>
        <v>44869</v>
      </c>
      <c r="M26" s="26">
        <v>-4.6081662328170004E-3</v>
      </c>
      <c r="O26" s="23">
        <v>866</v>
      </c>
      <c r="P26" s="38"/>
      <c r="Q26" s="28">
        <f t="shared" si="2"/>
        <v>44635</v>
      </c>
      <c r="R26" s="26">
        <v>-4.3207619375653997E-3</v>
      </c>
      <c r="T26" s="23">
        <v>613</v>
      </c>
      <c r="U26" s="38" t="s">
        <v>93</v>
      </c>
      <c r="V26" s="28">
        <f t="shared" si="3"/>
        <v>44382</v>
      </c>
      <c r="W26" s="26">
        <v>-3.6691860552010001E-3</v>
      </c>
      <c r="Y26" s="23">
        <v>613</v>
      </c>
      <c r="Z26" s="38" t="s">
        <v>93</v>
      </c>
      <c r="AA26" s="28">
        <f t="shared" si="4"/>
        <v>44382</v>
      </c>
      <c r="AB26" s="26">
        <v>-2.8811359982806001E-3</v>
      </c>
    </row>
    <row r="27" spans="5:28" x14ac:dyDescent="0.25">
      <c r="E27" s="23">
        <v>582</v>
      </c>
      <c r="F27" s="38" t="s">
        <v>91</v>
      </c>
      <c r="G27" s="28">
        <f t="shared" si="0"/>
        <v>44351</v>
      </c>
      <c r="H27" s="26">
        <v>-5.1321588178786003E-3</v>
      </c>
      <c r="J27" s="23">
        <v>1467</v>
      </c>
      <c r="K27" s="38" t="s">
        <v>94</v>
      </c>
      <c r="L27" s="28">
        <f t="shared" si="1"/>
        <v>45236</v>
      </c>
      <c r="M27" s="26">
        <v>-4.2613744665466E-3</v>
      </c>
      <c r="O27" s="23">
        <v>959</v>
      </c>
      <c r="P27" s="38"/>
      <c r="Q27" s="28">
        <f t="shared" si="2"/>
        <v>44728</v>
      </c>
      <c r="R27" s="26">
        <v>-4.2604902096769004E-3</v>
      </c>
      <c r="T27" s="23">
        <v>643</v>
      </c>
      <c r="U27" s="38" t="s">
        <v>84</v>
      </c>
      <c r="V27" s="28">
        <f t="shared" si="3"/>
        <v>44412</v>
      </c>
      <c r="W27" s="26">
        <v>-3.6648445077681999E-3</v>
      </c>
      <c r="Y27" s="23">
        <v>643</v>
      </c>
      <c r="Z27" s="38" t="s">
        <v>84</v>
      </c>
      <c r="AA27" s="28">
        <f t="shared" si="4"/>
        <v>44412</v>
      </c>
      <c r="AB27" s="26">
        <v>-2.8853228892474999E-3</v>
      </c>
    </row>
    <row r="28" spans="5:28" x14ac:dyDescent="0.25">
      <c r="E28" s="23">
        <v>613</v>
      </c>
      <c r="F28" s="38" t="s">
        <v>93</v>
      </c>
      <c r="G28" s="28">
        <f t="shared" si="0"/>
        <v>44382</v>
      </c>
      <c r="H28" s="26">
        <v>-5.1435399824043999E-3</v>
      </c>
      <c r="J28" s="23">
        <v>1831</v>
      </c>
      <c r="K28" s="38" t="s">
        <v>95</v>
      </c>
      <c r="L28" s="28">
        <f t="shared" si="1"/>
        <v>45600</v>
      </c>
      <c r="M28" s="26">
        <v>-3.8024047751639999E-3</v>
      </c>
      <c r="O28" s="23">
        <v>1100</v>
      </c>
      <c r="P28" s="38" t="s">
        <v>92</v>
      </c>
      <c r="Q28" s="28">
        <f t="shared" si="2"/>
        <v>44869</v>
      </c>
      <c r="R28" s="26">
        <v>-4.1482072226833996E-3</v>
      </c>
      <c r="T28" s="23">
        <v>676</v>
      </c>
      <c r="U28" s="38" t="s">
        <v>96</v>
      </c>
      <c r="V28" s="28">
        <f t="shared" si="3"/>
        <v>44445</v>
      </c>
      <c r="W28" s="26">
        <v>-3.6571073678887001E-3</v>
      </c>
      <c r="Y28" s="23">
        <v>676</v>
      </c>
      <c r="Z28" s="38" t="s">
        <v>96</v>
      </c>
      <c r="AA28" s="28">
        <f t="shared" si="4"/>
        <v>44445</v>
      </c>
      <c r="AB28" s="26">
        <v>-2.8845932298565999E-3</v>
      </c>
    </row>
    <row r="29" spans="5:28" x14ac:dyDescent="0.25">
      <c r="E29" s="23">
        <v>643</v>
      </c>
      <c r="F29" s="38" t="s">
        <v>84</v>
      </c>
      <c r="G29" s="28">
        <f t="shared" si="0"/>
        <v>44412</v>
      </c>
      <c r="H29" s="26">
        <v>-5.1489697109252004E-3</v>
      </c>
      <c r="J29" s="23">
        <v>2196</v>
      </c>
      <c r="K29" s="38" t="s">
        <v>97</v>
      </c>
      <c r="L29" s="28">
        <f t="shared" si="1"/>
        <v>45965</v>
      </c>
      <c r="M29" s="26">
        <v>-3.2759242245007001E-3</v>
      </c>
      <c r="O29" s="23">
        <v>1467</v>
      </c>
      <c r="P29" s="38" t="s">
        <v>94</v>
      </c>
      <c r="Q29" s="28">
        <f t="shared" si="2"/>
        <v>45236</v>
      </c>
      <c r="R29" s="26">
        <v>-3.7913830734132002E-3</v>
      </c>
      <c r="T29" s="23">
        <v>704</v>
      </c>
      <c r="U29" s="38" t="s">
        <v>98</v>
      </c>
      <c r="V29" s="28">
        <f t="shared" si="3"/>
        <v>44473</v>
      </c>
      <c r="W29" s="26">
        <v>-3.6483973847232999E-3</v>
      </c>
      <c r="Y29" s="23">
        <v>704</v>
      </c>
      <c r="Z29" s="38" t="s">
        <v>98</v>
      </c>
      <c r="AA29" s="28">
        <f t="shared" si="4"/>
        <v>44473</v>
      </c>
      <c r="AB29" s="26">
        <v>-2.8863739865590001E-3</v>
      </c>
    </row>
    <row r="30" spans="5:28" x14ac:dyDescent="0.25">
      <c r="E30" s="23">
        <v>676</v>
      </c>
      <c r="F30" s="38" t="s">
        <v>96</v>
      </c>
      <c r="G30" s="28">
        <f t="shared" si="0"/>
        <v>44445</v>
      </c>
      <c r="H30" s="26">
        <v>-5.1468448508323996E-3</v>
      </c>
      <c r="J30" s="23">
        <v>2561</v>
      </c>
      <c r="K30" s="38" t="s">
        <v>99</v>
      </c>
      <c r="L30" s="28">
        <f t="shared" si="1"/>
        <v>46330</v>
      </c>
      <c r="M30" s="26">
        <v>-2.7087646661077998E-3</v>
      </c>
      <c r="O30" s="23">
        <v>1831</v>
      </c>
      <c r="P30" s="38" t="s">
        <v>95</v>
      </c>
      <c r="Q30" s="28">
        <f t="shared" si="2"/>
        <v>45600</v>
      </c>
      <c r="R30" s="26">
        <v>-3.3424918988315001E-3</v>
      </c>
      <c r="T30" s="23">
        <v>735</v>
      </c>
      <c r="U30" s="38" t="s">
        <v>85</v>
      </c>
      <c r="V30" s="28">
        <f t="shared" si="3"/>
        <v>44504</v>
      </c>
      <c r="W30" s="26">
        <v>-3.6368194555027999E-3</v>
      </c>
      <c r="Y30" s="23">
        <v>735</v>
      </c>
      <c r="Z30" s="38" t="s">
        <v>100</v>
      </c>
      <c r="AA30" s="28">
        <f t="shared" si="4"/>
        <v>44504</v>
      </c>
      <c r="AB30" s="26">
        <v>-2.8681384116562001E-3</v>
      </c>
    </row>
    <row r="31" spans="5:28" x14ac:dyDescent="0.25">
      <c r="E31" s="23">
        <v>704</v>
      </c>
      <c r="F31" s="38" t="s">
        <v>98</v>
      </c>
      <c r="G31" s="28">
        <f t="shared" si="0"/>
        <v>44473</v>
      </c>
      <c r="H31" s="26">
        <v>-5.1402246457010999E-3</v>
      </c>
      <c r="J31" s="23">
        <v>2926</v>
      </c>
      <c r="K31" s="38" t="s">
        <v>101</v>
      </c>
      <c r="L31" s="28">
        <f t="shared" si="1"/>
        <v>46695</v>
      </c>
      <c r="M31" s="26">
        <v>-2.0906257495276002E-3</v>
      </c>
      <c r="O31" s="23">
        <v>2196</v>
      </c>
      <c r="P31" s="38" t="s">
        <v>97</v>
      </c>
      <c r="Q31" s="28">
        <f t="shared" si="2"/>
        <v>45965</v>
      </c>
      <c r="R31" s="26">
        <v>-2.8258082962326E-3</v>
      </c>
      <c r="T31" s="23">
        <v>916</v>
      </c>
      <c r="U31" s="38" t="s">
        <v>89</v>
      </c>
      <c r="V31" s="28">
        <f t="shared" si="3"/>
        <v>44685</v>
      </c>
      <c r="W31" s="26">
        <v>-3.5375634731120002E-3</v>
      </c>
      <c r="Y31" s="23">
        <v>1100</v>
      </c>
      <c r="Z31" s="38" t="s">
        <v>92</v>
      </c>
      <c r="AA31" s="28">
        <f t="shared" si="4"/>
        <v>44869</v>
      </c>
      <c r="AB31" s="26">
        <v>-2.6516423377263001E-3</v>
      </c>
    </row>
    <row r="32" spans="5:28" x14ac:dyDescent="0.25">
      <c r="E32" s="23">
        <v>735</v>
      </c>
      <c r="F32" s="38" t="s">
        <v>100</v>
      </c>
      <c r="G32" s="28">
        <f t="shared" si="0"/>
        <v>44504</v>
      </c>
      <c r="H32" s="26">
        <v>-5.1305562147853003E-3</v>
      </c>
      <c r="J32" s="23">
        <v>3294</v>
      </c>
      <c r="K32" s="38" t="s">
        <v>102</v>
      </c>
      <c r="L32" s="28">
        <f t="shared" si="1"/>
        <v>47063</v>
      </c>
      <c r="M32" s="26">
        <v>-1.4505553223613001E-3</v>
      </c>
      <c r="O32" s="23">
        <v>2561</v>
      </c>
      <c r="P32" s="38" t="s">
        <v>99</v>
      </c>
      <c r="Q32" s="28">
        <f t="shared" si="2"/>
        <v>46330</v>
      </c>
      <c r="R32" s="26">
        <v>-2.2585386106088999E-3</v>
      </c>
      <c r="T32" s="23">
        <v>1100</v>
      </c>
      <c r="U32" s="38" t="s">
        <v>92</v>
      </c>
      <c r="V32" s="28">
        <f t="shared" si="3"/>
        <v>44869</v>
      </c>
      <c r="W32" s="26">
        <v>-3.3954318118879002E-3</v>
      </c>
      <c r="Y32" s="23">
        <v>1467</v>
      </c>
      <c r="Z32" s="38" t="s">
        <v>94</v>
      </c>
      <c r="AA32" s="28">
        <f t="shared" si="4"/>
        <v>45236</v>
      </c>
      <c r="AB32" s="26">
        <v>-2.3049691375805E-3</v>
      </c>
    </row>
    <row r="33" spans="5:28" x14ac:dyDescent="0.25">
      <c r="E33" s="23">
        <v>1100</v>
      </c>
      <c r="F33" s="38" t="s">
        <v>92</v>
      </c>
      <c r="G33" s="28">
        <f t="shared" si="0"/>
        <v>44869</v>
      </c>
      <c r="H33" s="26">
        <v>-5.0001349197883998E-3</v>
      </c>
      <c r="J33" s="23">
        <v>3658</v>
      </c>
      <c r="K33" s="38" t="s">
        <v>103</v>
      </c>
      <c r="L33" s="28">
        <f t="shared" si="1"/>
        <v>47427</v>
      </c>
      <c r="M33" s="26">
        <v>-8.3916786212119999E-4</v>
      </c>
      <c r="O33" s="23">
        <v>2926</v>
      </c>
      <c r="P33" s="38" t="s">
        <v>101</v>
      </c>
      <c r="Q33" s="28">
        <f t="shared" si="2"/>
        <v>46695</v>
      </c>
      <c r="R33" s="26">
        <v>-1.6404462862349E-3</v>
      </c>
      <c r="T33" s="23">
        <v>1467</v>
      </c>
      <c r="U33" s="38" t="s">
        <v>94</v>
      </c>
      <c r="V33" s="28">
        <f t="shared" si="3"/>
        <v>45236</v>
      </c>
      <c r="W33" s="26">
        <v>-3.0384785947903999E-3</v>
      </c>
      <c r="Y33" s="23">
        <v>1831</v>
      </c>
      <c r="Z33" s="38" t="s">
        <v>95</v>
      </c>
      <c r="AA33" s="28">
        <f t="shared" si="4"/>
        <v>45600</v>
      </c>
      <c r="AB33" s="26">
        <v>-1.8581670302476E-3</v>
      </c>
    </row>
    <row r="34" spans="5:28" x14ac:dyDescent="0.25">
      <c r="E34" s="23">
        <v>1467</v>
      </c>
      <c r="F34" s="38" t="s">
        <v>94</v>
      </c>
      <c r="G34" s="28">
        <f t="shared" si="0"/>
        <v>45236</v>
      </c>
      <c r="H34" s="26">
        <v>-4.7279024933366996E-3</v>
      </c>
      <c r="J34" s="23">
        <v>4022</v>
      </c>
      <c r="K34" s="38" t="s">
        <v>104</v>
      </c>
      <c r="L34" s="28">
        <f t="shared" si="1"/>
        <v>47791</v>
      </c>
      <c r="M34" s="26">
        <v>-2.316026346546E-4</v>
      </c>
      <c r="O34" s="23">
        <v>3294</v>
      </c>
      <c r="P34" s="38" t="s">
        <v>102</v>
      </c>
      <c r="Q34" s="28">
        <f t="shared" si="2"/>
        <v>47063</v>
      </c>
      <c r="R34" s="26">
        <v>-1.000577798163E-3</v>
      </c>
      <c r="T34" s="23">
        <v>1831</v>
      </c>
      <c r="U34" s="38" t="s">
        <v>95</v>
      </c>
      <c r="V34" s="28">
        <f t="shared" si="3"/>
        <v>45600</v>
      </c>
      <c r="W34" s="26">
        <v>-2.6003175679345999E-3</v>
      </c>
      <c r="Y34" s="23">
        <v>2196</v>
      </c>
      <c r="Z34" s="38" t="s">
        <v>97</v>
      </c>
      <c r="AA34" s="28">
        <f t="shared" si="4"/>
        <v>45965</v>
      </c>
      <c r="AB34" s="26">
        <v>-1.3520998179059999E-3</v>
      </c>
    </row>
    <row r="35" spans="5:28" x14ac:dyDescent="0.25">
      <c r="E35" s="23">
        <v>1831</v>
      </c>
      <c r="F35" s="38" t="s">
        <v>95</v>
      </c>
      <c r="G35" s="28">
        <f t="shared" ref="G35:G64" si="5">$C$5+E35</f>
        <v>45600</v>
      </c>
      <c r="H35" s="26">
        <v>-4.3444782763246001E-3</v>
      </c>
      <c r="J35" s="23">
        <v>4387</v>
      </c>
      <c r="K35" s="38" t="s">
        <v>105</v>
      </c>
      <c r="L35" s="28">
        <f t="shared" ref="L35:L65" si="6">$C$5+J35</f>
        <v>48156</v>
      </c>
      <c r="M35" s="26">
        <v>3.5996515276510001E-4</v>
      </c>
      <c r="O35" s="23">
        <v>3658</v>
      </c>
      <c r="P35" s="38" t="s">
        <v>103</v>
      </c>
      <c r="Q35" s="28">
        <f t="shared" ref="Q35:Q67" si="7">$C$5+O35</f>
        <v>47427</v>
      </c>
      <c r="R35" s="26">
        <v>-3.894663894152E-4</v>
      </c>
      <c r="T35" s="23">
        <v>2196</v>
      </c>
      <c r="U35" s="38" t="s">
        <v>97</v>
      </c>
      <c r="V35" s="28">
        <f t="shared" ref="V35:V71" si="8">$C$5+T35</f>
        <v>45965</v>
      </c>
      <c r="W35" s="26">
        <v>-2.0939282883988002E-3</v>
      </c>
      <c r="Y35" s="23">
        <v>2561</v>
      </c>
      <c r="Z35" s="38" t="s">
        <v>99</v>
      </c>
      <c r="AA35" s="28">
        <f t="shared" ref="AA35:AA70" si="9">$C$5+Y35</f>
        <v>46330</v>
      </c>
      <c r="AB35" s="26">
        <v>-7.9569197153029996E-4</v>
      </c>
    </row>
    <row r="36" spans="5:28" x14ac:dyDescent="0.25">
      <c r="E36" s="23">
        <v>2196</v>
      </c>
      <c r="F36" s="38" t="s">
        <v>97</v>
      </c>
      <c r="G36" s="28">
        <f t="shared" si="5"/>
        <v>45965</v>
      </c>
      <c r="H36" s="26">
        <v>-3.8599570696571002E-3</v>
      </c>
      <c r="J36" s="23">
        <v>4753</v>
      </c>
      <c r="K36" s="38" t="s">
        <v>106</v>
      </c>
      <c r="L36" s="28">
        <f t="shared" si="6"/>
        <v>48522</v>
      </c>
      <c r="M36" s="26">
        <v>9.1260473497270002E-4</v>
      </c>
      <c r="O36" s="23">
        <v>4022</v>
      </c>
      <c r="P36" s="38" t="s">
        <v>104</v>
      </c>
      <c r="Q36" s="28">
        <f t="shared" si="7"/>
        <v>47791</v>
      </c>
      <c r="R36" s="26">
        <v>2.1379181234300001E-4</v>
      </c>
      <c r="T36" s="23">
        <v>2561</v>
      </c>
      <c r="U36" s="38" t="s">
        <v>99</v>
      </c>
      <c r="V36" s="28">
        <f t="shared" si="8"/>
        <v>46330</v>
      </c>
      <c r="W36" s="26">
        <v>-1.536938842858E-3</v>
      </c>
      <c r="Y36" s="23">
        <v>2926</v>
      </c>
      <c r="Z36" s="38" t="s">
        <v>101</v>
      </c>
      <c r="AA36" s="28">
        <f t="shared" si="9"/>
        <v>46695</v>
      </c>
      <c r="AB36" s="26">
        <v>-1.9850755560479999E-4</v>
      </c>
    </row>
    <row r="37" spans="5:28" x14ac:dyDescent="0.25">
      <c r="E37" s="23">
        <v>2561</v>
      </c>
      <c r="F37" s="38" t="s">
        <v>99</v>
      </c>
      <c r="G37" s="28">
        <f t="shared" si="5"/>
        <v>46330</v>
      </c>
      <c r="H37" s="26">
        <v>-3.304250527771E-3</v>
      </c>
      <c r="J37" s="23">
        <v>5118</v>
      </c>
      <c r="K37" s="38" t="s">
        <v>107</v>
      </c>
      <c r="L37" s="28">
        <f t="shared" si="6"/>
        <v>48887</v>
      </c>
      <c r="M37" s="26">
        <v>1.4147411909077E-3</v>
      </c>
      <c r="O37" s="23">
        <v>4387</v>
      </c>
      <c r="P37" s="38" t="s">
        <v>105</v>
      </c>
      <c r="Q37" s="28">
        <f t="shared" si="7"/>
        <v>48156</v>
      </c>
      <c r="R37" s="26">
        <v>7.9928266591140003E-4</v>
      </c>
      <c r="T37" s="23">
        <v>2926</v>
      </c>
      <c r="U37" s="38" t="s">
        <v>101</v>
      </c>
      <c r="V37" s="28">
        <f t="shared" si="8"/>
        <v>46695</v>
      </c>
      <c r="W37" s="26">
        <v>-9.2918898896959996E-4</v>
      </c>
      <c r="Y37" s="23">
        <v>3294</v>
      </c>
      <c r="Z37" s="38" t="s">
        <v>102</v>
      </c>
      <c r="AA37" s="28">
        <f t="shared" si="9"/>
        <v>47063</v>
      </c>
      <c r="AB37" s="26">
        <v>4.1000660651460002E-4</v>
      </c>
    </row>
    <row r="38" spans="5:28" x14ac:dyDescent="0.25">
      <c r="E38" s="23">
        <v>2926</v>
      </c>
      <c r="F38" s="38" t="s">
        <v>101</v>
      </c>
      <c r="G38" s="28">
        <f t="shared" si="5"/>
        <v>46695</v>
      </c>
      <c r="H38" s="26">
        <v>-2.7071528848950002E-3</v>
      </c>
      <c r="J38" s="23">
        <v>5485</v>
      </c>
      <c r="K38" s="38" t="s">
        <v>108</v>
      </c>
      <c r="L38" s="28">
        <f t="shared" si="6"/>
        <v>49254</v>
      </c>
      <c r="M38" s="26">
        <v>1.8652805513884999E-3</v>
      </c>
      <c r="O38" s="23">
        <v>4753</v>
      </c>
      <c r="P38" s="38" t="s">
        <v>106</v>
      </c>
      <c r="Q38" s="28">
        <f t="shared" si="7"/>
        <v>48522</v>
      </c>
      <c r="R38" s="26">
        <v>1.3474277323047999E-3</v>
      </c>
      <c r="T38" s="23">
        <v>3294</v>
      </c>
      <c r="U38" s="38" t="s">
        <v>102</v>
      </c>
      <c r="V38" s="28">
        <f t="shared" si="8"/>
        <v>47063</v>
      </c>
      <c r="W38" s="26">
        <v>-3.1978626480949998E-4</v>
      </c>
      <c r="Y38" s="23">
        <v>3658</v>
      </c>
      <c r="Z38" s="38" t="s">
        <v>103</v>
      </c>
      <c r="AA38" s="28">
        <f t="shared" si="9"/>
        <v>47427</v>
      </c>
      <c r="AB38" s="26">
        <v>9.8027951003229995E-4</v>
      </c>
    </row>
    <row r="39" spans="5:28" x14ac:dyDescent="0.25">
      <c r="E39" s="23">
        <v>3294</v>
      </c>
      <c r="F39" s="38" t="s">
        <v>102</v>
      </c>
      <c r="G39" s="28">
        <f t="shared" si="5"/>
        <v>47063</v>
      </c>
      <c r="H39" s="26">
        <v>-2.0883844588883999E-3</v>
      </c>
      <c r="J39" s="23">
        <v>5849</v>
      </c>
      <c r="K39" s="38" t="s">
        <v>109</v>
      </c>
      <c r="L39" s="28">
        <f t="shared" si="6"/>
        <v>49618</v>
      </c>
      <c r="M39" s="26">
        <v>2.2547957833063E-3</v>
      </c>
      <c r="O39" s="23">
        <v>5118</v>
      </c>
      <c r="P39" s="38" t="s">
        <v>107</v>
      </c>
      <c r="Q39" s="28">
        <f t="shared" si="7"/>
        <v>48887</v>
      </c>
      <c r="R39" s="26">
        <v>1.8464347499117001E-3</v>
      </c>
      <c r="T39" s="23">
        <v>3658</v>
      </c>
      <c r="U39" s="38" t="s">
        <v>103</v>
      </c>
      <c r="V39" s="28">
        <f t="shared" si="8"/>
        <v>47427</v>
      </c>
      <c r="W39" s="26">
        <v>2.7094642296959998E-4</v>
      </c>
      <c r="Y39" s="23">
        <v>4022</v>
      </c>
      <c r="Z39" s="38" t="s">
        <v>104</v>
      </c>
      <c r="AA39" s="28">
        <f t="shared" si="9"/>
        <v>47791</v>
      </c>
      <c r="AB39" s="26">
        <v>1.5625953791118001E-3</v>
      </c>
    </row>
    <row r="40" spans="5:28" x14ac:dyDescent="0.25">
      <c r="E40" s="23">
        <v>3658</v>
      </c>
      <c r="F40" s="38" t="s">
        <v>103</v>
      </c>
      <c r="G40" s="28">
        <f t="shared" si="5"/>
        <v>47427</v>
      </c>
      <c r="H40" s="26">
        <v>-1.4780104886213E-3</v>
      </c>
      <c r="J40" s="23">
        <v>6214</v>
      </c>
      <c r="K40" s="38" t="s">
        <v>110</v>
      </c>
      <c r="L40" s="28">
        <f t="shared" si="6"/>
        <v>49983</v>
      </c>
      <c r="M40" s="26">
        <v>2.5903973477558002E-3</v>
      </c>
      <c r="O40" s="23">
        <v>5485</v>
      </c>
      <c r="P40" s="38" t="s">
        <v>108</v>
      </c>
      <c r="Q40" s="28">
        <f t="shared" si="7"/>
        <v>49254</v>
      </c>
      <c r="R40" s="26">
        <v>2.2940194179021001E-3</v>
      </c>
      <c r="T40" s="23">
        <v>4022</v>
      </c>
      <c r="U40" s="38" t="s">
        <v>104</v>
      </c>
      <c r="V40" s="28">
        <f t="shared" si="8"/>
        <v>47791</v>
      </c>
      <c r="W40" s="26">
        <v>8.4746522748780002E-4</v>
      </c>
      <c r="Y40" s="23">
        <v>4387</v>
      </c>
      <c r="Z40" s="38" t="s">
        <v>105</v>
      </c>
      <c r="AA40" s="28">
        <f t="shared" si="9"/>
        <v>48156</v>
      </c>
      <c r="AB40" s="26">
        <v>2.0968780821194999E-3</v>
      </c>
    </row>
    <row r="41" spans="5:28" x14ac:dyDescent="0.25">
      <c r="E41" s="23">
        <v>4022</v>
      </c>
      <c r="F41" s="38" t="s">
        <v>104</v>
      </c>
      <c r="G41" s="28">
        <f t="shared" si="5"/>
        <v>47791</v>
      </c>
      <c r="H41" s="26">
        <v>-8.6560104946809999E-4</v>
      </c>
      <c r="J41" s="23">
        <v>6579</v>
      </c>
      <c r="K41" s="38" t="s">
        <v>111</v>
      </c>
      <c r="L41" s="28">
        <f t="shared" si="6"/>
        <v>50348</v>
      </c>
      <c r="M41" s="26">
        <v>2.8747789931458001E-3</v>
      </c>
      <c r="O41" s="23">
        <v>5849</v>
      </c>
      <c r="P41" s="38" t="s">
        <v>109</v>
      </c>
      <c r="Q41" s="28">
        <f t="shared" si="7"/>
        <v>49618</v>
      </c>
      <c r="R41" s="26">
        <v>2.6799359582088999E-3</v>
      </c>
      <c r="T41" s="23">
        <v>4387</v>
      </c>
      <c r="U41" s="38" t="s">
        <v>105</v>
      </c>
      <c r="V41" s="28">
        <f t="shared" si="8"/>
        <v>48156</v>
      </c>
      <c r="W41" s="26">
        <v>1.3987253222568E-3</v>
      </c>
      <c r="Y41" s="23">
        <v>4753</v>
      </c>
      <c r="Z41" s="38" t="s">
        <v>106</v>
      </c>
      <c r="AA41" s="28">
        <f t="shared" si="9"/>
        <v>48522</v>
      </c>
      <c r="AB41" s="26">
        <v>2.5977422372854999E-3</v>
      </c>
    </row>
    <row r="42" spans="5:28" x14ac:dyDescent="0.25">
      <c r="E42" s="23">
        <v>4387</v>
      </c>
      <c r="F42" s="38" t="s">
        <v>105</v>
      </c>
      <c r="G42" s="28">
        <f t="shared" si="5"/>
        <v>48156</v>
      </c>
      <c r="H42" s="26">
        <v>-3.020918790602E-4</v>
      </c>
      <c r="J42" s="23">
        <v>6944</v>
      </c>
      <c r="K42" s="38" t="s">
        <v>112</v>
      </c>
      <c r="L42" s="28">
        <f t="shared" si="6"/>
        <v>50713</v>
      </c>
      <c r="M42" s="26">
        <v>3.1117763511181E-3</v>
      </c>
      <c r="O42" s="23">
        <v>6214</v>
      </c>
      <c r="P42" s="38" t="s">
        <v>110</v>
      </c>
      <c r="Q42" s="28">
        <f t="shared" si="7"/>
        <v>49983</v>
      </c>
      <c r="R42" s="26">
        <v>3.0113137179238999E-3</v>
      </c>
      <c r="T42" s="23">
        <v>4753</v>
      </c>
      <c r="U42" s="38" t="s">
        <v>106</v>
      </c>
      <c r="V42" s="28">
        <f t="shared" si="8"/>
        <v>48522</v>
      </c>
      <c r="W42" s="26">
        <v>1.9115125970438E-3</v>
      </c>
      <c r="Y42" s="23">
        <v>5118</v>
      </c>
      <c r="Z42" s="38" t="s">
        <v>107</v>
      </c>
      <c r="AA42" s="28">
        <f t="shared" si="9"/>
        <v>48887</v>
      </c>
      <c r="AB42" s="26">
        <v>3.0613333206121998E-3</v>
      </c>
    </row>
    <row r="43" spans="5:28" x14ac:dyDescent="0.25">
      <c r="E43" s="23">
        <v>4753</v>
      </c>
      <c r="F43" s="38" t="s">
        <v>106</v>
      </c>
      <c r="G43" s="28">
        <f t="shared" si="5"/>
        <v>48522</v>
      </c>
      <c r="H43" s="26">
        <v>2.3149845125319999E-4</v>
      </c>
      <c r="J43" s="23">
        <v>7309</v>
      </c>
      <c r="K43" s="38" t="s">
        <v>113</v>
      </c>
      <c r="L43" s="28">
        <f t="shared" si="6"/>
        <v>51078</v>
      </c>
      <c r="M43" s="26">
        <v>3.3052368705882001E-3</v>
      </c>
      <c r="O43" s="23">
        <v>6579</v>
      </c>
      <c r="P43" s="38" t="s">
        <v>111</v>
      </c>
      <c r="Q43" s="28">
        <f t="shared" si="7"/>
        <v>50348</v>
      </c>
      <c r="R43" s="26">
        <v>3.2911627945942999E-3</v>
      </c>
      <c r="T43" s="23">
        <v>5118</v>
      </c>
      <c r="U43" s="38" t="s">
        <v>107</v>
      </c>
      <c r="V43" s="28">
        <f t="shared" si="8"/>
        <v>48887</v>
      </c>
      <c r="W43" s="26">
        <v>2.3762038193594999E-3</v>
      </c>
      <c r="Y43" s="23">
        <v>5485</v>
      </c>
      <c r="Z43" s="38" t="s">
        <v>108</v>
      </c>
      <c r="AA43" s="28">
        <f t="shared" si="9"/>
        <v>49254</v>
      </c>
      <c r="AB43" s="26">
        <v>3.4778076907635998E-3</v>
      </c>
    </row>
    <row r="44" spans="5:28" x14ac:dyDescent="0.25">
      <c r="E44" s="23">
        <v>5118</v>
      </c>
      <c r="F44" s="38" t="s">
        <v>107</v>
      </c>
      <c r="G44" s="28">
        <f t="shared" si="5"/>
        <v>48887</v>
      </c>
      <c r="H44" s="26">
        <v>7.303497432479E-4</v>
      </c>
      <c r="J44" s="23">
        <v>7676</v>
      </c>
      <c r="K44" s="38" t="s">
        <v>114</v>
      </c>
      <c r="L44" s="28">
        <f t="shared" si="6"/>
        <v>51445</v>
      </c>
      <c r="M44" s="26">
        <v>3.4599986282261002E-3</v>
      </c>
      <c r="O44" s="23">
        <v>6944</v>
      </c>
      <c r="P44" s="38" t="s">
        <v>112</v>
      </c>
      <c r="Q44" s="28">
        <f t="shared" si="7"/>
        <v>50713</v>
      </c>
      <c r="R44" s="26">
        <v>3.5236478697781002E-3</v>
      </c>
      <c r="T44" s="23">
        <v>5485</v>
      </c>
      <c r="U44" s="38" t="s">
        <v>108</v>
      </c>
      <c r="V44" s="28">
        <f t="shared" si="8"/>
        <v>49254</v>
      </c>
      <c r="W44" s="26">
        <v>2.7911448941263001E-3</v>
      </c>
      <c r="Y44" s="23">
        <v>5849</v>
      </c>
      <c r="Z44" s="38" t="s">
        <v>109</v>
      </c>
      <c r="AA44" s="28">
        <f t="shared" si="9"/>
        <v>49618</v>
      </c>
      <c r="AB44" s="26">
        <v>3.8315299054961002E-3</v>
      </c>
    </row>
    <row r="45" spans="5:28" x14ac:dyDescent="0.25">
      <c r="E45" s="23">
        <v>5485</v>
      </c>
      <c r="F45" s="38" t="s">
        <v>108</v>
      </c>
      <c r="G45" s="28">
        <f t="shared" si="5"/>
        <v>49254</v>
      </c>
      <c r="H45" s="26">
        <v>1.1843663296047999E-3</v>
      </c>
      <c r="J45" s="23">
        <v>8040</v>
      </c>
      <c r="K45" s="38" t="s">
        <v>115</v>
      </c>
      <c r="L45" s="28">
        <f t="shared" si="6"/>
        <v>51809</v>
      </c>
      <c r="M45" s="26">
        <v>3.5791959887817998E-3</v>
      </c>
      <c r="O45" s="23">
        <v>7309</v>
      </c>
      <c r="P45" s="38" t="s">
        <v>113</v>
      </c>
      <c r="Q45" s="28">
        <f t="shared" si="7"/>
        <v>51078</v>
      </c>
      <c r="R45" s="26">
        <v>3.7129297237215998E-3</v>
      </c>
      <c r="T45" s="23">
        <v>5849</v>
      </c>
      <c r="U45" s="38" t="s">
        <v>109</v>
      </c>
      <c r="V45" s="28">
        <f t="shared" si="8"/>
        <v>49618</v>
      </c>
      <c r="W45" s="26">
        <v>3.1472091811675E-3</v>
      </c>
      <c r="Y45" s="23">
        <v>6214</v>
      </c>
      <c r="Z45" s="38" t="s">
        <v>110</v>
      </c>
      <c r="AA45" s="28">
        <f t="shared" si="9"/>
        <v>49983</v>
      </c>
      <c r="AB45" s="26">
        <v>4.1294698520039997E-3</v>
      </c>
    </row>
    <row r="46" spans="5:28" x14ac:dyDescent="0.25">
      <c r="E46" s="23">
        <v>5849</v>
      </c>
      <c r="F46" s="38" t="s">
        <v>109</v>
      </c>
      <c r="G46" s="28">
        <f t="shared" si="5"/>
        <v>49618</v>
      </c>
      <c r="H46" s="26">
        <v>1.5767464474016001E-3</v>
      </c>
      <c r="J46" s="23">
        <v>8405</v>
      </c>
      <c r="K46" s="38" t="s">
        <v>116</v>
      </c>
      <c r="L46" s="28">
        <f t="shared" si="6"/>
        <v>52174</v>
      </c>
      <c r="M46" s="26">
        <v>3.6697610997296999E-3</v>
      </c>
      <c r="O46" s="23">
        <v>7676</v>
      </c>
      <c r="P46" s="38" t="s">
        <v>114</v>
      </c>
      <c r="Q46" s="28">
        <f t="shared" si="7"/>
        <v>51445</v>
      </c>
      <c r="R46" s="26">
        <v>3.8644955912733999E-3</v>
      </c>
      <c r="T46" s="23">
        <v>6214</v>
      </c>
      <c r="U46" s="38" t="s">
        <v>110</v>
      </c>
      <c r="V46" s="28">
        <f t="shared" si="8"/>
        <v>49983</v>
      </c>
      <c r="W46" s="26">
        <v>3.4512933080687999E-3</v>
      </c>
      <c r="Y46" s="23">
        <v>6579</v>
      </c>
      <c r="Z46" s="38" t="s">
        <v>111</v>
      </c>
      <c r="AA46" s="28">
        <f t="shared" si="9"/>
        <v>50348</v>
      </c>
      <c r="AB46" s="26">
        <v>4.3763818588976999E-3</v>
      </c>
    </row>
    <row r="47" spans="5:28" x14ac:dyDescent="0.25">
      <c r="E47" s="23">
        <v>6214</v>
      </c>
      <c r="F47" s="38" t="s">
        <v>110</v>
      </c>
      <c r="G47" s="28">
        <f t="shared" si="5"/>
        <v>49983</v>
      </c>
      <c r="H47" s="26">
        <v>1.9139190086913001E-3</v>
      </c>
      <c r="J47" s="23">
        <v>8770</v>
      </c>
      <c r="K47" s="38" t="s">
        <v>117</v>
      </c>
      <c r="L47" s="28">
        <f t="shared" si="6"/>
        <v>52539</v>
      </c>
      <c r="M47" s="26">
        <v>3.7366446171653001E-3</v>
      </c>
      <c r="O47" s="23">
        <v>8040</v>
      </c>
      <c r="P47" s="38" t="s">
        <v>115</v>
      </c>
      <c r="Q47" s="28">
        <f t="shared" si="7"/>
        <v>51809</v>
      </c>
      <c r="R47" s="26">
        <v>3.9811557067465E-3</v>
      </c>
      <c r="T47" s="23">
        <v>6579</v>
      </c>
      <c r="U47" s="38" t="s">
        <v>111</v>
      </c>
      <c r="V47" s="28">
        <f t="shared" si="8"/>
        <v>50348</v>
      </c>
      <c r="W47" s="26">
        <v>3.7063942426926E-3</v>
      </c>
      <c r="Y47" s="23">
        <v>6944</v>
      </c>
      <c r="Z47" s="38" t="s">
        <v>112</v>
      </c>
      <c r="AA47" s="28">
        <f t="shared" si="9"/>
        <v>50713</v>
      </c>
      <c r="AB47" s="26">
        <v>4.5781279564114999E-3</v>
      </c>
    </row>
    <row r="48" spans="5:28" x14ac:dyDescent="0.25">
      <c r="E48" s="23">
        <v>6579</v>
      </c>
      <c r="F48" s="38" t="s">
        <v>111</v>
      </c>
      <c r="G48" s="28">
        <f t="shared" si="5"/>
        <v>50348</v>
      </c>
      <c r="H48" s="26">
        <v>2.1995068512067999E-3</v>
      </c>
      <c r="J48" s="23">
        <v>9136</v>
      </c>
      <c r="K48" s="38" t="s">
        <v>118</v>
      </c>
      <c r="L48" s="28">
        <f t="shared" si="6"/>
        <v>52905</v>
      </c>
      <c r="M48" s="26">
        <v>3.7852926449257001E-3</v>
      </c>
      <c r="O48" s="23">
        <v>8405</v>
      </c>
      <c r="P48" s="38" t="s">
        <v>116</v>
      </c>
      <c r="Q48" s="28">
        <f t="shared" si="7"/>
        <v>52174</v>
      </c>
      <c r="R48" s="26">
        <v>4.0686519042499999E-3</v>
      </c>
      <c r="T48" s="23">
        <v>6944</v>
      </c>
      <c r="U48" s="38" t="s">
        <v>112</v>
      </c>
      <c r="V48" s="28">
        <f t="shared" si="8"/>
        <v>50713</v>
      </c>
      <c r="W48" s="26">
        <v>3.9166038445230004E-3</v>
      </c>
      <c r="Y48" s="23">
        <v>7309</v>
      </c>
      <c r="Z48" s="38" t="s">
        <v>113</v>
      </c>
      <c r="AA48" s="28">
        <f t="shared" si="9"/>
        <v>51078</v>
      </c>
      <c r="AB48" s="26">
        <v>4.7405481025809999E-3</v>
      </c>
    </row>
    <row r="49" spans="5:28" x14ac:dyDescent="0.25">
      <c r="E49" s="23">
        <v>6944</v>
      </c>
      <c r="F49" s="38" t="s">
        <v>112</v>
      </c>
      <c r="G49" s="28">
        <f t="shared" si="5"/>
        <v>50713</v>
      </c>
      <c r="H49" s="26">
        <v>2.4382923619211999E-3</v>
      </c>
      <c r="J49" s="23">
        <v>9503</v>
      </c>
      <c r="K49" s="38" t="s">
        <v>119</v>
      </c>
      <c r="L49" s="28">
        <f t="shared" si="6"/>
        <v>53272</v>
      </c>
      <c r="M49" s="26">
        <v>3.8202092935012998E-3</v>
      </c>
      <c r="O49" s="23">
        <v>8770</v>
      </c>
      <c r="P49" s="38" t="s">
        <v>117</v>
      </c>
      <c r="Q49" s="28">
        <f t="shared" si="7"/>
        <v>52539</v>
      </c>
      <c r="R49" s="26">
        <v>4.1308196763303997E-3</v>
      </c>
      <c r="T49" s="23">
        <v>7309</v>
      </c>
      <c r="U49" s="38" t="s">
        <v>113</v>
      </c>
      <c r="V49" s="28">
        <f t="shared" si="8"/>
        <v>51078</v>
      </c>
      <c r="W49" s="26">
        <v>4.0860025691838997E-3</v>
      </c>
      <c r="Y49" s="23">
        <v>7676</v>
      </c>
      <c r="Z49" s="38" t="s">
        <v>114</v>
      </c>
      <c r="AA49" s="28">
        <f t="shared" si="9"/>
        <v>51445</v>
      </c>
      <c r="AB49" s="26">
        <v>4.8696934399273997E-3</v>
      </c>
    </row>
    <row r="50" spans="5:28" x14ac:dyDescent="0.25">
      <c r="E50" s="23">
        <v>7309</v>
      </c>
      <c r="F50" s="38" t="s">
        <v>113</v>
      </c>
      <c r="G50" s="28">
        <f t="shared" si="5"/>
        <v>51078</v>
      </c>
      <c r="H50" s="26">
        <v>2.6350579367295001E-3</v>
      </c>
      <c r="J50" s="23">
        <v>9867</v>
      </c>
      <c r="K50" s="38" t="s">
        <v>120</v>
      </c>
      <c r="L50" s="28">
        <f t="shared" si="6"/>
        <v>53636</v>
      </c>
      <c r="M50" s="26">
        <v>3.8427620528749002E-3</v>
      </c>
      <c r="O50" s="23">
        <v>9136</v>
      </c>
      <c r="P50" s="38" t="s">
        <v>118</v>
      </c>
      <c r="Q50" s="28">
        <f t="shared" si="7"/>
        <v>52905</v>
      </c>
      <c r="R50" s="26">
        <v>4.1719469544527002E-3</v>
      </c>
      <c r="T50" s="23">
        <v>7676</v>
      </c>
      <c r="U50" s="38" t="s">
        <v>114</v>
      </c>
      <c r="V50" s="28">
        <f t="shared" si="8"/>
        <v>51445</v>
      </c>
      <c r="W50" s="26">
        <v>4.2198604883644996E-3</v>
      </c>
      <c r="Y50" s="23">
        <v>8040</v>
      </c>
      <c r="Z50" s="38" t="s">
        <v>115</v>
      </c>
      <c r="AA50" s="28">
        <f t="shared" si="9"/>
        <v>51809</v>
      </c>
      <c r="AB50" s="26">
        <v>4.9677684389094002E-3</v>
      </c>
    </row>
    <row r="51" spans="5:28" x14ac:dyDescent="0.25">
      <c r="E51" s="23">
        <v>7676</v>
      </c>
      <c r="F51" s="38" t="s">
        <v>114</v>
      </c>
      <c r="G51" s="28">
        <f t="shared" si="5"/>
        <v>51445</v>
      </c>
      <c r="H51" s="26">
        <v>2.795606788938E-3</v>
      </c>
      <c r="J51" s="23">
        <v>10231</v>
      </c>
      <c r="K51" s="38" t="s">
        <v>121</v>
      </c>
      <c r="L51" s="28">
        <f t="shared" si="6"/>
        <v>54000</v>
      </c>
      <c r="M51" s="26">
        <v>3.8541741116413001E-3</v>
      </c>
      <c r="O51" s="23">
        <v>9503</v>
      </c>
      <c r="P51" s="38" t="s">
        <v>119</v>
      </c>
      <c r="Q51" s="28">
        <f t="shared" si="7"/>
        <v>53272</v>
      </c>
      <c r="R51" s="26">
        <v>4.1977080490595998E-3</v>
      </c>
      <c r="T51" s="23">
        <v>8040</v>
      </c>
      <c r="U51" s="38" t="s">
        <v>115</v>
      </c>
      <c r="V51" s="28">
        <f t="shared" si="8"/>
        <v>51809</v>
      </c>
      <c r="W51" s="26">
        <v>4.3209546845075003E-3</v>
      </c>
      <c r="Y51" s="23">
        <v>8405</v>
      </c>
      <c r="Z51" s="38" t="s">
        <v>116</v>
      </c>
      <c r="AA51" s="28">
        <f t="shared" si="9"/>
        <v>52174</v>
      </c>
      <c r="AB51" s="26">
        <v>5.0394344746903996E-3</v>
      </c>
    </row>
    <row r="52" spans="5:28" x14ac:dyDescent="0.25">
      <c r="E52" s="23">
        <v>8040</v>
      </c>
      <c r="F52" s="38" t="s">
        <v>115</v>
      </c>
      <c r="G52" s="28">
        <f t="shared" si="5"/>
        <v>51809</v>
      </c>
      <c r="H52" s="26">
        <v>2.9221869879718998E-3</v>
      </c>
      <c r="J52" s="23">
        <v>10597</v>
      </c>
      <c r="K52" s="38" t="s">
        <v>122</v>
      </c>
      <c r="L52" s="28">
        <f t="shared" si="6"/>
        <v>54366</v>
      </c>
      <c r="M52" s="26">
        <v>3.8553079418479001E-3</v>
      </c>
      <c r="O52" s="23">
        <v>9867</v>
      </c>
      <c r="P52" s="38" t="s">
        <v>120</v>
      </c>
      <c r="Q52" s="28">
        <f t="shared" si="7"/>
        <v>53636</v>
      </c>
      <c r="R52" s="26">
        <v>4.2115153887671997E-3</v>
      </c>
      <c r="T52" s="23">
        <v>8405</v>
      </c>
      <c r="U52" s="38" t="s">
        <v>116</v>
      </c>
      <c r="V52" s="28">
        <f t="shared" si="8"/>
        <v>52174</v>
      </c>
      <c r="W52" s="26">
        <v>4.3943728310210997E-3</v>
      </c>
      <c r="Y52" s="23">
        <v>8770</v>
      </c>
      <c r="Z52" s="38" t="s">
        <v>117</v>
      </c>
      <c r="AA52" s="28">
        <f t="shared" si="9"/>
        <v>52539</v>
      </c>
      <c r="AB52" s="26">
        <v>5.0878042370127996E-3</v>
      </c>
    </row>
    <row r="53" spans="5:28" x14ac:dyDescent="0.25">
      <c r="E53" s="23">
        <v>8405</v>
      </c>
      <c r="F53" s="38" t="s">
        <v>116</v>
      </c>
      <c r="G53" s="28">
        <f t="shared" si="5"/>
        <v>52174</v>
      </c>
      <c r="H53" s="26">
        <v>3.0201384774784E-3</v>
      </c>
      <c r="J53" s="23">
        <v>10962</v>
      </c>
      <c r="K53" s="38" t="s">
        <v>123</v>
      </c>
      <c r="L53" s="28">
        <f t="shared" si="6"/>
        <v>54731</v>
      </c>
      <c r="M53" s="26">
        <v>3.8470120562579002E-3</v>
      </c>
      <c r="O53" s="23">
        <v>10231</v>
      </c>
      <c r="P53" s="38" t="s">
        <v>121</v>
      </c>
      <c r="Q53" s="28">
        <f t="shared" si="7"/>
        <v>54000</v>
      </c>
      <c r="R53" s="26">
        <v>4.2145173158184002E-3</v>
      </c>
      <c r="T53" s="23">
        <v>8770</v>
      </c>
      <c r="U53" s="38" t="s">
        <v>117</v>
      </c>
      <c r="V53" s="28">
        <f t="shared" si="8"/>
        <v>52539</v>
      </c>
      <c r="W53" s="26">
        <v>4.4435660016229001E-3</v>
      </c>
      <c r="Y53" s="23">
        <v>9136</v>
      </c>
      <c r="Z53" s="38" t="s">
        <v>118</v>
      </c>
      <c r="AA53" s="28">
        <f t="shared" si="9"/>
        <v>52905</v>
      </c>
      <c r="AB53" s="26">
        <v>5.1163252337376999E-3</v>
      </c>
    </row>
    <row r="54" spans="5:28" x14ac:dyDescent="0.25">
      <c r="E54" s="23">
        <v>8770</v>
      </c>
      <c r="F54" s="38" t="s">
        <v>117</v>
      </c>
      <c r="G54" s="28">
        <f t="shared" si="5"/>
        <v>52539</v>
      </c>
      <c r="H54" s="26">
        <v>3.0927519888079998E-3</v>
      </c>
      <c r="J54" s="23">
        <v>11327</v>
      </c>
      <c r="K54" s="38" t="s">
        <v>124</v>
      </c>
      <c r="L54" s="28">
        <f t="shared" si="6"/>
        <v>55096</v>
      </c>
      <c r="M54" s="26">
        <v>3.8301763266028999E-3</v>
      </c>
      <c r="O54" s="23">
        <v>10597</v>
      </c>
      <c r="P54" s="38" t="s">
        <v>122</v>
      </c>
      <c r="Q54" s="28">
        <f t="shared" si="7"/>
        <v>54366</v>
      </c>
      <c r="R54" s="26">
        <v>4.2075531843917E-3</v>
      </c>
      <c r="T54" s="23">
        <v>9136</v>
      </c>
      <c r="U54" s="38" t="s">
        <v>118</v>
      </c>
      <c r="V54" s="28">
        <f t="shared" si="8"/>
        <v>52905</v>
      </c>
      <c r="W54" s="26">
        <v>4.4723758264518E-3</v>
      </c>
      <c r="Y54" s="23">
        <v>9503</v>
      </c>
      <c r="Z54" s="38" t="s">
        <v>119</v>
      </c>
      <c r="AA54" s="28">
        <f t="shared" si="9"/>
        <v>53272</v>
      </c>
      <c r="AB54" s="26">
        <v>5.1280580378374003E-3</v>
      </c>
    </row>
    <row r="55" spans="5:28" x14ac:dyDescent="0.25">
      <c r="E55" s="23">
        <v>9136</v>
      </c>
      <c r="F55" s="38" t="s">
        <v>118</v>
      </c>
      <c r="G55" s="28">
        <f t="shared" si="5"/>
        <v>52905</v>
      </c>
      <c r="H55" s="26">
        <v>3.1438223675580002E-3</v>
      </c>
      <c r="J55" s="23">
        <v>11694</v>
      </c>
      <c r="K55" s="38" t="s">
        <v>125</v>
      </c>
      <c r="L55" s="28">
        <f t="shared" si="6"/>
        <v>55463</v>
      </c>
      <c r="M55" s="26">
        <v>3.8054080301146002E-3</v>
      </c>
      <c r="O55" s="23">
        <v>10962</v>
      </c>
      <c r="P55" s="38" t="s">
        <v>123</v>
      </c>
      <c r="Q55" s="28">
        <f t="shared" si="7"/>
        <v>54731</v>
      </c>
      <c r="R55" s="26">
        <v>4.1915619875890998E-3</v>
      </c>
      <c r="T55" s="23">
        <v>9503</v>
      </c>
      <c r="U55" s="38" t="s">
        <v>119</v>
      </c>
      <c r="V55" s="28">
        <f t="shared" si="8"/>
        <v>53272</v>
      </c>
      <c r="W55" s="26">
        <v>4.4863871642090002E-3</v>
      </c>
      <c r="Y55" s="23">
        <v>9867</v>
      </c>
      <c r="Z55" s="38" t="s">
        <v>120</v>
      </c>
      <c r="AA55" s="28">
        <f t="shared" si="9"/>
        <v>53636</v>
      </c>
      <c r="AB55" s="26">
        <v>5.1253719319920002E-3</v>
      </c>
    </row>
    <row r="56" spans="5:28" x14ac:dyDescent="0.25">
      <c r="E56" s="23">
        <v>9503</v>
      </c>
      <c r="F56" s="38" t="s">
        <v>119</v>
      </c>
      <c r="G56" s="28">
        <f t="shared" si="5"/>
        <v>53272</v>
      </c>
      <c r="H56" s="26">
        <v>3.1782048752459001E-3</v>
      </c>
      <c r="J56" s="23">
        <v>12058</v>
      </c>
      <c r="K56" s="38" t="s">
        <v>126</v>
      </c>
      <c r="L56" s="28">
        <f t="shared" si="6"/>
        <v>55827</v>
      </c>
      <c r="M56" s="26">
        <v>3.7738193161012002E-3</v>
      </c>
      <c r="O56" s="23">
        <v>11327</v>
      </c>
      <c r="P56" s="38" t="s">
        <v>124</v>
      </c>
      <c r="Q56" s="28">
        <f t="shared" si="7"/>
        <v>55096</v>
      </c>
      <c r="R56" s="26">
        <v>4.1675542736077003E-3</v>
      </c>
      <c r="T56" s="23">
        <v>9867</v>
      </c>
      <c r="U56" s="38" t="s">
        <v>120</v>
      </c>
      <c r="V56" s="28">
        <f t="shared" si="8"/>
        <v>53636</v>
      </c>
      <c r="W56" s="26">
        <v>4.4892965092647001E-3</v>
      </c>
      <c r="Y56" s="23">
        <v>10231</v>
      </c>
      <c r="Z56" s="38" t="s">
        <v>121</v>
      </c>
      <c r="AA56" s="28">
        <f t="shared" si="9"/>
        <v>54000</v>
      </c>
      <c r="AB56" s="26">
        <v>5.1105585775463001E-3</v>
      </c>
    </row>
    <row r="57" spans="5:28" x14ac:dyDescent="0.25">
      <c r="E57" s="23">
        <v>9867</v>
      </c>
      <c r="F57" s="38" t="s">
        <v>120</v>
      </c>
      <c r="G57" s="28">
        <f t="shared" si="5"/>
        <v>53636</v>
      </c>
      <c r="H57" s="26">
        <v>3.1990527498665E-3</v>
      </c>
      <c r="J57" s="23">
        <v>12423</v>
      </c>
      <c r="K57" s="38" t="s">
        <v>127</v>
      </c>
      <c r="L57" s="28">
        <f t="shared" si="6"/>
        <v>56192</v>
      </c>
      <c r="M57" s="26">
        <v>3.7358591748832999E-3</v>
      </c>
      <c r="O57" s="23">
        <v>11694</v>
      </c>
      <c r="P57" s="38" t="s">
        <v>125</v>
      </c>
      <c r="Q57" s="28">
        <f t="shared" si="7"/>
        <v>55463</v>
      </c>
      <c r="R57" s="26">
        <v>4.1362144016204999E-3</v>
      </c>
      <c r="T57" s="23">
        <v>10231</v>
      </c>
      <c r="U57" s="38" t="s">
        <v>121</v>
      </c>
      <c r="V57" s="28">
        <f t="shared" si="8"/>
        <v>54000</v>
      </c>
      <c r="W57" s="26">
        <v>4.4820740859869996E-3</v>
      </c>
      <c r="Y57" s="23">
        <v>10597</v>
      </c>
      <c r="Z57" s="38" t="s">
        <v>122</v>
      </c>
      <c r="AA57" s="28">
        <f t="shared" si="9"/>
        <v>54366</v>
      </c>
      <c r="AB57" s="26">
        <v>5.0855694744342999E-3</v>
      </c>
    </row>
    <row r="58" spans="5:28" x14ac:dyDescent="0.25">
      <c r="E58" s="23">
        <v>10231</v>
      </c>
      <c r="F58" s="38" t="s">
        <v>121</v>
      </c>
      <c r="G58" s="28">
        <f t="shared" si="5"/>
        <v>54000</v>
      </c>
      <c r="H58" s="26">
        <v>3.2080038727628E-3</v>
      </c>
      <c r="J58" s="23">
        <v>12788</v>
      </c>
      <c r="K58" s="38" t="s">
        <v>128</v>
      </c>
      <c r="L58" s="28">
        <f t="shared" si="6"/>
        <v>56557</v>
      </c>
      <c r="M58" s="26">
        <v>3.6923393268850999E-3</v>
      </c>
      <c r="O58" s="23">
        <v>12058</v>
      </c>
      <c r="P58" s="38" t="s">
        <v>126</v>
      </c>
      <c r="Q58" s="28">
        <f t="shared" si="7"/>
        <v>55827</v>
      </c>
      <c r="R58" s="26">
        <v>4.0986561522719E-3</v>
      </c>
      <c r="T58" s="23">
        <v>10597</v>
      </c>
      <c r="U58" s="38" t="s">
        <v>122</v>
      </c>
      <c r="V58" s="28">
        <f t="shared" si="8"/>
        <v>54366</v>
      </c>
      <c r="W58" s="26">
        <v>4.4654252890778002E-3</v>
      </c>
      <c r="Y58" s="23">
        <v>10962</v>
      </c>
      <c r="Z58" s="38" t="s">
        <v>123</v>
      </c>
      <c r="AA58" s="28">
        <f t="shared" si="9"/>
        <v>54731</v>
      </c>
      <c r="AB58" s="26">
        <v>5.0527288482117997E-3</v>
      </c>
    </row>
    <row r="59" spans="5:28" x14ac:dyDescent="0.25">
      <c r="E59" s="23">
        <v>10597</v>
      </c>
      <c r="F59" s="38" t="s">
        <v>122</v>
      </c>
      <c r="G59" s="28">
        <f t="shared" si="5"/>
        <v>54366</v>
      </c>
      <c r="H59" s="26">
        <v>3.2063211415941E-3</v>
      </c>
      <c r="J59" s="23">
        <v>13153</v>
      </c>
      <c r="K59" s="38" t="s">
        <v>129</v>
      </c>
      <c r="L59" s="28">
        <f t="shared" si="6"/>
        <v>56922</v>
      </c>
      <c r="M59" s="26">
        <v>3.6440074311143E-3</v>
      </c>
      <c r="O59" s="23">
        <v>12423</v>
      </c>
      <c r="P59" s="38" t="s">
        <v>127</v>
      </c>
      <c r="Q59" s="28">
        <f t="shared" si="7"/>
        <v>56192</v>
      </c>
      <c r="R59" s="26">
        <v>4.0551899167964997E-3</v>
      </c>
      <c r="T59" s="23">
        <v>10962</v>
      </c>
      <c r="U59" s="38" t="s">
        <v>123</v>
      </c>
      <c r="V59" s="28">
        <f t="shared" si="8"/>
        <v>54731</v>
      </c>
      <c r="W59" s="26">
        <v>4.4402836986508999E-3</v>
      </c>
      <c r="Y59" s="23">
        <v>11327</v>
      </c>
      <c r="Z59" s="38" t="s">
        <v>124</v>
      </c>
      <c r="AA59" s="28">
        <f t="shared" si="9"/>
        <v>55096</v>
      </c>
      <c r="AB59" s="26">
        <v>5.0138375326273998E-3</v>
      </c>
    </row>
    <row r="60" spans="5:28" x14ac:dyDescent="0.25">
      <c r="E60" s="23">
        <v>10962</v>
      </c>
      <c r="F60" s="38" t="s">
        <v>123</v>
      </c>
      <c r="G60" s="28">
        <f t="shared" si="5"/>
        <v>54731</v>
      </c>
      <c r="H60" s="26">
        <v>3.1952859506252001E-3</v>
      </c>
      <c r="J60" s="23">
        <v>13521</v>
      </c>
      <c r="K60" s="38" t="s">
        <v>130</v>
      </c>
      <c r="L60" s="28">
        <f t="shared" si="6"/>
        <v>57290</v>
      </c>
      <c r="M60" s="26">
        <v>3.5911692316048E-3</v>
      </c>
      <c r="O60" s="23">
        <v>12788</v>
      </c>
      <c r="P60" s="38" t="s">
        <v>128</v>
      </c>
      <c r="Q60" s="28">
        <f t="shared" si="7"/>
        <v>56557</v>
      </c>
      <c r="R60" s="26">
        <v>4.0065828886362998E-3</v>
      </c>
      <c r="T60" s="23">
        <v>11327</v>
      </c>
      <c r="U60" s="38" t="s">
        <v>124</v>
      </c>
      <c r="V60" s="28">
        <f t="shared" si="8"/>
        <v>55096</v>
      </c>
      <c r="W60" s="26">
        <v>4.4079620236374996E-3</v>
      </c>
      <c r="Y60" s="23">
        <v>11694</v>
      </c>
      <c r="Z60" s="38" t="s">
        <v>125</v>
      </c>
      <c r="AA60" s="28">
        <f t="shared" si="9"/>
        <v>55463</v>
      </c>
      <c r="AB60" s="26">
        <v>4.9693263284510004E-3</v>
      </c>
    </row>
    <row r="61" spans="5:28" x14ac:dyDescent="0.25">
      <c r="E61" s="23">
        <v>12788</v>
      </c>
      <c r="F61" s="38" t="s">
        <v>128</v>
      </c>
      <c r="G61" s="28">
        <f t="shared" si="5"/>
        <v>56557</v>
      </c>
      <c r="H61" s="26">
        <v>3.0411892914962999E-3</v>
      </c>
      <c r="J61" s="23">
        <v>13885</v>
      </c>
      <c r="K61" s="38" t="s">
        <v>131</v>
      </c>
      <c r="L61" s="28">
        <f t="shared" si="6"/>
        <v>57654</v>
      </c>
      <c r="M61" s="26">
        <v>3.5355889286677001E-3</v>
      </c>
      <c r="O61" s="23">
        <v>13153</v>
      </c>
      <c r="P61" s="38" t="s">
        <v>129</v>
      </c>
      <c r="Q61" s="28">
        <f t="shared" si="7"/>
        <v>56922</v>
      </c>
      <c r="R61" s="26">
        <v>3.9535176495830004E-3</v>
      </c>
      <c r="T61" s="23">
        <v>11694</v>
      </c>
      <c r="U61" s="38" t="s">
        <v>125</v>
      </c>
      <c r="V61" s="28">
        <f t="shared" si="8"/>
        <v>55463</v>
      </c>
      <c r="W61" s="26">
        <v>4.3692522614607997E-3</v>
      </c>
      <c r="Y61" s="23">
        <v>12058</v>
      </c>
      <c r="Z61" s="38" t="s">
        <v>126</v>
      </c>
      <c r="AA61" s="28">
        <f t="shared" si="9"/>
        <v>55827</v>
      </c>
      <c r="AB61" s="26">
        <v>4.9202365181728004E-3</v>
      </c>
    </row>
    <row r="62" spans="5:28" x14ac:dyDescent="0.25">
      <c r="E62" s="23">
        <v>14614</v>
      </c>
      <c r="F62" s="38" t="s">
        <v>132</v>
      </c>
      <c r="G62" s="28">
        <f t="shared" si="5"/>
        <v>58383</v>
      </c>
      <c r="H62" s="26">
        <v>2.7804277234968E-3</v>
      </c>
      <c r="J62" s="23">
        <v>14249</v>
      </c>
      <c r="K62" s="38" t="s">
        <v>133</v>
      </c>
      <c r="L62" s="28">
        <f t="shared" si="6"/>
        <v>58018</v>
      </c>
      <c r="M62" s="26">
        <v>3.4774452341788998E-3</v>
      </c>
      <c r="O62" s="23">
        <v>13521</v>
      </c>
      <c r="P62" s="38" t="s">
        <v>130</v>
      </c>
      <c r="Q62" s="28">
        <f t="shared" si="7"/>
        <v>57290</v>
      </c>
      <c r="R62" s="26">
        <v>3.8961944339871001E-3</v>
      </c>
      <c r="T62" s="23">
        <v>12058</v>
      </c>
      <c r="U62" s="38" t="s">
        <v>126</v>
      </c>
      <c r="V62" s="28">
        <f t="shared" si="8"/>
        <v>55827</v>
      </c>
      <c r="W62" s="26">
        <v>4.3250494782676998E-3</v>
      </c>
      <c r="Y62" s="23">
        <v>12423</v>
      </c>
      <c r="Z62" s="38" t="s">
        <v>127</v>
      </c>
      <c r="AA62" s="28">
        <f t="shared" si="9"/>
        <v>56192</v>
      </c>
      <c r="AB62" s="26">
        <v>4.8664217824096996E-3</v>
      </c>
    </row>
    <row r="63" spans="5:28" x14ac:dyDescent="0.25">
      <c r="E63" s="23">
        <v>18267</v>
      </c>
      <c r="F63" s="38" t="s">
        <v>134</v>
      </c>
      <c r="G63" s="28">
        <f t="shared" si="5"/>
        <v>62036</v>
      </c>
      <c r="H63" s="26">
        <v>2.2309036325207999E-3</v>
      </c>
      <c r="J63" s="23">
        <v>14614</v>
      </c>
      <c r="K63" s="38" t="s">
        <v>132</v>
      </c>
      <c r="L63" s="28">
        <f t="shared" si="6"/>
        <v>58383</v>
      </c>
      <c r="M63" s="26">
        <v>3.4172985675392999E-3</v>
      </c>
      <c r="O63" s="23">
        <v>13885</v>
      </c>
      <c r="P63" s="38" t="s">
        <v>131</v>
      </c>
      <c r="Q63" s="28">
        <f t="shared" si="7"/>
        <v>57654</v>
      </c>
      <c r="R63" s="26">
        <v>3.8364059873158001E-3</v>
      </c>
      <c r="T63" s="23">
        <v>12423</v>
      </c>
      <c r="U63" s="38" t="s">
        <v>127</v>
      </c>
      <c r="V63" s="28">
        <f t="shared" si="8"/>
        <v>56192</v>
      </c>
      <c r="W63" s="26">
        <v>4.2752316927722996E-3</v>
      </c>
      <c r="Y63" s="23">
        <v>12788</v>
      </c>
      <c r="Z63" s="38" t="s">
        <v>128</v>
      </c>
      <c r="AA63" s="28">
        <f t="shared" si="9"/>
        <v>56557</v>
      </c>
      <c r="AB63" s="26">
        <v>4.8084188726829997E-3</v>
      </c>
    </row>
    <row r="64" spans="5:28" x14ac:dyDescent="0.25">
      <c r="E64" s="24">
        <v>21921</v>
      </c>
      <c r="F64" s="32" t="s">
        <v>135</v>
      </c>
      <c r="G64" s="30">
        <f t="shared" si="5"/>
        <v>65690</v>
      </c>
      <c r="H64" s="27">
        <v>1.9563770689259002E-3</v>
      </c>
      <c r="J64" s="23">
        <v>18267</v>
      </c>
      <c r="K64" s="38" t="s">
        <v>134</v>
      </c>
      <c r="L64" s="28">
        <f t="shared" si="6"/>
        <v>62036</v>
      </c>
      <c r="M64" s="26">
        <v>2.8445367954705002E-3</v>
      </c>
      <c r="O64" s="23">
        <v>14249</v>
      </c>
      <c r="P64" s="38" t="s">
        <v>133</v>
      </c>
      <c r="Q64" s="28">
        <f t="shared" si="7"/>
        <v>58018</v>
      </c>
      <c r="R64" s="26">
        <v>3.7741997028276999E-3</v>
      </c>
      <c r="T64" s="23">
        <v>12788</v>
      </c>
      <c r="U64" s="38" t="s">
        <v>128</v>
      </c>
      <c r="V64" s="28">
        <f t="shared" si="8"/>
        <v>56557</v>
      </c>
      <c r="W64" s="26">
        <v>4.2202406526744996E-3</v>
      </c>
      <c r="Y64" s="23">
        <v>13153</v>
      </c>
      <c r="Z64" s="38" t="s">
        <v>129</v>
      </c>
      <c r="AA64" s="28">
        <f t="shared" si="9"/>
        <v>56922</v>
      </c>
      <c r="AB64" s="26">
        <v>4.7466229331762002E-3</v>
      </c>
    </row>
    <row r="65" spans="10:28" x14ac:dyDescent="0.25">
      <c r="J65" s="24">
        <v>21921</v>
      </c>
      <c r="K65" s="32" t="s">
        <v>135</v>
      </c>
      <c r="L65" s="30">
        <f t="shared" si="6"/>
        <v>65690</v>
      </c>
      <c r="M65" s="27">
        <v>2.5432321391008999E-3</v>
      </c>
      <c r="O65" s="23">
        <v>14614</v>
      </c>
      <c r="P65" s="38" t="s">
        <v>132</v>
      </c>
      <c r="Q65" s="28">
        <f t="shared" si="7"/>
        <v>58383</v>
      </c>
      <c r="R65" s="26">
        <v>3.7100581642907E-3</v>
      </c>
      <c r="T65" s="23">
        <v>13153</v>
      </c>
      <c r="U65" s="38" t="s">
        <v>129</v>
      </c>
      <c r="V65" s="28">
        <f t="shared" si="8"/>
        <v>56922</v>
      </c>
      <c r="W65" s="26">
        <v>4.1605670681543003E-3</v>
      </c>
      <c r="Y65" s="23">
        <v>13521</v>
      </c>
      <c r="Z65" s="38" t="s">
        <v>130</v>
      </c>
      <c r="AA65" s="28">
        <f t="shared" si="9"/>
        <v>57290</v>
      </c>
      <c r="AB65" s="26">
        <v>4.6808873060240003E-3</v>
      </c>
    </row>
    <row r="66" spans="10:28" x14ac:dyDescent="0.25">
      <c r="O66" s="23">
        <v>18267</v>
      </c>
      <c r="P66" s="38" t="s">
        <v>134</v>
      </c>
      <c r="Q66" s="28">
        <f t="shared" si="7"/>
        <v>62036</v>
      </c>
      <c r="R66" s="26">
        <v>3.0965565520632999E-3</v>
      </c>
      <c r="T66" s="23">
        <v>13521</v>
      </c>
      <c r="U66" s="38" t="s">
        <v>130</v>
      </c>
      <c r="V66" s="28">
        <f t="shared" si="8"/>
        <v>57290</v>
      </c>
      <c r="W66" s="26">
        <v>4.0967582449638997E-3</v>
      </c>
      <c r="Y66" s="23">
        <v>13885</v>
      </c>
      <c r="Z66" s="38" t="s">
        <v>131</v>
      </c>
      <c r="AA66" s="28">
        <f t="shared" si="9"/>
        <v>57654</v>
      </c>
      <c r="AB66" s="26">
        <v>4.6128830076048004E-3</v>
      </c>
    </row>
    <row r="67" spans="10:28" x14ac:dyDescent="0.25">
      <c r="O67" s="24">
        <v>21921</v>
      </c>
      <c r="P67" s="32" t="s">
        <v>135</v>
      </c>
      <c r="Q67" s="30">
        <f t="shared" si="7"/>
        <v>65690</v>
      </c>
      <c r="R67" s="27">
        <v>2.7651401757343001E-3</v>
      </c>
      <c r="T67" s="23">
        <v>13885</v>
      </c>
      <c r="U67" s="38" t="s">
        <v>131</v>
      </c>
      <c r="V67" s="28">
        <f t="shared" si="8"/>
        <v>57654</v>
      </c>
      <c r="W67" s="26">
        <v>4.0312779596734004E-3</v>
      </c>
      <c r="Y67" s="23">
        <v>14249</v>
      </c>
      <c r="Z67" s="38" t="s">
        <v>133</v>
      </c>
      <c r="AA67" s="28">
        <f t="shared" si="9"/>
        <v>58018</v>
      </c>
      <c r="AB67" s="26">
        <v>4.5422933690839997E-3</v>
      </c>
    </row>
    <row r="68" spans="10:28" x14ac:dyDescent="0.25">
      <c r="T68" s="23">
        <v>14249</v>
      </c>
      <c r="U68" s="38" t="s">
        <v>133</v>
      </c>
      <c r="V68" s="28">
        <f t="shared" si="8"/>
        <v>58018</v>
      </c>
      <c r="W68" s="26">
        <v>3.9646365707002003E-3</v>
      </c>
      <c r="Y68" s="23">
        <v>14614</v>
      </c>
      <c r="Z68" s="38" t="s">
        <v>132</v>
      </c>
      <c r="AA68" s="28">
        <f t="shared" si="9"/>
        <v>58383</v>
      </c>
      <c r="AB68" s="26">
        <v>4.4692901107181004E-3</v>
      </c>
    </row>
    <row r="69" spans="10:28" x14ac:dyDescent="0.25">
      <c r="T69" s="23">
        <v>14614</v>
      </c>
      <c r="U69" s="38" t="s">
        <v>132</v>
      </c>
      <c r="V69" s="28">
        <f t="shared" si="8"/>
        <v>58383</v>
      </c>
      <c r="W69" s="26">
        <v>3.8978585858771E-3</v>
      </c>
      <c r="Y69" s="23">
        <v>18267</v>
      </c>
      <c r="Z69" s="38" t="s">
        <v>134</v>
      </c>
      <c r="AA69" s="28">
        <f t="shared" si="9"/>
        <v>62036</v>
      </c>
      <c r="AB69" s="26">
        <v>3.7544215785049002E-3</v>
      </c>
    </row>
    <row r="70" spans="10:28" x14ac:dyDescent="0.25">
      <c r="T70" s="23">
        <v>18267</v>
      </c>
      <c r="U70" s="38" t="s">
        <v>134</v>
      </c>
      <c r="V70" s="28">
        <f t="shared" si="8"/>
        <v>62036</v>
      </c>
      <c r="W70" s="26">
        <v>3.2340947503227001E-3</v>
      </c>
      <c r="Y70" s="24">
        <v>21921</v>
      </c>
      <c r="Z70" s="32" t="s">
        <v>135</v>
      </c>
      <c r="AA70" s="30">
        <f t="shared" si="9"/>
        <v>65690</v>
      </c>
      <c r="AB70" s="27">
        <v>3.3532679356235999E-3</v>
      </c>
    </row>
    <row r="71" spans="10:28" x14ac:dyDescent="0.25">
      <c r="T71" s="24">
        <v>21921</v>
      </c>
      <c r="U71" s="32" t="s">
        <v>135</v>
      </c>
      <c r="V71" s="30">
        <f t="shared" si="8"/>
        <v>65690</v>
      </c>
      <c r="W71" s="27">
        <v>2.8837925819363E-3</v>
      </c>
    </row>
  </sheetData>
  <mergeCells count="6">
    <mergeCell ref="Y1:AB1"/>
    <mergeCell ref="B2:C2"/>
    <mergeCell ref="E1:H1"/>
    <mergeCell ref="J1:M1"/>
    <mergeCell ref="O1:R1"/>
    <mergeCell ref="T1:W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
    <tabColor theme="5" tint="-0.249977111117893"/>
  </sheetPr>
  <dimension ref="B2:AK62"/>
  <sheetViews>
    <sheetView zoomScale="80" zoomScaleNormal="80" workbookViewId="0">
      <selection activeCell="J52" sqref="J52"/>
    </sheetView>
  </sheetViews>
  <sheetFormatPr defaultColWidth="9.140625" defaultRowHeight="12.75" x14ac:dyDescent="0.2"/>
  <cols>
    <col min="1" max="1" width="4.5703125" style="145" customWidth="1"/>
    <col min="2" max="2" width="9.140625" style="145"/>
    <col min="3" max="3" width="13.42578125" style="145" customWidth="1"/>
    <col min="4" max="5" width="9.140625" style="145"/>
    <col min="6" max="6" width="7.140625" style="145" bestFit="1" customWidth="1"/>
    <col min="7" max="17" width="7.85546875" style="145" customWidth="1"/>
    <col min="18" max="18" width="4.42578125" style="145" customWidth="1"/>
    <col min="19" max="19" width="9.140625" style="145"/>
    <col min="20" max="20" width="10.140625" style="145" bestFit="1" customWidth="1"/>
    <col min="21" max="23" width="9.140625" style="145"/>
    <col min="24" max="34" width="6.5703125" style="145" customWidth="1"/>
    <col min="35" max="35" width="4.140625" style="145" customWidth="1"/>
    <col min="36" max="36" width="9.140625" style="145"/>
    <col min="37" max="37" width="12.5703125" style="145" bestFit="1" customWidth="1"/>
    <col min="38" max="38" width="7.5703125" style="145" bestFit="1" customWidth="1"/>
    <col min="39" max="39" width="9.85546875" style="145" bestFit="1" customWidth="1"/>
    <col min="40" max="40" width="9.5703125" style="145" bestFit="1" customWidth="1"/>
    <col min="41" max="41" width="10.85546875" style="145" bestFit="1" customWidth="1"/>
    <col min="42" max="51" width="6.42578125" style="145" bestFit="1" customWidth="1"/>
    <col min="52" max="52" width="4.42578125" style="145" customWidth="1"/>
    <col min="53" max="16384" width="9.140625" style="145"/>
  </cols>
  <sheetData>
    <row r="2" spans="2:17" x14ac:dyDescent="0.2">
      <c r="B2" s="141">
        <v>0.67361111111111116</v>
      </c>
      <c r="C2" s="142">
        <v>43769</v>
      </c>
      <c r="D2" s="143" t="s">
        <v>136</v>
      </c>
      <c r="E2" s="143" t="s">
        <v>137</v>
      </c>
      <c r="F2" s="143" t="s">
        <v>138</v>
      </c>
      <c r="G2" s="143"/>
      <c r="H2" s="143"/>
      <c r="I2" s="143"/>
      <c r="J2" s="143"/>
      <c r="K2" s="143"/>
      <c r="L2" s="143"/>
      <c r="M2" s="143"/>
      <c r="N2" s="143"/>
      <c r="O2" s="143"/>
      <c r="P2" s="143"/>
      <c r="Q2" s="144"/>
    </row>
    <row r="3" spans="2:17" x14ac:dyDescent="0.2">
      <c r="B3" s="146" t="s">
        <v>139</v>
      </c>
      <c r="C3" s="145" t="s">
        <v>140</v>
      </c>
      <c r="D3" s="145" t="s">
        <v>141</v>
      </c>
      <c r="E3" s="145" t="s">
        <v>142</v>
      </c>
      <c r="F3" s="145" t="s">
        <v>143</v>
      </c>
      <c r="G3" s="145" t="s">
        <v>144</v>
      </c>
      <c r="H3" s="145" t="s">
        <v>145</v>
      </c>
      <c r="Q3" s="147"/>
    </row>
    <row r="4" spans="2:17" x14ac:dyDescent="0.2">
      <c r="B4" s="148"/>
      <c r="C4" s="149" t="s">
        <v>146</v>
      </c>
      <c r="D4" s="149" t="s">
        <v>147</v>
      </c>
      <c r="E4" s="150">
        <v>-1.5</v>
      </c>
      <c r="F4" s="150">
        <v>-1.25</v>
      </c>
      <c r="G4" s="151">
        <v>-1</v>
      </c>
      <c r="H4" s="150">
        <v>-0.5</v>
      </c>
      <c r="I4" s="150">
        <v>-0.25</v>
      </c>
      <c r="J4" s="150">
        <v>0</v>
      </c>
      <c r="K4" s="150">
        <v>0.25</v>
      </c>
      <c r="L4" s="150">
        <v>0.5</v>
      </c>
      <c r="M4" s="150">
        <v>1</v>
      </c>
      <c r="N4" s="150">
        <v>2</v>
      </c>
      <c r="O4" s="150">
        <v>3</v>
      </c>
      <c r="P4" s="150">
        <v>5</v>
      </c>
      <c r="Q4" s="150">
        <v>10</v>
      </c>
    </row>
    <row r="5" spans="2:17" x14ac:dyDescent="0.2">
      <c r="B5" s="152" t="s">
        <v>148</v>
      </c>
      <c r="C5" s="153">
        <v>-0.4</v>
      </c>
      <c r="D5" s="152">
        <v>3</v>
      </c>
      <c r="E5" s="154"/>
      <c r="F5" s="155"/>
      <c r="G5" s="155"/>
      <c r="H5" s="155">
        <v>2</v>
      </c>
      <c r="I5" s="155"/>
      <c r="J5" s="155"/>
      <c r="K5" s="155"/>
      <c r="L5" s="155"/>
      <c r="M5" s="155"/>
      <c r="N5" s="155"/>
      <c r="O5" s="155"/>
      <c r="P5" s="155"/>
      <c r="Q5" s="156"/>
    </row>
    <row r="6" spans="2:17" x14ac:dyDescent="0.2">
      <c r="B6" s="152" t="s">
        <v>82</v>
      </c>
      <c r="C6" s="153">
        <v>-0.4</v>
      </c>
      <c r="D6" s="152">
        <v>7</v>
      </c>
      <c r="E6" s="152"/>
      <c r="F6" s="157"/>
      <c r="G6" s="157"/>
      <c r="H6" s="157">
        <v>4</v>
      </c>
      <c r="I6" s="157"/>
      <c r="J6" s="157"/>
      <c r="K6" s="157"/>
      <c r="L6" s="157"/>
      <c r="M6" s="157"/>
      <c r="N6" s="157"/>
      <c r="O6" s="157"/>
      <c r="P6" s="157"/>
      <c r="Q6" s="158"/>
    </row>
    <row r="7" spans="2:17" x14ac:dyDescent="0.2">
      <c r="B7" s="152" t="s">
        <v>100</v>
      </c>
      <c r="C7" s="153">
        <v>-0.4</v>
      </c>
      <c r="D7" s="152">
        <v>12</v>
      </c>
      <c r="E7" s="152"/>
      <c r="F7" s="157"/>
      <c r="G7" s="157"/>
      <c r="H7" s="157">
        <v>7</v>
      </c>
      <c r="I7" s="157"/>
      <c r="J7" s="157"/>
      <c r="K7" s="157"/>
      <c r="L7" s="157"/>
      <c r="M7" s="157"/>
      <c r="N7" s="157"/>
      <c r="O7" s="157"/>
      <c r="P7" s="157"/>
      <c r="Q7" s="158"/>
    </row>
    <row r="8" spans="2:17" x14ac:dyDescent="0.2">
      <c r="B8" s="152" t="s">
        <v>92</v>
      </c>
      <c r="C8" s="153">
        <v>-0.3</v>
      </c>
      <c r="D8" s="152">
        <v>26</v>
      </c>
      <c r="E8" s="152"/>
      <c r="F8" s="157"/>
      <c r="G8" s="157">
        <v>1</v>
      </c>
      <c r="H8" s="157">
        <v>10</v>
      </c>
      <c r="I8" s="157"/>
      <c r="J8" s="157"/>
      <c r="K8" s="157"/>
      <c r="L8" s="157"/>
      <c r="M8" s="157"/>
      <c r="N8" s="157"/>
      <c r="O8" s="157"/>
      <c r="P8" s="157"/>
      <c r="Q8" s="158"/>
    </row>
    <row r="9" spans="2:17" x14ac:dyDescent="0.2">
      <c r="B9" s="152" t="s">
        <v>94</v>
      </c>
      <c r="C9" s="153">
        <v>-0.2</v>
      </c>
      <c r="D9" s="152">
        <v>51</v>
      </c>
      <c r="E9" s="152">
        <v>1</v>
      </c>
      <c r="F9" s="157">
        <v>2</v>
      </c>
      <c r="G9" s="157">
        <v>4</v>
      </c>
      <c r="H9" s="157">
        <v>21</v>
      </c>
      <c r="I9" s="157"/>
      <c r="J9" s="157"/>
      <c r="K9" s="157"/>
      <c r="L9" s="157"/>
      <c r="M9" s="157"/>
      <c r="N9" s="157"/>
      <c r="O9" s="157"/>
      <c r="P9" s="157"/>
      <c r="Q9" s="158"/>
    </row>
    <row r="10" spans="2:17" x14ac:dyDescent="0.2">
      <c r="B10" s="152" t="s">
        <v>95</v>
      </c>
      <c r="C10" s="153">
        <v>-0.2</v>
      </c>
      <c r="D10" s="152">
        <v>85</v>
      </c>
      <c r="E10" s="152">
        <v>3</v>
      </c>
      <c r="F10" s="157">
        <v>5</v>
      </c>
      <c r="G10" s="157">
        <v>9</v>
      </c>
      <c r="H10" s="157">
        <v>36</v>
      </c>
      <c r="I10" s="157">
        <v>85</v>
      </c>
      <c r="J10" s="157"/>
      <c r="K10" s="157"/>
      <c r="L10" s="157"/>
      <c r="M10" s="157"/>
      <c r="N10" s="157"/>
      <c r="O10" s="157"/>
      <c r="P10" s="157"/>
      <c r="Q10" s="158"/>
    </row>
    <row r="11" spans="2:17" x14ac:dyDescent="0.2">
      <c r="B11" s="152" t="s">
        <v>97</v>
      </c>
      <c r="C11" s="153">
        <v>-0.2</v>
      </c>
      <c r="D11" s="152">
        <v>130</v>
      </c>
      <c r="E11" s="152">
        <v>6</v>
      </c>
      <c r="F11" s="157">
        <v>10</v>
      </c>
      <c r="G11" s="157">
        <v>17</v>
      </c>
      <c r="H11" s="157">
        <v>54</v>
      </c>
      <c r="I11" s="157">
        <v>112</v>
      </c>
      <c r="J11" s="157"/>
      <c r="K11" s="157"/>
      <c r="L11" s="157"/>
      <c r="M11" s="157"/>
      <c r="N11" s="157"/>
      <c r="O11" s="157"/>
      <c r="P11" s="157"/>
      <c r="Q11" s="158"/>
    </row>
    <row r="12" spans="2:17" x14ac:dyDescent="0.2">
      <c r="B12" s="152" t="s">
        <v>99</v>
      </c>
      <c r="C12" s="153">
        <v>-0.1</v>
      </c>
      <c r="D12" s="152">
        <v>184</v>
      </c>
      <c r="E12" s="152">
        <v>10</v>
      </c>
      <c r="F12" s="157">
        <v>16</v>
      </c>
      <c r="G12" s="157">
        <v>26</v>
      </c>
      <c r="H12" s="157">
        <v>74</v>
      </c>
      <c r="I12" s="157">
        <v>141</v>
      </c>
      <c r="J12" s="157"/>
      <c r="K12" s="157"/>
      <c r="L12" s="157"/>
      <c r="M12" s="157"/>
      <c r="N12" s="157"/>
      <c r="O12" s="157"/>
      <c r="P12" s="157"/>
      <c r="Q12" s="158"/>
    </row>
    <row r="13" spans="2:17" x14ac:dyDescent="0.2">
      <c r="B13" s="152" t="s">
        <v>101</v>
      </c>
      <c r="C13" s="153">
        <v>0</v>
      </c>
      <c r="D13" s="152">
        <v>247</v>
      </c>
      <c r="E13" s="152">
        <v>15</v>
      </c>
      <c r="F13" s="157">
        <v>23</v>
      </c>
      <c r="G13" s="157">
        <v>37</v>
      </c>
      <c r="H13" s="157">
        <v>96</v>
      </c>
      <c r="I13" s="157">
        <v>171</v>
      </c>
      <c r="J13" s="157"/>
      <c r="K13" s="157"/>
      <c r="L13" s="157"/>
      <c r="M13" s="157"/>
      <c r="N13" s="157"/>
      <c r="O13" s="157"/>
      <c r="P13" s="157"/>
      <c r="Q13" s="158"/>
    </row>
    <row r="14" spans="2:17" x14ac:dyDescent="0.2">
      <c r="B14" s="152" t="s">
        <v>102</v>
      </c>
      <c r="C14" s="153">
        <v>0</v>
      </c>
      <c r="D14" s="152">
        <v>317</v>
      </c>
      <c r="E14" s="152">
        <v>20</v>
      </c>
      <c r="F14" s="157">
        <v>31</v>
      </c>
      <c r="G14" s="157">
        <v>48</v>
      </c>
      <c r="H14" s="157">
        <v>118</v>
      </c>
      <c r="I14" s="157">
        <v>201</v>
      </c>
      <c r="J14" s="157"/>
      <c r="K14" s="157"/>
      <c r="L14" s="157"/>
      <c r="M14" s="157"/>
      <c r="N14" s="157"/>
      <c r="O14" s="157"/>
      <c r="P14" s="157"/>
      <c r="Q14" s="158"/>
    </row>
    <row r="15" spans="2:17" x14ac:dyDescent="0.2">
      <c r="B15" s="152" t="s">
        <v>103</v>
      </c>
      <c r="C15" s="153">
        <v>0.04</v>
      </c>
      <c r="D15" s="152">
        <v>396</v>
      </c>
      <c r="E15" s="152">
        <v>27</v>
      </c>
      <c r="F15" s="157">
        <v>41</v>
      </c>
      <c r="G15" s="157">
        <v>62</v>
      </c>
      <c r="H15" s="157">
        <v>144</v>
      </c>
      <c r="I15" s="157">
        <v>235</v>
      </c>
      <c r="J15" s="157">
        <v>369</v>
      </c>
      <c r="K15" s="157"/>
      <c r="L15" s="157"/>
      <c r="M15" s="157"/>
      <c r="N15" s="157"/>
      <c r="O15" s="157"/>
      <c r="P15" s="157"/>
      <c r="Q15" s="158"/>
    </row>
    <row r="16" spans="2:17" x14ac:dyDescent="0.2">
      <c r="B16" s="152" t="s">
        <v>105</v>
      </c>
      <c r="C16" s="153">
        <v>0.16</v>
      </c>
      <c r="D16" s="152">
        <v>569</v>
      </c>
      <c r="E16" s="152">
        <v>47</v>
      </c>
      <c r="F16" s="157">
        <v>67</v>
      </c>
      <c r="G16" s="157">
        <v>96</v>
      </c>
      <c r="H16" s="157">
        <v>200</v>
      </c>
      <c r="I16" s="157">
        <v>306</v>
      </c>
      <c r="J16" s="157">
        <v>459</v>
      </c>
      <c r="K16" s="157"/>
      <c r="L16" s="157"/>
      <c r="M16" s="157"/>
      <c r="N16" s="157"/>
      <c r="O16" s="157"/>
      <c r="P16" s="157"/>
      <c r="Q16" s="158"/>
    </row>
    <row r="17" spans="2:37" x14ac:dyDescent="0.2">
      <c r="B17" s="152" t="s">
        <v>108</v>
      </c>
      <c r="C17" s="153">
        <v>0.28999999999999998</v>
      </c>
      <c r="D17" s="152">
        <v>851</v>
      </c>
      <c r="E17" s="152">
        <v>88</v>
      </c>
      <c r="F17" s="157">
        <v>118</v>
      </c>
      <c r="G17" s="157">
        <v>160</v>
      </c>
      <c r="H17" s="157">
        <v>297</v>
      </c>
      <c r="I17" s="157">
        <v>424</v>
      </c>
      <c r="J17" s="157">
        <v>602</v>
      </c>
      <c r="K17" s="157">
        <v>814</v>
      </c>
      <c r="L17" s="157"/>
      <c r="M17" s="157"/>
      <c r="N17" s="157"/>
      <c r="O17" s="157"/>
      <c r="P17" s="157"/>
      <c r="Q17" s="158"/>
    </row>
    <row r="18" spans="2:37" x14ac:dyDescent="0.2">
      <c r="B18" s="152" t="s">
        <v>113</v>
      </c>
      <c r="C18" s="153">
        <v>0.41</v>
      </c>
      <c r="D18" s="152">
        <v>1342</v>
      </c>
      <c r="E18" s="152">
        <v>188</v>
      </c>
      <c r="F18" s="157">
        <v>238</v>
      </c>
      <c r="G18" s="157">
        <v>304</v>
      </c>
      <c r="H18" s="157">
        <v>503</v>
      </c>
      <c r="I18" s="157">
        <v>668</v>
      </c>
      <c r="J18" s="157">
        <v>890</v>
      </c>
      <c r="K18" s="157">
        <v>1153</v>
      </c>
      <c r="L18" s="157"/>
      <c r="M18" s="157"/>
      <c r="N18" s="157"/>
      <c r="O18" s="157"/>
      <c r="P18" s="157"/>
      <c r="Q18" s="158"/>
    </row>
    <row r="19" spans="2:37" x14ac:dyDescent="0.2">
      <c r="B19" s="152" t="s">
        <v>118</v>
      </c>
      <c r="C19" s="153">
        <v>0.45</v>
      </c>
      <c r="D19" s="152">
        <v>1847</v>
      </c>
      <c r="E19" s="152">
        <v>317</v>
      </c>
      <c r="F19" s="157">
        <v>394</v>
      </c>
      <c r="G19" s="157">
        <v>490</v>
      </c>
      <c r="H19" s="157">
        <v>765</v>
      </c>
      <c r="I19" s="157">
        <v>976</v>
      </c>
      <c r="J19" s="157">
        <v>1249</v>
      </c>
      <c r="K19" s="157">
        <v>1568</v>
      </c>
      <c r="L19" s="157"/>
      <c r="M19" s="157"/>
      <c r="N19" s="157"/>
      <c r="O19" s="157"/>
      <c r="P19" s="157"/>
      <c r="Q19" s="158"/>
    </row>
    <row r="20" spans="2:37" x14ac:dyDescent="0.2">
      <c r="B20" s="159" t="s">
        <v>123</v>
      </c>
      <c r="C20" s="160">
        <v>0.44</v>
      </c>
      <c r="D20" s="159">
        <v>2362</v>
      </c>
      <c r="E20" s="159">
        <v>478</v>
      </c>
      <c r="F20" s="161">
        <v>586</v>
      </c>
      <c r="G20" s="161">
        <v>717</v>
      </c>
      <c r="H20" s="161">
        <v>1076</v>
      </c>
      <c r="I20" s="161">
        <v>1336</v>
      </c>
      <c r="J20" s="161">
        <v>1663</v>
      </c>
      <c r="K20" s="161">
        <v>2041</v>
      </c>
      <c r="L20" s="161"/>
      <c r="M20" s="161"/>
      <c r="N20" s="161"/>
      <c r="O20" s="161"/>
      <c r="P20" s="161"/>
      <c r="Q20" s="162"/>
    </row>
    <row r="23" spans="2:37" x14ac:dyDescent="0.2">
      <c r="B23" s="141">
        <v>0.67361111111111116</v>
      </c>
      <c r="C23" s="142">
        <v>43769</v>
      </c>
      <c r="D23" s="143" t="s">
        <v>136</v>
      </c>
      <c r="E23" s="143" t="s">
        <v>137</v>
      </c>
      <c r="F23" s="143" t="s">
        <v>149</v>
      </c>
      <c r="G23" s="143"/>
      <c r="H23" s="143"/>
      <c r="I23" s="143"/>
      <c r="J23" s="143"/>
      <c r="K23" s="143"/>
      <c r="L23" s="143"/>
      <c r="M23" s="143"/>
      <c r="N23" s="143"/>
      <c r="O23" s="143"/>
      <c r="P23" s="143"/>
      <c r="Q23" s="144"/>
    </row>
    <row r="24" spans="2:37" x14ac:dyDescent="0.2">
      <c r="B24" s="163" t="s">
        <v>139</v>
      </c>
      <c r="C24" s="164" t="s">
        <v>150</v>
      </c>
      <c r="D24" s="164" t="s">
        <v>141</v>
      </c>
      <c r="E24" s="164" t="s">
        <v>142</v>
      </c>
      <c r="F24" s="164" t="s">
        <v>143</v>
      </c>
      <c r="G24" s="164" t="s">
        <v>144</v>
      </c>
      <c r="H24" s="164" t="s">
        <v>145</v>
      </c>
      <c r="I24" s="164"/>
      <c r="J24" s="164"/>
      <c r="K24" s="164"/>
      <c r="L24" s="164"/>
      <c r="M24" s="164"/>
      <c r="N24" s="164"/>
      <c r="O24" s="164"/>
      <c r="P24" s="164"/>
      <c r="Q24" s="165"/>
      <c r="AJ24" s="166"/>
      <c r="AK24" s="167"/>
    </row>
    <row r="25" spans="2:37" x14ac:dyDescent="0.2">
      <c r="B25" s="148"/>
      <c r="C25" s="149" t="s">
        <v>146</v>
      </c>
      <c r="D25" s="149" t="s">
        <v>147</v>
      </c>
      <c r="E25" s="150">
        <v>-1.5</v>
      </c>
      <c r="F25" s="150">
        <v>-1.25</v>
      </c>
      <c r="G25" s="151">
        <v>-1</v>
      </c>
      <c r="H25" s="150">
        <v>-0.5</v>
      </c>
      <c r="I25" s="150">
        <v>-0.25</v>
      </c>
      <c r="J25" s="150">
        <v>0</v>
      </c>
      <c r="K25" s="150">
        <v>0.25</v>
      </c>
      <c r="L25" s="150">
        <v>0.5</v>
      </c>
      <c r="M25" s="150">
        <v>1</v>
      </c>
      <c r="N25" s="150">
        <v>2</v>
      </c>
      <c r="O25" s="150">
        <v>3</v>
      </c>
      <c r="P25" s="150">
        <v>5</v>
      </c>
      <c r="Q25" s="150">
        <v>10</v>
      </c>
    </row>
    <row r="26" spans="2:37" x14ac:dyDescent="0.2">
      <c r="B26" s="168" t="s">
        <v>148</v>
      </c>
      <c r="C26" s="153">
        <v>-0.4</v>
      </c>
      <c r="D26" s="152">
        <v>3</v>
      </c>
      <c r="E26" s="169"/>
      <c r="F26" s="143"/>
      <c r="G26" s="170"/>
      <c r="H26" s="170"/>
      <c r="I26" s="170">
        <v>1</v>
      </c>
      <c r="J26" s="170"/>
      <c r="K26" s="170"/>
      <c r="L26" s="170"/>
      <c r="M26" s="170"/>
      <c r="N26" s="170"/>
      <c r="O26" s="170"/>
      <c r="P26" s="170"/>
      <c r="Q26" s="144"/>
    </row>
    <row r="27" spans="2:37" x14ac:dyDescent="0.2">
      <c r="B27" s="168" t="s">
        <v>82</v>
      </c>
      <c r="C27" s="153">
        <v>-0.4</v>
      </c>
      <c r="D27" s="152">
        <v>7</v>
      </c>
      <c r="E27" s="146"/>
      <c r="G27" s="171"/>
      <c r="H27" s="171"/>
      <c r="I27" s="171">
        <v>1</v>
      </c>
      <c r="J27" s="171"/>
      <c r="K27" s="171"/>
      <c r="L27" s="171"/>
      <c r="M27" s="171"/>
      <c r="N27" s="171"/>
      <c r="O27" s="171"/>
      <c r="P27" s="171"/>
      <c r="Q27" s="147"/>
    </row>
    <row r="28" spans="2:37" x14ac:dyDescent="0.2">
      <c r="B28" s="168" t="s">
        <v>100</v>
      </c>
      <c r="C28" s="153">
        <v>-0.4</v>
      </c>
      <c r="D28" s="152">
        <v>12</v>
      </c>
      <c r="E28" s="146"/>
      <c r="G28" s="171"/>
      <c r="H28" s="171"/>
      <c r="I28" s="171">
        <v>4</v>
      </c>
      <c r="J28" s="171">
        <v>1</v>
      </c>
      <c r="K28" s="171"/>
      <c r="L28" s="171"/>
      <c r="M28" s="171"/>
      <c r="N28" s="171"/>
      <c r="O28" s="171"/>
      <c r="P28" s="171"/>
      <c r="Q28" s="147"/>
    </row>
    <row r="29" spans="2:37" x14ac:dyDescent="0.2">
      <c r="B29" s="168" t="s">
        <v>92</v>
      </c>
      <c r="C29" s="153">
        <v>-0.3</v>
      </c>
      <c r="D29" s="152">
        <v>26</v>
      </c>
      <c r="E29" s="146"/>
      <c r="I29" s="171">
        <v>18</v>
      </c>
      <c r="J29" s="171">
        <v>7</v>
      </c>
      <c r="K29" s="171">
        <v>3</v>
      </c>
      <c r="L29" s="171">
        <v>1</v>
      </c>
      <c r="M29" s="171"/>
      <c r="N29" s="171"/>
      <c r="O29" s="171"/>
      <c r="P29" s="171"/>
      <c r="Q29" s="172"/>
    </row>
    <row r="30" spans="2:37" x14ac:dyDescent="0.2">
      <c r="B30" s="168" t="s">
        <v>94</v>
      </c>
      <c r="C30" s="153">
        <v>-0.2</v>
      </c>
      <c r="D30" s="152">
        <v>51</v>
      </c>
      <c r="E30" s="146"/>
      <c r="I30" s="171">
        <v>45</v>
      </c>
      <c r="J30" s="171">
        <v>23</v>
      </c>
      <c r="K30" s="171">
        <v>13</v>
      </c>
      <c r="L30" s="171">
        <v>8</v>
      </c>
      <c r="M30" s="171">
        <v>3</v>
      </c>
      <c r="N30" s="171">
        <v>1</v>
      </c>
      <c r="O30" s="171"/>
      <c r="P30" s="171"/>
      <c r="Q30" s="172"/>
    </row>
    <row r="31" spans="2:37" x14ac:dyDescent="0.2">
      <c r="B31" s="168" t="s">
        <v>95</v>
      </c>
      <c r="C31" s="153">
        <v>-0.2</v>
      </c>
      <c r="D31" s="152">
        <v>85</v>
      </c>
      <c r="E31" s="146"/>
      <c r="J31" s="171">
        <v>51</v>
      </c>
      <c r="K31" s="171">
        <v>32</v>
      </c>
      <c r="L31" s="171">
        <v>21</v>
      </c>
      <c r="M31" s="171">
        <v>10</v>
      </c>
      <c r="N31" s="171">
        <v>4</v>
      </c>
      <c r="O31" s="171">
        <v>2</v>
      </c>
      <c r="P31" s="171">
        <v>1</v>
      </c>
      <c r="Q31" s="172"/>
    </row>
    <row r="32" spans="2:37" x14ac:dyDescent="0.2">
      <c r="B32" s="168" t="s">
        <v>97</v>
      </c>
      <c r="C32" s="153">
        <v>-0.2</v>
      </c>
      <c r="D32" s="152">
        <v>130</v>
      </c>
      <c r="E32" s="146"/>
      <c r="J32" s="171">
        <v>94</v>
      </c>
      <c r="K32" s="171">
        <v>64</v>
      </c>
      <c r="L32" s="171">
        <v>45</v>
      </c>
      <c r="M32" s="171">
        <v>24</v>
      </c>
      <c r="N32" s="171">
        <v>9</v>
      </c>
      <c r="O32" s="171">
        <v>4</v>
      </c>
      <c r="P32" s="171">
        <v>1</v>
      </c>
      <c r="Q32" s="172"/>
    </row>
    <row r="33" spans="2:36" x14ac:dyDescent="0.2">
      <c r="B33" s="168" t="s">
        <v>99</v>
      </c>
      <c r="C33" s="153">
        <v>-0.1</v>
      </c>
      <c r="D33" s="152">
        <v>184</v>
      </c>
      <c r="E33" s="146"/>
      <c r="J33" s="171">
        <v>152</v>
      </c>
      <c r="K33" s="171">
        <v>110</v>
      </c>
      <c r="L33" s="171">
        <v>81</v>
      </c>
      <c r="M33" s="171">
        <v>46</v>
      </c>
      <c r="N33" s="171">
        <v>18</v>
      </c>
      <c r="O33" s="171">
        <v>8</v>
      </c>
      <c r="P33" s="171">
        <v>3</v>
      </c>
      <c r="Q33" s="172">
        <v>1</v>
      </c>
    </row>
    <row r="34" spans="2:36" x14ac:dyDescent="0.2">
      <c r="B34" s="168" t="s">
        <v>101</v>
      </c>
      <c r="C34" s="153">
        <v>0</v>
      </c>
      <c r="D34" s="152">
        <v>247</v>
      </c>
      <c r="E34" s="146"/>
      <c r="J34" s="171">
        <v>225</v>
      </c>
      <c r="K34" s="171">
        <v>170</v>
      </c>
      <c r="L34" s="171">
        <v>130</v>
      </c>
      <c r="M34" s="171">
        <v>78</v>
      </c>
      <c r="N34" s="171">
        <v>32</v>
      </c>
      <c r="O34" s="171">
        <v>16</v>
      </c>
      <c r="P34" s="171">
        <v>5</v>
      </c>
      <c r="Q34" s="172">
        <v>1</v>
      </c>
    </row>
    <row r="35" spans="2:36" x14ac:dyDescent="0.2">
      <c r="B35" s="168" t="s">
        <v>102</v>
      </c>
      <c r="C35" s="153">
        <v>0</v>
      </c>
      <c r="D35" s="152">
        <v>317</v>
      </c>
      <c r="E35" s="146"/>
      <c r="J35" s="171">
        <v>312</v>
      </c>
      <c r="K35" s="171">
        <v>243</v>
      </c>
      <c r="L35" s="171">
        <v>191</v>
      </c>
      <c r="M35" s="171">
        <v>121</v>
      </c>
      <c r="N35" s="171">
        <v>54</v>
      </c>
      <c r="O35" s="171">
        <v>27</v>
      </c>
      <c r="P35" s="171">
        <v>9</v>
      </c>
      <c r="Q35" s="172">
        <v>2</v>
      </c>
    </row>
    <row r="36" spans="2:36" x14ac:dyDescent="0.2">
      <c r="B36" s="168" t="s">
        <v>103</v>
      </c>
      <c r="C36" s="153">
        <v>0.04</v>
      </c>
      <c r="D36" s="152">
        <v>396</v>
      </c>
      <c r="E36" s="146"/>
      <c r="K36" s="171">
        <v>328</v>
      </c>
      <c r="L36" s="171">
        <v>263</v>
      </c>
      <c r="M36" s="171">
        <v>174</v>
      </c>
      <c r="N36" s="171">
        <v>82</v>
      </c>
      <c r="O36" s="171">
        <v>44</v>
      </c>
      <c r="P36" s="171">
        <v>16</v>
      </c>
      <c r="Q36" s="172">
        <v>3</v>
      </c>
    </row>
    <row r="37" spans="2:36" x14ac:dyDescent="0.2">
      <c r="B37" s="168" t="s">
        <v>105</v>
      </c>
      <c r="C37" s="153">
        <v>0.16</v>
      </c>
      <c r="D37" s="152">
        <v>569</v>
      </c>
      <c r="E37" s="146"/>
      <c r="K37" s="171">
        <v>529</v>
      </c>
      <c r="L37" s="171">
        <v>438</v>
      </c>
      <c r="M37" s="171">
        <v>304</v>
      </c>
      <c r="N37" s="171">
        <v>156</v>
      </c>
      <c r="O37" s="171">
        <v>87</v>
      </c>
      <c r="P37" s="171">
        <v>34</v>
      </c>
      <c r="Q37" s="172">
        <v>7</v>
      </c>
    </row>
    <row r="38" spans="2:36" x14ac:dyDescent="0.2">
      <c r="B38" s="168" t="s">
        <v>108</v>
      </c>
      <c r="C38" s="153">
        <v>0.28999999999999998</v>
      </c>
      <c r="D38" s="152">
        <v>851</v>
      </c>
      <c r="E38" s="146"/>
      <c r="K38" s="171"/>
      <c r="L38" s="171">
        <v>741</v>
      </c>
      <c r="M38" s="171">
        <v>536</v>
      </c>
      <c r="N38" s="171">
        <v>293</v>
      </c>
      <c r="O38" s="171">
        <v>172</v>
      </c>
      <c r="P38" s="171">
        <v>73</v>
      </c>
      <c r="Q38" s="172">
        <v>17</v>
      </c>
    </row>
    <row r="39" spans="2:36" x14ac:dyDescent="0.2">
      <c r="B39" s="168" t="s">
        <v>113</v>
      </c>
      <c r="C39" s="153">
        <v>0.41</v>
      </c>
      <c r="D39" s="152">
        <v>1342</v>
      </c>
      <c r="E39" s="146"/>
      <c r="J39" s="171"/>
      <c r="K39" s="171"/>
      <c r="L39" s="171">
        <v>1276</v>
      </c>
      <c r="M39" s="171">
        <v>959</v>
      </c>
      <c r="N39" s="171">
        <v>559</v>
      </c>
      <c r="O39" s="171">
        <v>346</v>
      </c>
      <c r="P39" s="171">
        <v>158</v>
      </c>
      <c r="Q39" s="172">
        <v>42</v>
      </c>
    </row>
    <row r="40" spans="2:36" x14ac:dyDescent="0.2">
      <c r="B40" s="168" t="s">
        <v>118</v>
      </c>
      <c r="C40" s="153">
        <v>0.45</v>
      </c>
      <c r="D40" s="152">
        <v>1847</v>
      </c>
      <c r="E40" s="146"/>
      <c r="J40" s="171"/>
      <c r="K40" s="171"/>
      <c r="L40" s="171">
        <v>1796</v>
      </c>
      <c r="M40" s="171">
        <v>1381</v>
      </c>
      <c r="N40" s="171">
        <v>840</v>
      </c>
      <c r="O40" s="171">
        <v>538</v>
      </c>
      <c r="P40" s="171">
        <v>258</v>
      </c>
      <c r="Q40" s="172">
        <v>73</v>
      </c>
    </row>
    <row r="41" spans="2:36" x14ac:dyDescent="0.2">
      <c r="B41" s="173" t="s">
        <v>123</v>
      </c>
      <c r="C41" s="160">
        <v>0.44</v>
      </c>
      <c r="D41" s="159">
        <v>2362</v>
      </c>
      <c r="E41" s="163"/>
      <c r="F41" s="164"/>
      <c r="G41" s="164"/>
      <c r="H41" s="164"/>
      <c r="I41" s="164"/>
      <c r="J41" s="174"/>
      <c r="K41" s="174"/>
      <c r="L41" s="174">
        <v>2295</v>
      </c>
      <c r="M41" s="174">
        <v>1791</v>
      </c>
      <c r="N41" s="174">
        <v>1118</v>
      </c>
      <c r="O41" s="174">
        <v>732</v>
      </c>
      <c r="P41" s="174">
        <v>362</v>
      </c>
      <c r="Q41" s="175">
        <v>106</v>
      </c>
    </row>
    <row r="44" spans="2:36" x14ac:dyDescent="0.2">
      <c r="B44" s="141">
        <v>0.67361111111111116</v>
      </c>
      <c r="C44" s="142">
        <v>43769</v>
      </c>
      <c r="D44" s="143" t="s">
        <v>136</v>
      </c>
      <c r="E44" s="143" t="s">
        <v>137</v>
      </c>
      <c r="F44" s="143" t="s">
        <v>151</v>
      </c>
      <c r="G44" s="143"/>
      <c r="H44" s="143"/>
      <c r="I44" s="143"/>
      <c r="J44" s="143"/>
      <c r="K44" s="143"/>
      <c r="L44" s="143"/>
      <c r="M44" s="143"/>
      <c r="N44" s="143"/>
      <c r="O44" s="143"/>
      <c r="P44" s="143"/>
      <c r="Q44" s="144"/>
    </row>
    <row r="45" spans="2:36" x14ac:dyDescent="0.2">
      <c r="B45" s="146" t="s">
        <v>139</v>
      </c>
      <c r="C45" s="145" t="s">
        <v>152</v>
      </c>
      <c r="D45" s="145" t="s">
        <v>141</v>
      </c>
      <c r="E45" s="145" t="s">
        <v>153</v>
      </c>
      <c r="F45" s="145" t="s">
        <v>154</v>
      </c>
      <c r="G45" s="145" t="s">
        <v>155</v>
      </c>
      <c r="I45" s="145" t="s">
        <v>156</v>
      </c>
      <c r="Q45" s="147"/>
      <c r="AJ45" s="176"/>
    </row>
    <row r="46" spans="2:36" x14ac:dyDescent="0.2">
      <c r="B46" s="177"/>
      <c r="C46" s="177" t="s">
        <v>146</v>
      </c>
      <c r="D46" s="177" t="s">
        <v>147</v>
      </c>
      <c r="E46" s="150">
        <v>-1.5</v>
      </c>
      <c r="F46" s="150">
        <v>-1.25</v>
      </c>
      <c r="G46" s="151">
        <v>-1</v>
      </c>
      <c r="H46" s="150">
        <v>-0.5</v>
      </c>
      <c r="I46" s="150">
        <v>-0.25</v>
      </c>
      <c r="J46" s="150">
        <v>0</v>
      </c>
      <c r="K46" s="150">
        <v>0.25</v>
      </c>
      <c r="L46" s="150">
        <v>0.5</v>
      </c>
      <c r="M46" s="150">
        <v>1</v>
      </c>
      <c r="N46" s="150">
        <v>2</v>
      </c>
      <c r="O46" s="150">
        <v>3</v>
      </c>
      <c r="P46" s="150">
        <v>5</v>
      </c>
      <c r="Q46" s="150">
        <v>10</v>
      </c>
    </row>
    <row r="47" spans="2:36" x14ac:dyDescent="0.2">
      <c r="B47" s="178" t="s">
        <v>148</v>
      </c>
      <c r="C47" s="153">
        <v>-0.4</v>
      </c>
      <c r="D47" s="155">
        <v>6.27</v>
      </c>
      <c r="E47" s="155">
        <v>16</v>
      </c>
      <c r="F47" s="155">
        <v>12.9</v>
      </c>
      <c r="G47" s="155">
        <v>10.199999999999999</v>
      </c>
      <c r="H47" s="155">
        <v>6.2</v>
      </c>
      <c r="I47" s="155">
        <v>7.5</v>
      </c>
      <c r="J47" s="155">
        <v>9.3000000000000007</v>
      </c>
      <c r="K47" s="155">
        <v>10.9</v>
      </c>
      <c r="L47" s="155">
        <v>12.4</v>
      </c>
      <c r="M47" s="155">
        <v>14.8</v>
      </c>
      <c r="N47" s="155">
        <v>19.3</v>
      </c>
      <c r="O47" s="155">
        <v>24.1</v>
      </c>
      <c r="P47" s="155">
        <v>31.6</v>
      </c>
      <c r="Q47" s="156">
        <v>43.7</v>
      </c>
    </row>
    <row r="48" spans="2:36" x14ac:dyDescent="0.2">
      <c r="B48" s="153" t="s">
        <v>82</v>
      </c>
      <c r="C48" s="153">
        <v>-0.4</v>
      </c>
      <c r="D48" s="157">
        <v>6.57</v>
      </c>
      <c r="E48" s="157">
        <v>15.1</v>
      </c>
      <c r="F48" s="157">
        <v>12.4</v>
      </c>
      <c r="G48" s="157">
        <v>10</v>
      </c>
      <c r="H48" s="157">
        <v>6.6</v>
      </c>
      <c r="I48" s="157">
        <v>7.5</v>
      </c>
      <c r="J48" s="157">
        <v>8.8000000000000007</v>
      </c>
      <c r="K48" s="157">
        <v>10.1</v>
      </c>
      <c r="L48" s="157">
        <v>11.3</v>
      </c>
      <c r="M48" s="157">
        <v>13.3</v>
      </c>
      <c r="N48" s="157">
        <v>16.3</v>
      </c>
      <c r="O48" s="157">
        <v>18.7</v>
      </c>
      <c r="P48" s="157">
        <v>24.3</v>
      </c>
      <c r="Q48" s="158">
        <v>33.700000000000003</v>
      </c>
    </row>
    <row r="49" spans="2:17" x14ac:dyDescent="0.2">
      <c r="B49" s="153" t="s">
        <v>100</v>
      </c>
      <c r="C49" s="153">
        <v>-0.4</v>
      </c>
      <c r="D49" s="157">
        <v>6.95</v>
      </c>
      <c r="E49" s="157">
        <v>15</v>
      </c>
      <c r="F49" s="157">
        <v>12.5</v>
      </c>
      <c r="G49" s="157">
        <v>10.3</v>
      </c>
      <c r="H49" s="157">
        <v>7</v>
      </c>
      <c r="I49" s="157">
        <v>7.6</v>
      </c>
      <c r="J49" s="157">
        <v>8.6999999999999993</v>
      </c>
      <c r="K49" s="157">
        <v>9.8000000000000007</v>
      </c>
      <c r="L49" s="157">
        <v>10.7</v>
      </c>
      <c r="M49" s="157">
        <v>12.5</v>
      </c>
      <c r="N49" s="157">
        <v>15.2</v>
      </c>
      <c r="O49" s="157">
        <v>17.2</v>
      </c>
      <c r="P49" s="157">
        <v>20.3</v>
      </c>
      <c r="Q49" s="158">
        <v>28.2</v>
      </c>
    </row>
    <row r="50" spans="2:17" x14ac:dyDescent="0.2">
      <c r="B50" s="153" t="s">
        <v>92</v>
      </c>
      <c r="C50" s="153">
        <v>-0.3</v>
      </c>
      <c r="D50" s="157">
        <v>7.92</v>
      </c>
      <c r="E50" s="157">
        <v>16</v>
      </c>
      <c r="F50" s="157">
        <v>13.6</v>
      </c>
      <c r="G50" s="157">
        <v>11.6</v>
      </c>
      <c r="H50" s="157">
        <v>8.1999999999999993</v>
      </c>
      <c r="I50" s="157">
        <v>8.1</v>
      </c>
      <c r="J50" s="157">
        <v>8.9</v>
      </c>
      <c r="K50" s="157">
        <v>9.8000000000000007</v>
      </c>
      <c r="L50" s="157">
        <v>10.7</v>
      </c>
      <c r="M50" s="157">
        <v>12.2</v>
      </c>
      <c r="N50" s="157">
        <v>14.7</v>
      </c>
      <c r="O50" s="157">
        <v>16.7</v>
      </c>
      <c r="P50" s="157">
        <v>19.5</v>
      </c>
      <c r="Q50" s="158">
        <v>23.8</v>
      </c>
    </row>
    <row r="51" spans="2:17" x14ac:dyDescent="0.2">
      <c r="B51" s="153" t="s">
        <v>94</v>
      </c>
      <c r="C51" s="153">
        <v>-0.2</v>
      </c>
      <c r="D51" s="157">
        <v>9.3699999999999992</v>
      </c>
      <c r="E51" s="157">
        <v>17.600000000000001</v>
      </c>
      <c r="F51" s="157">
        <v>15.3</v>
      </c>
      <c r="G51" s="157">
        <v>13.2</v>
      </c>
      <c r="H51" s="157">
        <v>9.6</v>
      </c>
      <c r="I51" s="157">
        <v>9.5</v>
      </c>
      <c r="J51" s="157">
        <v>10.199999999999999</v>
      </c>
      <c r="K51" s="157">
        <v>11</v>
      </c>
      <c r="L51" s="157">
        <v>11.8</v>
      </c>
      <c r="M51" s="157">
        <v>13.2</v>
      </c>
      <c r="N51" s="157">
        <v>15.6</v>
      </c>
      <c r="O51" s="157">
        <v>17.399999999999999</v>
      </c>
      <c r="P51" s="157">
        <v>20.100000000000001</v>
      </c>
      <c r="Q51" s="158">
        <v>24.2</v>
      </c>
    </row>
    <row r="52" spans="2:17" x14ac:dyDescent="0.2">
      <c r="B52" s="153" t="s">
        <v>95</v>
      </c>
      <c r="C52" s="153">
        <v>-0.2</v>
      </c>
      <c r="D52" s="157">
        <v>10.63</v>
      </c>
      <c r="E52" s="157">
        <v>18.600000000000001</v>
      </c>
      <c r="F52" s="157">
        <v>16.399999999999999</v>
      </c>
      <c r="G52" s="157">
        <v>14.3</v>
      </c>
      <c r="H52" s="157">
        <v>10.9</v>
      </c>
      <c r="I52" s="157">
        <v>10.6</v>
      </c>
      <c r="J52" s="157">
        <v>11.3</v>
      </c>
      <c r="K52" s="157">
        <v>11.9</v>
      </c>
      <c r="L52" s="157">
        <v>12.5</v>
      </c>
      <c r="M52" s="157">
        <v>13.7</v>
      </c>
      <c r="N52" s="157">
        <v>15.7</v>
      </c>
      <c r="O52" s="157">
        <v>17.2</v>
      </c>
      <c r="P52" s="157">
        <v>19.600000000000001</v>
      </c>
      <c r="Q52" s="158">
        <v>23.2</v>
      </c>
    </row>
    <row r="53" spans="2:17" x14ac:dyDescent="0.2">
      <c r="B53" s="153" t="s">
        <v>97</v>
      </c>
      <c r="C53" s="153">
        <v>-0.2</v>
      </c>
      <c r="D53" s="157">
        <v>11.77</v>
      </c>
      <c r="E53" s="157">
        <v>19.5</v>
      </c>
      <c r="F53" s="157">
        <v>17.3</v>
      </c>
      <c r="G53" s="157">
        <v>15.4</v>
      </c>
      <c r="H53" s="157">
        <v>12</v>
      </c>
      <c r="I53" s="157">
        <v>11.7</v>
      </c>
      <c r="J53" s="157">
        <v>12.2</v>
      </c>
      <c r="K53" s="157">
        <v>12.7</v>
      </c>
      <c r="L53" s="157">
        <v>13.2</v>
      </c>
      <c r="M53" s="157">
        <v>14.1</v>
      </c>
      <c r="N53" s="157">
        <v>15.6</v>
      </c>
      <c r="O53" s="157">
        <v>16.899999999999999</v>
      </c>
      <c r="P53" s="157">
        <v>18.899999999999999</v>
      </c>
      <c r="Q53" s="158">
        <v>22</v>
      </c>
    </row>
    <row r="54" spans="2:17" x14ac:dyDescent="0.2">
      <c r="B54" s="153" t="s">
        <v>99</v>
      </c>
      <c r="C54" s="153">
        <v>-0.1</v>
      </c>
      <c r="D54" s="157">
        <v>12.68</v>
      </c>
      <c r="E54" s="157">
        <v>20.100000000000001</v>
      </c>
      <c r="F54" s="157">
        <v>18</v>
      </c>
      <c r="G54" s="157">
        <v>16.100000000000001</v>
      </c>
      <c r="H54" s="157">
        <v>13</v>
      </c>
      <c r="I54" s="157">
        <v>12.6</v>
      </c>
      <c r="J54" s="157">
        <v>12.9</v>
      </c>
      <c r="K54" s="157">
        <v>13.3</v>
      </c>
      <c r="L54" s="157">
        <v>13.7</v>
      </c>
      <c r="M54" s="157">
        <v>14.3</v>
      </c>
      <c r="N54" s="157">
        <v>15.5</v>
      </c>
      <c r="O54" s="157">
        <v>16.5</v>
      </c>
      <c r="P54" s="157">
        <v>18.100000000000001</v>
      </c>
      <c r="Q54" s="158">
        <v>20.8</v>
      </c>
    </row>
    <row r="55" spans="2:17" x14ac:dyDescent="0.2">
      <c r="B55" s="153" t="s">
        <v>101</v>
      </c>
      <c r="C55" s="153">
        <v>0</v>
      </c>
      <c r="D55" s="157">
        <v>13.4</v>
      </c>
      <c r="E55" s="157">
        <v>20.3</v>
      </c>
      <c r="F55" s="157">
        <v>18.399999999999999</v>
      </c>
      <c r="G55" s="157">
        <v>16.600000000000001</v>
      </c>
      <c r="H55" s="157">
        <v>13.7</v>
      </c>
      <c r="I55" s="157">
        <v>13.2</v>
      </c>
      <c r="J55" s="157">
        <v>13.5</v>
      </c>
      <c r="K55" s="157">
        <v>13.8</v>
      </c>
      <c r="L55" s="157">
        <v>14.1</v>
      </c>
      <c r="M55" s="157">
        <v>14.6</v>
      </c>
      <c r="N55" s="157">
        <v>15.4</v>
      </c>
      <c r="O55" s="157">
        <v>16.2</v>
      </c>
      <c r="P55" s="157">
        <v>17.5</v>
      </c>
      <c r="Q55" s="158">
        <v>19.7</v>
      </c>
    </row>
    <row r="56" spans="2:17" x14ac:dyDescent="0.2">
      <c r="B56" s="153" t="s">
        <v>102</v>
      </c>
      <c r="C56" s="153">
        <v>0</v>
      </c>
      <c r="D56" s="157">
        <v>13.93</v>
      </c>
      <c r="E56" s="157">
        <v>20.399999999999999</v>
      </c>
      <c r="F56" s="157">
        <v>18.600000000000001</v>
      </c>
      <c r="G56" s="157">
        <v>17</v>
      </c>
      <c r="H56" s="157">
        <v>14.2</v>
      </c>
      <c r="I56" s="157">
        <v>13.8</v>
      </c>
      <c r="J56" s="157">
        <v>14</v>
      </c>
      <c r="K56" s="157">
        <v>14.2</v>
      </c>
      <c r="L56" s="157">
        <v>14.4</v>
      </c>
      <c r="M56" s="157">
        <v>14.8</v>
      </c>
      <c r="N56" s="157">
        <v>15.5</v>
      </c>
      <c r="O56" s="157">
        <v>16.100000000000001</v>
      </c>
      <c r="P56" s="157">
        <v>17.2</v>
      </c>
      <c r="Q56" s="158">
        <v>19.2</v>
      </c>
    </row>
    <row r="57" spans="2:17" x14ac:dyDescent="0.2">
      <c r="B57" s="153" t="s">
        <v>103</v>
      </c>
      <c r="C57" s="153">
        <v>0.04</v>
      </c>
      <c r="D57" s="157">
        <v>14.41</v>
      </c>
      <c r="E57" s="157">
        <v>20.8</v>
      </c>
      <c r="F57" s="157">
        <v>19</v>
      </c>
      <c r="G57" s="157">
        <v>17.399999999999999</v>
      </c>
      <c r="H57" s="157">
        <v>14.7</v>
      </c>
      <c r="I57" s="157">
        <v>14.3</v>
      </c>
      <c r="J57" s="157">
        <v>14.4</v>
      </c>
      <c r="K57" s="157">
        <v>14.6</v>
      </c>
      <c r="L57" s="157">
        <v>14.7</v>
      </c>
      <c r="M57" s="157">
        <v>15</v>
      </c>
      <c r="N57" s="157">
        <v>15.5</v>
      </c>
      <c r="O57" s="157">
        <v>16.100000000000001</v>
      </c>
      <c r="P57" s="157">
        <v>17.100000000000001</v>
      </c>
      <c r="Q57" s="158">
        <v>18.899999999999999</v>
      </c>
    </row>
    <row r="58" spans="2:17" x14ac:dyDescent="0.2">
      <c r="B58" s="153" t="s">
        <v>105</v>
      </c>
      <c r="C58" s="153">
        <v>0.16</v>
      </c>
      <c r="D58" s="157">
        <v>15.07</v>
      </c>
      <c r="E58" s="157">
        <v>21.5</v>
      </c>
      <c r="F58" s="157">
        <v>19.7</v>
      </c>
      <c r="G58" s="157">
        <v>18.2</v>
      </c>
      <c r="H58" s="157">
        <v>15.6</v>
      </c>
      <c r="I58" s="157">
        <v>15.1</v>
      </c>
      <c r="J58" s="157">
        <v>15.1</v>
      </c>
      <c r="K58" s="157">
        <v>15.1</v>
      </c>
      <c r="L58" s="157">
        <v>15.1</v>
      </c>
      <c r="M58" s="157">
        <v>15.2</v>
      </c>
      <c r="N58" s="157">
        <v>15.5</v>
      </c>
      <c r="O58" s="157">
        <v>15.8</v>
      </c>
      <c r="P58" s="157">
        <v>16.600000000000001</v>
      </c>
      <c r="Q58" s="158">
        <v>18.2</v>
      </c>
    </row>
    <row r="59" spans="2:17" x14ac:dyDescent="0.2">
      <c r="B59" s="153" t="s">
        <v>108</v>
      </c>
      <c r="C59" s="153">
        <v>0.28999999999999998</v>
      </c>
      <c r="D59" s="157">
        <v>15.45</v>
      </c>
      <c r="E59" s="157">
        <v>22.3</v>
      </c>
      <c r="F59" s="157">
        <v>20.5</v>
      </c>
      <c r="G59" s="157">
        <v>18.899999999999999</v>
      </c>
      <c r="H59" s="157">
        <v>16.399999999999999</v>
      </c>
      <c r="I59" s="157">
        <v>15.8</v>
      </c>
      <c r="J59" s="157">
        <v>15.6</v>
      </c>
      <c r="K59" s="157">
        <v>15.5</v>
      </c>
      <c r="L59" s="157">
        <v>15.4</v>
      </c>
      <c r="M59" s="157">
        <v>15.2</v>
      </c>
      <c r="N59" s="157">
        <v>15.2</v>
      </c>
      <c r="O59" s="157">
        <v>15.3</v>
      </c>
      <c r="P59" s="157">
        <v>15.9</v>
      </c>
      <c r="Q59" s="158">
        <v>17.2</v>
      </c>
    </row>
    <row r="60" spans="2:17" x14ac:dyDescent="0.2">
      <c r="B60" s="153" t="s">
        <v>113</v>
      </c>
      <c r="C60" s="153">
        <v>0.41</v>
      </c>
      <c r="D60" s="157">
        <v>15.67</v>
      </c>
      <c r="E60" s="157">
        <v>22.9</v>
      </c>
      <c r="F60" s="157">
        <v>21.1</v>
      </c>
      <c r="G60" s="157">
        <v>19.600000000000001</v>
      </c>
      <c r="H60" s="157">
        <v>17.100000000000001</v>
      </c>
      <c r="I60" s="157">
        <v>16.5</v>
      </c>
      <c r="J60" s="157">
        <v>16.100000000000001</v>
      </c>
      <c r="K60" s="157">
        <v>15.8</v>
      </c>
      <c r="L60" s="157">
        <v>15.6</v>
      </c>
      <c r="M60" s="157">
        <v>15.3</v>
      </c>
      <c r="N60" s="157">
        <v>14.9</v>
      </c>
      <c r="O60" s="157">
        <v>14.9</v>
      </c>
      <c r="P60" s="157">
        <v>15.3</v>
      </c>
      <c r="Q60" s="158">
        <v>16.3</v>
      </c>
    </row>
    <row r="61" spans="2:17" x14ac:dyDescent="0.2">
      <c r="B61" s="153" t="s">
        <v>118</v>
      </c>
      <c r="C61" s="153">
        <v>0.45</v>
      </c>
      <c r="D61" s="157">
        <v>15.8</v>
      </c>
      <c r="E61" s="157">
        <v>22.9</v>
      </c>
      <c r="F61" s="157">
        <v>21.2</v>
      </c>
      <c r="G61" s="157">
        <v>19.8</v>
      </c>
      <c r="H61" s="157">
        <v>17.5</v>
      </c>
      <c r="I61" s="157">
        <v>16.8</v>
      </c>
      <c r="J61" s="157">
        <v>16.3</v>
      </c>
      <c r="K61" s="157">
        <v>16</v>
      </c>
      <c r="L61" s="157">
        <v>15.8</v>
      </c>
      <c r="M61" s="157">
        <v>15.3</v>
      </c>
      <c r="N61" s="157">
        <v>14.9</v>
      </c>
      <c r="O61" s="157">
        <v>14.8</v>
      </c>
      <c r="P61" s="157">
        <v>15</v>
      </c>
      <c r="Q61" s="158">
        <v>15.8</v>
      </c>
    </row>
    <row r="62" spans="2:17" x14ac:dyDescent="0.2">
      <c r="B62" s="160" t="s">
        <v>123</v>
      </c>
      <c r="C62" s="160">
        <v>0.44</v>
      </c>
      <c r="D62" s="161">
        <v>15.85</v>
      </c>
      <c r="E62" s="161">
        <v>22.8</v>
      </c>
      <c r="F62" s="161">
        <v>21.2</v>
      </c>
      <c r="G62" s="161">
        <v>19.8</v>
      </c>
      <c r="H62" s="161">
        <v>17.600000000000001</v>
      </c>
      <c r="I62" s="161">
        <v>16.899999999999999</v>
      </c>
      <c r="J62" s="161">
        <v>16.5</v>
      </c>
      <c r="K62" s="161">
        <v>16.100000000000001</v>
      </c>
      <c r="L62" s="161">
        <v>15.8</v>
      </c>
      <c r="M62" s="161">
        <v>15.3</v>
      </c>
      <c r="N62" s="161">
        <v>14.8</v>
      </c>
      <c r="O62" s="161">
        <v>14.7</v>
      </c>
      <c r="P62" s="161">
        <v>14.7</v>
      </c>
      <c r="Q62" s="162">
        <v>15.3</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Y34"/>
  <sheetViews>
    <sheetView topLeftCell="D1" zoomScale="82" zoomScaleNormal="100" workbookViewId="0">
      <selection activeCell="J5" sqref="J5"/>
    </sheetView>
  </sheetViews>
  <sheetFormatPr defaultColWidth="220.5703125" defaultRowHeight="15" x14ac:dyDescent="0.25"/>
  <cols>
    <col min="1" max="1" width="8.7109375" style="38" customWidth="1"/>
    <col min="2" max="2" width="20.28515625" style="38" customWidth="1"/>
    <col min="3" max="3" width="27" style="38" customWidth="1"/>
    <col min="4" max="4" width="27.85546875" style="38" customWidth="1"/>
    <col min="5" max="5" width="23.5703125" style="38" bestFit="1" customWidth="1"/>
    <col min="6" max="6" width="9.28515625" style="38" bestFit="1" customWidth="1"/>
    <col min="7" max="7" width="30.140625" style="38" bestFit="1" customWidth="1"/>
    <col min="8" max="14" width="20" style="38" customWidth="1"/>
    <col min="15" max="15" width="5.42578125" style="38" customWidth="1"/>
    <col min="16" max="16" width="20.7109375" style="38" customWidth="1"/>
    <col min="17" max="17" width="32.42578125" style="38" customWidth="1"/>
    <col min="18" max="25" width="20" style="38" customWidth="1"/>
    <col min="26" max="26" width="13.7109375" style="38" bestFit="1" customWidth="1"/>
    <col min="27" max="27" width="29.42578125" style="38" bestFit="1" customWidth="1"/>
    <col min="28" max="28" width="8.7109375" style="38" customWidth="1"/>
    <col min="29" max="16384" width="220.5703125" style="38"/>
  </cols>
  <sheetData>
    <row r="1" spans="2:25" ht="15.75" thickBot="1" x14ac:dyDescent="0.3"/>
    <row r="2" spans="2:25" ht="15.75" thickBot="1" x14ac:dyDescent="0.3">
      <c r="F2" s="382" t="s">
        <v>157</v>
      </c>
      <c r="G2" s="383"/>
      <c r="H2" s="383"/>
      <c r="I2" s="383"/>
      <c r="J2" s="383"/>
      <c r="K2" s="383"/>
      <c r="L2" s="383"/>
      <c r="M2" s="383"/>
      <c r="N2" s="384"/>
      <c r="P2" s="362" t="s">
        <v>158</v>
      </c>
      <c r="Q2" s="363"/>
      <c r="R2" s="363"/>
      <c r="S2" s="363"/>
      <c r="T2" s="363"/>
      <c r="U2" s="363"/>
      <c r="V2" s="363"/>
      <c r="W2" s="363"/>
      <c r="X2" s="363"/>
      <c r="Y2" s="364"/>
    </row>
    <row r="3" spans="2:25" x14ac:dyDescent="0.25">
      <c r="F3" s="368" t="s">
        <v>159</v>
      </c>
      <c r="G3" s="378" t="s">
        <v>160</v>
      </c>
      <c r="H3" s="365" t="s">
        <v>161</v>
      </c>
      <c r="I3" s="366"/>
      <c r="J3" s="61" t="s">
        <v>162</v>
      </c>
      <c r="K3" s="367" t="s">
        <v>163</v>
      </c>
      <c r="L3" s="366"/>
      <c r="M3" s="376" t="s">
        <v>164</v>
      </c>
      <c r="N3" s="377"/>
      <c r="O3" s="47"/>
      <c r="P3" s="368" t="s">
        <v>159</v>
      </c>
      <c r="Q3" s="370" t="s">
        <v>165</v>
      </c>
      <c r="R3" s="372" t="s">
        <v>161</v>
      </c>
      <c r="S3" s="366"/>
      <c r="T3" s="367" t="s">
        <v>166</v>
      </c>
      <c r="U3" s="366"/>
      <c r="V3" s="374" t="s">
        <v>167</v>
      </c>
      <c r="W3" s="375"/>
      <c r="X3" s="367" t="s">
        <v>158</v>
      </c>
      <c r="Y3" s="373"/>
    </row>
    <row r="4" spans="2:25" ht="30" customHeight="1" thickBot="1" x14ac:dyDescent="0.3">
      <c r="C4" s="380" t="s">
        <v>55</v>
      </c>
      <c r="D4" s="37" t="s">
        <v>168</v>
      </c>
      <c r="F4" s="369"/>
      <c r="G4" s="379"/>
      <c r="H4" s="62" t="str">
        <f>$C$6</f>
        <v>EUR OIS</v>
      </c>
      <c r="I4" s="59" t="str">
        <f>$C$7</f>
        <v>EURIBOR 6M</v>
      </c>
      <c r="J4" s="59" t="s">
        <v>169</v>
      </c>
      <c r="K4" s="59" t="str">
        <f>H4 &amp; " + " &amp; ROUND(D8,0) &amp; " bps"</f>
        <v>EUR OIS + 217 bps</v>
      </c>
      <c r="L4" s="59" t="str">
        <f>I4 &amp; " + " &amp; D9 &amp; " bps"</f>
        <v>EURIBOR 6M + 200 bps</v>
      </c>
      <c r="M4" s="59" t="str">
        <f xml:space="preserve"> "On " &amp; $C$6</f>
        <v>On EUR OIS</v>
      </c>
      <c r="N4" s="60" t="str">
        <f xml:space="preserve"> " On " &amp; $C$7</f>
        <v xml:space="preserve"> On EURIBOR 6M</v>
      </c>
      <c r="O4" s="47"/>
      <c r="P4" s="369"/>
      <c r="Q4" s="371"/>
      <c r="R4" s="58" t="str">
        <f>$C$6</f>
        <v>EUR OIS</v>
      </c>
      <c r="S4" s="59" t="str">
        <f>$C$7</f>
        <v>EURIBOR 6M</v>
      </c>
      <c r="T4" s="59" t="s">
        <v>169</v>
      </c>
      <c r="U4" s="59" t="s">
        <v>170</v>
      </c>
      <c r="V4" s="59" t="str">
        <f>R4</f>
        <v>EUR OIS</v>
      </c>
      <c r="W4" s="59" t="str">
        <f>S4</f>
        <v>EURIBOR 6M</v>
      </c>
      <c r="X4" s="59" t="str">
        <f>R4</f>
        <v>EUR OIS</v>
      </c>
      <c r="Y4" s="60" t="str">
        <f>S4</f>
        <v>EURIBOR 6M</v>
      </c>
    </row>
    <row r="5" spans="2:25" x14ac:dyDescent="0.25">
      <c r="C5" s="381"/>
      <c r="D5" s="33">
        <f>G15</f>
        <v>45716</v>
      </c>
      <c r="F5" s="54">
        <f>Schedule!O4</f>
        <v>120</v>
      </c>
      <c r="G5" s="55">
        <f>Schedule!N4</f>
        <v>43889</v>
      </c>
      <c r="H5" s="265">
        <v>-4.7325969214986338E-3</v>
      </c>
      <c r="I5" s="265">
        <v>-3.3501587684200331E-3</v>
      </c>
      <c r="J5" s="260">
        <f>Schedule!P4</f>
        <v>0.32876712328767121</v>
      </c>
      <c r="K5" s="265">
        <f t="shared" ref="K5:K15" si="0">H5+$D$8/10000</f>
        <v>1.6956367678340075E-2</v>
      </c>
      <c r="L5" s="265">
        <f>I5+$D$9/10000</f>
        <v>1.6649841231579969E-2</v>
      </c>
      <c r="M5" s="260">
        <f t="shared" ref="M5:M15" si="1">EXP(-K5*J5)</f>
        <v>0.99444081356180991</v>
      </c>
      <c r="N5" s="263">
        <f t="shared" ref="N5:N15" si="2">EXP(-L5*J5)</f>
        <v>0.99454103419818507</v>
      </c>
      <c r="O5" s="47"/>
      <c r="P5" s="353">
        <f>Schedule!L3</f>
        <v>-64</v>
      </c>
      <c r="Q5" s="83">
        <f>Schedule!K3</f>
        <v>43705</v>
      </c>
      <c r="R5" s="267">
        <v>-3.6900000000000001E-3</v>
      </c>
      <c r="S5" s="267">
        <v>-4.2700000000000004E-3</v>
      </c>
      <c r="T5" s="125">
        <f t="shared" ref="T5:T15" si="3">YEARFRAC(Today,Q5,$C$19)</f>
        <v>0.17534246575342466</v>
      </c>
      <c r="U5" s="125">
        <f>YEARFRAC(Today,Q5,$C$20)</f>
        <v>0.17777777777777778</v>
      </c>
      <c r="V5" s="85">
        <v>1</v>
      </c>
      <c r="W5" s="85">
        <v>1</v>
      </c>
      <c r="X5" s="267">
        <f>R5</f>
        <v>-3.6900000000000001E-3</v>
      </c>
      <c r="Y5" s="268">
        <f>S5</f>
        <v>-4.2700000000000004E-3</v>
      </c>
    </row>
    <row r="6" spans="2:25" x14ac:dyDescent="0.25">
      <c r="B6" s="34" t="s">
        <v>171</v>
      </c>
      <c r="C6" s="34" t="s">
        <v>172</v>
      </c>
      <c r="D6" s="50">
        <f>H15</f>
        <v>-4.1247101302903499E-3</v>
      </c>
      <c r="F6" s="54">
        <f>Schedule!O5</f>
        <v>305</v>
      </c>
      <c r="G6" s="55">
        <f>Schedule!N5</f>
        <v>44074</v>
      </c>
      <c r="H6" s="265">
        <v>-4.9768976463606578E-3</v>
      </c>
      <c r="I6" s="265">
        <v>-3.5550883974637152E-3</v>
      </c>
      <c r="J6" s="260">
        <f>Schedule!P5</f>
        <v>0.83561643835616439</v>
      </c>
      <c r="K6" s="265">
        <f t="shared" si="0"/>
        <v>1.6712066953478051E-2</v>
      </c>
      <c r="L6" s="265">
        <f t="shared" ref="L6:L15" si="4">I6+$D$9/10000</f>
        <v>1.6444911602536284E-2</v>
      </c>
      <c r="M6" s="260">
        <f t="shared" si="1"/>
        <v>0.98613217872191739</v>
      </c>
      <c r="N6" s="263">
        <f t="shared" si="2"/>
        <v>0.98635234685480522</v>
      </c>
      <c r="O6" s="47"/>
      <c r="P6" s="54">
        <f>Schedule!L4</f>
        <v>118</v>
      </c>
      <c r="Q6" s="55">
        <f>Schedule!K4</f>
        <v>43887</v>
      </c>
      <c r="R6" s="265">
        <v>-4.7293579585595919E-3</v>
      </c>
      <c r="S6" s="265">
        <v>-3.3473468089928586E-3</v>
      </c>
      <c r="T6" s="127">
        <f t="shared" si="3"/>
        <v>0.32328767123287672</v>
      </c>
      <c r="U6" s="127">
        <f>YEARFRAC($C$23,Q6,$C$20)</f>
        <v>0.31388888888888888</v>
      </c>
      <c r="V6" s="127">
        <f t="shared" ref="V6:V15" si="5">EXP(-R6*T6)</f>
        <v>1.001530112550304</v>
      </c>
      <c r="W6" s="127">
        <f t="shared" ref="W6:W15" si="6">EXP(-S6*T6)</f>
        <v>1.0010827416967123</v>
      </c>
      <c r="X6" s="269">
        <f>(1/V6-1)/T6</f>
        <v>-4.725744340808029E-3</v>
      </c>
      <c r="Y6" s="270">
        <f>(1/W6-1)/U6</f>
        <v>-3.445711757801638E-3</v>
      </c>
    </row>
    <row r="7" spans="2:25" x14ac:dyDescent="0.25">
      <c r="B7" s="35" t="s">
        <v>173</v>
      </c>
      <c r="C7" s="35" t="s">
        <v>174</v>
      </c>
      <c r="D7" s="51">
        <f>I15</f>
        <v>-2.435745530451641E-3</v>
      </c>
      <c r="F7" s="54">
        <f>Schedule!O6</f>
        <v>484</v>
      </c>
      <c r="G7" s="55">
        <f>Schedule!N6</f>
        <v>44253</v>
      </c>
      <c r="H7" s="265">
        <v>-5.118619188795674E-3</v>
      </c>
      <c r="I7" s="265">
        <v>-3.6594193410664048E-3</v>
      </c>
      <c r="J7" s="260">
        <f>Schedule!P6</f>
        <v>1.3260273972602741</v>
      </c>
      <c r="K7" s="265">
        <f t="shared" si="0"/>
        <v>1.6570345411043033E-2</v>
      </c>
      <c r="L7" s="265">
        <f t="shared" si="4"/>
        <v>1.6340580658933596E-2</v>
      </c>
      <c r="M7" s="260">
        <f t="shared" si="1"/>
        <v>0.97826691007245303</v>
      </c>
      <c r="N7" s="263">
        <f t="shared" si="2"/>
        <v>0.97856500832263271</v>
      </c>
      <c r="O7" s="47"/>
      <c r="P7" s="54">
        <f>Schedule!L5</f>
        <v>301</v>
      </c>
      <c r="Q7" s="55">
        <f>Schedule!K5</f>
        <v>44070</v>
      </c>
      <c r="R7" s="265">
        <v>-4.9727185855141442E-3</v>
      </c>
      <c r="S7" s="265">
        <v>-3.551755230423123E-3</v>
      </c>
      <c r="T7" s="127">
        <f t="shared" si="3"/>
        <v>0.8246575342465754</v>
      </c>
      <c r="U7" s="127">
        <f t="shared" ref="U7:U15" si="7">YEARFRAC(Q6,Q7,$C$20)</f>
        <v>0.5083333333333333</v>
      </c>
      <c r="V7" s="127">
        <f t="shared" si="5"/>
        <v>1.0041092095911839</v>
      </c>
      <c r="W7" s="127">
        <f t="shared" si="6"/>
        <v>1.0029332753684903</v>
      </c>
      <c r="X7" s="269">
        <f>(V6/V7-1)/U7</f>
        <v>-5.0528702202701954E-3</v>
      </c>
      <c r="Y7" s="270">
        <f>(W6/W7-1)/U7</f>
        <v>-3.6297470607685135E-3</v>
      </c>
    </row>
    <row r="8" spans="2:25" x14ac:dyDescent="0.25">
      <c r="B8" s="380" t="s">
        <v>175</v>
      </c>
      <c r="C8" s="34" t="s">
        <v>176</v>
      </c>
      <c r="D8" s="273">
        <f>D9 + (D7-D6)*10000</f>
        <v>216.8896459983871</v>
      </c>
      <c r="F8" s="54">
        <f>Schedule!O7</f>
        <v>669</v>
      </c>
      <c r="G8" s="55">
        <f>Schedule!N7</f>
        <v>44438</v>
      </c>
      <c r="H8" s="265">
        <v>-5.1808042399373328E-3</v>
      </c>
      <c r="I8" s="265">
        <v>-3.6842990026736524E-3</v>
      </c>
      <c r="J8" s="260">
        <f>Schedule!P7</f>
        <v>1.832876712328767</v>
      </c>
      <c r="K8" s="265">
        <f t="shared" si="0"/>
        <v>1.6508160359901373E-2</v>
      </c>
      <c r="L8" s="265">
        <f t="shared" si="4"/>
        <v>1.6315700997326349E-2</v>
      </c>
      <c r="M8" s="260">
        <f t="shared" si="1"/>
        <v>0.97019575100285083</v>
      </c>
      <c r="N8" s="263">
        <f t="shared" si="2"/>
        <v>0.97053805208061317</v>
      </c>
      <c r="O8" s="47"/>
      <c r="P8" s="54">
        <f>Schedule!L6</f>
        <v>482</v>
      </c>
      <c r="Q8" s="55">
        <f>Schedule!K6</f>
        <v>44251</v>
      </c>
      <c r="R8" s="265">
        <v>-5.1175017005277825E-3</v>
      </c>
      <c r="S8" s="265">
        <v>-3.6587135617170128E-3</v>
      </c>
      <c r="T8" s="127">
        <f t="shared" si="3"/>
        <v>1.3205479452054794</v>
      </c>
      <c r="U8" s="127">
        <f t="shared" si="7"/>
        <v>0.50277777777777777</v>
      </c>
      <c r="V8" s="127">
        <f t="shared" si="5"/>
        <v>1.0067807925295318</v>
      </c>
      <c r="W8" s="127">
        <f t="shared" si="6"/>
        <v>1.0048431972244725</v>
      </c>
      <c r="X8" s="269">
        <f t="shared" ref="X8:X15" si="8">(V7/V8-1)/U8</f>
        <v>-5.2778575660774093E-3</v>
      </c>
      <c r="Y8" s="270">
        <f t="shared" ref="Y8:Y15" si="9">(W7/W8-1)/U8</f>
        <v>-3.7804302338425291E-3</v>
      </c>
    </row>
    <row r="9" spans="2:25" x14ac:dyDescent="0.25">
      <c r="B9" s="381"/>
      <c r="C9" s="35" t="s">
        <v>177</v>
      </c>
      <c r="D9" s="36">
        <v>200</v>
      </c>
      <c r="F9" s="54">
        <f>Schedule!O8</f>
        <v>851</v>
      </c>
      <c r="G9" s="55">
        <f>Schedule!N8</f>
        <v>44620</v>
      </c>
      <c r="H9" s="265">
        <v>-5.1702993162074107E-3</v>
      </c>
      <c r="I9" s="265">
        <v>-3.6388971140665491E-3</v>
      </c>
      <c r="J9" s="260">
        <f>Schedule!P8</f>
        <v>2.3315068493150686</v>
      </c>
      <c r="K9" s="265">
        <f t="shared" si="0"/>
        <v>1.6518665283631297E-2</v>
      </c>
      <c r="L9" s="265">
        <f t="shared" si="4"/>
        <v>1.636110288593345E-2</v>
      </c>
      <c r="M9" s="260">
        <f t="shared" si="1"/>
        <v>0.96221882896264865</v>
      </c>
      <c r="N9" s="263">
        <f t="shared" si="2"/>
        <v>0.96257237249835936</v>
      </c>
      <c r="O9" s="47"/>
      <c r="P9" s="54">
        <f>Schedule!L7</f>
        <v>665</v>
      </c>
      <c r="Q9" s="55">
        <f>Schedule!K7</f>
        <v>44434</v>
      </c>
      <c r="R9" s="265">
        <v>-5.180278239626023E-3</v>
      </c>
      <c r="S9" s="265">
        <v>-3.6845616026670094E-3</v>
      </c>
      <c r="T9" s="127">
        <f t="shared" si="3"/>
        <v>1.821917808219178</v>
      </c>
      <c r="U9" s="127">
        <f t="shared" si="7"/>
        <v>0.5083333333333333</v>
      </c>
      <c r="V9" s="127">
        <f t="shared" si="5"/>
        <v>1.0094827199362995</v>
      </c>
      <c r="W9" s="127">
        <f t="shared" si="6"/>
        <v>1.00673555087528</v>
      </c>
      <c r="X9" s="269">
        <f t="shared" si="8"/>
        <v>-5.2653373106202181E-3</v>
      </c>
      <c r="Y9" s="270">
        <f t="shared" si="9"/>
        <v>-3.6977564926408721E-3</v>
      </c>
    </row>
    <row r="10" spans="2:25" x14ac:dyDescent="0.25">
      <c r="B10" s="39" t="s">
        <v>178</v>
      </c>
      <c r="C10" s="39" t="s">
        <v>179</v>
      </c>
      <c r="F10" s="54">
        <f>Schedule!O9</f>
        <v>1033</v>
      </c>
      <c r="G10" s="55">
        <f>Schedule!N9</f>
        <v>44802</v>
      </c>
      <c r="H10" s="265">
        <v>-5.0992981191094258E-3</v>
      </c>
      <c r="I10" s="265">
        <v>-3.5351535310313921E-3</v>
      </c>
      <c r="J10" s="260">
        <f>Schedule!P9</f>
        <v>2.8301369863013699</v>
      </c>
      <c r="K10" s="265">
        <f t="shared" si="0"/>
        <v>1.6589666480729282E-2</v>
      </c>
      <c r="L10" s="265">
        <f t="shared" si="4"/>
        <v>1.6464846468968609E-2</v>
      </c>
      <c r="M10" s="260">
        <f t="shared" si="1"/>
        <v>0.95413412163697409</v>
      </c>
      <c r="N10" s="263">
        <f t="shared" si="2"/>
        <v>0.95447123643342413</v>
      </c>
      <c r="O10" s="47"/>
      <c r="P10" s="54">
        <f>Schedule!L8</f>
        <v>847</v>
      </c>
      <c r="Q10" s="55">
        <f>Schedule!K8</f>
        <v>44616</v>
      </c>
      <c r="R10" s="265">
        <v>-5.171216767608712E-3</v>
      </c>
      <c r="S10" s="265">
        <v>-3.6405595278561124E-3</v>
      </c>
      <c r="T10" s="127">
        <f t="shared" si="3"/>
        <v>2.3205479452054796</v>
      </c>
      <c r="U10" s="127">
        <f t="shared" si="7"/>
        <v>0.50555555555555554</v>
      </c>
      <c r="V10" s="127">
        <f t="shared" si="5"/>
        <v>1.0120723459917775</v>
      </c>
      <c r="W10" s="127">
        <f t="shared" si="6"/>
        <v>1.0084838787719053</v>
      </c>
      <c r="X10" s="269">
        <f t="shared" si="8"/>
        <v>-5.0612362573490954E-3</v>
      </c>
      <c r="Y10" s="270">
        <f t="shared" si="9"/>
        <v>-3.4291386080706815E-3</v>
      </c>
    </row>
    <row r="11" spans="2:25" x14ac:dyDescent="0.25">
      <c r="F11" s="54">
        <f>Schedule!O10</f>
        <v>1216</v>
      </c>
      <c r="G11" s="55">
        <f>Schedule!N10</f>
        <v>44985</v>
      </c>
      <c r="H11" s="265">
        <v>-4.9763812166313077E-3</v>
      </c>
      <c r="I11" s="265">
        <v>-3.3817602612883093E-3</v>
      </c>
      <c r="J11" s="260">
        <f>Schedule!P10</f>
        <v>3.3315068493150686</v>
      </c>
      <c r="K11" s="265">
        <f t="shared" si="0"/>
        <v>1.6712583383207399E-2</v>
      </c>
      <c r="L11" s="265">
        <f t="shared" si="4"/>
        <v>1.6618239738711692E-2</v>
      </c>
      <c r="M11" s="260">
        <f t="shared" si="1"/>
        <v>0.94584356716319029</v>
      </c>
      <c r="N11" s="263">
        <f t="shared" si="2"/>
        <v>0.94614089866644135</v>
      </c>
      <c r="O11" s="47"/>
      <c r="P11" s="54">
        <f>Schedule!L9</f>
        <v>1029</v>
      </c>
      <c r="Q11" s="55">
        <f>Schedule!K9</f>
        <v>44798</v>
      </c>
      <c r="R11" s="265">
        <v>-5.1014403468784622E-3</v>
      </c>
      <c r="S11" s="265">
        <v>-3.5379901433981098E-3</v>
      </c>
      <c r="T11" s="127">
        <f t="shared" si="3"/>
        <v>2.8191780821917809</v>
      </c>
      <c r="U11" s="127">
        <f t="shared" si="7"/>
        <v>0.50555555555555554</v>
      </c>
      <c r="V11" s="127">
        <f t="shared" si="5"/>
        <v>1.0144857854630618</v>
      </c>
      <c r="W11" s="127">
        <f t="shared" si="6"/>
        <v>1.010024132636556</v>
      </c>
      <c r="X11" s="269">
        <f t="shared" si="8"/>
        <v>-4.70567097659913E-3</v>
      </c>
      <c r="Y11" s="270">
        <f t="shared" si="9"/>
        <v>-3.0164190117511892E-3</v>
      </c>
    </row>
    <row r="12" spans="2:25" x14ac:dyDescent="0.25">
      <c r="F12" s="54">
        <f>Schedule!O11</f>
        <v>1397</v>
      </c>
      <c r="G12" s="55">
        <f>Schedule!N11</f>
        <v>45166</v>
      </c>
      <c r="H12" s="265">
        <v>-4.8122675988136509E-3</v>
      </c>
      <c r="I12" s="265">
        <v>-3.1901068660749841E-3</v>
      </c>
      <c r="J12" s="260">
        <f>Schedule!P11</f>
        <v>3.8273972602739725</v>
      </c>
      <c r="K12" s="265">
        <f t="shared" si="0"/>
        <v>1.6876697001025058E-2</v>
      </c>
      <c r="L12" s="265">
        <f t="shared" si="4"/>
        <v>1.6809893133925016E-2</v>
      </c>
      <c r="M12" s="260">
        <f t="shared" si="1"/>
        <v>0.93744815512738267</v>
      </c>
      <c r="N12" s="263">
        <f t="shared" si="2"/>
        <v>0.93768787714607316</v>
      </c>
      <c r="O12" s="47"/>
      <c r="P12" s="54">
        <f>Schedule!L10</f>
        <v>1212</v>
      </c>
      <c r="Q12" s="55">
        <f>Schedule!K10</f>
        <v>44981</v>
      </c>
      <c r="R12" s="265">
        <v>-4.9795589449113326E-3</v>
      </c>
      <c r="S12" s="265">
        <v>-3.3855764193553108E-3</v>
      </c>
      <c r="T12" s="127">
        <f t="shared" si="3"/>
        <v>3.3205479452054796</v>
      </c>
      <c r="U12" s="127">
        <f t="shared" si="7"/>
        <v>0.5083333333333333</v>
      </c>
      <c r="V12" s="127">
        <f t="shared" si="5"/>
        <v>1.0166723216582607</v>
      </c>
      <c r="W12" s="127">
        <f t="shared" si="6"/>
        <v>1.0113053972179729</v>
      </c>
      <c r="X12" s="269">
        <f t="shared" si="8"/>
        <v>-4.2308446757595413E-3</v>
      </c>
      <c r="Y12" s="270">
        <f t="shared" si="9"/>
        <v>-2.4923435541497779E-3</v>
      </c>
    </row>
    <row r="13" spans="2:25" x14ac:dyDescent="0.25">
      <c r="B13" s="352"/>
      <c r="C13" s="145"/>
      <c r="D13" s="145"/>
      <c r="F13" s="54">
        <f>Schedule!O12</f>
        <v>1581</v>
      </c>
      <c r="G13" s="55">
        <f>Schedule!N12</f>
        <v>45350</v>
      </c>
      <c r="H13" s="265">
        <v>-4.6095802717349222E-3</v>
      </c>
      <c r="I13" s="265">
        <v>-2.962204477846717E-3</v>
      </c>
      <c r="J13" s="260">
        <f>Schedule!P12</f>
        <v>4.3315068493150681</v>
      </c>
      <c r="K13" s="265">
        <f t="shared" si="0"/>
        <v>1.7079384328103787E-2</v>
      </c>
      <c r="L13" s="265">
        <f t="shared" si="4"/>
        <v>1.7037795522153284E-2</v>
      </c>
      <c r="M13" s="260">
        <f t="shared" si="1"/>
        <v>0.92869075948181534</v>
      </c>
      <c r="N13" s="263">
        <f t="shared" si="2"/>
        <v>0.92885807094580719</v>
      </c>
      <c r="O13" s="47"/>
      <c r="P13" s="54">
        <f>Schedule!L11</f>
        <v>1393</v>
      </c>
      <c r="Q13" s="55">
        <f>Schedule!K11</f>
        <v>45162</v>
      </c>
      <c r="R13" s="265">
        <v>-4.8162979342132534E-3</v>
      </c>
      <c r="S13" s="265">
        <v>-3.1947168468001112E-3</v>
      </c>
      <c r="T13" s="127">
        <f t="shared" si="3"/>
        <v>3.8164383561643835</v>
      </c>
      <c r="U13" s="127">
        <f t="shared" si="7"/>
        <v>0.50277777777777777</v>
      </c>
      <c r="V13" s="127">
        <f t="shared" si="5"/>
        <v>1.0185510764952848</v>
      </c>
      <c r="W13" s="127">
        <f t="shared" si="6"/>
        <v>1.0122670707087869</v>
      </c>
      <c r="X13" s="269">
        <f t="shared" si="8"/>
        <v>-3.6686917704213621E-3</v>
      </c>
      <c r="Y13" s="270">
        <f t="shared" si="9"/>
        <v>-1.8895416146165092E-3</v>
      </c>
    </row>
    <row r="14" spans="2:25" x14ac:dyDescent="0.25">
      <c r="F14" s="54">
        <f>Schedule!O13</f>
        <v>1763</v>
      </c>
      <c r="G14" s="55">
        <f>Schedule!N13</f>
        <v>45532</v>
      </c>
      <c r="H14" s="265">
        <v>-4.3801103531739497E-3</v>
      </c>
      <c r="I14" s="265">
        <v>-2.7106212505613259E-3</v>
      </c>
      <c r="J14" s="260">
        <f>Schedule!P13</f>
        <v>4.8301369863013699</v>
      </c>
      <c r="K14" s="265">
        <f t="shared" si="0"/>
        <v>1.7308854246664757E-2</v>
      </c>
      <c r="L14" s="265">
        <f t="shared" si="4"/>
        <v>1.7289378749438675E-2</v>
      </c>
      <c r="M14" s="260">
        <f t="shared" si="1"/>
        <v>0.91979529688054495</v>
      </c>
      <c r="N14" s="263">
        <f t="shared" si="2"/>
        <v>0.91988182546796071</v>
      </c>
      <c r="O14" s="47"/>
      <c r="P14" s="54">
        <f>Schedule!L12</f>
        <v>1579</v>
      </c>
      <c r="Q14" s="55">
        <f>Schedule!K12</f>
        <v>45348</v>
      </c>
      <c r="R14" s="265">
        <v>-4.6119531351444497E-3</v>
      </c>
      <c r="S14" s="265">
        <v>-2.9648360468537247E-3</v>
      </c>
      <c r="T14" s="127">
        <f t="shared" si="3"/>
        <v>4.3260273972602743</v>
      </c>
      <c r="U14" s="127">
        <f t="shared" si="7"/>
        <v>0.51666666666666672</v>
      </c>
      <c r="V14" s="127">
        <f t="shared" si="5"/>
        <v>1.0201517957817199</v>
      </c>
      <c r="W14" s="127">
        <f t="shared" si="6"/>
        <v>1.0129085674042007</v>
      </c>
      <c r="X14" s="269">
        <f t="shared" si="8"/>
        <v>-3.0369660413802836E-3</v>
      </c>
      <c r="Y14" s="270">
        <f t="shared" si="9"/>
        <v>-1.2257833996156828E-3</v>
      </c>
    </row>
    <row r="15" spans="2:25" ht="15.75" thickBot="1" x14ac:dyDescent="0.3">
      <c r="F15" s="53">
        <f>Schedule!O14</f>
        <v>1947</v>
      </c>
      <c r="G15" s="56">
        <f>Schedule!N14</f>
        <v>45716</v>
      </c>
      <c r="H15" s="266">
        <v>-4.1247101302903499E-3</v>
      </c>
      <c r="I15" s="266">
        <v>-2.435745530451641E-3</v>
      </c>
      <c r="J15" s="262">
        <f>Schedule!P14</f>
        <v>5.3342465753424655</v>
      </c>
      <c r="K15" s="266">
        <f t="shared" si="0"/>
        <v>1.756425446954836E-2</v>
      </c>
      <c r="L15" s="266">
        <f t="shared" si="4"/>
        <v>1.756425446954836E-2</v>
      </c>
      <c r="M15" s="262">
        <f t="shared" si="1"/>
        <v>0.91056311400642376</v>
      </c>
      <c r="N15" s="264">
        <f t="shared" si="2"/>
        <v>0.91056311400642376</v>
      </c>
      <c r="O15" s="47"/>
      <c r="P15" s="53">
        <f>Schedule!L13</f>
        <v>1761</v>
      </c>
      <c r="Q15" s="56">
        <f>Schedule!K13</f>
        <v>45530</v>
      </c>
      <c r="R15" s="266">
        <v>-4.3827671281898798E-3</v>
      </c>
      <c r="S15" s="266">
        <v>-2.7135056301387521E-3</v>
      </c>
      <c r="T15" s="131">
        <f t="shared" si="3"/>
        <v>4.8246575342465752</v>
      </c>
      <c r="U15" s="131">
        <f t="shared" si="7"/>
        <v>0.50555555555555554</v>
      </c>
      <c r="V15" s="131">
        <f t="shared" si="5"/>
        <v>1.0213704975061413</v>
      </c>
      <c r="W15" s="131">
        <f t="shared" si="6"/>
        <v>1.0131778073506708</v>
      </c>
      <c r="X15" s="271">
        <f t="shared" si="8"/>
        <v>-2.3601805627289012E-3</v>
      </c>
      <c r="Y15" s="272">
        <f t="shared" si="9"/>
        <v>-5.2563580411598494E-4</v>
      </c>
    </row>
    <row r="16" spans="2:25" ht="15.75" customHeight="1" thickBot="1" x14ac:dyDescent="0.3">
      <c r="P16" s="47"/>
      <c r="Q16" s="55"/>
      <c r="R16" s="265"/>
      <c r="S16" s="265"/>
      <c r="T16" s="127"/>
      <c r="U16" s="127"/>
      <c r="V16" s="127"/>
      <c r="W16" s="127"/>
      <c r="X16" s="269"/>
      <c r="Y16" s="269"/>
    </row>
    <row r="17" spans="2:5" x14ac:dyDescent="0.25">
      <c r="B17" s="12" t="s">
        <v>24</v>
      </c>
      <c r="C17" s="13" t="s">
        <v>25</v>
      </c>
      <c r="D17" s="14" t="s">
        <v>26</v>
      </c>
    </row>
    <row r="18" spans="2:5" x14ac:dyDescent="0.25">
      <c r="B18" s="40" t="s">
        <v>180</v>
      </c>
      <c r="C18" s="38">
        <v>50</v>
      </c>
      <c r="D18" s="41" t="s">
        <v>181</v>
      </c>
    </row>
    <row r="19" spans="2:5" x14ac:dyDescent="0.25">
      <c r="B19" s="40" t="s">
        <v>182</v>
      </c>
      <c r="C19" s="38">
        <v>3</v>
      </c>
      <c r="D19" s="41" t="s">
        <v>63</v>
      </c>
    </row>
    <row r="20" spans="2:5" x14ac:dyDescent="0.25">
      <c r="B20" s="40" t="s">
        <v>183</v>
      </c>
      <c r="C20" s="38">
        <v>2</v>
      </c>
      <c r="D20" s="41" t="s">
        <v>184</v>
      </c>
    </row>
    <row r="21" spans="2:5" x14ac:dyDescent="0.25">
      <c r="B21" s="40" t="s">
        <v>27</v>
      </c>
      <c r="C21" s="42">
        <f>Today</f>
        <v>43769</v>
      </c>
      <c r="D21" s="41" t="s">
        <v>185</v>
      </c>
    </row>
    <row r="22" spans="2:5" x14ac:dyDescent="0.25">
      <c r="B22" s="40" t="s">
        <v>31</v>
      </c>
      <c r="C22" s="42">
        <f>Spot</f>
        <v>43773</v>
      </c>
      <c r="D22" s="41" t="s">
        <v>186</v>
      </c>
    </row>
    <row r="23" spans="2:5" ht="15.75" customHeight="1" thickBot="1" x14ac:dyDescent="0.3">
      <c r="B23" s="43" t="s">
        <v>187</v>
      </c>
      <c r="C23" s="44">
        <f>Spot+1</f>
        <v>43774</v>
      </c>
      <c r="D23" s="45" t="s">
        <v>188</v>
      </c>
    </row>
    <row r="25" spans="2:5" ht="15.75" thickBot="1" x14ac:dyDescent="0.3"/>
    <row r="26" spans="2:5" ht="15.75" thickBot="1" x14ac:dyDescent="0.3">
      <c r="B26" s="359" t="s">
        <v>189</v>
      </c>
      <c r="C26" s="360"/>
      <c r="D26" s="360"/>
      <c r="E26" s="361"/>
    </row>
    <row r="27" spans="2:5" x14ac:dyDescent="0.25">
      <c r="B27" s="40" t="s">
        <v>190</v>
      </c>
      <c r="C27" s="38" t="s">
        <v>191</v>
      </c>
      <c r="D27" s="38" t="s">
        <v>170</v>
      </c>
      <c r="E27" s="41" t="s">
        <v>192</v>
      </c>
    </row>
    <row r="28" spans="2:5" x14ac:dyDescent="0.25">
      <c r="B28" s="54" t="s">
        <v>94</v>
      </c>
      <c r="C28" s="55">
        <f>EDATE(Today,48)</f>
        <v>45230</v>
      </c>
      <c r="D28" s="260">
        <f>YEARFRAC(Today,C28,$C$19)</f>
        <v>4.0027397260273974</v>
      </c>
      <c r="E28" s="179">
        <f>VLOOKUP(B28,'Caps&amp;Floors'!$B$47:$Q$62,9,FALSE)/100</f>
        <v>0.10199999999999999</v>
      </c>
    </row>
    <row r="29" spans="2:5" x14ac:dyDescent="0.25">
      <c r="B29" s="40" t="s">
        <v>95</v>
      </c>
      <c r="C29" s="42">
        <f>EDATE(Today,60)</f>
        <v>45596</v>
      </c>
      <c r="D29" s="260">
        <f>YEARFRAC(Today,C29,$C$19)</f>
        <v>5.0054794520547947</v>
      </c>
      <c r="E29" s="179">
        <f>VLOOKUP(B29,'Caps&amp;Floors'!$B$47:$Q$62,9,FALSE)/100</f>
        <v>0.113</v>
      </c>
    </row>
    <row r="30" spans="2:5" ht="15.75" thickBot="1" x14ac:dyDescent="0.3">
      <c r="B30" s="180">
        <f>Q15</f>
        <v>45530</v>
      </c>
      <c r="C30" s="181">
        <f>Q15</f>
        <v>45530</v>
      </c>
      <c r="D30" s="261">
        <f>YEARFRAC(Today,C30,$C$20)</f>
        <v>4.8916666666666666</v>
      </c>
      <c r="E30" s="182">
        <f>SQRT((E28^2*D28+(E29^2*D29-E28^2*D28)/(D29-D28)*(D30-D28))/D30)</f>
        <v>0.11202387401219649</v>
      </c>
    </row>
    <row r="32" spans="2:5" x14ac:dyDescent="0.25">
      <c r="B32" s="252" t="s">
        <v>226</v>
      </c>
      <c r="C32" s="349"/>
      <c r="D32" s="349"/>
      <c r="E32" s="349"/>
    </row>
    <row r="33" spans="2:5" x14ac:dyDescent="0.25">
      <c r="B33" s="253" t="str">
        <f>"1) The first fixing date " &amp; TEXT(Q5, "dd mmmm yyyy") &amp; " is in the past, the associated discount factor is set to one."</f>
        <v>1) The first fixing date 28 August 2019 is in the past, the associated discount factor is set to one.</v>
      </c>
      <c r="C33" s="350"/>
      <c r="D33" s="350"/>
      <c r="E33" s="350"/>
    </row>
    <row r="34" spans="2:5" x14ac:dyDescent="0.25">
      <c r="B34" s="351" t="str">
        <f>"2) The spot rates for the first fixing date " &amp; TEXT(Q5, "dd mmmm yyyy") &amp; " are taken from https://euribor-rates.eu."</f>
        <v>2) The spot rates for the first fixing date 28 August 2019 are taken from https://euribor-rates.eu.</v>
      </c>
      <c r="C34" s="350"/>
      <c r="D34" s="350"/>
      <c r="E34" s="350"/>
    </row>
  </sheetData>
  <mergeCells count="16">
    <mergeCell ref="B26:E26"/>
    <mergeCell ref="P2:Y2"/>
    <mergeCell ref="H3:I3"/>
    <mergeCell ref="K3:L3"/>
    <mergeCell ref="P3:P4"/>
    <mergeCell ref="Q3:Q4"/>
    <mergeCell ref="R3:S3"/>
    <mergeCell ref="X3:Y3"/>
    <mergeCell ref="T3:U3"/>
    <mergeCell ref="V3:W3"/>
    <mergeCell ref="M3:N3"/>
    <mergeCell ref="F3:F4"/>
    <mergeCell ref="G3:G4"/>
    <mergeCell ref="B8:B9"/>
    <mergeCell ref="C4:C5"/>
    <mergeCell ref="F2:N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X37"/>
  <sheetViews>
    <sheetView topLeftCell="O1" zoomScaleNormal="100" workbookViewId="0">
      <selection activeCell="W15" sqref="W15"/>
    </sheetView>
  </sheetViews>
  <sheetFormatPr defaultColWidth="8.7109375" defaultRowHeight="15" x14ac:dyDescent="0.25"/>
  <cols>
    <col min="1" max="1" width="9.140625" style="47" customWidth="1"/>
    <col min="2" max="2" width="24" style="47" bestFit="1" customWidth="1"/>
    <col min="3" max="3" width="25.7109375" style="138" bestFit="1" customWidth="1"/>
    <col min="4" max="4" width="26" style="47" bestFit="1" customWidth="1"/>
    <col min="5" max="6" width="8.7109375" style="47"/>
    <col min="7" max="7" width="5.28515625" style="47" bestFit="1" customWidth="1"/>
    <col min="8" max="8" width="10.5703125" style="47" bestFit="1" customWidth="1"/>
    <col min="9" max="10" width="31.5703125" style="47" bestFit="1" customWidth="1"/>
    <col min="11" max="11" width="14.7109375" style="47" bestFit="1" customWidth="1"/>
    <col min="12" max="12" width="18.5703125" style="47" bestFit="1" customWidth="1"/>
    <col min="13" max="13" width="13.85546875" style="47" customWidth="1"/>
    <col min="14" max="14" width="15.42578125" style="47" bestFit="1" customWidth="1"/>
    <col min="15" max="15" width="15.42578125" style="47" customWidth="1"/>
    <col min="16" max="16" width="25.7109375" style="47" bestFit="1" customWidth="1"/>
    <col min="17" max="17" width="16.42578125" style="47" bestFit="1" customWidth="1"/>
    <col min="18" max="18" width="16.42578125" style="47" customWidth="1"/>
    <col min="19" max="20" width="21.7109375" style="47" customWidth="1"/>
    <col min="21" max="21" width="34.85546875" style="47" bestFit="1" customWidth="1"/>
    <col min="22" max="22" width="20" style="47" bestFit="1" customWidth="1"/>
    <col min="23" max="23" width="22.5703125" style="47" bestFit="1" customWidth="1"/>
    <col min="24" max="24" width="22.5703125" style="47" customWidth="1"/>
    <col min="25" max="25" width="8.7109375" style="47" customWidth="1"/>
    <col min="26" max="16384" width="8.7109375" style="47"/>
  </cols>
  <sheetData>
    <row r="1" spans="2:24" x14ac:dyDescent="0.25">
      <c r="C1" s="47"/>
      <c r="S1" s="79"/>
      <c r="T1" s="79"/>
    </row>
    <row r="2" spans="2:24" ht="15.75" thickBot="1" x14ac:dyDescent="0.3">
      <c r="C2" s="47"/>
      <c r="R2" s="391" t="s">
        <v>193</v>
      </c>
      <c r="S2" s="391"/>
      <c r="T2" s="391"/>
      <c r="U2" s="392" t="s">
        <v>194</v>
      </c>
      <c r="V2" s="392"/>
      <c r="W2" s="392"/>
      <c r="X2" s="392"/>
    </row>
    <row r="3" spans="2:24" ht="15.75" thickBot="1" x14ac:dyDescent="0.3">
      <c r="C3" s="47"/>
      <c r="H3" s="87" t="s">
        <v>195</v>
      </c>
      <c r="I3" s="88" t="s">
        <v>196</v>
      </c>
      <c r="J3" s="88" t="s">
        <v>197</v>
      </c>
      <c r="K3" s="88" t="s">
        <v>198</v>
      </c>
      <c r="L3" s="88" t="s">
        <v>199</v>
      </c>
      <c r="M3" s="88" t="s">
        <v>200</v>
      </c>
      <c r="N3" s="88" t="s">
        <v>289</v>
      </c>
      <c r="O3" s="88" t="s">
        <v>201</v>
      </c>
      <c r="P3" s="88" t="s">
        <v>202</v>
      </c>
      <c r="Q3" s="88" t="s">
        <v>203</v>
      </c>
      <c r="R3" s="97" t="s">
        <v>204</v>
      </c>
      <c r="S3" s="98" t="s">
        <v>205</v>
      </c>
      <c r="T3" s="99" t="s">
        <v>206</v>
      </c>
      <c r="U3" s="100" t="s">
        <v>207</v>
      </c>
      <c r="V3" s="101" t="s">
        <v>208</v>
      </c>
      <c r="W3" s="101" t="s">
        <v>205</v>
      </c>
      <c r="X3" s="102" t="s">
        <v>206</v>
      </c>
    </row>
    <row r="4" spans="2:24" ht="5.25" customHeight="1" thickBot="1" x14ac:dyDescent="0.3">
      <c r="C4" s="47"/>
      <c r="R4" s="103"/>
      <c r="S4" s="103"/>
      <c r="T4" s="103"/>
      <c r="U4" s="104"/>
      <c r="V4" s="104"/>
      <c r="W4" s="104"/>
      <c r="X4" s="104"/>
    </row>
    <row r="5" spans="2:24" ht="15.75" thickBot="1" x14ac:dyDescent="0.3">
      <c r="C5" s="47"/>
      <c r="G5" s="388" t="s">
        <v>209</v>
      </c>
      <c r="H5" s="76">
        <v>1</v>
      </c>
      <c r="I5" s="105">
        <f>Schedule!N4</f>
        <v>43889</v>
      </c>
      <c r="J5" s="105">
        <f>Schedule!K3</f>
        <v>43705</v>
      </c>
      <c r="K5" s="106">
        <f t="shared" ref="K5:K15" si="0">$C$14</f>
        <v>1000000</v>
      </c>
      <c r="L5" s="267">
        <f>'Interpolated Rates'!Y5+$C$7/10000</f>
        <v>7.2999999999999975E-4</v>
      </c>
      <c r="M5" s="84">
        <f t="shared" ref="M5:M15" si="1">$C$17</f>
        <v>0.03</v>
      </c>
      <c r="N5" s="125">
        <f t="shared" ref="N5:N15" si="2">YEARFRAC(Today,I5,$C$9)</f>
        <v>0.32876712328767121</v>
      </c>
      <c r="O5" s="125">
        <f t="shared" ref="O5:O15" si="3">YEARFRAC(Today,J5,$C$9)</f>
        <v>0.17534246575342466</v>
      </c>
      <c r="P5" s="125">
        <f>Schedule!Q3+Schedule!Q4</f>
        <v>0.49444444444444446</v>
      </c>
      <c r="Q5" s="125">
        <f>'Interpolated Rates'!M5</f>
        <v>0.99444081356180991</v>
      </c>
      <c r="R5" s="107">
        <f t="shared" ref="R5:R15" si="4">K5*M5*P5</f>
        <v>14833.333333333334</v>
      </c>
      <c r="S5" s="107">
        <f>R5*Q5</f>
        <v>14750.872067833514</v>
      </c>
      <c r="T5" s="107" t="s">
        <v>210</v>
      </c>
      <c r="U5" s="207">
        <v>0</v>
      </c>
      <c r="V5" s="108" cm="1">
        <f t="array" ref="V5">K5*CallPutLognormalShifted(L5,0,$C$16,U5,1)*P5</f>
        <v>360.9444444444452</v>
      </c>
      <c r="W5" s="108">
        <f>V5*Q5</f>
        <v>358.93788698394957</v>
      </c>
      <c r="X5" s="109" t="s">
        <v>211</v>
      </c>
    </row>
    <row r="6" spans="2:24" x14ac:dyDescent="0.25">
      <c r="B6" s="82" t="s">
        <v>24</v>
      </c>
      <c r="C6" s="81" t="s">
        <v>25</v>
      </c>
      <c r="D6" s="80" t="s">
        <v>26</v>
      </c>
      <c r="G6" s="389"/>
      <c r="H6" s="54">
        <f>H5+1</f>
        <v>2</v>
      </c>
      <c r="I6" s="55">
        <f>Schedule!N5</f>
        <v>44074</v>
      </c>
      <c r="J6" s="55">
        <f>Schedule!K4</f>
        <v>43887</v>
      </c>
      <c r="K6" s="79">
        <f t="shared" si="0"/>
        <v>1000000</v>
      </c>
      <c r="L6" s="269">
        <f>'Interpolated Rates'!Y6+$C$7/10000</f>
        <v>1.5542882421983621E-3</v>
      </c>
      <c r="M6" s="52">
        <f t="shared" si="1"/>
        <v>0.03</v>
      </c>
      <c r="N6" s="127">
        <f t="shared" si="2"/>
        <v>0.83561643835616439</v>
      </c>
      <c r="O6" s="127">
        <f t="shared" si="3"/>
        <v>0.32328767123287672</v>
      </c>
      <c r="P6" s="127">
        <f>Schedule!Q5</f>
        <v>0.50555555555555554</v>
      </c>
      <c r="Q6" s="127">
        <f>'Interpolated Rates'!M6</f>
        <v>0.98613217872191739</v>
      </c>
      <c r="R6" s="110">
        <f t="shared" si="4"/>
        <v>15166.666666666666</v>
      </c>
      <c r="S6" s="110">
        <f t="shared" ref="S6:S14" si="5">R6*Q6</f>
        <v>14956.338043949079</v>
      </c>
      <c r="T6" s="111">
        <f>SUM(S5:S15)</f>
        <v>1067715.3023715764</v>
      </c>
      <c r="U6" s="140">
        <f>$C$15^2*O6</f>
        <v>4.057049603141522E-3</v>
      </c>
      <c r="V6" s="112" cm="1">
        <f t="array" ref="V6">K6*CallPutLognormalShifted(L6,0,$C$16,U6,1)*P6</f>
        <v>906.30784956444438</v>
      </c>
      <c r="W6" s="112">
        <f>V6*Q6</f>
        <v>893.73933428376131</v>
      </c>
      <c r="X6" s="113">
        <f>SUM(W5:W15)</f>
        <v>927254.68654237816</v>
      </c>
    </row>
    <row r="7" spans="2:24" x14ac:dyDescent="0.25">
      <c r="B7" s="54" t="s">
        <v>180</v>
      </c>
      <c r="C7" s="47">
        <v>50</v>
      </c>
      <c r="D7" s="70" t="s">
        <v>181</v>
      </c>
      <c r="G7" s="389"/>
      <c r="H7" s="54">
        <f t="shared" ref="H7:H15" si="6">H6+1</f>
        <v>3</v>
      </c>
      <c r="I7" s="55">
        <f>Schedule!N6</f>
        <v>44253</v>
      </c>
      <c r="J7" s="55">
        <f>Schedule!K5</f>
        <v>44070</v>
      </c>
      <c r="K7" s="79">
        <f t="shared" si="0"/>
        <v>1000000</v>
      </c>
      <c r="L7" s="269">
        <f>'Interpolated Rates'!Y7+$C$7/10000</f>
        <v>1.3702529392314866E-3</v>
      </c>
      <c r="M7" s="52">
        <f t="shared" si="1"/>
        <v>0.03</v>
      </c>
      <c r="N7" s="127">
        <f t="shared" si="2"/>
        <v>1.3260273972602741</v>
      </c>
      <c r="O7" s="127">
        <f t="shared" si="3"/>
        <v>0.8246575342465754</v>
      </c>
      <c r="P7" s="127">
        <f>Schedule!Q6</f>
        <v>0.48888888888888887</v>
      </c>
      <c r="Q7" s="127">
        <f>'Interpolated Rates'!M7</f>
        <v>0.97826691007245303</v>
      </c>
      <c r="R7" s="110">
        <f t="shared" si="4"/>
        <v>14666.666666666666</v>
      </c>
      <c r="S7" s="110">
        <f t="shared" si="5"/>
        <v>14347.914681062644</v>
      </c>
      <c r="T7" s="103"/>
      <c r="U7" s="140">
        <f t="shared" ref="U7:U15" si="7">$C$15^2*O7</f>
        <v>1.0348914665640663E-2</v>
      </c>
      <c r="V7" s="112" cm="1">
        <f t="array" ref="V7">K7*CallPutLognormalShifted(L7,0,$C$16,U7,1)*P7</f>
        <v>1001.1831313066452</v>
      </c>
      <c r="W7" s="112">
        <f t="shared" ref="W7:W14" si="8">V7*Q7</f>
        <v>979.42432828001483</v>
      </c>
      <c r="X7" s="114"/>
    </row>
    <row r="8" spans="2:24" x14ac:dyDescent="0.25">
      <c r="B8" s="54" t="s">
        <v>212</v>
      </c>
      <c r="C8" s="47">
        <v>4</v>
      </c>
      <c r="D8" s="70" t="s">
        <v>213</v>
      </c>
      <c r="G8" s="389"/>
      <c r="H8" s="54">
        <f t="shared" si="6"/>
        <v>4</v>
      </c>
      <c r="I8" s="55">
        <f>Schedule!N7</f>
        <v>44438</v>
      </c>
      <c r="J8" s="55">
        <f>Schedule!K6</f>
        <v>44251</v>
      </c>
      <c r="K8" s="79">
        <f t="shared" si="0"/>
        <v>1000000</v>
      </c>
      <c r="L8" s="269">
        <f>'Interpolated Rates'!Y8+$C$7/10000</f>
        <v>1.219569766157471E-3</v>
      </c>
      <c r="M8" s="52">
        <f t="shared" si="1"/>
        <v>0.03</v>
      </c>
      <c r="N8" s="127">
        <f t="shared" si="2"/>
        <v>1.832876712328767</v>
      </c>
      <c r="O8" s="127">
        <f t="shared" si="3"/>
        <v>1.3205479452054794</v>
      </c>
      <c r="P8" s="127">
        <f>Schedule!Q7</f>
        <v>0.51111111111111107</v>
      </c>
      <c r="Q8" s="127">
        <f>'Interpolated Rates'!M8</f>
        <v>0.97019575100285083</v>
      </c>
      <c r="R8" s="110">
        <f t="shared" si="4"/>
        <v>15333.333333333332</v>
      </c>
      <c r="S8" s="110">
        <f t="shared" si="5"/>
        <v>14876.334848710378</v>
      </c>
      <c r="T8" s="110" t="s">
        <v>214</v>
      </c>
      <c r="U8" s="140">
        <f t="shared" si="7"/>
        <v>1.6572016175544182E-2</v>
      </c>
      <c r="V8" s="112" cm="1">
        <f t="array" ref="V8">K8*CallPutLognormalShifted(L8,0,$C$16,U8,1)*P8</f>
        <v>1152.6927704614468</v>
      </c>
      <c r="W8" s="112">
        <f t="shared" si="8"/>
        <v>1118.3376281134001</v>
      </c>
      <c r="X8" s="115" t="s">
        <v>214</v>
      </c>
    </row>
    <row r="9" spans="2:24" x14ac:dyDescent="0.25">
      <c r="B9" s="54" t="s">
        <v>182</v>
      </c>
      <c r="C9" s="47">
        <v>3</v>
      </c>
      <c r="D9" s="70" t="s">
        <v>215</v>
      </c>
      <c r="G9" s="389"/>
      <c r="H9" s="54">
        <f t="shared" si="6"/>
        <v>5</v>
      </c>
      <c r="I9" s="55">
        <f>Schedule!N8</f>
        <v>44620</v>
      </c>
      <c r="J9" s="55">
        <f>Schedule!K7</f>
        <v>44434</v>
      </c>
      <c r="K9" s="79">
        <f t="shared" si="0"/>
        <v>1000000</v>
      </c>
      <c r="L9" s="269">
        <f>'Interpolated Rates'!Y9+$C$7/10000</f>
        <v>1.302243507359128E-3</v>
      </c>
      <c r="M9" s="52">
        <f t="shared" si="1"/>
        <v>0.03</v>
      </c>
      <c r="N9" s="127">
        <f t="shared" si="2"/>
        <v>2.3315068493150686</v>
      </c>
      <c r="O9" s="127">
        <f t="shared" si="3"/>
        <v>1.821917808219178</v>
      </c>
      <c r="P9" s="127">
        <f>Schedule!Q8</f>
        <v>0.49444444444444446</v>
      </c>
      <c r="Q9" s="127">
        <f>'Interpolated Rates'!M9</f>
        <v>0.96221882896264865</v>
      </c>
      <c r="R9" s="110">
        <f t="shared" si="4"/>
        <v>14833.333333333334</v>
      </c>
      <c r="S9" s="110">
        <f t="shared" si="5"/>
        <v>14272.912629612621</v>
      </c>
      <c r="T9" s="110">
        <f>S5*Schedule!P3/P5</f>
        <v>5067.5614060957987</v>
      </c>
      <c r="U9" s="140">
        <f t="shared" si="7"/>
        <v>2.2863881238043324E-2</v>
      </c>
      <c r="V9" s="112" cm="1">
        <f t="array" ref="V9">K9*CallPutLognormalShifted(L9,0,$C$16,U9,1)*P9</f>
        <v>1271.0429237224341</v>
      </c>
      <c r="W9" s="112">
        <f t="shared" si="8"/>
        <v>1223.0214336254617</v>
      </c>
      <c r="X9" s="115">
        <f>W5*Schedule!P3/P5</f>
        <v>123.31066088166467</v>
      </c>
    </row>
    <row r="10" spans="2:24" x14ac:dyDescent="0.25">
      <c r="B10" s="54" t="s">
        <v>183</v>
      </c>
      <c r="C10" s="47">
        <v>2</v>
      </c>
      <c r="D10" s="70" t="s">
        <v>216</v>
      </c>
      <c r="G10" s="389"/>
      <c r="H10" s="54">
        <f t="shared" si="6"/>
        <v>6</v>
      </c>
      <c r="I10" s="55">
        <f>Schedule!N9</f>
        <v>44802</v>
      </c>
      <c r="J10" s="55">
        <f>Schedule!K8</f>
        <v>44616</v>
      </c>
      <c r="K10" s="79">
        <f t="shared" si="0"/>
        <v>1000000</v>
      </c>
      <c r="L10" s="269">
        <f>'Interpolated Rates'!Y10+$C$7/10000</f>
        <v>1.5708613919293186E-3</v>
      </c>
      <c r="M10" s="52">
        <f t="shared" si="1"/>
        <v>0.03</v>
      </c>
      <c r="N10" s="127">
        <f t="shared" si="2"/>
        <v>2.8301369863013699</v>
      </c>
      <c r="O10" s="127">
        <f t="shared" si="3"/>
        <v>2.3205479452054796</v>
      </c>
      <c r="P10" s="127">
        <f>Schedule!Q9</f>
        <v>0.50277777777777777</v>
      </c>
      <c r="Q10" s="127">
        <f>'Interpolated Rates'!M10</f>
        <v>0.95413412163697409</v>
      </c>
      <c r="R10" s="110">
        <f t="shared" si="4"/>
        <v>15083.333333333334</v>
      </c>
      <c r="S10" s="110">
        <f t="shared" si="5"/>
        <v>14391.523001357693</v>
      </c>
      <c r="T10" s="110"/>
      <c r="U10" s="140">
        <f t="shared" si="7"/>
        <v>2.9121364524244658E-2</v>
      </c>
      <c r="V10" s="112" cm="1">
        <f t="array" ref="V10">K10*CallPutLognormalShifted(L10,0,$C$16,U10,1)*P10</f>
        <v>1493.9648772147068</v>
      </c>
      <c r="W10" s="112">
        <f t="shared" si="8"/>
        <v>1425.4428658777442</v>
      </c>
      <c r="X10" s="115"/>
    </row>
    <row r="11" spans="2:24" x14ac:dyDescent="0.25">
      <c r="B11" s="54" t="s">
        <v>27</v>
      </c>
      <c r="C11" s="55">
        <f>Today</f>
        <v>43769</v>
      </c>
      <c r="D11" s="70" t="s">
        <v>185</v>
      </c>
      <c r="G11" s="389"/>
      <c r="H11" s="54">
        <f t="shared" si="6"/>
        <v>7</v>
      </c>
      <c r="I11" s="55">
        <f>Schedule!N10</f>
        <v>44985</v>
      </c>
      <c r="J11" s="55">
        <f>Schedule!K9</f>
        <v>44798</v>
      </c>
      <c r="K11" s="79">
        <f t="shared" si="0"/>
        <v>1000000</v>
      </c>
      <c r="L11" s="269">
        <f>'Interpolated Rates'!Y11+$C$7/10000</f>
        <v>1.9835809882488109E-3</v>
      </c>
      <c r="M11" s="52">
        <f t="shared" si="1"/>
        <v>0.03</v>
      </c>
      <c r="N11" s="127">
        <f t="shared" si="2"/>
        <v>3.3315068493150686</v>
      </c>
      <c r="O11" s="127">
        <f t="shared" si="3"/>
        <v>2.8191780821917809</v>
      </c>
      <c r="P11" s="127">
        <f>Schedule!Q10</f>
        <v>0.49722222222222223</v>
      </c>
      <c r="Q11" s="127">
        <f>'Interpolated Rates'!M11</f>
        <v>0.94584356716319029</v>
      </c>
      <c r="R11" s="110">
        <f t="shared" si="4"/>
        <v>14916.666666666666</v>
      </c>
      <c r="S11" s="110">
        <f t="shared" si="5"/>
        <v>14108.833210184255</v>
      </c>
      <c r="T11" s="110" t="s">
        <v>217</v>
      </c>
      <c r="U11" s="140">
        <f t="shared" si="7"/>
        <v>3.5378847810445986E-2</v>
      </c>
      <c r="V11" s="112" cm="1">
        <f t="array" ref="V11">K11*CallPutLognormalShifted(L11,0,$C$16,U11,1)*P11</f>
        <v>1713.7905503578893</v>
      </c>
      <c r="W11" s="112">
        <f t="shared" si="8"/>
        <v>1620.977767521073</v>
      </c>
      <c r="X11" s="115" t="s">
        <v>217</v>
      </c>
    </row>
    <row r="12" spans="2:24" x14ac:dyDescent="0.25">
      <c r="B12" s="54" t="s">
        <v>31</v>
      </c>
      <c r="C12" s="55">
        <f>Spot</f>
        <v>43773</v>
      </c>
      <c r="D12" s="70" t="s">
        <v>186</v>
      </c>
      <c r="G12" s="389"/>
      <c r="H12" s="54">
        <f t="shared" si="6"/>
        <v>8</v>
      </c>
      <c r="I12" s="55">
        <f>Schedule!N11</f>
        <v>45166</v>
      </c>
      <c r="J12" s="55">
        <f>Schedule!K10</f>
        <v>44981</v>
      </c>
      <c r="K12" s="79">
        <f t="shared" si="0"/>
        <v>1000000</v>
      </c>
      <c r="L12" s="269">
        <f>'Interpolated Rates'!Y12+$C$7/10000</f>
        <v>2.5076564458502222E-3</v>
      </c>
      <c r="M12" s="52">
        <f t="shared" si="1"/>
        <v>0.03</v>
      </c>
      <c r="N12" s="127">
        <f t="shared" si="2"/>
        <v>3.8273972602739725</v>
      </c>
      <c r="O12" s="127">
        <f t="shared" si="3"/>
        <v>3.3205479452054796</v>
      </c>
      <c r="P12" s="47">
        <f>Schedule!Q11</f>
        <v>0.5</v>
      </c>
      <c r="Q12" s="127">
        <f>'Interpolated Rates'!M12</f>
        <v>0.93744815512738267</v>
      </c>
      <c r="R12" s="110">
        <f t="shared" si="4"/>
        <v>15000</v>
      </c>
      <c r="S12" s="110">
        <f t="shared" si="5"/>
        <v>14061.72232691074</v>
      </c>
      <c r="T12" s="110">
        <f>T6-T9</f>
        <v>1062647.7409654807</v>
      </c>
      <c r="U12" s="140">
        <f t="shared" si="7"/>
        <v>4.1670712872945131E-2</v>
      </c>
      <c r="V12" s="112" cm="1">
        <f t="array" ref="V12">K12*CallPutLognormalShifted(L12,0,$C$16,U12,1)*P12</f>
        <v>1993.9192860338835</v>
      </c>
      <c r="W12" s="112">
        <f t="shared" si="8"/>
        <v>1869.1959561653721</v>
      </c>
      <c r="X12" s="115">
        <f>X6-X9</f>
        <v>927131.37588149647</v>
      </c>
    </row>
    <row r="13" spans="2:24" x14ac:dyDescent="0.25">
      <c r="B13" s="54" t="s">
        <v>187</v>
      </c>
      <c r="C13" s="55">
        <f>Spot+1</f>
        <v>43774</v>
      </c>
      <c r="D13" s="70" t="s">
        <v>188</v>
      </c>
      <c r="G13" s="389"/>
      <c r="H13" s="54">
        <f t="shared" si="6"/>
        <v>9</v>
      </c>
      <c r="I13" s="55">
        <f>Schedule!N12</f>
        <v>45350</v>
      </c>
      <c r="J13" s="55">
        <f>Schedule!K11</f>
        <v>45162</v>
      </c>
      <c r="K13" s="79">
        <f t="shared" si="0"/>
        <v>1000000</v>
      </c>
      <c r="L13" s="269">
        <f>'Interpolated Rates'!Y13+$C$7/10000</f>
        <v>3.1104583853834907E-3</v>
      </c>
      <c r="M13" s="52">
        <f t="shared" si="1"/>
        <v>0.03</v>
      </c>
      <c r="N13" s="127">
        <f t="shared" si="2"/>
        <v>4.3315068493150681</v>
      </c>
      <c r="O13" s="127">
        <f t="shared" si="3"/>
        <v>3.8164383561643835</v>
      </c>
      <c r="P13" s="47">
        <f>Schedule!Q12</f>
        <v>0.5</v>
      </c>
      <c r="Q13" s="127">
        <f>'Interpolated Rates'!M13</f>
        <v>0.92869075948181534</v>
      </c>
      <c r="R13" s="110">
        <f t="shared" si="4"/>
        <v>15000</v>
      </c>
      <c r="S13" s="110">
        <f t="shared" si="5"/>
        <v>13930.361392227231</v>
      </c>
      <c r="T13" s="110"/>
      <c r="U13" s="140">
        <f t="shared" si="7"/>
        <v>4.7893814382848648E-2</v>
      </c>
      <c r="V13" s="112" cm="1">
        <f t="array" ref="V13">K13*CallPutLognormalShifted(L13,0,$C$16,U13,1)*P13</f>
        <v>2289.0442826684639</v>
      </c>
      <c r="W13" s="112">
        <f t="shared" si="8"/>
        <v>2125.8142733588829</v>
      </c>
      <c r="X13" s="115"/>
    </row>
    <row r="14" spans="2:24" ht="15.75" thickBot="1" x14ac:dyDescent="0.3">
      <c r="B14" s="54" t="s">
        <v>198</v>
      </c>
      <c r="C14" s="79">
        <v>1000000</v>
      </c>
      <c r="D14" s="70" t="s">
        <v>218</v>
      </c>
      <c r="G14" s="389"/>
      <c r="H14" s="54">
        <f t="shared" si="6"/>
        <v>10</v>
      </c>
      <c r="I14" s="55">
        <f>Schedule!N13</f>
        <v>45532</v>
      </c>
      <c r="J14" s="55">
        <f>Schedule!K12</f>
        <v>45348</v>
      </c>
      <c r="K14" s="79">
        <f t="shared" si="0"/>
        <v>1000000</v>
      </c>
      <c r="L14" s="269">
        <f>'Interpolated Rates'!Y14+$C$7/10000</f>
        <v>3.7742166003843173E-3</v>
      </c>
      <c r="M14" s="52">
        <f t="shared" si="1"/>
        <v>0.03</v>
      </c>
      <c r="N14" s="127">
        <f t="shared" si="2"/>
        <v>4.8301369863013699</v>
      </c>
      <c r="O14" s="127">
        <f t="shared" si="3"/>
        <v>4.3260273972602743</v>
      </c>
      <c r="P14" s="47">
        <f>Schedule!Q13</f>
        <v>0.5</v>
      </c>
      <c r="Q14" s="127">
        <f>'Interpolated Rates'!M14</f>
        <v>0.91979529688054495</v>
      </c>
      <c r="R14" s="110">
        <f t="shared" si="4"/>
        <v>15000</v>
      </c>
      <c r="S14" s="110">
        <f t="shared" si="5"/>
        <v>13796.929453208175</v>
      </c>
      <c r="T14" s="110" t="s">
        <v>219</v>
      </c>
      <c r="U14" s="140">
        <f t="shared" si="7"/>
        <v>5.4288824774241219E-2</v>
      </c>
      <c r="V14" s="112" cm="1">
        <f t="array" ref="V14">K14*CallPutLognormalShifted(L14,0,$C$16,U14,1)*P14</f>
        <v>2608.3181405512701</v>
      </c>
      <c r="W14" s="112">
        <f t="shared" si="8"/>
        <v>2399.1187584472664</v>
      </c>
      <c r="X14" s="115" t="s">
        <v>219</v>
      </c>
    </row>
    <row r="15" spans="2:24" ht="15.75" thickBot="1" x14ac:dyDescent="0.3">
      <c r="B15" s="54" t="s">
        <v>220</v>
      </c>
      <c r="C15" s="52">
        <f>'Interpolated Rates'!E30</f>
        <v>0.11202387401219649</v>
      </c>
      <c r="D15" s="70" t="s">
        <v>221</v>
      </c>
      <c r="G15" s="390"/>
      <c r="H15" s="53">
        <f t="shared" si="6"/>
        <v>11</v>
      </c>
      <c r="I15" s="56">
        <f>Schedule!N14</f>
        <v>45716</v>
      </c>
      <c r="J15" s="56">
        <f>Schedule!K13</f>
        <v>45530</v>
      </c>
      <c r="K15" s="116">
        <f t="shared" si="0"/>
        <v>1000000</v>
      </c>
      <c r="L15" s="271">
        <f>'Interpolated Rates'!Y15+$C$7/10000</f>
        <v>4.4743641958840154E-3</v>
      </c>
      <c r="M15" s="57">
        <f t="shared" si="1"/>
        <v>0.03</v>
      </c>
      <c r="N15" s="131">
        <f t="shared" si="2"/>
        <v>5.3342465753424655</v>
      </c>
      <c r="O15" s="131">
        <f t="shared" si="3"/>
        <v>4.8246575342465752</v>
      </c>
      <c r="P15" s="71">
        <f>Schedule!Q14</f>
        <v>0.5</v>
      </c>
      <c r="Q15" s="131">
        <f>'Interpolated Rates'!M15</f>
        <v>0.91056311400642376</v>
      </c>
      <c r="R15" s="117">
        <f t="shared" si="4"/>
        <v>15000</v>
      </c>
      <c r="S15" s="133">
        <f>R15*Q15 + K15*Q15</f>
        <v>924221.56071652006</v>
      </c>
      <c r="T15" s="117">
        <f>IF(T6=T9+T12,T6,"KO")</f>
        <v>1067715.3023715764</v>
      </c>
      <c r="U15" s="184">
        <f t="shared" si="7"/>
        <v>6.0546308060442547E-2</v>
      </c>
      <c r="V15" s="208" cm="1">
        <f t="array" ref="V15">K15*CallPutLognormalShifted(L15,0,$C$16,U15,1)*P15</f>
        <v>2940.5565216850114</v>
      </c>
      <c r="W15" s="134">
        <f>V15*Q15 + K15*Q15</f>
        <v>913240.6763097212</v>
      </c>
      <c r="X15" s="118">
        <f>IF(X6=X9+X12,X6,"KO")</f>
        <v>927254.68654237816</v>
      </c>
    </row>
    <row r="16" spans="2:24" ht="15.75" thickBot="1" x14ac:dyDescent="0.3">
      <c r="B16" s="54" t="s">
        <v>222</v>
      </c>
      <c r="C16" s="52">
        <v>0.03</v>
      </c>
      <c r="D16" s="70" t="s">
        <v>223</v>
      </c>
    </row>
    <row r="17" spans="2:24" ht="15.75" thickBot="1" x14ac:dyDescent="0.3">
      <c r="B17" s="53" t="s">
        <v>200</v>
      </c>
      <c r="C17" s="57">
        <v>0.03</v>
      </c>
      <c r="D17" s="72" t="s">
        <v>224</v>
      </c>
      <c r="G17" s="385" t="s">
        <v>225</v>
      </c>
      <c r="H17" s="76">
        <v>1</v>
      </c>
      <c r="I17" s="105">
        <f>Schedule!N4</f>
        <v>43889</v>
      </c>
      <c r="J17" s="105">
        <f>Schedule!K3</f>
        <v>43705</v>
      </c>
      <c r="K17" s="106">
        <f t="shared" ref="K17:K27" si="9">$C$14</f>
        <v>1000000</v>
      </c>
      <c r="L17" s="267">
        <f>'Interpolated Rates'!Y5+$C$7/10000</f>
        <v>7.2999999999999975E-4</v>
      </c>
      <c r="M17" s="84">
        <f t="shared" ref="M17:M27" si="10">$C$17</f>
        <v>0.03</v>
      </c>
      <c r="N17" s="125">
        <f t="shared" ref="N17:N27" si="11">YEARFRAC(Today,I17,$C$9)</f>
        <v>0.32876712328767121</v>
      </c>
      <c r="O17" s="125">
        <f t="shared" ref="O17:O27" si="12">YEARFRAC(Today,J17,$C$9)</f>
        <v>0.17534246575342466</v>
      </c>
      <c r="P17" s="125">
        <f>Schedule!Q3+Schedule!Q4</f>
        <v>0.49444444444444446</v>
      </c>
      <c r="Q17" s="125">
        <f>'Interpolated Rates'!N5</f>
        <v>0.99454103419818507</v>
      </c>
      <c r="R17" s="107">
        <f t="shared" ref="R17:R27" si="13">K17*M17*P17</f>
        <v>14833.333333333334</v>
      </c>
      <c r="S17" s="107">
        <f t="shared" ref="S17:S26" si="14">R17*Q17</f>
        <v>14752.358673939745</v>
      </c>
      <c r="T17" s="107" t="s">
        <v>210</v>
      </c>
      <c r="U17" s="207">
        <v>0</v>
      </c>
      <c r="V17" s="108" cm="1">
        <f t="array" ref="V17">K17*CallPutLognormalShifted(L17,0,$C$16,U17,1)*P17</f>
        <v>360.9444444444452</v>
      </c>
      <c r="W17" s="108">
        <f t="shared" ref="W17:W26" si="15">V17*Q17</f>
        <v>358.97406106586789</v>
      </c>
      <c r="X17" s="109" t="s">
        <v>211</v>
      </c>
    </row>
    <row r="18" spans="2:24" x14ac:dyDescent="0.25">
      <c r="C18" s="47"/>
      <c r="G18" s="386"/>
      <c r="H18" s="54">
        <f>H17+1</f>
        <v>2</v>
      </c>
      <c r="I18" s="55">
        <f>Schedule!N5</f>
        <v>44074</v>
      </c>
      <c r="J18" s="55">
        <f>Schedule!K4</f>
        <v>43887</v>
      </c>
      <c r="K18" s="79">
        <f t="shared" si="9"/>
        <v>1000000</v>
      </c>
      <c r="L18" s="269">
        <f>'Interpolated Rates'!Y6+$C$7/10000</f>
        <v>1.5542882421983621E-3</v>
      </c>
      <c r="M18" s="52">
        <f t="shared" si="10"/>
        <v>0.03</v>
      </c>
      <c r="N18" s="127">
        <f t="shared" si="11"/>
        <v>0.83561643835616439</v>
      </c>
      <c r="O18" s="127">
        <f t="shared" si="12"/>
        <v>0.32328767123287672</v>
      </c>
      <c r="P18" s="127">
        <f>Schedule!Q5</f>
        <v>0.50555555555555554</v>
      </c>
      <c r="Q18" s="127">
        <f>'Interpolated Rates'!N6</f>
        <v>0.98635234685480522</v>
      </c>
      <c r="R18" s="110">
        <f t="shared" si="13"/>
        <v>15166.666666666666</v>
      </c>
      <c r="S18" s="110">
        <f t="shared" si="14"/>
        <v>14959.677260631212</v>
      </c>
      <c r="T18" s="111">
        <f>SUM(S17:S27)</f>
        <v>1067751.9165884943</v>
      </c>
      <c r="U18" s="140">
        <f>$C$15^2*O18</f>
        <v>4.057049603141522E-3</v>
      </c>
      <c r="V18" s="112" cm="1">
        <f t="array" ref="V18">K18*CallPutLognormalShifted(L18,0,$C$16,U18,1)*P18</f>
        <v>906.30784956444438</v>
      </c>
      <c r="W18" s="112">
        <f t="shared" si="15"/>
        <v>893.93887439082152</v>
      </c>
      <c r="X18" s="113">
        <f>SUM(W17:W27)</f>
        <v>927258.16450987034</v>
      </c>
    </row>
    <row r="19" spans="2:24" x14ac:dyDescent="0.25">
      <c r="C19" s="47"/>
      <c r="G19" s="386"/>
      <c r="H19" s="54">
        <f t="shared" ref="H19:H27" si="16">H18+1</f>
        <v>3</v>
      </c>
      <c r="I19" s="55">
        <f>Schedule!N6</f>
        <v>44253</v>
      </c>
      <c r="J19" s="55">
        <f>Schedule!K5</f>
        <v>44070</v>
      </c>
      <c r="K19" s="79">
        <f t="shared" si="9"/>
        <v>1000000</v>
      </c>
      <c r="L19" s="269">
        <f>'Interpolated Rates'!Y7+$C$7/10000</f>
        <v>1.3702529392314866E-3</v>
      </c>
      <c r="M19" s="52">
        <f t="shared" si="10"/>
        <v>0.03</v>
      </c>
      <c r="N19" s="127">
        <f t="shared" si="11"/>
        <v>1.3260273972602741</v>
      </c>
      <c r="O19" s="127">
        <f t="shared" si="12"/>
        <v>0.8246575342465754</v>
      </c>
      <c r="P19" s="127">
        <f>Schedule!Q6</f>
        <v>0.48888888888888887</v>
      </c>
      <c r="Q19" s="127">
        <f>'Interpolated Rates'!N7</f>
        <v>0.97856500832263271</v>
      </c>
      <c r="R19" s="110">
        <f t="shared" si="13"/>
        <v>14666.666666666666</v>
      </c>
      <c r="S19" s="110">
        <f t="shared" si="14"/>
        <v>14352.286788731946</v>
      </c>
      <c r="T19" s="103"/>
      <c r="U19" s="140">
        <f t="shared" ref="U19:U27" si="17">$C$15^2*O19</f>
        <v>1.0348914665640663E-2</v>
      </c>
      <c r="V19" s="112" cm="1">
        <f t="array" ref="V19">K19*CallPutLognormalShifted(L19,0,$C$16,U19,1)*P19</f>
        <v>1001.1831313066452</v>
      </c>
      <c r="W19" s="112">
        <f t="shared" si="15"/>
        <v>979.72277921956675</v>
      </c>
      <c r="X19" s="114"/>
    </row>
    <row r="20" spans="2:24" x14ac:dyDescent="0.25">
      <c r="C20" s="47"/>
      <c r="G20" s="386"/>
      <c r="H20" s="54">
        <f t="shared" si="16"/>
        <v>4</v>
      </c>
      <c r="I20" s="55">
        <f>Schedule!N7</f>
        <v>44438</v>
      </c>
      <c r="J20" s="55">
        <f>Schedule!K6</f>
        <v>44251</v>
      </c>
      <c r="K20" s="79">
        <f t="shared" si="9"/>
        <v>1000000</v>
      </c>
      <c r="L20" s="269">
        <f>'Interpolated Rates'!Y8+$C$7/10000</f>
        <v>1.219569766157471E-3</v>
      </c>
      <c r="M20" s="52">
        <f t="shared" si="10"/>
        <v>0.03</v>
      </c>
      <c r="N20" s="127">
        <f t="shared" si="11"/>
        <v>1.832876712328767</v>
      </c>
      <c r="O20" s="127">
        <f t="shared" si="12"/>
        <v>1.3205479452054794</v>
      </c>
      <c r="P20" s="127">
        <f>Schedule!Q7</f>
        <v>0.51111111111111107</v>
      </c>
      <c r="Q20" s="127">
        <f>'Interpolated Rates'!N8</f>
        <v>0.97053805208061317</v>
      </c>
      <c r="R20" s="110">
        <f t="shared" si="13"/>
        <v>15333.333333333332</v>
      </c>
      <c r="S20" s="110">
        <f t="shared" si="14"/>
        <v>14881.583465236068</v>
      </c>
      <c r="T20" s="110" t="s">
        <v>214</v>
      </c>
      <c r="U20" s="140">
        <f t="shared" si="17"/>
        <v>1.6572016175544182E-2</v>
      </c>
      <c r="V20" s="112" cm="1">
        <f t="array" ref="V20">K20*CallPutLognormalShifted(L20,0,$C$16,U20,1)*P20</f>
        <v>1152.6927704614468</v>
      </c>
      <c r="W20" s="112">
        <f t="shared" si="15"/>
        <v>1118.7321960910579</v>
      </c>
      <c r="X20" s="115" t="s">
        <v>214</v>
      </c>
    </row>
    <row r="21" spans="2:24" x14ac:dyDescent="0.25">
      <c r="C21" s="47"/>
      <c r="G21" s="386"/>
      <c r="H21" s="54">
        <f t="shared" si="16"/>
        <v>5</v>
      </c>
      <c r="I21" s="55">
        <f>Schedule!N8</f>
        <v>44620</v>
      </c>
      <c r="J21" s="55">
        <f>Schedule!K7</f>
        <v>44434</v>
      </c>
      <c r="K21" s="79">
        <f t="shared" si="9"/>
        <v>1000000</v>
      </c>
      <c r="L21" s="269">
        <f>'Interpolated Rates'!Y9+$C$7/10000</f>
        <v>1.302243507359128E-3</v>
      </c>
      <c r="M21" s="52">
        <f t="shared" si="10"/>
        <v>0.03</v>
      </c>
      <c r="N21" s="127">
        <f t="shared" si="11"/>
        <v>2.3315068493150686</v>
      </c>
      <c r="O21" s="127">
        <f t="shared" si="12"/>
        <v>1.821917808219178</v>
      </c>
      <c r="P21" s="127">
        <f>Schedule!Q8</f>
        <v>0.49444444444444446</v>
      </c>
      <c r="Q21" s="127">
        <f>'Interpolated Rates'!N9</f>
        <v>0.96257237249835936</v>
      </c>
      <c r="R21" s="110">
        <f t="shared" si="13"/>
        <v>14833.333333333334</v>
      </c>
      <c r="S21" s="110">
        <f t="shared" si="14"/>
        <v>14278.156858725664</v>
      </c>
      <c r="T21" s="110">
        <f>S17*Schedule!P3/P17</f>
        <v>5068.0721194756825</v>
      </c>
      <c r="U21" s="140">
        <f t="shared" si="17"/>
        <v>2.2863881238043324E-2</v>
      </c>
      <c r="V21" s="112" cm="1">
        <f t="array" ref="V21">K21*CallPutLognormalShifted(L21,0,$C$16,U21,1)*P21</f>
        <v>1271.0429237224341</v>
      </c>
      <c r="W21" s="112">
        <f t="shared" si="15"/>
        <v>1223.4708026347546</v>
      </c>
      <c r="X21" s="115">
        <f>W17*Schedule!P3/P17</f>
        <v>123.32308824057519</v>
      </c>
    </row>
    <row r="22" spans="2:24" x14ac:dyDescent="0.25">
      <c r="C22" s="47"/>
      <c r="G22" s="386"/>
      <c r="H22" s="54">
        <f t="shared" si="16"/>
        <v>6</v>
      </c>
      <c r="I22" s="55">
        <f>Schedule!N9</f>
        <v>44802</v>
      </c>
      <c r="J22" s="55">
        <f>Schedule!K8</f>
        <v>44616</v>
      </c>
      <c r="K22" s="79">
        <f t="shared" si="9"/>
        <v>1000000</v>
      </c>
      <c r="L22" s="269">
        <f>'Interpolated Rates'!Y10+$C$7/10000</f>
        <v>1.5708613919293186E-3</v>
      </c>
      <c r="M22" s="52">
        <f t="shared" si="10"/>
        <v>0.03</v>
      </c>
      <c r="N22" s="127">
        <f t="shared" si="11"/>
        <v>2.8301369863013699</v>
      </c>
      <c r="O22" s="127">
        <f t="shared" si="12"/>
        <v>2.3205479452054796</v>
      </c>
      <c r="P22" s="127">
        <f>Schedule!Q9</f>
        <v>0.50277777777777777</v>
      </c>
      <c r="Q22" s="127">
        <f>'Interpolated Rates'!N10</f>
        <v>0.95447123643342413</v>
      </c>
      <c r="R22" s="110">
        <f t="shared" si="13"/>
        <v>15083.333333333334</v>
      </c>
      <c r="S22" s="110">
        <f t="shared" si="14"/>
        <v>14396.607816204149</v>
      </c>
      <c r="T22" s="110"/>
      <c r="U22" s="140">
        <f t="shared" si="17"/>
        <v>2.9121364524244658E-2</v>
      </c>
      <c r="V22" s="112" cm="1">
        <f t="array" ref="V22">K22*CallPutLognormalShifted(L22,0,$C$16,U22,1)*P22</f>
        <v>1493.9648772147068</v>
      </c>
      <c r="W22" s="112">
        <f t="shared" si="15"/>
        <v>1425.9465035432299</v>
      </c>
      <c r="X22" s="115"/>
    </row>
    <row r="23" spans="2:24" x14ac:dyDescent="0.25">
      <c r="C23" s="47"/>
      <c r="G23" s="386"/>
      <c r="H23" s="54">
        <f t="shared" si="16"/>
        <v>7</v>
      </c>
      <c r="I23" s="55">
        <f>Schedule!N10</f>
        <v>44985</v>
      </c>
      <c r="J23" s="55">
        <f>Schedule!K9</f>
        <v>44798</v>
      </c>
      <c r="K23" s="79">
        <f t="shared" si="9"/>
        <v>1000000</v>
      </c>
      <c r="L23" s="269">
        <f>'Interpolated Rates'!Y11+$C$7/10000</f>
        <v>1.9835809882488109E-3</v>
      </c>
      <c r="M23" s="52">
        <f t="shared" si="10"/>
        <v>0.03</v>
      </c>
      <c r="N23" s="127">
        <f t="shared" si="11"/>
        <v>3.3315068493150686</v>
      </c>
      <c r="O23" s="127">
        <f t="shared" si="12"/>
        <v>2.8191780821917809</v>
      </c>
      <c r="P23" s="127">
        <f>Schedule!Q10</f>
        <v>0.49722222222222223</v>
      </c>
      <c r="Q23" s="127">
        <f>'Interpolated Rates'!N11</f>
        <v>0.94614089866644135</v>
      </c>
      <c r="R23" s="110">
        <f t="shared" si="13"/>
        <v>14916.666666666666</v>
      </c>
      <c r="S23" s="110">
        <f t="shared" si="14"/>
        <v>14113.26840510775</v>
      </c>
      <c r="T23" s="110" t="s">
        <v>217</v>
      </c>
      <c r="U23" s="140">
        <f t="shared" si="17"/>
        <v>3.5378847810445986E-2</v>
      </c>
      <c r="V23" s="112" cm="1">
        <f t="array" ref="V23">K23*CallPutLognormalShifted(L23,0,$C$16,U23,1)*P23</f>
        <v>1713.7905503578893</v>
      </c>
      <c r="W23" s="112">
        <f t="shared" si="15"/>
        <v>1621.4873314416684</v>
      </c>
      <c r="X23" s="115" t="s">
        <v>217</v>
      </c>
    </row>
    <row r="24" spans="2:24" x14ac:dyDescent="0.25">
      <c r="C24" s="47"/>
      <c r="G24" s="386"/>
      <c r="H24" s="54">
        <f t="shared" si="16"/>
        <v>8</v>
      </c>
      <c r="I24" s="55">
        <f>Schedule!N11</f>
        <v>45166</v>
      </c>
      <c r="J24" s="55">
        <f>Schedule!K10</f>
        <v>44981</v>
      </c>
      <c r="K24" s="79">
        <f t="shared" si="9"/>
        <v>1000000</v>
      </c>
      <c r="L24" s="269">
        <f>'Interpolated Rates'!Y12+$C$7/10000</f>
        <v>2.5076564458502222E-3</v>
      </c>
      <c r="M24" s="52">
        <f t="shared" si="10"/>
        <v>0.03</v>
      </c>
      <c r="N24" s="127">
        <f t="shared" si="11"/>
        <v>3.8273972602739725</v>
      </c>
      <c r="O24" s="127">
        <f t="shared" si="12"/>
        <v>3.3205479452054796</v>
      </c>
      <c r="P24" s="47">
        <f>Schedule!Q11</f>
        <v>0.5</v>
      </c>
      <c r="Q24" s="127">
        <f>'Interpolated Rates'!N12</f>
        <v>0.93768787714607316</v>
      </c>
      <c r="R24" s="110">
        <f t="shared" si="13"/>
        <v>15000</v>
      </c>
      <c r="S24" s="110">
        <f t="shared" si="14"/>
        <v>14065.318157191097</v>
      </c>
      <c r="T24" s="110">
        <f>T18-T21</f>
        <v>1062683.8444690187</v>
      </c>
      <c r="U24" s="140">
        <f t="shared" si="17"/>
        <v>4.1670712872945131E-2</v>
      </c>
      <c r="V24" s="112" cm="1">
        <f t="array" ref="V24">K24*CallPutLognormalShifted(L24,0,$C$16,U24,1)*P24</f>
        <v>1993.9192860338835</v>
      </c>
      <c r="W24" s="112">
        <f t="shared" si="15"/>
        <v>1869.6739425217261</v>
      </c>
      <c r="X24" s="115">
        <f>X18-X21</f>
        <v>927134.84142162977</v>
      </c>
    </row>
    <row r="25" spans="2:24" x14ac:dyDescent="0.25">
      <c r="C25" s="47"/>
      <c r="G25" s="386"/>
      <c r="H25" s="54">
        <f t="shared" si="16"/>
        <v>9</v>
      </c>
      <c r="I25" s="55">
        <f>Schedule!N12</f>
        <v>45350</v>
      </c>
      <c r="J25" s="55">
        <f>Schedule!K11</f>
        <v>45162</v>
      </c>
      <c r="K25" s="79">
        <f t="shared" si="9"/>
        <v>1000000</v>
      </c>
      <c r="L25" s="269">
        <f>'Interpolated Rates'!Y13+$C$7/10000</f>
        <v>3.1104583853834907E-3</v>
      </c>
      <c r="M25" s="52">
        <f t="shared" si="10"/>
        <v>0.03</v>
      </c>
      <c r="N25" s="127">
        <f t="shared" si="11"/>
        <v>4.3315068493150681</v>
      </c>
      <c r="O25" s="127">
        <f t="shared" si="12"/>
        <v>3.8164383561643835</v>
      </c>
      <c r="P25" s="47">
        <f>Schedule!Q12</f>
        <v>0.5</v>
      </c>
      <c r="Q25" s="127">
        <f>'Interpolated Rates'!N13</f>
        <v>0.92885807094580719</v>
      </c>
      <c r="R25" s="110">
        <f t="shared" si="13"/>
        <v>15000</v>
      </c>
      <c r="S25" s="110">
        <f t="shared" si="14"/>
        <v>13932.871064187108</v>
      </c>
      <c r="T25" s="110"/>
      <c r="U25" s="140">
        <f t="shared" si="17"/>
        <v>4.7893814382848648E-2</v>
      </c>
      <c r="V25" s="112" cm="1">
        <f t="array" ref="V25">K25*CallPutLognormalShifted(L25,0,$C$16,U25,1)*P25</f>
        <v>2289.0442826684639</v>
      </c>
      <c r="W25" s="112">
        <f t="shared" si="15"/>
        <v>2126.1972567089583</v>
      </c>
      <c r="X25" s="115"/>
    </row>
    <row r="26" spans="2:24" ht="15.75" thickBot="1" x14ac:dyDescent="0.3">
      <c r="C26" s="47"/>
      <c r="G26" s="386"/>
      <c r="H26" s="54">
        <f t="shared" si="16"/>
        <v>10</v>
      </c>
      <c r="I26" s="55">
        <f>Schedule!N13</f>
        <v>45532</v>
      </c>
      <c r="J26" s="55">
        <f>Schedule!K12</f>
        <v>45348</v>
      </c>
      <c r="K26" s="79">
        <f t="shared" si="9"/>
        <v>1000000</v>
      </c>
      <c r="L26" s="269">
        <f>'Interpolated Rates'!Y14+$C$7/10000</f>
        <v>3.7742166003843173E-3</v>
      </c>
      <c r="M26" s="52">
        <f t="shared" si="10"/>
        <v>0.03</v>
      </c>
      <c r="N26" s="127">
        <f t="shared" si="11"/>
        <v>4.8301369863013699</v>
      </c>
      <c r="O26" s="127">
        <f t="shared" si="12"/>
        <v>4.3260273972602743</v>
      </c>
      <c r="P26" s="47">
        <f>Schedule!Q13</f>
        <v>0.5</v>
      </c>
      <c r="Q26" s="127">
        <f>'Interpolated Rates'!N14</f>
        <v>0.91988182546796071</v>
      </c>
      <c r="R26" s="110">
        <f t="shared" si="13"/>
        <v>15000</v>
      </c>
      <c r="S26" s="110">
        <f t="shared" si="14"/>
        <v>13798.227382019411</v>
      </c>
      <c r="T26" s="110" t="s">
        <v>219</v>
      </c>
      <c r="U26" s="140">
        <f t="shared" si="17"/>
        <v>5.4288824774241219E-2</v>
      </c>
      <c r="V26" s="112" cm="1">
        <f t="array" ref="V26">K26*CallPutLognormalShifted(L26,0,$C$16,U26,1)*P26</f>
        <v>2608.3181405512701</v>
      </c>
      <c r="W26" s="112">
        <f t="shared" si="15"/>
        <v>2399.3444525314994</v>
      </c>
      <c r="X26" s="115" t="s">
        <v>219</v>
      </c>
    </row>
    <row r="27" spans="2:24" ht="15.75" thickBot="1" x14ac:dyDescent="0.3">
      <c r="C27" s="47"/>
      <c r="G27" s="387"/>
      <c r="H27" s="53">
        <f t="shared" si="16"/>
        <v>11</v>
      </c>
      <c r="I27" s="56">
        <f>Schedule!N14</f>
        <v>45716</v>
      </c>
      <c r="J27" s="56">
        <f>Schedule!K13</f>
        <v>45530</v>
      </c>
      <c r="K27" s="116">
        <f t="shared" si="9"/>
        <v>1000000</v>
      </c>
      <c r="L27" s="271">
        <f>'Interpolated Rates'!Y15+$C$7/10000</f>
        <v>4.4743641958840154E-3</v>
      </c>
      <c r="M27" s="57">
        <f t="shared" si="10"/>
        <v>0.03</v>
      </c>
      <c r="N27" s="131">
        <f t="shared" si="11"/>
        <v>5.3342465753424655</v>
      </c>
      <c r="O27" s="131">
        <f t="shared" si="12"/>
        <v>4.8246575342465752</v>
      </c>
      <c r="P27" s="71">
        <f>Schedule!Q14</f>
        <v>0.5</v>
      </c>
      <c r="Q27" s="131">
        <f>'Interpolated Rates'!N15</f>
        <v>0.91056311400642376</v>
      </c>
      <c r="R27" s="117">
        <f t="shared" si="13"/>
        <v>15000</v>
      </c>
      <c r="S27" s="133">
        <f>R27*Q27 + K27*Q27</f>
        <v>924221.56071652006</v>
      </c>
      <c r="T27" s="117">
        <f>IF(T18=T21+T24,T18,"KO")</f>
        <v>1067751.9165884943</v>
      </c>
      <c r="U27" s="184">
        <f t="shared" si="17"/>
        <v>6.0546308060442547E-2</v>
      </c>
      <c r="V27" s="208" cm="1">
        <f t="array" ref="V27">K27*CallPutLognormalShifted(L27,0,$C$16,U27,1)*P27</f>
        <v>2940.5565216850114</v>
      </c>
      <c r="W27" s="134">
        <f>V27*Q27 + K27*Q27</f>
        <v>913240.6763097212</v>
      </c>
      <c r="X27" s="118">
        <f>IF(X18=X21+X24,X18,"KO")</f>
        <v>927258.16450987034</v>
      </c>
    </row>
    <row r="28" spans="2:24" x14ac:dyDescent="0.25">
      <c r="C28" s="47"/>
    </row>
    <row r="29" spans="2:24" x14ac:dyDescent="0.25">
      <c r="B29" s="252" t="s">
        <v>226</v>
      </c>
      <c r="C29" s="213"/>
      <c r="D29" s="213"/>
      <c r="E29" s="213"/>
      <c r="F29" s="213"/>
      <c r="G29" s="213"/>
      <c r="H29" s="213"/>
      <c r="I29" s="213"/>
      <c r="J29" s="213"/>
      <c r="K29" s="213"/>
    </row>
    <row r="30" spans="2:24" x14ac:dyDescent="0.25">
      <c r="B30" s="253" t="str">
        <f>"1) for part 1a, the required discounting rate curve is EURIBOR6M + " &amp; ROUND('Interpolated Rates'!D9,0) &amp; " bps as indicated in the exercise text. For part 1d, the required discounting rate curve is EURIBOR OIS + "  &amp; ROUND('Interpolated Rates'!D8,0)  &amp; " bps."</f>
        <v>1) for part 1a, the required discounting rate curve is EURIBOR6M + 200 bps as indicated in the exercise text. For part 1d, the required discounting rate curve is EURIBOR OIS + 217 bps.</v>
      </c>
      <c r="C30" s="253"/>
      <c r="D30" s="210"/>
      <c r="E30" s="210"/>
      <c r="F30" s="210"/>
      <c r="G30" s="210"/>
      <c r="H30" s="210"/>
      <c r="I30" s="210"/>
      <c r="J30" s="210"/>
      <c r="K30" s="210"/>
    </row>
    <row r="31" spans="2:24" x14ac:dyDescent="0.25">
      <c r="B31" s="253" t="s">
        <v>227</v>
      </c>
      <c r="C31" s="253"/>
      <c r="D31" s="210"/>
      <c r="E31" s="210"/>
      <c r="F31" s="210"/>
      <c r="G31" s="210"/>
      <c r="H31" s="210"/>
      <c r="I31" s="210"/>
      <c r="J31" s="210"/>
      <c r="K31" s="210"/>
    </row>
    <row r="32" spans="2:24" x14ac:dyDescent="0.25">
      <c r="B32" s="253" t="s">
        <v>228</v>
      </c>
      <c r="C32" s="253"/>
      <c r="D32" s="210"/>
      <c r="E32" s="210"/>
      <c r="F32" s="210"/>
      <c r="G32" s="210"/>
      <c r="H32" s="210"/>
      <c r="I32" s="210"/>
      <c r="J32" s="210"/>
      <c r="K32" s="210"/>
    </row>
    <row r="33" spans="2:11" x14ac:dyDescent="0.25">
      <c r="B33" s="253" t="s">
        <v>229</v>
      </c>
      <c r="C33" s="253"/>
      <c r="D33" s="210"/>
      <c r="E33" s="210"/>
      <c r="F33" s="210"/>
      <c r="G33" s="210"/>
      <c r="H33" s="210"/>
      <c r="I33" s="210"/>
      <c r="J33" s="210"/>
      <c r="K33" s="210"/>
    </row>
    <row r="34" spans="2:11" x14ac:dyDescent="0.25">
      <c r="B34" s="253"/>
      <c r="C34" s="253"/>
      <c r="D34" s="210"/>
      <c r="E34" s="210"/>
      <c r="F34" s="210"/>
      <c r="G34" s="210"/>
      <c r="H34" s="210"/>
      <c r="I34" s="210"/>
      <c r="J34" s="210"/>
      <c r="K34" s="210"/>
    </row>
    <row r="35" spans="2:11" x14ac:dyDescent="0.25">
      <c r="B35" s="253" t="s">
        <v>230</v>
      </c>
      <c r="C35" s="253"/>
      <c r="D35" s="210"/>
      <c r="E35" s="210"/>
      <c r="F35" s="210"/>
      <c r="G35" s="210"/>
      <c r="H35" s="210"/>
      <c r="I35" s="210"/>
      <c r="J35" s="210"/>
      <c r="K35" s="210"/>
    </row>
    <row r="36" spans="2:11" x14ac:dyDescent="0.25">
      <c r="B36" s="138"/>
    </row>
    <row r="37" spans="2:11" x14ac:dyDescent="0.25">
      <c r="B37" s="138"/>
    </row>
  </sheetData>
  <mergeCells count="4">
    <mergeCell ref="G17:G27"/>
    <mergeCell ref="G5:G15"/>
    <mergeCell ref="R2:T2"/>
    <mergeCell ref="U2:X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2"/>
  <dimension ref="A2:Z31"/>
  <sheetViews>
    <sheetView topLeftCell="A7" zoomScaleNormal="100" workbookViewId="0">
      <selection activeCell="A26" sqref="A26"/>
    </sheetView>
  </sheetViews>
  <sheetFormatPr defaultColWidth="8.7109375" defaultRowHeight="15" x14ac:dyDescent="0.25"/>
  <cols>
    <col min="1" max="1" width="8.7109375" style="38"/>
    <col min="2" max="2" width="23" style="38" bestFit="1" customWidth="1"/>
    <col min="3" max="4" width="21.140625" style="38" customWidth="1"/>
    <col min="5" max="5" width="18.140625" style="38" bestFit="1" customWidth="1"/>
    <col min="6" max="6" width="41.85546875" style="38" bestFit="1" customWidth="1"/>
    <col min="7" max="7" width="18.5703125" style="38" bestFit="1" customWidth="1"/>
    <col min="8" max="9" width="8.7109375" style="38"/>
    <col min="10" max="10" width="15.140625" style="215" bestFit="1" customWidth="1"/>
    <col min="11" max="11" width="20.5703125" style="215" bestFit="1" customWidth="1"/>
    <col min="12" max="12" width="8.7109375" style="215"/>
    <col min="13" max="13" width="15.140625" style="215" bestFit="1" customWidth="1"/>
    <col min="14" max="14" width="20.5703125" style="215" bestFit="1" customWidth="1"/>
    <col min="15" max="16384" width="8.7109375" style="38"/>
  </cols>
  <sheetData>
    <row r="2" spans="1:26" x14ac:dyDescent="0.25">
      <c r="J2" s="395" t="s">
        <v>231</v>
      </c>
      <c r="K2" s="396"/>
      <c r="M2" s="395" t="s">
        <v>232</v>
      </c>
      <c r="N2" s="396"/>
    </row>
    <row r="3" spans="1:26" x14ac:dyDescent="0.25">
      <c r="J3" s="190" t="s">
        <v>208</v>
      </c>
      <c r="K3" s="191" t="s">
        <v>205</v>
      </c>
      <c r="M3" s="190" t="s">
        <v>208</v>
      </c>
      <c r="N3" s="191" t="s">
        <v>205</v>
      </c>
    </row>
    <row r="4" spans="1:26" ht="5.0999999999999996" customHeight="1" x14ac:dyDescent="0.25">
      <c r="J4" s="192"/>
      <c r="K4" s="193"/>
      <c r="M4" s="192"/>
      <c r="N4" s="193"/>
    </row>
    <row r="5" spans="1:26" x14ac:dyDescent="0.25">
      <c r="C5" s="400" t="s">
        <v>233</v>
      </c>
      <c r="D5" s="401"/>
      <c r="E5" s="401"/>
      <c r="F5" s="402"/>
      <c r="J5" s="194">
        <f>'Bond Pricing'!$C$14*CallPutLognormalShifted('Bond Pricing'!$L5 + $F$12, 0, 'Bond Pricing'!$C$16,'Bond Pricing'!$U5,1)*'Bond Pricing'!$P5</f>
        <v>14146.859491737388</v>
      </c>
      <c r="K5" s="195">
        <f>J5*'Bond Pricing'!$Q5</f>
        <v>14068.214462307942</v>
      </c>
      <c r="M5" s="194">
        <f>'Bond Pricing'!$C$14*CallPutLognormalShifted('Bond Pricing'!$L17 + $F$13, 0, 'Bond Pricing'!$C$16,'Bond Pricing'!$U17,1)*'Bond Pricing'!$P17</f>
        <v>14146.902116397843</v>
      </c>
      <c r="N5" s="195">
        <f>$M5*'Bond Pricing'!$Q17</f>
        <v>14069.674661542804</v>
      </c>
    </row>
    <row r="6" spans="1:26" x14ac:dyDescent="0.25">
      <c r="C6" s="185" t="s">
        <v>234</v>
      </c>
      <c r="D6" s="186" t="s">
        <v>235</v>
      </c>
      <c r="E6" s="186" t="s">
        <v>236</v>
      </c>
      <c r="F6" s="187" t="s">
        <v>237</v>
      </c>
      <c r="J6" s="196" cm="1">
        <f t="array" ref="J6">'Bond Pricing'!$C$14*CallPutLognormalShifted('Bond Pricing'!$L6 + $F$12, 0, 'Bond Pricing'!$C$16,'Bond Pricing'!$U6,1)*'Bond Pricing'!$P6</f>
        <v>14881.489946830397</v>
      </c>
      <c r="K6" s="197">
        <f>J6*'Bond Pricing'!$Q6</f>
        <v>14675.116103896171</v>
      </c>
      <c r="M6" s="196" cm="1">
        <f t="array" ref="M6">'Bond Pricing'!$C$14*CallPutLognormalShifted('Bond Pricing'!$L18 + $F$13, 0, 'Bond Pricing'!$C$16,'Bond Pricing'!$U18,1)*'Bond Pricing'!$P18</f>
        <v>14881.533529348391</v>
      </c>
      <c r="N6" s="197">
        <f>$M6*'Bond Pricing'!$Q18</f>
        <v>14678.435521471258</v>
      </c>
    </row>
    <row r="7" spans="1:26" x14ac:dyDescent="0.25">
      <c r="B7" s="216" t="s">
        <v>238</v>
      </c>
      <c r="C7" s="215">
        <f>'Bond Pricing'!T6</f>
        <v>1067715.3023715764</v>
      </c>
      <c r="D7" s="215">
        <f>'Bond Pricing'!X15</f>
        <v>927254.68654237816</v>
      </c>
      <c r="E7" s="215">
        <f>D7-C7</f>
        <v>-140460.61582919827</v>
      </c>
      <c r="F7" s="217">
        <v>50</v>
      </c>
      <c r="J7" s="196" cm="1">
        <f t="array" ref="J7">'Bond Pricing'!$C$14*CallPutLognormalShifted('Bond Pricing'!$L7 + $F$12, 0, 'Bond Pricing'!$C$16,'Bond Pricing'!$U7,1)*'Bond Pricing'!$P7</f>
        <v>14300.918562374158</v>
      </c>
      <c r="K7" s="197">
        <f>J7*'Bond Pricing'!$Q7</f>
        <v>13990.115413211555</v>
      </c>
      <c r="M7" s="196" cm="1">
        <f t="array" ref="M7">'Bond Pricing'!$C$14*CallPutLognormalShifted('Bond Pricing'!$L19 + $F$13, 0, 'Bond Pricing'!$C$16,'Bond Pricing'!$U19,1)*'Bond Pricing'!$P19</f>
        <v>14300.960708105844</v>
      </c>
      <c r="N7" s="197">
        <f>$M7*'Bond Pricing'!$Q19</f>
        <v>13994.419734349238</v>
      </c>
    </row>
    <row r="8" spans="1:26" x14ac:dyDescent="0.25">
      <c r="B8" s="218" t="s">
        <v>239</v>
      </c>
      <c r="C8" s="219">
        <f>'Bond Pricing'!T18</f>
        <v>1067751.9165884943</v>
      </c>
      <c r="D8" s="219">
        <f>'Bond Pricing'!X27</f>
        <v>927258.16450987034</v>
      </c>
      <c r="E8" s="219">
        <f>D8-C8</f>
        <v>-140493.75207862398</v>
      </c>
      <c r="F8" s="187">
        <v>50</v>
      </c>
      <c r="J8" s="196" cm="1">
        <f t="array" ref="J8">'Bond Pricing'!$C$14*CallPutLognormalShifted('Bond Pricing'!$L8 + $F$12, 0, 'Bond Pricing'!$C$16,'Bond Pricing'!$U8,1)*'Bond Pricing'!$P8</f>
        <v>14873.944505041236</v>
      </c>
      <c r="K8" s="197">
        <f>J8*'Bond Pricing'!$Q8</f>
        <v>14430.637759443209</v>
      </c>
      <c r="M8" s="196" cm="1">
        <f t="array" ref="M8">'Bond Pricing'!$C$14*CallPutLognormalShifted('Bond Pricing'!$L20 + $F$13, 0, 'Bond Pricing'!$C$16,'Bond Pricing'!$U20,1)*'Bond Pricing'!$P20</f>
        <v>14873.988566485868</v>
      </c>
      <c r="N8" s="197">
        <f>$M8*'Bond Pricing'!$Q20</f>
        <v>14435.771889986507</v>
      </c>
    </row>
    <row r="9" spans="1:26" ht="15.75" thickBot="1" x14ac:dyDescent="0.3">
      <c r="J9" s="196" cm="1">
        <f t="array" ref="J9">'Bond Pricing'!$C$14*CallPutLognormalShifted('Bond Pricing'!$L9 + $F$12, 0, 'Bond Pricing'!$C$16,'Bond Pricing'!$U9,1)*'Bond Pricing'!$P9</f>
        <v>14429.804356570405</v>
      </c>
      <c r="K9" s="197">
        <f>J9*'Bond Pricing'!$Q9</f>
        <v>13884.6294501393</v>
      </c>
      <c r="M9" s="196" cm="1">
        <f t="array" ref="M9">'Bond Pricing'!$C$14*CallPutLognormalShifted('Bond Pricing'!$L21 + $F$13, 0, 'Bond Pricing'!$C$16,'Bond Pricing'!$U21,1)*'Bond Pricing'!$P21</f>
        <v>14429.846981126846</v>
      </c>
      <c r="N9" s="197">
        <f>$M9*'Bond Pricing'!$Q21</f>
        <v>13889.772043411556</v>
      </c>
    </row>
    <row r="10" spans="1:26" ht="15.75" thickBot="1" x14ac:dyDescent="0.3">
      <c r="C10" s="359" t="s">
        <v>240</v>
      </c>
      <c r="D10" s="360"/>
      <c r="E10" s="360"/>
      <c r="F10" s="360"/>
      <c r="G10" s="361"/>
      <c r="J10" s="196" cm="1">
        <f t="array" ref="J10">'Bond Pricing'!$C$14*CallPutLognormalShifted('Bond Pricing'!$L10 + $F$12, 0, 'Bond Pricing'!$C$16,'Bond Pricing'!$U10,1)*'Bond Pricing'!$P10</f>
        <v>14808.080956942422</v>
      </c>
      <c r="K10" s="197">
        <f>J10*'Bond Pricing'!$Q10</f>
        <v>14128.895316981459</v>
      </c>
      <c r="M10" s="196" cm="1">
        <f t="array" ref="M10">'Bond Pricing'!$C$14*CallPutLognormalShifted('Bond Pricing'!$L22 + $F$13, 0, 'Bond Pricing'!$C$16,'Bond Pricing'!$U22,1)*'Bond Pricing'!$P22</f>
        <v>14808.124299076744</v>
      </c>
      <c r="N10" s="197">
        <f>$M10*'Bond Pricing'!$Q22</f>
        <v>14133.928708999612</v>
      </c>
    </row>
    <row r="11" spans="1:26" ht="15.75" thickBot="1" x14ac:dyDescent="0.3">
      <c r="C11" s="188" t="s">
        <v>234</v>
      </c>
      <c r="D11" s="186" t="s">
        <v>235</v>
      </c>
      <c r="E11" s="189" t="s">
        <v>236</v>
      </c>
      <c r="F11" s="189" t="s">
        <v>241</v>
      </c>
      <c r="G11" s="45" t="s">
        <v>237</v>
      </c>
      <c r="J11" s="196" cm="1">
        <f t="array" ref="J11">'Bond Pricing'!$C$14*CallPutLognormalShifted('Bond Pricing'!$L11 + $F$12, 0, 'Bond Pricing'!$C$16,'Bond Pricing'!$U11,1)*'Bond Pricing'!$P11</f>
        <v>14849.758715596532</v>
      </c>
      <c r="K11" s="197">
        <f>J11*'Bond Pricing'!$Q11</f>
        <v>14045.548755072499</v>
      </c>
      <c r="M11" s="196" cm="1">
        <f t="array" ref="M11">'Bond Pricing'!$C$14*CallPutLognormalShifted('Bond Pricing'!$L23 + $F$13, 0, 'Bond Pricing'!$C$16,'Bond Pricing'!$U23,1)*'Bond Pricing'!$P23</f>
        <v>14849.801576187814</v>
      </c>
      <c r="N11" s="197">
        <f>$M11*'Bond Pricing'!$Q23</f>
        <v>14050.004608312676</v>
      </c>
    </row>
    <row r="12" spans="1:26" x14ac:dyDescent="0.25">
      <c r="B12" s="220" t="s">
        <v>238</v>
      </c>
      <c r="C12" s="221">
        <f>'Bond Pricing'!T6</f>
        <v>1067715.3023715764</v>
      </c>
      <c r="D12" s="215">
        <f>SUM(K5:K15)</f>
        <v>1067715.3023715839</v>
      </c>
      <c r="E12" s="225">
        <f>D12-C12</f>
        <v>7.4505805969238281E-9</v>
      </c>
      <c r="F12" s="275">
        <v>2.788162593834528E-2</v>
      </c>
      <c r="G12" s="263">
        <f xml:space="preserve"> F7 + F12*10^4</f>
        <v>328.8162593834528</v>
      </c>
      <c r="J12" s="196" cm="1">
        <f t="array" ref="J12">'Bond Pricing'!$C$14*CallPutLognormalShifted('Bond Pricing'!$L12 + $F$12, 0, 'Bond Pricing'!$C$16,'Bond Pricing'!$U12,1)*'Bond Pricing'!$P12</f>
        <v>15194.977757129676</v>
      </c>
      <c r="K12" s="197">
        <f>J12*'Bond Pricing'!$Q12</f>
        <v>14244.50386562283</v>
      </c>
      <c r="M12" s="196" cm="1">
        <f t="array" ref="M12">'Bond Pricing'!$C$14*CallPutLognormalShifted('Bond Pricing'!$L24 + $F$13, 0, 'Bond Pricing'!$C$16,'Bond Pricing'!$U24,1)*'Bond Pricing'!$P24</f>
        <v>15195.020851745607</v>
      </c>
      <c r="N12" s="197">
        <f>$M12*'Bond Pricing'!$Q24</f>
        <v>14248.186845663655</v>
      </c>
    </row>
    <row r="13" spans="1:26" ht="15.75" thickBot="1" x14ac:dyDescent="0.3">
      <c r="B13" s="185" t="s">
        <v>239</v>
      </c>
      <c r="C13" s="222">
        <f>'Bond Pricing'!T18</f>
        <v>1067751.9165884943</v>
      </c>
      <c r="D13" s="223">
        <f>SUM(N5:N15)</f>
        <v>1067751.916588502</v>
      </c>
      <c r="E13" s="226">
        <f>D13-C13</f>
        <v>7.6834112405776978E-9</v>
      </c>
      <c r="F13" s="276">
        <v>2.7881712145523731E-2</v>
      </c>
      <c r="G13" s="264">
        <f xml:space="preserve"> F8 + F13*10^4</f>
        <v>328.81712145523733</v>
      </c>
      <c r="J13" s="196" cm="1">
        <f t="array" ref="J13">'Bond Pricing'!$C$14*CallPutLognormalShifted('Bond Pricing'!$L13 + $F$12, 0, 'Bond Pricing'!$C$16,'Bond Pricing'!$U13,1)*'Bond Pricing'!$P13</f>
        <v>15496.778427021251</v>
      </c>
      <c r="K13" s="197">
        <f>J13*'Bond Pricing'!$Q13</f>
        <v>14391.714926911776</v>
      </c>
      <c r="M13" s="196" cm="1">
        <f t="array" ref="M13">'Bond Pricing'!$C$14*CallPutLognormalShifted('Bond Pricing'!$L25 + $F$13, 0, 'Bond Pricing'!$C$16,'Bond Pricing'!$U25,1)*'Bond Pricing'!$P25</f>
        <v>15496.821513304591</v>
      </c>
      <c r="N13" s="197">
        <f>$M13*'Bond Pricing'!$Q25</f>
        <v>14394.347736639587</v>
      </c>
    </row>
    <row r="14" spans="1:26" x14ac:dyDescent="0.25">
      <c r="E14" s="254" t="s">
        <v>242</v>
      </c>
      <c r="F14" s="254" t="s">
        <v>243</v>
      </c>
      <c r="J14" s="196" cm="1">
        <f t="array" ref="J14">'Bond Pricing'!$C$14*CallPutLognormalShifted('Bond Pricing'!$L14 + $F$12, 0, 'Bond Pricing'!$C$16,'Bond Pricing'!$U14,1)*'Bond Pricing'!$P14</f>
        <v>15829.291923019427</v>
      </c>
      <c r="K14" s="197">
        <f>J14*'Bond Pricing'!$Q14</f>
        <v>14559.708263742466</v>
      </c>
      <c r="M14" s="196" cm="1">
        <f t="array" ref="M14">'Bond Pricing'!$C$14*CallPutLognormalShifted('Bond Pricing'!$L26 + $F$13, 0, 'Bond Pricing'!$C$16,'Bond Pricing'!$U26,1)*'Bond Pricing'!$P26</f>
        <v>15829.334997832866</v>
      </c>
      <c r="N14" s="197">
        <f>$M14*'Bond Pricing'!$Q26</f>
        <v>14561.117573750375</v>
      </c>
    </row>
    <row r="15" spans="1:26" ht="15.75" thickBot="1" x14ac:dyDescent="0.3">
      <c r="J15" s="198">
        <f>'Bond Pricing'!$C$14*CallPutLognormalShifted('Bond Pricing'!$L15 + $F$12, 0, 'Bond Pricing'!$C$16,'Bond Pricing'!$U15,1)*'Bond Pricing'!$P15 + 'Bond Pricing'!$C$14</f>
        <v>1016180.2118065228</v>
      </c>
      <c r="K15" s="199">
        <f>J15*'Bond Pricing'!$Q15</f>
        <v>925296.21805425466</v>
      </c>
      <c r="M15" s="198">
        <f>'Bond Pricing'!$C$14*CallPutLognormalShifted('Bond Pricing'!$L27 + $F$13, 0, 'Bond Pricing'!$C$16,'Bond Pricing'!$U27,1)*'Bond Pricing'!$P27 + 'Bond Pricing'!$C$14</f>
        <v>1016180.2548679201</v>
      </c>
      <c r="N15" s="199">
        <f xml:space="preserve"> $M15*'Bond Pricing'!$Q27</f>
        <v>925296.25726437464</v>
      </c>
    </row>
    <row r="16" spans="1:26" x14ac:dyDescent="0.25">
      <c r="A16" s="32"/>
      <c r="B16" s="32"/>
      <c r="C16" s="32"/>
      <c r="D16" s="32"/>
      <c r="E16" s="32"/>
      <c r="F16" s="32"/>
      <c r="G16" s="32"/>
      <c r="H16" s="32"/>
      <c r="I16" s="32"/>
      <c r="J16" s="224"/>
      <c r="K16" s="224"/>
      <c r="L16" s="224"/>
      <c r="M16" s="224"/>
      <c r="N16" s="224"/>
      <c r="O16" s="32"/>
      <c r="P16" s="32"/>
      <c r="Q16" s="32"/>
      <c r="R16" s="32"/>
      <c r="S16" s="32"/>
      <c r="T16" s="32"/>
      <c r="U16" s="32"/>
      <c r="V16" s="32"/>
      <c r="W16" s="32"/>
      <c r="X16" s="32"/>
      <c r="Y16" s="32"/>
      <c r="Z16" s="32"/>
    </row>
    <row r="17" spans="2:14" ht="15.75" thickBot="1" x14ac:dyDescent="0.3"/>
    <row r="18" spans="2:14" ht="15.75" thickBot="1" x14ac:dyDescent="0.3">
      <c r="J18" s="395" t="s">
        <v>244</v>
      </c>
      <c r="K18" s="396"/>
      <c r="M18" s="395" t="s">
        <v>245</v>
      </c>
      <c r="N18" s="396"/>
    </row>
    <row r="19" spans="2:14" ht="15.75" thickBot="1" x14ac:dyDescent="0.3">
      <c r="J19" s="190" t="s">
        <v>208</v>
      </c>
      <c r="K19" s="191" t="s">
        <v>205</v>
      </c>
      <c r="M19" s="190" t="s">
        <v>208</v>
      </c>
      <c r="N19" s="191" t="s">
        <v>205</v>
      </c>
    </row>
    <row r="20" spans="2:14" ht="5.0999999999999996" customHeight="1" thickBot="1" x14ac:dyDescent="0.3">
      <c r="J20" s="206"/>
      <c r="K20" s="206"/>
      <c r="M20" s="206"/>
      <c r="N20" s="206"/>
    </row>
    <row r="21" spans="2:14" ht="15.75" thickBot="1" x14ac:dyDescent="0.3">
      <c r="C21" s="397" t="s">
        <v>246</v>
      </c>
      <c r="D21" s="398"/>
      <c r="E21" s="398"/>
      <c r="F21" s="399"/>
      <c r="J21" s="200">
        <f>'Bond Pricing'!$C$14*CallPutLognormalShifted('Bond Pricing'!$L5 -50*10^(-4) + $F$23*10^(-4), 0, 'Bond Pricing'!$C$16,'Bond Pricing'!$U5,1)*'Bond Pricing'!$P5</f>
        <v>14146.859491737388</v>
      </c>
      <c r="K21" s="201">
        <f>J21*'Bond Pricing'!$Q5</f>
        <v>14068.214462307942</v>
      </c>
      <c r="M21" s="200">
        <f>'Bond Pricing'!$C$14*CallPutLognormalShifted('Bond Pricing'!$L17 - 50*10^(-4) + $F$24*10^(-4), 0, 'Bond Pricing'!$C$16,'Bond Pricing'!$U17,1)*'Bond Pricing'!$P17</f>
        <v>14146.902116397843</v>
      </c>
      <c r="N21" s="201">
        <f>$M21*'Bond Pricing'!$Q17</f>
        <v>14069.674661542804</v>
      </c>
    </row>
    <row r="22" spans="2:14" ht="15.75" thickBot="1" x14ac:dyDescent="0.3">
      <c r="C22" s="185" t="s">
        <v>234</v>
      </c>
      <c r="D22" s="186" t="s">
        <v>235</v>
      </c>
      <c r="E22" s="186" t="s">
        <v>236</v>
      </c>
      <c r="F22" s="187" t="s">
        <v>247</v>
      </c>
      <c r="J22" s="202">
        <f>'Bond Pricing'!$C$14*CallPutLognormalShifted('Bond Pricing'!$L6 -50*10^(-4) + $F$23*10^(-4), 0, 'Bond Pricing'!$C$16,'Bond Pricing'!$U6,1)*'Bond Pricing'!$P6</f>
        <v>14881.489946830397</v>
      </c>
      <c r="K22" s="203">
        <f>J22*'Bond Pricing'!$Q6</f>
        <v>14675.116103896171</v>
      </c>
      <c r="M22" s="202">
        <f>'Bond Pricing'!$C$14*CallPutLognormalShifted('Bond Pricing'!$L18 - 50*10^(-4) + $F$24*10^(-4), 0, 'Bond Pricing'!$C$16,'Bond Pricing'!$U18,1)*'Bond Pricing'!$P18</f>
        <v>14881.533529348391</v>
      </c>
      <c r="N22" s="203">
        <f>$M22*'Bond Pricing'!$Q18</f>
        <v>14678.435521471258</v>
      </c>
    </row>
    <row r="23" spans="2:14" x14ac:dyDescent="0.25">
      <c r="B23" s="216" t="s">
        <v>238</v>
      </c>
      <c r="C23" s="215">
        <f>C7</f>
        <v>1067715.3023715764</v>
      </c>
      <c r="D23" s="215">
        <f>SUM(K21:K31)</f>
        <v>1067715.3023715839</v>
      </c>
      <c r="E23" s="225">
        <f>D23-C23</f>
        <v>7.4505805969238281E-9</v>
      </c>
      <c r="F23" s="277">
        <f>G12</f>
        <v>328.8162593834528</v>
      </c>
      <c r="J23" s="202">
        <f>'Bond Pricing'!$C$14*CallPutLognormalShifted('Bond Pricing'!$L7 -50*10^(-4) + $F$23*10^(-4), 0, 'Bond Pricing'!$C$16,'Bond Pricing'!$U7,1)*'Bond Pricing'!$P7</f>
        <v>14300.918562374158</v>
      </c>
      <c r="K23" s="203">
        <f>J23*'Bond Pricing'!$Q7</f>
        <v>13990.115413211555</v>
      </c>
      <c r="M23" s="202">
        <f>'Bond Pricing'!$C$14*CallPutLognormalShifted('Bond Pricing'!$L19 - 50*10^(-4) + $F$24*10^(-4), 0, 'Bond Pricing'!$C$16,'Bond Pricing'!$U19,1)*'Bond Pricing'!$P19</f>
        <v>14300.960708105844</v>
      </c>
      <c r="N23" s="203">
        <f>$M23*'Bond Pricing'!$Q19</f>
        <v>13994.419734349238</v>
      </c>
    </row>
    <row r="24" spans="2:14" ht="15.75" thickBot="1" x14ac:dyDescent="0.3">
      <c r="B24" s="218" t="s">
        <v>239</v>
      </c>
      <c r="C24" s="242">
        <f>C8</f>
        <v>1067751.9165884943</v>
      </c>
      <c r="D24" s="215">
        <f>SUM(N21:N31)</f>
        <v>1067751.916588502</v>
      </c>
      <c r="E24" s="227">
        <f>D24-C24</f>
        <v>7.6834112405776978E-9</v>
      </c>
      <c r="F24" s="278">
        <f>G13</f>
        <v>328.81712145523733</v>
      </c>
      <c r="J24" s="202">
        <f>'Bond Pricing'!$C$14*CallPutLognormalShifted('Bond Pricing'!$L8 -50*10^(-4) + $F$23*10^(-4), 0, 'Bond Pricing'!$C$16,'Bond Pricing'!$U8,1)*'Bond Pricing'!$P8</f>
        <v>14873.944505041236</v>
      </c>
      <c r="K24" s="203">
        <f>J24*'Bond Pricing'!$Q8</f>
        <v>14430.637759443209</v>
      </c>
      <c r="M24" s="202">
        <f>'Bond Pricing'!$C$14*CallPutLognormalShifted('Bond Pricing'!$L20 - 50*10^(-4) + $F$24*10^(-4), 0, 'Bond Pricing'!$C$16,'Bond Pricing'!$U20,1)*'Bond Pricing'!$P20</f>
        <v>14873.988566485868</v>
      </c>
      <c r="N24" s="203">
        <f>$M24*'Bond Pricing'!$Q20</f>
        <v>14435.771889986507</v>
      </c>
    </row>
    <row r="25" spans="2:14" x14ac:dyDescent="0.25">
      <c r="C25" s="393" t="s">
        <v>248</v>
      </c>
      <c r="D25" s="394"/>
      <c r="J25" s="202">
        <f>'Bond Pricing'!$C$14*CallPutLognormalShifted('Bond Pricing'!$L9 -50*10^(-4) + $F$23*10^(-4), 0, 'Bond Pricing'!$C$16,'Bond Pricing'!$U9,1)*'Bond Pricing'!$P9</f>
        <v>14429.804356570405</v>
      </c>
      <c r="K25" s="203">
        <f>J25*'Bond Pricing'!$Q9</f>
        <v>13884.6294501393</v>
      </c>
      <c r="M25" s="202">
        <f>'Bond Pricing'!$C$14*CallPutLognormalShifted('Bond Pricing'!$L21 - 50*10^(-4) + $F$24*10^(-4), 0, 'Bond Pricing'!$C$16,'Bond Pricing'!$U21,1)*'Bond Pricing'!$P21</f>
        <v>14429.846981126846</v>
      </c>
      <c r="N25" s="203">
        <f>$M25*'Bond Pricing'!$Q21</f>
        <v>13889.772043411556</v>
      </c>
    </row>
    <row r="26" spans="2:14" x14ac:dyDescent="0.25">
      <c r="J26" s="202">
        <f>'Bond Pricing'!$C$14*CallPutLognormalShifted('Bond Pricing'!$L10 -50*10^(-4) + $F$23*10^(-4), 0, 'Bond Pricing'!$C$16,'Bond Pricing'!$U10,1)*'Bond Pricing'!$P10</f>
        <v>14808.080956942422</v>
      </c>
      <c r="K26" s="203">
        <f>J26*'Bond Pricing'!$Q10</f>
        <v>14128.895316981459</v>
      </c>
      <c r="M26" s="202">
        <f>'Bond Pricing'!$C$14*CallPutLognormalShifted('Bond Pricing'!$L22 - 50*10^(-4) + $F$24*10^(-4), 0, 'Bond Pricing'!$C$16,'Bond Pricing'!$U22,1)*'Bond Pricing'!$P22</f>
        <v>14808.124299076744</v>
      </c>
      <c r="N26" s="203">
        <f>$M26*'Bond Pricing'!$Q22</f>
        <v>14133.928708999612</v>
      </c>
    </row>
    <row r="27" spans="2:14" x14ac:dyDescent="0.25">
      <c r="J27" s="202">
        <f>'Bond Pricing'!$C$14*CallPutLognormalShifted('Bond Pricing'!$L11 -50*10^(-4) + $F$23*10^(-4), 0, 'Bond Pricing'!$C$16,'Bond Pricing'!$U11,1)*'Bond Pricing'!$P11</f>
        <v>14849.758715596532</v>
      </c>
      <c r="K27" s="203">
        <f>J27*'Bond Pricing'!$Q11</f>
        <v>14045.548755072499</v>
      </c>
      <c r="M27" s="202">
        <f>'Bond Pricing'!$C$14*CallPutLognormalShifted('Bond Pricing'!$L23 - 50*10^(-4) + $F$24*10^(-4), 0, 'Bond Pricing'!$C$16,'Bond Pricing'!$U23,1)*'Bond Pricing'!$P23</f>
        <v>14849.801576187814</v>
      </c>
      <c r="N27" s="203">
        <f>$M27*'Bond Pricing'!$Q23</f>
        <v>14050.004608312676</v>
      </c>
    </row>
    <row r="28" spans="2:14" x14ac:dyDescent="0.25">
      <c r="J28" s="202">
        <f>'Bond Pricing'!$C$14*CallPutLognormalShifted('Bond Pricing'!$L12 -50*10^(-4) + $F$23*10^(-4), 0, 'Bond Pricing'!$C$16,'Bond Pricing'!$U12,1)*'Bond Pricing'!$P12</f>
        <v>15194.977757129676</v>
      </c>
      <c r="K28" s="203">
        <f>J28*'Bond Pricing'!$Q12</f>
        <v>14244.50386562283</v>
      </c>
      <c r="M28" s="202">
        <f>'Bond Pricing'!$C$14*CallPutLognormalShifted('Bond Pricing'!$L24 - 50*10^(-4) + $F$24*10^(-4), 0, 'Bond Pricing'!$C$16,'Bond Pricing'!$U24,1)*'Bond Pricing'!$P24</f>
        <v>15195.020851745607</v>
      </c>
      <c r="N28" s="203">
        <f>$M28*'Bond Pricing'!$Q24</f>
        <v>14248.186845663655</v>
      </c>
    </row>
    <row r="29" spans="2:14" x14ac:dyDescent="0.25">
      <c r="J29" s="202">
        <f>'Bond Pricing'!$C$14*CallPutLognormalShifted('Bond Pricing'!$L13 -50*10^(-4) + $F$23*10^(-4), 0, 'Bond Pricing'!$C$16,'Bond Pricing'!$U13,1)*'Bond Pricing'!$P13</f>
        <v>15496.778427021251</v>
      </c>
      <c r="K29" s="203">
        <f>J29*'Bond Pricing'!$Q13</f>
        <v>14391.714926911776</v>
      </c>
      <c r="M29" s="202">
        <f>'Bond Pricing'!$C$14*CallPutLognormalShifted('Bond Pricing'!$L25 - 50*10^(-4) + $F$24*10^(-4), 0, 'Bond Pricing'!$C$16,'Bond Pricing'!$U25,1)*'Bond Pricing'!$P25</f>
        <v>15496.821513304591</v>
      </c>
      <c r="N29" s="203">
        <f>$M29*'Bond Pricing'!$Q25</f>
        <v>14394.347736639587</v>
      </c>
    </row>
    <row r="30" spans="2:14" x14ac:dyDescent="0.25">
      <c r="J30" s="202">
        <f>'Bond Pricing'!$C$14*CallPutLognormalShifted('Bond Pricing'!$L14 -50*10^(-4) + $F$23*10^(-4), 0, 'Bond Pricing'!$C$16,'Bond Pricing'!$U14,1)*'Bond Pricing'!$P14</f>
        <v>15829.291923019427</v>
      </c>
      <c r="K30" s="203">
        <f>J30*'Bond Pricing'!$Q14</f>
        <v>14559.708263742466</v>
      </c>
      <c r="M30" s="202">
        <f>'Bond Pricing'!$C$14*CallPutLognormalShifted('Bond Pricing'!$L26 - 50*10^(-4) + $F$24*10^(-4), 0, 'Bond Pricing'!$C$16,'Bond Pricing'!$U26,1)*'Bond Pricing'!$P26</f>
        <v>15829.334997832866</v>
      </c>
      <c r="N30" s="203">
        <f>$M30*'Bond Pricing'!$Q26</f>
        <v>14561.117573750375</v>
      </c>
    </row>
    <row r="31" spans="2:14" ht="15.75" thickBot="1" x14ac:dyDescent="0.3">
      <c r="J31" s="204">
        <f>'Bond Pricing'!$C$14*CallPutLognormalShifted('Bond Pricing'!$L15 -50*10^(-4) + $F$23*10^(-4), 0, 'Bond Pricing'!$C$16,'Bond Pricing'!$U15,1)*'Bond Pricing'!$P15 + 'Bond Pricing'!$C$14</f>
        <v>1016180.2118065228</v>
      </c>
      <c r="K31" s="205">
        <f>J31*'Bond Pricing'!$Q15</f>
        <v>925296.21805425466</v>
      </c>
      <c r="M31" s="204">
        <f>'Bond Pricing'!$C$14*CallPutLognormalShifted('Bond Pricing'!$L27 - 50*10^(-4) + $F$24*10^(-4), 0, 'Bond Pricing'!$C$16,'Bond Pricing'!$U27,1)*'Bond Pricing'!$P27 + 'Bond Pricing'!$C$14</f>
        <v>1016180.2548679201</v>
      </c>
      <c r="N31" s="205">
        <f>$M31*'Bond Pricing'!$Q27</f>
        <v>925296.25726437464</v>
      </c>
    </row>
  </sheetData>
  <mergeCells count="8">
    <mergeCell ref="C25:D25"/>
    <mergeCell ref="J18:K18"/>
    <mergeCell ref="M18:N18"/>
    <mergeCell ref="C21:F21"/>
    <mergeCell ref="J2:K2"/>
    <mergeCell ref="M2:N2"/>
    <mergeCell ref="C5:F5"/>
    <mergeCell ref="C10:G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AK72"/>
  <sheetViews>
    <sheetView topLeftCell="A7" zoomScale="70" zoomScaleNormal="70" workbookViewId="0">
      <selection activeCell="AD39" sqref="AD39"/>
    </sheetView>
  </sheetViews>
  <sheetFormatPr defaultColWidth="15.5703125" defaultRowHeight="15" customHeight="1" x14ac:dyDescent="0.25"/>
  <cols>
    <col min="1" max="1" width="15.5703125" style="47" customWidth="1"/>
    <col min="2" max="2" width="25" style="47" customWidth="1"/>
    <col min="3" max="3" width="33" style="47" bestFit="1" customWidth="1"/>
    <col min="4" max="4" width="27.5703125" style="47" customWidth="1"/>
    <col min="5" max="5" width="29.7109375" style="47" bestFit="1" customWidth="1"/>
    <col min="6" max="6" width="27" style="47" bestFit="1" customWidth="1"/>
    <col min="7" max="7" width="27.7109375" style="47" bestFit="1" customWidth="1"/>
    <col min="8" max="8" width="15.5703125" style="47"/>
    <col min="9" max="9" width="24.140625" style="47" customWidth="1"/>
    <col min="10" max="12" width="15.5703125" style="47"/>
    <col min="13" max="13" width="4.5703125" style="47" bestFit="1" customWidth="1"/>
    <col min="14" max="14" width="8.5703125" style="47" customWidth="1"/>
    <col min="15" max="15" width="0.85546875" style="47" customWidth="1"/>
    <col min="16" max="16" width="28.28515625" style="55" bestFit="1" customWidth="1"/>
    <col min="17" max="17" width="24.140625" style="47" bestFit="1" customWidth="1"/>
    <col min="18" max="18" width="27.7109375" style="47" bestFit="1" customWidth="1"/>
    <col min="19" max="19" width="23.28515625" style="47" bestFit="1" customWidth="1"/>
    <col min="20" max="20" width="26.85546875" style="47" bestFit="1" customWidth="1"/>
    <col min="21" max="21" width="22.28515625" style="47" bestFit="1" customWidth="1"/>
    <col min="22" max="22" width="25.85546875" style="47" bestFit="1" customWidth="1"/>
    <col min="23" max="23" width="22.28515625" style="47" bestFit="1" customWidth="1"/>
    <col min="24" max="30" width="22.28515625" style="47" customWidth="1"/>
    <col min="31" max="31" width="15" style="47" bestFit="1" customWidth="1"/>
    <col min="32" max="32" width="22.140625" style="47" bestFit="1" customWidth="1"/>
    <col min="33" max="33" width="16.85546875" style="47" bestFit="1" customWidth="1"/>
    <col min="34" max="16384" width="15.5703125" style="47"/>
  </cols>
  <sheetData>
    <row r="1" spans="3:30" ht="15.75" thickBot="1" x14ac:dyDescent="0.3">
      <c r="P1" s="47"/>
      <c r="W1" s="138"/>
      <c r="X1" s="138"/>
      <c r="Y1" s="138"/>
      <c r="Z1" s="138"/>
      <c r="AA1" s="138"/>
      <c r="AB1" s="138"/>
      <c r="AC1" s="138"/>
      <c r="AD1" s="138"/>
    </row>
    <row r="2" spans="3:30" ht="15.75" thickBot="1" x14ac:dyDescent="0.3">
      <c r="P2" s="47"/>
      <c r="Q2" s="408" t="s">
        <v>249</v>
      </c>
      <c r="R2" s="409"/>
      <c r="S2" s="420" t="s">
        <v>250</v>
      </c>
      <c r="T2" s="417"/>
      <c r="U2" s="416" t="s">
        <v>251</v>
      </c>
      <c r="V2" s="417"/>
    </row>
    <row r="3" spans="3:30" ht="15.75" thickBot="1" x14ac:dyDescent="0.3">
      <c r="P3" s="67" t="s">
        <v>252</v>
      </c>
      <c r="Q3" s="58" t="s">
        <v>253</v>
      </c>
      <c r="R3" s="59" t="s">
        <v>254</v>
      </c>
      <c r="S3" s="68" t="s">
        <v>255</v>
      </c>
      <c r="T3" s="248" t="s">
        <v>256</v>
      </c>
      <c r="U3" s="247" t="s">
        <v>257</v>
      </c>
      <c r="V3" s="246" t="s">
        <v>258</v>
      </c>
      <c r="W3" s="67" t="s">
        <v>259</v>
      </c>
    </row>
    <row r="4" spans="3:30" ht="5.0999999999999996" customHeight="1" thickBot="1" x14ac:dyDescent="0.3">
      <c r="P4" s="47"/>
    </row>
    <row r="5" spans="3:30" ht="15.75" thickBot="1" x14ac:dyDescent="0.3">
      <c r="M5" s="410" t="s">
        <v>193</v>
      </c>
      <c r="N5" s="413" t="s">
        <v>209</v>
      </c>
      <c r="P5" s="63">
        <f>Schedule!N4</f>
        <v>43889</v>
      </c>
      <c r="Q5" s="125">
        <f xml:space="preserve"> -'Interpolated Rates'!J5*'Bond Pricing'!S5*D$17</f>
        <v>-0.48496017757260862</v>
      </c>
      <c r="R5" s="125">
        <f xml:space="preserve"> -'Interpolated Rates'!J5^2*'Bond Pricing'!S5*D$17^2</f>
        <v>1.5943896248962476E-5</v>
      </c>
      <c r="S5" s="125">
        <f t="shared" ref="S5:S26" si="0">Q5</f>
        <v>-0.48496017757260862</v>
      </c>
      <c r="T5" s="125">
        <f t="shared" ref="T5:T26" si="1">R5</f>
        <v>1.5943896248962476E-5</v>
      </c>
      <c r="U5" s="243"/>
      <c r="V5" s="243"/>
      <c r="W5" s="119"/>
      <c r="X5"/>
      <c r="Y5"/>
      <c r="Z5"/>
      <c r="AA5"/>
      <c r="AB5"/>
      <c r="AC5"/>
      <c r="AD5"/>
    </row>
    <row r="6" spans="3:30" x14ac:dyDescent="0.25">
      <c r="C6" s="12" t="s">
        <v>24</v>
      </c>
      <c r="D6" s="13" t="s">
        <v>25</v>
      </c>
      <c r="E6" s="14" t="s">
        <v>26</v>
      </c>
      <c r="M6" s="411"/>
      <c r="N6" s="414"/>
      <c r="P6" s="64">
        <f>Schedule!N5</f>
        <v>44074</v>
      </c>
      <c r="Q6" s="127">
        <f xml:space="preserve"> -'Interpolated Rates'!J6*'Bond Pricing'!S6*D$17</f>
        <v>-1.2497761927135533</v>
      </c>
      <c r="R6" s="127">
        <f xml:space="preserve"> -'Interpolated Rates'!J6^2*'Bond Pricing'!S6*D$17^2</f>
        <v>1.0443335308976266E-4</v>
      </c>
      <c r="S6" s="127">
        <f t="shared" si="0"/>
        <v>-1.2497761927135533</v>
      </c>
      <c r="T6" s="127">
        <f t="shared" si="1"/>
        <v>1.0443335308976266E-4</v>
      </c>
      <c r="U6" s="78"/>
      <c r="V6" s="78"/>
      <c r="W6" s="120"/>
      <c r="X6"/>
      <c r="Y6"/>
      <c r="Z6"/>
      <c r="AA6"/>
      <c r="AB6"/>
      <c r="AC6"/>
      <c r="AD6"/>
    </row>
    <row r="7" spans="3:30" x14ac:dyDescent="0.25">
      <c r="C7" s="40" t="s">
        <v>180</v>
      </c>
      <c r="D7" s="38">
        <v>50</v>
      </c>
      <c r="E7" s="41" t="s">
        <v>181</v>
      </c>
      <c r="M7" s="411"/>
      <c r="N7" s="414"/>
      <c r="P7" s="64">
        <f>Schedule!N6</f>
        <v>44253</v>
      </c>
      <c r="Q7" s="127">
        <f xml:space="preserve"> -'Interpolated Rates'!J7*'Bond Pricing'!S7*D$17</f>
        <v>-1.9025727960641974</v>
      </c>
      <c r="R7" s="127">
        <f xml:space="preserve"> -'Interpolated Rates'!J7^2*'Bond Pricing'!S7*D$17^2</f>
        <v>2.52286365286321E-4</v>
      </c>
      <c r="S7" s="127">
        <f t="shared" si="0"/>
        <v>-1.9025727960641974</v>
      </c>
      <c r="T7" s="127">
        <f t="shared" si="1"/>
        <v>2.52286365286321E-4</v>
      </c>
      <c r="U7" s="78"/>
      <c r="V7" s="78"/>
      <c r="W7" s="120"/>
      <c r="X7"/>
      <c r="Y7"/>
      <c r="Z7"/>
      <c r="AA7"/>
      <c r="AB7"/>
      <c r="AC7"/>
      <c r="AD7"/>
    </row>
    <row r="8" spans="3:30" x14ac:dyDescent="0.25">
      <c r="C8" s="40" t="s">
        <v>182</v>
      </c>
      <c r="D8" s="38">
        <v>3</v>
      </c>
      <c r="E8" s="41" t="s">
        <v>63</v>
      </c>
      <c r="M8" s="411"/>
      <c r="N8" s="414"/>
      <c r="P8" s="64">
        <f>Schedule!N7</f>
        <v>44438</v>
      </c>
      <c r="Q8" s="127">
        <f xml:space="preserve"> -'Interpolated Rates'!J8*'Bond Pricing'!S8*D$17</f>
        <v>-2.7266487709006144</v>
      </c>
      <c r="R8" s="127">
        <f xml:space="preserve"> -'Interpolated Rates'!J8^2*'Bond Pricing'!S8*D$17^2</f>
        <v>4.9976110348835909E-4</v>
      </c>
      <c r="S8" s="127">
        <f t="shared" si="0"/>
        <v>-2.7266487709006144</v>
      </c>
      <c r="T8" s="127">
        <f t="shared" si="1"/>
        <v>4.9976110348835909E-4</v>
      </c>
      <c r="U8" s="78"/>
      <c r="V8" s="78"/>
      <c r="W8" s="120"/>
      <c r="X8"/>
      <c r="Y8"/>
      <c r="Z8"/>
      <c r="AA8"/>
      <c r="AB8"/>
      <c r="AC8"/>
      <c r="AD8"/>
    </row>
    <row r="9" spans="3:30" x14ac:dyDescent="0.25">
      <c r="C9" s="40" t="s">
        <v>183</v>
      </c>
      <c r="D9" s="38">
        <v>2</v>
      </c>
      <c r="E9" s="41" t="s">
        <v>184</v>
      </c>
      <c r="M9" s="411"/>
      <c r="N9" s="414"/>
      <c r="P9" s="64">
        <f>Schedule!N8</f>
        <v>44620</v>
      </c>
      <c r="Q9" s="127">
        <f xml:space="preserve"> -'Interpolated Rates'!J9*'Bond Pricing'!S9*D$17</f>
        <v>-3.3277393555617376</v>
      </c>
      <c r="R9" s="127">
        <f xml:space="preserve"> -'Interpolated Rates'!J9^2*'Bond Pricing'!S9*D$17^2</f>
        <v>7.7586471002275036E-4</v>
      </c>
      <c r="S9" s="127">
        <f t="shared" si="0"/>
        <v>-3.3277393555617376</v>
      </c>
      <c r="T9" s="127">
        <f t="shared" si="1"/>
        <v>7.7586471002275036E-4</v>
      </c>
      <c r="U9" s="78"/>
      <c r="V9" s="78"/>
      <c r="W9" s="120"/>
      <c r="X9"/>
      <c r="Y9"/>
      <c r="Z9"/>
      <c r="AA9"/>
      <c r="AB9"/>
      <c r="AC9"/>
      <c r="AD9"/>
    </row>
    <row r="10" spans="3:30" x14ac:dyDescent="0.25">
      <c r="C10" s="40" t="s">
        <v>27</v>
      </c>
      <c r="D10" s="42">
        <f>Today</f>
        <v>43769</v>
      </c>
      <c r="E10" s="41" t="s">
        <v>185</v>
      </c>
      <c r="M10" s="411"/>
      <c r="N10" s="414"/>
      <c r="P10" s="64">
        <f>Schedule!N9</f>
        <v>44802</v>
      </c>
      <c r="Q10" s="127">
        <f xml:space="preserve"> -'Interpolated Rates'!J10*'Bond Pricing'!S10*D$17</f>
        <v>-4.0729981535349307</v>
      </c>
      <c r="R10" s="127">
        <f xml:space="preserve"> -'Interpolated Rates'!J10^2*'Bond Pricing'!S10*D$17^2</f>
        <v>1.1527142719456394E-3</v>
      </c>
      <c r="S10" s="127">
        <f t="shared" si="0"/>
        <v>-4.0729981535349307</v>
      </c>
      <c r="T10" s="127">
        <f t="shared" si="1"/>
        <v>1.1527142719456394E-3</v>
      </c>
      <c r="U10" s="78"/>
      <c r="V10" s="78"/>
      <c r="W10" s="120"/>
      <c r="X10"/>
      <c r="Y10"/>
      <c r="Z10"/>
      <c r="AA10"/>
      <c r="AB10"/>
      <c r="AC10"/>
      <c r="AD10"/>
    </row>
    <row r="11" spans="3:30" x14ac:dyDescent="0.25">
      <c r="C11" s="40" t="s">
        <v>31</v>
      </c>
      <c r="D11" s="42">
        <f>Spot</f>
        <v>43773</v>
      </c>
      <c r="E11" s="41" t="s">
        <v>186</v>
      </c>
      <c r="M11" s="411"/>
      <c r="N11" s="414"/>
      <c r="P11" s="64">
        <f>Schedule!N10</f>
        <v>44985</v>
      </c>
      <c r="Q11" s="127">
        <f xml:space="preserve"> -'Interpolated Rates'!J11*'Bond Pricing'!S11*D$17</f>
        <v>-4.7003674475572756</v>
      </c>
      <c r="R11" s="127">
        <f xml:space="preserve"> -'Interpolated Rates'!J11^2*'Bond Pricing'!S11*D$17^2</f>
        <v>1.5659306345834647E-3</v>
      </c>
      <c r="S11" s="127">
        <f t="shared" si="0"/>
        <v>-4.7003674475572756</v>
      </c>
      <c r="T11" s="127">
        <f t="shared" si="1"/>
        <v>1.5659306345834647E-3</v>
      </c>
      <c r="U11" s="78"/>
      <c r="V11" s="78"/>
      <c r="W11" s="120"/>
      <c r="X11"/>
      <c r="Y11"/>
      <c r="Z11"/>
      <c r="AA11"/>
      <c r="AB11"/>
      <c r="AC11"/>
      <c r="AD11"/>
    </row>
    <row r="12" spans="3:30" x14ac:dyDescent="0.25">
      <c r="C12" s="40" t="s">
        <v>187</v>
      </c>
      <c r="D12" s="42">
        <f>Spot+1</f>
        <v>43774</v>
      </c>
      <c r="E12" s="41" t="s">
        <v>188</v>
      </c>
      <c r="M12" s="411"/>
      <c r="N12" s="414"/>
      <c r="P12" s="64">
        <f>Schedule!N11</f>
        <v>45166</v>
      </c>
      <c r="Q12" s="127">
        <f xml:space="preserve"> -'Interpolated Rates'!J12*'Bond Pricing'!S12*D$17</f>
        <v>-5.3819797508751517</v>
      </c>
      <c r="R12" s="127">
        <f xml:space="preserve"> -'Interpolated Rates'!J12^2*'Bond Pricing'!S12*D$17^2</f>
        <v>2.0598974553349548E-3</v>
      </c>
      <c r="S12" s="127">
        <f t="shared" si="0"/>
        <v>-5.3819797508751517</v>
      </c>
      <c r="T12" s="127">
        <f t="shared" si="1"/>
        <v>2.0598974553349548E-3</v>
      </c>
      <c r="U12" s="78"/>
      <c r="V12" s="78"/>
      <c r="W12" s="120"/>
      <c r="X12"/>
      <c r="Y12"/>
      <c r="Z12"/>
      <c r="AA12"/>
      <c r="AB12"/>
      <c r="AC12"/>
      <c r="AD12"/>
    </row>
    <row r="13" spans="3:30" x14ac:dyDescent="0.25">
      <c r="C13" s="40" t="s">
        <v>198</v>
      </c>
      <c r="D13" s="73">
        <v>1000000</v>
      </c>
      <c r="E13" s="41" t="s">
        <v>218</v>
      </c>
      <c r="M13" s="411"/>
      <c r="N13" s="414"/>
      <c r="P13" s="64">
        <f>Schedule!N12</f>
        <v>45350</v>
      </c>
      <c r="Q13" s="127">
        <f xml:space="preserve"> -'Interpolated Rates'!J13*'Bond Pricing'!S13*D$17</f>
        <v>-6.0339455783866445</v>
      </c>
      <c r="R13" s="127">
        <f xml:space="preserve"> -'Interpolated Rates'!J13^2*'Bond Pricing'!S13*D$17^2</f>
        <v>2.6136076601176116E-3</v>
      </c>
      <c r="S13" s="127">
        <f t="shared" si="0"/>
        <v>-6.0339455783866445</v>
      </c>
      <c r="T13" s="127">
        <f t="shared" si="1"/>
        <v>2.6136076601176116E-3</v>
      </c>
      <c r="U13" s="78"/>
      <c r="V13" s="78"/>
      <c r="W13" s="120"/>
      <c r="X13"/>
      <c r="Y13"/>
      <c r="Z13"/>
      <c r="AA13"/>
      <c r="AB13"/>
      <c r="AC13"/>
      <c r="AD13"/>
    </row>
    <row r="14" spans="3:30" x14ac:dyDescent="0.25">
      <c r="C14" s="40" t="s">
        <v>220</v>
      </c>
      <c r="D14" s="74">
        <v>0.112</v>
      </c>
      <c r="E14" s="41" t="s">
        <v>221</v>
      </c>
      <c r="M14" s="411"/>
      <c r="N14" s="414"/>
      <c r="P14" s="64">
        <f>Schedule!N13</f>
        <v>45532</v>
      </c>
      <c r="Q14" s="127">
        <f xml:space="preserve"> -'Interpolated Rates'!J14*'Bond Pricing'!S14*D$17</f>
        <v>-6.6641059249331533</v>
      </c>
      <c r="R14" s="127">
        <f xml:space="preserve"> -'Interpolated Rates'!J14^2*'Bond Pricing'!S14*D$17^2</f>
        <v>3.2188544508649731E-3</v>
      </c>
      <c r="S14" s="127">
        <f t="shared" si="0"/>
        <v>-6.6641059249331533</v>
      </c>
      <c r="T14" s="127">
        <f t="shared" si="1"/>
        <v>3.2188544508649731E-3</v>
      </c>
      <c r="U14" s="78"/>
      <c r="V14" s="78"/>
      <c r="W14" s="120"/>
      <c r="X14"/>
      <c r="Y14"/>
      <c r="Z14"/>
      <c r="AA14"/>
      <c r="AB14"/>
      <c r="AC14"/>
      <c r="AD14"/>
    </row>
    <row r="15" spans="3:30" x14ac:dyDescent="0.25">
      <c r="C15" s="40" t="s">
        <v>222</v>
      </c>
      <c r="D15" s="74">
        <v>0.03</v>
      </c>
      <c r="E15" s="41" t="s">
        <v>223</v>
      </c>
      <c r="M15" s="411"/>
      <c r="N15" s="414"/>
      <c r="P15" s="66">
        <f>Schedule!N14</f>
        <v>45716</v>
      </c>
      <c r="Q15" s="129">
        <f xml:space="preserve"> -'Interpolated Rates'!J15*'Bond Pricing'!S15*D$17</f>
        <v>-493.00256951097663</v>
      </c>
      <c r="R15" s="129">
        <f xml:space="preserve"> -'Interpolated Rates'!J15^2*'Bond Pricing'!S15*D$17^2</f>
        <v>0.26297972680489629</v>
      </c>
      <c r="S15" s="129">
        <f t="shared" si="0"/>
        <v>-493.00256951097663</v>
      </c>
      <c r="T15" s="129">
        <f t="shared" si="1"/>
        <v>0.26297972680489629</v>
      </c>
      <c r="U15" s="245"/>
      <c r="V15" s="245"/>
      <c r="W15" s="121"/>
      <c r="X15"/>
      <c r="Y15"/>
      <c r="Z15"/>
      <c r="AA15"/>
      <c r="AB15"/>
      <c r="AC15"/>
      <c r="AD15"/>
    </row>
    <row r="16" spans="3:30" x14ac:dyDescent="0.25">
      <c r="C16" s="40" t="s">
        <v>200</v>
      </c>
      <c r="D16" s="74">
        <v>0.03</v>
      </c>
      <c r="E16" s="41" t="s">
        <v>224</v>
      </c>
      <c r="M16" s="411"/>
      <c r="N16" s="414" t="s">
        <v>225</v>
      </c>
      <c r="P16" s="64">
        <f>Schedule!N4</f>
        <v>43889</v>
      </c>
      <c r="Q16" s="127">
        <f xml:space="preserve"> -'Interpolated Rates'!J5*'Bond Pricing'!S17*D$17</f>
        <v>-0.48500905229390939</v>
      </c>
      <c r="R16" s="127">
        <f xml:space="preserve"> -'Interpolated Rates'!J5^2*'Bond Pricing'!S17*D$17^2</f>
        <v>1.5945503089114829E-5</v>
      </c>
      <c r="S16" s="127">
        <f t="shared" si="0"/>
        <v>-0.48500905229390939</v>
      </c>
      <c r="T16" s="127">
        <f t="shared" si="1"/>
        <v>1.5945503089114829E-5</v>
      </c>
      <c r="U16" s="78"/>
      <c r="V16" s="78"/>
      <c r="W16" s="120"/>
      <c r="X16"/>
      <c r="Y16"/>
      <c r="Z16"/>
      <c r="AA16"/>
      <c r="AB16"/>
      <c r="AC16"/>
      <c r="AD16"/>
    </row>
    <row r="17" spans="2:32" ht="15.75" thickBot="1" x14ac:dyDescent="0.3">
      <c r="C17" s="53" t="s">
        <v>260</v>
      </c>
      <c r="D17" s="71">
        <f>10^(-4)</f>
        <v>1E-4</v>
      </c>
      <c r="E17" s="72" t="s">
        <v>261</v>
      </c>
      <c r="M17" s="411"/>
      <c r="N17" s="414"/>
      <c r="P17" s="64">
        <f>Schedule!N5</f>
        <v>44074</v>
      </c>
      <c r="Q17" s="127">
        <f xml:space="preserve"> -'Interpolated Rates'!J6*'Bond Pricing'!S18*D$17</f>
        <v>-1.2500552231486357</v>
      </c>
      <c r="R17" s="127">
        <f xml:space="preserve"> -'Interpolated Rates'!J6^2*'Bond Pricing'!S18*D$17^2</f>
        <v>1.044566693315983E-4</v>
      </c>
      <c r="S17" s="127">
        <f t="shared" si="0"/>
        <v>-1.2500552231486357</v>
      </c>
      <c r="T17" s="127">
        <f t="shared" si="1"/>
        <v>1.044566693315983E-4</v>
      </c>
      <c r="U17" s="78"/>
      <c r="V17" s="78"/>
      <c r="W17" s="120"/>
      <c r="X17"/>
      <c r="Y17"/>
      <c r="Z17"/>
      <c r="AA17"/>
      <c r="AB17"/>
      <c r="AC17"/>
      <c r="AD17"/>
    </row>
    <row r="18" spans="2:32" x14ac:dyDescent="0.25">
      <c r="M18" s="411"/>
      <c r="N18" s="414"/>
      <c r="P18" s="64">
        <f>Schedule!N6</f>
        <v>44253</v>
      </c>
      <c r="Q18" s="127">
        <f xml:space="preserve"> -'Interpolated Rates'!J7*'Bond Pricing'!S19*D$17</f>
        <v>-1.9031525495195243</v>
      </c>
      <c r="R18" s="127">
        <f xml:space="preserve"> -'Interpolated Rates'!J7^2*'Bond Pricing'!S19*D$17^2</f>
        <v>2.5236324218286293E-4</v>
      </c>
      <c r="S18" s="127">
        <f t="shared" si="0"/>
        <v>-1.9031525495195243</v>
      </c>
      <c r="T18" s="127">
        <f t="shared" si="1"/>
        <v>2.5236324218286293E-4</v>
      </c>
      <c r="U18" s="78"/>
      <c r="V18" s="78"/>
      <c r="W18" s="120"/>
      <c r="X18"/>
      <c r="Y18"/>
      <c r="Z18"/>
      <c r="AA18"/>
      <c r="AB18"/>
      <c r="AC18"/>
      <c r="AD18"/>
    </row>
    <row r="19" spans="2:32" ht="15.75" thickBot="1" x14ac:dyDescent="0.3">
      <c r="M19" s="411"/>
      <c r="N19" s="414"/>
      <c r="P19" s="64">
        <f>Schedule!N7</f>
        <v>44438</v>
      </c>
      <c r="Q19" s="127">
        <f xml:space="preserve"> -'Interpolated Rates'!J8*'Bond Pricing'!S20*D$17</f>
        <v>-2.7276107776008027</v>
      </c>
      <c r="R19" s="127">
        <f xml:space="preserve"> -'Interpolated Rates'!J8^2*'Bond Pricing'!S20*D$17^2</f>
        <v>4.9993742745614708E-4</v>
      </c>
      <c r="S19" s="127">
        <f t="shared" si="0"/>
        <v>-2.7276107776008027</v>
      </c>
      <c r="T19" s="127">
        <f t="shared" si="1"/>
        <v>4.9993742745614708E-4</v>
      </c>
      <c r="U19" s="78"/>
      <c r="V19" s="78"/>
      <c r="W19" s="120"/>
      <c r="X19"/>
      <c r="Y19"/>
      <c r="Z19"/>
      <c r="AA19"/>
      <c r="AB19"/>
      <c r="AC19"/>
      <c r="AD19"/>
    </row>
    <row r="20" spans="2:32" ht="15.75" thickBot="1" x14ac:dyDescent="0.3">
      <c r="C20" s="405" t="s">
        <v>262</v>
      </c>
      <c r="D20" s="406"/>
      <c r="E20" s="406"/>
      <c r="F20" s="406"/>
      <c r="G20" s="406"/>
      <c r="H20" s="406"/>
      <c r="I20" s="406"/>
      <c r="J20" s="406"/>
      <c r="K20" s="407"/>
      <c r="M20" s="411"/>
      <c r="N20" s="414"/>
      <c r="P20" s="64">
        <f>Schedule!N8</f>
        <v>44620</v>
      </c>
      <c r="Q20" s="127">
        <f xml:space="preserve"> -'Interpolated Rates'!J9*'Bond Pricing'!S21*D$17</f>
        <v>-3.3289620511713811</v>
      </c>
      <c r="R20" s="127">
        <f xml:space="preserve"> -'Interpolated Rates'!J9^2*'Bond Pricing'!S21*D$17^2</f>
        <v>7.7614978234160151E-4</v>
      </c>
      <c r="S20" s="127">
        <f t="shared" si="0"/>
        <v>-3.3289620511713811</v>
      </c>
      <c r="T20" s="127">
        <f t="shared" si="1"/>
        <v>7.7614978234160151E-4</v>
      </c>
      <c r="U20" s="78"/>
      <c r="V20" s="78"/>
      <c r="W20" s="120"/>
      <c r="X20"/>
      <c r="Y20"/>
      <c r="Z20"/>
      <c r="AA20"/>
      <c r="AB20"/>
      <c r="AC20"/>
      <c r="AD20"/>
    </row>
    <row r="21" spans="2:32" x14ac:dyDescent="0.25">
      <c r="B21" s="76"/>
      <c r="C21" s="76" t="s">
        <v>263</v>
      </c>
      <c r="D21" s="77" t="s">
        <v>264</v>
      </c>
      <c r="E21" s="77" t="s">
        <v>288</v>
      </c>
      <c r="F21" s="77" t="s">
        <v>265</v>
      </c>
      <c r="G21" s="77" t="s">
        <v>266</v>
      </c>
      <c r="H21" s="77" t="s">
        <v>271</v>
      </c>
      <c r="I21" s="77" t="s">
        <v>254</v>
      </c>
      <c r="J21" s="77" t="s">
        <v>258</v>
      </c>
      <c r="K21" s="297" t="s">
        <v>300</v>
      </c>
      <c r="M21" s="411"/>
      <c r="N21" s="414"/>
      <c r="P21" s="64">
        <f>Schedule!N9</f>
        <v>44802</v>
      </c>
      <c r="Q21" s="127">
        <f xml:space="preserve"> -'Interpolated Rates'!J10*'Bond Pricing'!S22*D$17</f>
        <v>-4.0744372257914758</v>
      </c>
      <c r="R21" s="127">
        <f xml:space="preserve"> -'Interpolated Rates'!J10^2*'Bond Pricing'!S22*D$17^2</f>
        <v>1.1531215491075602E-3</v>
      </c>
      <c r="S21" s="127">
        <f t="shared" si="0"/>
        <v>-4.0744372257914758</v>
      </c>
      <c r="T21" s="127">
        <f t="shared" si="1"/>
        <v>1.1531215491075602E-3</v>
      </c>
      <c r="U21" s="78"/>
      <c r="V21" s="78"/>
      <c r="W21" s="120"/>
      <c r="X21"/>
      <c r="Y21"/>
      <c r="Z21"/>
      <c r="AA21"/>
      <c r="AB21"/>
      <c r="AC21"/>
      <c r="AD21"/>
    </row>
    <row r="22" spans="2:32" x14ac:dyDescent="0.25">
      <c r="B22" s="54" t="s">
        <v>209</v>
      </c>
      <c r="C22" s="298">
        <f xml:space="preserve"> SUM(Q5:Q15)</f>
        <v>-529.54766365907653</v>
      </c>
      <c r="D22" s="127">
        <f>SUM(S5:S15)</f>
        <v>-529.54766365907653</v>
      </c>
      <c r="E22" s="122"/>
      <c r="F22" s="127">
        <f xml:space="preserve"> - (1/'Bond Pricing'!T6) * C22/D17</f>
        <v>4.9596335510305183</v>
      </c>
      <c r="G22" s="127">
        <f xml:space="preserve"> SUMPRODUCT('Bond Pricing'!S5:S15,'Bond Pricing'!N5:N15)/SUM('Bond Pricing'!S5:S15)</f>
        <v>4.9596335510305183</v>
      </c>
      <c r="H22" s="122"/>
      <c r="I22" s="316">
        <f>SUM(R5:R15)</f>
        <v>0.27523902070587908</v>
      </c>
      <c r="J22" s="78"/>
      <c r="K22" s="300"/>
      <c r="M22" s="411"/>
      <c r="N22" s="414"/>
      <c r="P22" s="64">
        <f>Schedule!N10</f>
        <v>44985</v>
      </c>
      <c r="Q22" s="127">
        <f xml:space="preserve"> -'Interpolated Rates'!J11*'Bond Pricing'!S23*D$17</f>
        <v>-4.7018450357838431</v>
      </c>
      <c r="R22" s="127">
        <f xml:space="preserve"> -'Interpolated Rates'!J11^2*'Bond Pricing'!S23*D$17^2</f>
        <v>1.5664228941131924E-3</v>
      </c>
      <c r="S22" s="127">
        <f t="shared" si="0"/>
        <v>-4.7018450357838431</v>
      </c>
      <c r="T22" s="127">
        <f t="shared" si="1"/>
        <v>1.5664228941131924E-3</v>
      </c>
      <c r="U22" s="78"/>
      <c r="V22" s="78"/>
      <c r="W22" s="120"/>
      <c r="X22"/>
      <c r="Y22"/>
      <c r="Z22"/>
      <c r="AA22"/>
      <c r="AB22"/>
      <c r="AC22"/>
      <c r="AD22"/>
    </row>
    <row r="23" spans="2:32" ht="15.75" thickBot="1" x14ac:dyDescent="0.3">
      <c r="B23" s="53" t="s">
        <v>225</v>
      </c>
      <c r="C23" s="306">
        <f xml:space="preserve"> SUM(Q16:Q26)</f>
        <v>-529.5567629311015</v>
      </c>
      <c r="D23" s="131">
        <f>SUM(S16:S26)</f>
        <v>-529.5567629311015</v>
      </c>
      <c r="E23" s="123"/>
      <c r="F23" s="131">
        <f xml:space="preserve"> - (1/'Bond Pricing'!T18) * C23/D17</f>
        <v>4.9595486995055404</v>
      </c>
      <c r="G23" s="131">
        <f xml:space="preserve"> SUMPRODUCT('Bond Pricing'!S17:S27,'Bond Pricing'!N17:N27)/SUM('Bond Pricing'!S17:S27)</f>
        <v>4.9595486995055404</v>
      </c>
      <c r="H23" s="123"/>
      <c r="I23" s="131">
        <f>SUM(R16:R26)</f>
        <v>0.2752417838640554</v>
      </c>
      <c r="J23" s="244"/>
      <c r="K23" s="301"/>
      <c r="M23" s="411"/>
      <c r="N23" s="414"/>
      <c r="P23" s="64">
        <f>Schedule!N11</f>
        <v>45166</v>
      </c>
      <c r="Q23" s="127">
        <f xml:space="preserve"> -'Interpolated Rates'!J12*'Bond Pricing'!S24*D$17</f>
        <v>-5.3833560179714963</v>
      </c>
      <c r="R23" s="127">
        <f xml:space="preserve"> -'Interpolated Rates'!J12^2*'Bond Pricing'!S24*D$17^2</f>
        <v>2.0604242074263508E-3</v>
      </c>
      <c r="S23" s="127">
        <f t="shared" si="0"/>
        <v>-5.3833560179714963</v>
      </c>
      <c r="T23" s="127">
        <f t="shared" si="1"/>
        <v>2.0604242074263508E-3</v>
      </c>
      <c r="U23" s="78"/>
      <c r="V23" s="78"/>
      <c r="W23" s="120"/>
      <c r="X23"/>
      <c r="Y23"/>
      <c r="Z23"/>
      <c r="AA23"/>
      <c r="AB23"/>
      <c r="AC23"/>
      <c r="AD23"/>
    </row>
    <row r="24" spans="2:32" x14ac:dyDescent="0.25">
      <c r="M24" s="411"/>
      <c r="N24" s="414"/>
      <c r="P24" s="64">
        <f>Schedule!N12</f>
        <v>45350</v>
      </c>
      <c r="Q24" s="127">
        <f xml:space="preserve"> -'Interpolated Rates'!J13*'Bond Pricing'!S25*D$17</f>
        <v>-6.0350326445150184</v>
      </c>
      <c r="R24" s="127">
        <f xml:space="preserve"> -'Interpolated Rates'!J13^2*'Bond Pricing'!S25*D$17^2</f>
        <v>2.6140785235556825E-3</v>
      </c>
      <c r="S24" s="127">
        <f t="shared" si="0"/>
        <v>-6.0350326445150184</v>
      </c>
      <c r="T24" s="127">
        <f t="shared" si="1"/>
        <v>2.6140785235556825E-3</v>
      </c>
      <c r="U24" s="78"/>
      <c r="V24" s="78"/>
      <c r="W24" s="120"/>
      <c r="X24"/>
      <c r="Y24"/>
      <c r="Z24"/>
      <c r="AA24"/>
      <c r="AB24"/>
      <c r="AC24"/>
      <c r="AD24"/>
    </row>
    <row r="25" spans="2:32" ht="15.75" thickBot="1" x14ac:dyDescent="0.3">
      <c r="M25" s="411"/>
      <c r="N25" s="414"/>
      <c r="P25" s="64">
        <f>Schedule!N13</f>
        <v>45532</v>
      </c>
      <c r="Q25" s="127">
        <f xml:space="preserve"> -'Interpolated Rates'!J14*'Bond Pricing'!S26*D$17</f>
        <v>-6.6647328423288288</v>
      </c>
      <c r="R25" s="127">
        <f xml:space="preserve"> -'Interpolated Rates'!J14^2*'Bond Pricing'!S26*D$17^2</f>
        <v>3.2191572605549928E-3</v>
      </c>
      <c r="S25" s="127">
        <f t="shared" si="0"/>
        <v>-6.6647328423288288</v>
      </c>
      <c r="T25" s="127">
        <f t="shared" si="1"/>
        <v>3.2191572605549928E-3</v>
      </c>
      <c r="U25" s="78"/>
      <c r="V25" s="78"/>
      <c r="W25" s="120"/>
      <c r="X25"/>
      <c r="Y25"/>
      <c r="Z25"/>
      <c r="AA25"/>
      <c r="AB25"/>
      <c r="AC25"/>
      <c r="AD25"/>
    </row>
    <row r="26" spans="2:32" ht="15.75" thickBot="1" x14ac:dyDescent="0.3">
      <c r="C26" s="405" t="s">
        <v>267</v>
      </c>
      <c r="D26" s="406"/>
      <c r="E26" s="406"/>
      <c r="F26" s="406"/>
      <c r="G26" s="406"/>
      <c r="H26" s="406"/>
      <c r="I26" s="406"/>
      <c r="J26" s="406"/>
      <c r="K26" s="407"/>
      <c r="M26" s="412"/>
      <c r="N26" s="415"/>
      <c r="P26" s="65">
        <f>Schedule!N14</f>
        <v>45716</v>
      </c>
      <c r="Q26" s="131">
        <f xml:space="preserve"> -'Interpolated Rates'!J15*'Bond Pricing'!S27*D$17</f>
        <v>-493.00256951097663</v>
      </c>
      <c r="R26" s="131">
        <f xml:space="preserve"> -'Interpolated Rates'!J15^2*'Bond Pricing'!S27*D$17^2</f>
        <v>0.26297972680489629</v>
      </c>
      <c r="S26" s="131">
        <f t="shared" si="0"/>
        <v>-493.00256951097663</v>
      </c>
      <c r="T26" s="131">
        <f t="shared" si="1"/>
        <v>0.26297972680489629</v>
      </c>
      <c r="U26" s="244"/>
      <c r="V26" s="244"/>
      <c r="W26" s="124"/>
      <c r="X26"/>
      <c r="Y26"/>
      <c r="Z26"/>
      <c r="AA26"/>
      <c r="AB26"/>
      <c r="AC26"/>
      <c r="AD26"/>
    </row>
    <row r="27" spans="2:32" x14ac:dyDescent="0.25">
      <c r="B27" s="76"/>
      <c r="C27" s="76" t="s">
        <v>263</v>
      </c>
      <c r="D27" s="77" t="s">
        <v>264</v>
      </c>
      <c r="E27" s="77" t="s">
        <v>288</v>
      </c>
      <c r="F27" s="77" t="s">
        <v>265</v>
      </c>
      <c r="G27" s="77" t="s">
        <v>268</v>
      </c>
      <c r="H27" s="77" t="s">
        <v>271</v>
      </c>
      <c r="I27" s="77" t="s">
        <v>254</v>
      </c>
      <c r="J27" s="77" t="s">
        <v>258</v>
      </c>
      <c r="K27" s="297" t="s">
        <v>300</v>
      </c>
    </row>
    <row r="28" spans="2:32" x14ac:dyDescent="0.25">
      <c r="B28" s="54" t="s">
        <v>209</v>
      </c>
      <c r="C28" s="298">
        <f>SUM(Q33:Q43)</f>
        <v>-491.59004855900702</v>
      </c>
      <c r="D28" s="127">
        <f>SUM(S33:S43)</f>
        <v>-491.59004855900702</v>
      </c>
      <c r="E28" s="127">
        <f>SUM(W33:W43)</f>
        <v>305.72539776776296</v>
      </c>
      <c r="F28" s="127">
        <f xml:space="preserve"> - (1/'Bond Pricing'!T6) * C28/D17</f>
        <v>4.6041304031805321</v>
      </c>
      <c r="G28" s="127">
        <f xml:space="preserve"> SUMPRODUCT('Bond Pricing'!W5:W15,'Bond Pricing'!N5:N15)/SUM('Bond Pricing'!W5:W15)</f>
        <v>5.3015644535816522</v>
      </c>
      <c r="H28" s="316">
        <f>SUM(AE33:AE43)</f>
        <v>807.16829943044831</v>
      </c>
      <c r="I28" s="316">
        <f>SUM(R33:R43)</f>
        <v>0.26150957470175912</v>
      </c>
      <c r="J28" s="316">
        <f>SUM(AD33:AD43)</f>
        <v>2.8938986786596317</v>
      </c>
      <c r="K28" s="299">
        <f>SUM(AF33:AF43)</f>
        <v>13.053809677073062</v>
      </c>
      <c r="P28" s="47"/>
    </row>
    <row r="29" spans="2:32" ht="15.75" thickBot="1" x14ac:dyDescent="0.3">
      <c r="B29" s="53" t="s">
        <v>225</v>
      </c>
      <c r="C29" s="306">
        <f>SUM(Q44:Q54)</f>
        <v>-491.59105323287105</v>
      </c>
      <c r="D29" s="131">
        <f>SUM(S44:S54)</f>
        <v>-491.59105323287105</v>
      </c>
      <c r="E29" s="131">
        <f>SUM(W44:W54)</f>
        <v>305.79927308084132</v>
      </c>
      <c r="F29" s="131">
        <f xml:space="preserve"> - (1/'Bond Pricing'!T18) * C29/D17</f>
        <v>4.6039819324653806</v>
      </c>
      <c r="G29" s="131">
        <f xml:space="preserve"> SUMPRODUCT('Bond Pricing'!W17:W27,'Bond Pricing'!N17:N27)/SUM('Bond Pricing'!W17:W27)</f>
        <v>5.30155540331873</v>
      </c>
      <c r="H29" s="71">
        <f>SUM(AE44:AE54)</f>
        <v>807.35216336358246</v>
      </c>
      <c r="I29" s="302">
        <f>SUM(R44:R54)</f>
        <v>0.26150991049067346</v>
      </c>
      <c r="J29" s="302">
        <f>SUM(AD44:AD54)</f>
        <v>2.9043806219727295</v>
      </c>
      <c r="K29" s="303">
        <f>SUM(AF44:AF54)</f>
        <v>13.056101348986985</v>
      </c>
      <c r="P29" s="47"/>
      <c r="W29" s="138"/>
      <c r="X29" s="138"/>
      <c r="Y29" s="138"/>
      <c r="Z29" s="138"/>
      <c r="AA29" s="138"/>
      <c r="AB29" s="138"/>
      <c r="AC29" s="138"/>
      <c r="AD29" s="138"/>
    </row>
    <row r="30" spans="2:32" ht="15.75" thickBot="1" x14ac:dyDescent="0.3">
      <c r="P30" s="47"/>
      <c r="Q30" s="408" t="s">
        <v>249</v>
      </c>
      <c r="R30" s="409"/>
      <c r="S30" s="420" t="s">
        <v>250</v>
      </c>
      <c r="T30" s="416"/>
      <c r="U30" s="418" t="s">
        <v>251</v>
      </c>
      <c r="V30" s="419"/>
      <c r="W30" s="419"/>
      <c r="X30" s="419"/>
      <c r="Y30" s="419"/>
      <c r="Z30" s="419"/>
      <c r="AA30" s="419"/>
      <c r="AB30" s="419"/>
      <c r="AC30" s="419"/>
      <c r="AD30" s="419"/>
      <c r="AE30" s="403" t="s">
        <v>298</v>
      </c>
      <c r="AF30" s="404"/>
    </row>
    <row r="31" spans="2:32" ht="15.75" thickBot="1" x14ac:dyDescent="0.3">
      <c r="P31" s="67" t="s">
        <v>252</v>
      </c>
      <c r="Q31" s="58" t="s">
        <v>253</v>
      </c>
      <c r="R31" s="59" t="s">
        <v>254</v>
      </c>
      <c r="S31" s="68" t="s">
        <v>255</v>
      </c>
      <c r="T31" s="248" t="s">
        <v>256</v>
      </c>
      <c r="U31" s="75" t="s">
        <v>269</v>
      </c>
      <c r="V31" s="75" t="s">
        <v>270</v>
      </c>
      <c r="W31" s="249" t="s">
        <v>257</v>
      </c>
      <c r="X31" s="249" t="s">
        <v>290</v>
      </c>
      <c r="Y31" s="249" t="s">
        <v>291</v>
      </c>
      <c r="Z31" s="249" t="s">
        <v>292</v>
      </c>
      <c r="AA31" s="249" t="s">
        <v>293</v>
      </c>
      <c r="AB31" s="249" t="s">
        <v>294</v>
      </c>
      <c r="AC31" s="249" t="s">
        <v>295</v>
      </c>
      <c r="AD31" s="69" t="s">
        <v>258</v>
      </c>
      <c r="AE31" s="87" t="s">
        <v>271</v>
      </c>
      <c r="AF31" s="319" t="s">
        <v>300</v>
      </c>
    </row>
    <row r="32" spans="2:32" ht="5.0999999999999996" customHeight="1" thickBot="1" x14ac:dyDescent="0.3">
      <c r="P32" s="47"/>
      <c r="U32" s="77"/>
      <c r="V32" s="77"/>
      <c r="W32" s="77"/>
      <c r="X32" s="77"/>
      <c r="Y32" s="77"/>
      <c r="Z32" s="77"/>
      <c r="AA32" s="77"/>
      <c r="AB32" s="77"/>
      <c r="AC32" s="77"/>
      <c r="AD32" s="77"/>
    </row>
    <row r="33" spans="2:37" x14ac:dyDescent="0.25">
      <c r="B33" s="252" t="s">
        <v>226</v>
      </c>
      <c r="C33" s="213"/>
      <c r="D33" s="213"/>
      <c r="E33" s="213"/>
      <c r="F33" s="213"/>
      <c r="M33" s="410" t="s">
        <v>194</v>
      </c>
      <c r="N33" s="413" t="s">
        <v>209</v>
      </c>
      <c r="P33" s="63">
        <f>Schedule!N4</f>
        <v>43889</v>
      </c>
      <c r="Q33" s="274">
        <f xml:space="preserve"> -'Interpolated Rates'!J5*'Bond Pricing'!W5*$D$17</f>
        <v>-1.1800697654266834E-2</v>
      </c>
      <c r="R33" s="274">
        <f>'Interpolated Rates'!J5^2*'Bond Pricing'!W5*$D$17^2</f>
        <v>3.8796814205808765E-7</v>
      </c>
      <c r="S33" s="274">
        <f>Q33</f>
        <v>-1.1800697654266834E-2</v>
      </c>
      <c r="T33" s="274">
        <f t="shared" ref="T33:T54" si="2">R33</f>
        <v>3.8796814205808765E-7</v>
      </c>
      <c r="U33" s="250" cm="1">
        <f t="array" ref="U33:V33">D1D2Lognormal('Bond Pricing'!L5+$D$7/10000+$D$15,$D$15,'Bond Pricing'!U5)</f>
        <v>100</v>
      </c>
      <c r="V33" s="250">
        <v>100</v>
      </c>
      <c r="W33" s="77">
        <v>0</v>
      </c>
      <c r="X33" s="77">
        <v>0</v>
      </c>
      <c r="Y33" s="77">
        <v>0</v>
      </c>
      <c r="Z33" s="77">
        <v>0</v>
      </c>
      <c r="AA33" s="77">
        <v>0</v>
      </c>
      <c r="AB33" s="77">
        <v>0</v>
      </c>
      <c r="AC33" s="77">
        <v>0</v>
      </c>
      <c r="AD33" s="77">
        <v>0</v>
      </c>
      <c r="AE33" s="274">
        <v>0</v>
      </c>
      <c r="AF33" s="297">
        <f>AE33*U33*V33/'Interpolated Rates'!$E$30</f>
        <v>0</v>
      </c>
    </row>
    <row r="34" spans="2:37" x14ac:dyDescent="0.25">
      <c r="B34" s="255"/>
      <c r="C34" s="210"/>
      <c r="D34" s="210"/>
      <c r="E34" s="210"/>
      <c r="F34" s="210"/>
      <c r="M34" s="411"/>
      <c r="N34" s="414"/>
      <c r="P34" s="64">
        <f>Schedule!N5</f>
        <v>44074</v>
      </c>
      <c r="Q34" s="316">
        <f xml:space="preserve"> -'Interpolated Rates'!J6*'Bond Pricing'!W6*$D$17</f>
        <v>-7.4682327933300596E-2</v>
      </c>
      <c r="R34" s="316">
        <f>'Interpolated Rates'!J6^2*'Bond Pricing'!W6*$D$17^2</f>
        <v>6.2405780875771732E-6</v>
      </c>
      <c r="S34" s="316">
        <f t="shared" ref="S34:S54" si="3">Q34</f>
        <v>-7.4682327933300596E-2</v>
      </c>
      <c r="T34" s="316">
        <f t="shared" si="2"/>
        <v>6.2405780875771732E-6</v>
      </c>
      <c r="U34" s="316" cm="1">
        <f t="array" ref="U34:V34">D1D2Lognormal('Bond Pricing'!L6+$D$15,$D$15,'Bond Pricing'!U6)</f>
        <v>0.82487893832229198</v>
      </c>
      <c r="V34" s="316">
        <v>0.76118396518357778</v>
      </c>
      <c r="W34" s="47" cm="1">
        <f t="array" ref="W34">$D$13*'Bond Pricing'!Q6 * NormSDistCDF(U34)*('Interpolated Rates'!T6-'Interpolated Rates'!T5)/('Interpolated Rates'!U6)*'Interpolated Rates'!W5/'Interpolated Rates'!W6* 'Bond Pricing'!P6*$D$17</f>
        <v>18.667192252927808</v>
      </c>
      <c r="X34" s="47" cm="1">
        <f t="array" ref="X34" xml:space="preserve"> NormDistPDF(U34)/('Bond Pricing'!L6+$D$15)/SQRT('Bond Pricing'!U6)</f>
        <v>141.25181927854445</v>
      </c>
      <c r="Y34" s="47">
        <f>-'Interpolated Rates'!T5/'Interpolated Rates'!U6*1/'Interpolated Rates'!W6</f>
        <v>-0.55800898563626078</v>
      </c>
      <c r="Z34" s="47">
        <f>'Interpolated Rates'!T6/'Interpolated Rates'!U6*1/'Interpolated Rates'!W6</f>
        <v>1.0288290672668561</v>
      </c>
      <c r="AA34" s="47">
        <f>'Interpolated Rates'!T5^2/'Interpolated Rates'!U6*1/'Interpolated Rates'!W6</f>
        <v>9.7842671454029292E-2</v>
      </c>
      <c r="AB34" s="47">
        <f>'Interpolated Rates'!T6^2/'Interpolated Rates'!U6*1/'Interpolated Rates'!W6</f>
        <v>0.33260775325339459</v>
      </c>
      <c r="AC34" s="47">
        <f>-'Interpolated Rates'!T5*'Interpolated Rates'!T6/'Interpolated Rates'!U6*1/'Interpolated Rates'!W6</f>
        <v>-0.18039742549336651</v>
      </c>
      <c r="AD34" s="47" cm="1">
        <f t="array" ref="AD34">$D$13*'Bond Pricing'!Q6*'Bond Pricing'!P6*(X34*(Y34^2+Z34^2+2*Y34*Z34)+NormSDistCDF(U34)*(AA34+AB34+2*AC34))*$D$17^2</f>
        <v>0.15637801298814033</v>
      </c>
      <c r="AE34" s="47" cm="1">
        <f t="array" ref="AE34">$D$13*'Bond Pricing'!Q6*('Bond Pricing'!L6+$D$15)*NormDistPDF(U34)*SQRT('Bond Pricing'!O6)*'Bond Pricing'!P6*0.01</f>
        <v>25.393032877277101</v>
      </c>
      <c r="AF34" s="70">
        <f>AE34*U34*V34/'Interpolated Rates'!$E$30*0.01</f>
        <v>1.4232586550430586</v>
      </c>
    </row>
    <row r="35" spans="2:37" x14ac:dyDescent="0.25">
      <c r="B35" s="135"/>
      <c r="M35" s="411"/>
      <c r="N35" s="414"/>
      <c r="P35" s="64">
        <f>Schedule!N6</f>
        <v>44253</v>
      </c>
      <c r="Q35" s="316">
        <f xml:space="preserve"> -'Interpolated Rates'!J7*'Bond Pricing'!W7*$D$17</f>
        <v>-0.12987434928425404</v>
      </c>
      <c r="R35" s="316">
        <f>'Interpolated Rates'!J7^2*'Bond Pricing'!W7*$D$17^2</f>
        <v>1.7221694535227111E-5</v>
      </c>
      <c r="S35" s="316">
        <f t="shared" si="3"/>
        <v>-0.12987434928425404</v>
      </c>
      <c r="T35" s="316">
        <f t="shared" si="2"/>
        <v>1.7221694535227111E-5</v>
      </c>
      <c r="U35" s="316" cm="1">
        <f t="array" ref="U35:V35">D1D2Lognormal('Bond Pricing'!L7+$D$15,$D$15,'Bond Pricing'!U7)</f>
        <v>0.48989825331480669</v>
      </c>
      <c r="V35" s="316">
        <v>0.38816863783514088</v>
      </c>
      <c r="W35" s="47" cm="1">
        <f t="array" ref="W35">$D$13*'Bond Pricing'!Q7 * NormSDistCDF(U35)*('Interpolated Rates'!T7-'Interpolated Rates'!T6)/('Interpolated Rates'!U7)*'Interpolated Rates'!W6/'Interpolated Rates'!W7* 'Bond Pricing'!P7*$D$17</f>
        <v>32.389075272305739</v>
      </c>
      <c r="X35" s="47" cm="1">
        <f t="array" ref="X35" xml:space="preserve"> NormDistPDF(U35)/('Bond Pricing'!L7+$D$15)/SQRT('Bond Pricing'!U7)</f>
        <v>110.87387845850982</v>
      </c>
      <c r="Y35" s="47">
        <f>-'Interpolated Rates'!T6/'Interpolated Rates'!U7*'Interpolated Rates'!W6/'Interpolated Rates'!W7</f>
        <v>-0.63480229421318601</v>
      </c>
      <c r="Z35" s="47">
        <f>'Interpolated Rates'!T7/'Interpolated Rates'!U7*'Interpolated Rates'!W6/'Interpolated Rates'!W7</f>
        <v>1.6192838182895679</v>
      </c>
      <c r="AA35" s="47">
        <f>'Interpolated Rates'!T6^2/'Interpolated Rates'!U7*'Interpolated Rates'!W6/'Interpolated Rates'!W7</f>
        <v>0.20522375538946841</v>
      </c>
      <c r="AB35" s="47">
        <f>'Interpolated Rates'!T7^2/'Interpolated Rates'!U7*'Interpolated Rates'!W6/'Interpolated Rates'!W7</f>
        <v>1.3353546008360546</v>
      </c>
      <c r="AC35" s="47">
        <f>-'Interpolated Rates'!T6*'Interpolated Rates'!T7/'Interpolated Rates'!U7*'Interpolated Rates'!W6/'Interpolated Rates'!W7</f>
        <v>-0.52349449467991516</v>
      </c>
      <c r="AD35" s="47" cm="1">
        <f t="array" ref="AD35">$D$13*'Bond Pricing'!Q7*'Bond Pricing'!P7*(X35*(Y35^2+Z35^2+2*Y35*Z35)+NormSDistCDF(U35)*(AA35+AB35+2*AC35))*$D$17^2</f>
        <v>0.51556328771776139</v>
      </c>
      <c r="AE35" s="47" cm="1">
        <f t="array" ref="AE35">$D$13*'Bond Pricing'!Q7*('Bond Pricing'!L7+$D$15)*NormDistPDF(U35)*SQRT('Bond Pricing'!O7)*'Bond Pricing'!P7*0.01</f>
        <v>48.207768628104049</v>
      </c>
      <c r="AF35" s="70">
        <f>AE35*U35*V35/'Interpolated Rates'!$E$30*0.01</f>
        <v>0.8183381107894977</v>
      </c>
    </row>
    <row r="36" spans="2:37" x14ac:dyDescent="0.25">
      <c r="M36" s="411"/>
      <c r="N36" s="414"/>
      <c r="P36" s="64">
        <f>Schedule!N7</f>
        <v>44438</v>
      </c>
      <c r="Q36" s="316">
        <f xml:space="preserve"> -'Interpolated Rates'!J8*'Bond Pricing'!W8*$D$17</f>
        <v>-0.20497749950900404</v>
      </c>
      <c r="R36" s="316">
        <f>'Interpolated Rates'!J8^2*'Bond Pricing'!W8*$D$17^2</f>
        <v>3.756984854014347E-5</v>
      </c>
      <c r="S36" s="316">
        <f t="shared" si="3"/>
        <v>-0.20497749950900404</v>
      </c>
      <c r="T36" s="316">
        <f t="shared" si="2"/>
        <v>3.756984854014347E-5</v>
      </c>
      <c r="U36" s="316" cm="1">
        <f t="array" ref="U36:V36">D1D2Lognormal('Bond Pricing'!L8+$D$15,$D$15,'Bond Pricing'!U8)</f>
        <v>0.37390572970121172</v>
      </c>
      <c r="V36" s="316">
        <v>0.24517338654090029</v>
      </c>
      <c r="W36" s="47" cm="1">
        <f t="array" ref="W36">$D$13*'Bond Pricing'!Q8 * NormSDistCDF(U36)*('Interpolated Rates'!T8-'Interpolated Rates'!T7)/('Interpolated Rates'!U8)*'Interpolated Rates'!W7/'Interpolated Rates'!W8* 'Bond Pricing'!P8*$D$17</f>
        <v>31.523253871004879</v>
      </c>
      <c r="X36" s="47" cm="1">
        <f t="array" ref="X36" xml:space="preserve"> NormDistPDF(U36)/('Bond Pricing'!L8+$D$15)/SQRT('Bond Pricing'!U8)</f>
        <v>92.562931477693908</v>
      </c>
      <c r="Y36" s="47">
        <f>-'Interpolated Rates'!T7/'Interpolated Rates'!U8*'Interpolated Rates'!W7/'Interpolated Rates'!W8</f>
        <v>-1.6370852702706431</v>
      </c>
      <c r="Z36" s="47">
        <f>'Interpolated Rates'!T8/'Interpolated Rates'!U8*'Interpolated Rates'!W7/'Interpolated Rates'!W8</f>
        <v>2.6215119610313948</v>
      </c>
      <c r="AA36" s="47">
        <f>'Interpolated Rates'!T7^2/'Interpolated Rates'!U8*'Interpolated Rates'!W7/'Interpolated Rates'!W8</f>
        <v>1.3500347023327768</v>
      </c>
      <c r="AB36" s="47">
        <f>'Interpolated Rates'!T8^2/'Interpolated Rates'!U8*'Interpolated Rates'!W7/'Interpolated Rates'!W8</f>
        <v>3.4618322334715952</v>
      </c>
      <c r="AC36" s="47">
        <f>-'Interpolated Rates'!T7*'Interpolated Rates'!T8/'Interpolated Rates'!U8*'Interpolated Rates'!W7/'Interpolated Rates'!W8</f>
        <v>-2.1618495897820549</v>
      </c>
      <c r="AD36" s="47" cm="1">
        <f t="array" ref="AD36">$D$13*'Bond Pricing'!Q8*'Bond Pricing'!P8*(X36*(Y36^2+Z36^2+2*Y36*Z36)+NormSDistCDF(U36)*(AA36+AB36+2*AC36))*$D$17^2</f>
        <v>0.44637731401996067</v>
      </c>
      <c r="AE36" s="47" cm="1">
        <f t="array" ref="AE36">$D$13*'Bond Pricing'!Q8*('Bond Pricing'!L8+$D$15)*NormDistPDF(U36)*SQRT('Bond Pricing'!O8)*'Bond Pricing'!P8*0.01</f>
        <v>66.18055114469756</v>
      </c>
      <c r="AF36" s="70">
        <f>AE36*U36*V36/'Interpolated Rates'!$E$30*0.01</f>
        <v>0.54157079764176996</v>
      </c>
      <c r="AG36" s="79"/>
      <c r="AH36" s="79"/>
      <c r="AI36" s="79"/>
      <c r="AJ36" s="79"/>
      <c r="AK36" s="79"/>
    </row>
    <row r="37" spans="2:37" x14ac:dyDescent="0.25">
      <c r="M37" s="411"/>
      <c r="N37" s="414"/>
      <c r="P37" s="64">
        <f>Schedule!N8</f>
        <v>44620</v>
      </c>
      <c r="Q37" s="316">
        <f xml:space="preserve"> -'Interpolated Rates'!J9*'Bond Pricing'!W9*$D$17</f>
        <v>-0.28514828493568983</v>
      </c>
      <c r="R37" s="316">
        <f>'Interpolated Rates'!J9^2*'Bond Pricing'!W9*$D$17^2</f>
        <v>6.6482517939800564E-5</v>
      </c>
      <c r="S37" s="316">
        <f t="shared" si="3"/>
        <v>-0.28514828493568983</v>
      </c>
      <c r="T37" s="316">
        <f t="shared" si="2"/>
        <v>6.6482517939800564E-5</v>
      </c>
      <c r="U37" s="316" cm="1">
        <f t="array" ref="U37:V37">D1D2Lognormal('Bond Pricing'!L9+$D$15,$D$15,'Bond Pricing'!U9)</f>
        <v>0.35662336366354613</v>
      </c>
      <c r="V37" s="316">
        <v>0.20541529100192094</v>
      </c>
      <c r="W37" s="47" cm="1">
        <f t="array" ref="W37">$D$13*'Bond Pricing'!Q9 * NormSDistCDF(U37)*('Interpolated Rates'!T9-'Interpolated Rates'!T8)/('Interpolated Rates'!U9)*'Interpolated Rates'!W8/'Interpolated Rates'!W9* 'Bond Pricing'!P9*$D$17</f>
        <v>29.943147459786172</v>
      </c>
      <c r="X37" s="47" cm="1">
        <f t="array" ref="X37" xml:space="preserve"> NormDistPDF(U37)/('Bond Pricing'!L9+$D$15)/SQRT('Bond Pricing'!U9)</f>
        <v>79.093863087583529</v>
      </c>
      <c r="Y37" s="47">
        <f>-'Interpolated Rates'!T8/'Interpolated Rates'!U9*'Interpolated Rates'!W8/'Interpolated Rates'!W9</f>
        <v>-2.5929161717315687</v>
      </c>
      <c r="Z37" s="47">
        <f>'Interpolated Rates'!T9/'Interpolated Rates'!U9*'Interpolated Rates'!W8/'Interpolated Rates'!W9</f>
        <v>3.5773635979284095</v>
      </c>
      <c r="AA37" s="47">
        <f>'Interpolated Rates'!T8^2/'Interpolated Rates'!U9*'Interpolated Rates'!W8/'Interpolated Rates'!W9</f>
        <v>3.4240701226701806</v>
      </c>
      <c r="AB37" s="47">
        <f>'Interpolated Rates'!T9^2/'Interpolated Rates'!U9*'Interpolated Rates'!W8/'Interpolated Rates'!W9</f>
        <v>6.5176624455408003</v>
      </c>
      <c r="AC37" s="47">
        <f>-'Interpolated Rates'!T8*'Interpolated Rates'!T9/'Interpolated Rates'!U9*'Interpolated Rates'!W8/'Interpolated Rates'!W9</f>
        <v>-4.724080148497241</v>
      </c>
      <c r="AD37" s="47" cm="1">
        <f t="array" ref="AD37">$D$13*'Bond Pricing'!Q9*'Bond Pricing'!P9*(X37*(Y37^2+Z37^2+2*Y37*Z37)+NormSDistCDF(U37)*(AA37+AB37+2*AC37))*$D$17^2</f>
        <v>0.36618734708100253</v>
      </c>
      <c r="AE37" s="47" cm="1">
        <f t="array" ref="AE37">$D$13*'Bond Pricing'!Q9*('Bond Pricing'!L9+$D$15)*NormDistPDF(U37)*SQRT('Bond Pricing'!O9)*'Bond Pricing'!P9*0.01</f>
        <v>75.253107743346206</v>
      </c>
      <c r="AF37" s="70">
        <f>AE37*U37*V37/'Interpolated Rates'!$E$30*0.01</f>
        <v>0.49210345419713086</v>
      </c>
      <c r="AI37" s="79"/>
    </row>
    <row r="38" spans="2:37" x14ac:dyDescent="0.25">
      <c r="M38" s="411"/>
      <c r="N38" s="414"/>
      <c r="P38" s="64">
        <f>Schedule!N9</f>
        <v>44802</v>
      </c>
      <c r="Q38" s="316">
        <f xml:space="preserve"> -'Interpolated Rates'!J10*'Bond Pricing'!W10*$D$17</f>
        <v>-0.4034198576580027</v>
      </c>
      <c r="R38" s="316">
        <f>'Interpolated Rates'!J10^2*'Bond Pricing'!W10*$D$17^2</f>
        <v>1.1417334601663473E-4</v>
      </c>
      <c r="S38" s="316">
        <f t="shared" si="3"/>
        <v>-0.4034198576580027</v>
      </c>
      <c r="T38" s="316">
        <f t="shared" si="2"/>
        <v>1.1417334601663473E-4</v>
      </c>
      <c r="U38" s="316" cm="1">
        <f t="array" ref="U38:V38">D1D2Lognormal('Bond Pricing'!L10+$D$15,$D$15,'Bond Pricing'!U10)</f>
        <v>0.38440054636206678</v>
      </c>
      <c r="V38" s="316">
        <v>0.21375071622958566</v>
      </c>
      <c r="W38" s="47" cm="1">
        <f t="array" ref="W38">$D$13*'Bond Pricing'!Q10 * NormSDistCDF(U38)*('Interpolated Rates'!T10-'Interpolated Rates'!T9)/('Interpolated Rates'!U10)*'Interpolated Rates'!W9/'Interpolated Rates'!W10* 'Bond Pricing'!P10*$D$17</f>
        <v>30.685071762415426</v>
      </c>
      <c r="X38" s="47" cm="1">
        <f t="array" ref="X38" xml:space="preserve"> NormDistPDF(U38)/('Bond Pricing'!L10+$D$15)/SQRT('Bond Pricing'!U10)</f>
        <v>68.7751073337988</v>
      </c>
      <c r="Y38" s="47">
        <f>-'Interpolated Rates'!T9/'Interpolated Rates'!U10*'Interpolated Rates'!W9/'Interpolated Rates'!W10</f>
        <v>-3.5975458581102693</v>
      </c>
      <c r="Z38" s="47">
        <f>'Interpolated Rates'!T10/'Interpolated Rates'!U10*'Interpolated Rates'!W9/'Interpolated Rates'!W10</f>
        <v>4.5821373561193965</v>
      </c>
      <c r="AA38" s="47">
        <f>'Interpolated Rates'!T9^2/'Interpolated Rates'!U10*'Interpolated Rates'!W9/'Interpolated Rates'!W10</f>
        <v>6.5544328647762438</v>
      </c>
      <c r="AB38" s="47">
        <f>'Interpolated Rates'!T10^2/'Interpolated Rates'!U10*'Interpolated Rates'!W9/'Interpolated Rates'!W10</f>
        <v>10.633069426392135</v>
      </c>
      <c r="AC38" s="47">
        <f>-'Interpolated Rates'!T9*'Interpolated Rates'!T10/'Interpolated Rates'!U10*'Interpolated Rates'!W9/'Interpolated Rates'!W10</f>
        <v>-8.3482776488202699</v>
      </c>
      <c r="AD38" s="47" cm="1">
        <f t="array" ref="AD38">$D$13*'Bond Pricing'!Q10*'Bond Pricing'!P10*(X38*(Y38^2+Z38^2+2*Y38*Z38)+NormSDistCDF(U38)*(AA38+AB38+2*AC38))*$D$17^2</f>
        <v>0.32136722517658178</v>
      </c>
      <c r="AE38" s="47" cm="1">
        <f t="array" ref="AE38">$D$13*'Bond Pricing'!Q10*('Bond Pricing'!L10+$D$15)*NormDistPDF(U38)*SQRT('Bond Pricing'!O10)*'Bond Pricing'!P10*0.01</f>
        <v>85.485168987347706</v>
      </c>
      <c r="AF38" s="70">
        <f>AE38*U38*V38/'Interpolated Rates'!$E$30*0.01</f>
        <v>0.62700609432025223</v>
      </c>
      <c r="AI38" s="79"/>
    </row>
    <row r="39" spans="2:37" x14ac:dyDescent="0.25">
      <c r="M39" s="411"/>
      <c r="N39" s="414"/>
      <c r="P39" s="64">
        <f>Schedule!N10</f>
        <v>44985</v>
      </c>
      <c r="Q39" s="316">
        <f xml:space="preserve"> -'Interpolated Rates'!J11*'Bond Pricing'!W11*$D$17</f>
        <v>-0.54002985350839039</v>
      </c>
      <c r="R39" s="316">
        <f>'Interpolated Rates'!J11^2*'Bond Pricing'!W11*$D$17^2</f>
        <v>1.7991131557978156E-4</v>
      </c>
      <c r="S39" s="316">
        <f t="shared" si="3"/>
        <v>-0.54002985350839039</v>
      </c>
      <c r="T39" s="316">
        <f t="shared" si="2"/>
        <v>1.7991131557978156E-4</v>
      </c>
      <c r="U39" s="316" cm="1">
        <f t="array" ref="U39:V39">D1D2Lognormal('Bond Pricing'!L11+$D$15,$D$15,'Bond Pricing'!U11)</f>
        <v>0.43443864491055739</v>
      </c>
      <c r="V39" s="316">
        <v>0.24634598739717653</v>
      </c>
      <c r="W39" s="47" cm="1">
        <f t="array" ref="W39">$D$13*'Bond Pricing'!Q11 * NormSDistCDF(U39)*('Interpolated Rates'!T11-'Interpolated Rates'!T10)/('Interpolated Rates'!U11)*'Interpolated Rates'!W10/'Interpolated Rates'!W11* 'Bond Pricing'!P11*$D$17</f>
        <v>30.93876017692466</v>
      </c>
      <c r="X39" s="47" cm="1">
        <f t="array" ref="X39" xml:space="preserve"> NormDistPDF(U39)/('Bond Pricing'!L11+$D$15)/SQRT('Bond Pricing'!U11)</f>
        <v>60.343074123719759</v>
      </c>
      <c r="Y39" s="47">
        <f>-'Interpolated Rates'!T10/'Interpolated Rates'!U11*'Interpolated Rates'!W10/'Interpolated Rates'!W11</f>
        <v>-4.5830950917305815</v>
      </c>
      <c r="Z39" s="47">
        <f>'Interpolated Rates'!T11/'Interpolated Rates'!U11*'Interpolated Rates'!W10/'Interpolated Rates'!W11</f>
        <v>5.5678923841685579</v>
      </c>
      <c r="AA39" s="47">
        <f>'Interpolated Rates'!T10^2/'Interpolated Rates'!U11*'Interpolated Rates'!W10/'Interpolated Rates'!W11</f>
        <v>10.635291897796721</v>
      </c>
      <c r="AB39" s="47">
        <f>'Interpolated Rates'!T11^2/'Interpolated Rates'!U11*'Interpolated Rates'!W10/'Interpolated Rates'!W11</f>
        <v>15.696880173450538</v>
      </c>
      <c r="AC39" s="47">
        <f>-'Interpolated Rates'!T10*'Interpolated Rates'!T11/'Interpolated Rates'!U11*'Interpolated Rates'!W10/'Interpolated Rates'!W11</f>
        <v>-12.920561231207586</v>
      </c>
      <c r="AD39" s="47" cm="1">
        <f t="array" ref="AD39">$D$13*'Bond Pricing'!Q11*'Bond Pricing'!P11*(X39*(Y39^2+Z39^2+2*Y39*Z39)+NormSDistCDF(U39)*(AA39+AB39+2*AC39))*$D$17^2</f>
        <v>0.27676965629724676</v>
      </c>
      <c r="AE39" s="47" cm="1">
        <f t="array" ref="AE39">$D$13*'Bond Pricing'!Q11*('Bond Pricing'!L11+$D$15)*NormDistPDF(U39)*SQRT('Bond Pricing'!O11)*'Bond Pricing'!P11*0.01</f>
        <v>91.682099059378231</v>
      </c>
      <c r="AF39" s="70">
        <f>AE39*U39*V39/'Interpolated Rates'!$E$30*0.01</f>
        <v>0.87588664308683062</v>
      </c>
      <c r="AI39" s="79"/>
    </row>
    <row r="40" spans="2:37" x14ac:dyDescent="0.25">
      <c r="M40" s="411"/>
      <c r="N40" s="414"/>
      <c r="P40" s="64">
        <f>Schedule!N11</f>
        <v>45166</v>
      </c>
      <c r="Q40" s="316">
        <f xml:space="preserve"> -'Interpolated Rates'!J12*'Bond Pricing'!W12*$D$17</f>
        <v>-0.71541554815425334</v>
      </c>
      <c r="R40" s="316">
        <f>'Interpolated Rates'!J12^2*'Bond Pricing'!W12*$D$17^2</f>
        <v>2.7381795089629919E-4</v>
      </c>
      <c r="S40" s="316">
        <f t="shared" si="3"/>
        <v>-0.71541554815425334</v>
      </c>
      <c r="T40" s="316">
        <f t="shared" si="2"/>
        <v>2.7381795089629919E-4</v>
      </c>
      <c r="U40" s="316" cm="1">
        <f t="array" ref="U40:V40">D1D2Lognormal('Bond Pricing'!L12+$D$15,$D$15,'Bond Pricing'!U12)</f>
        <v>0.49532949685037303</v>
      </c>
      <c r="V40" s="316">
        <v>0.29119544071826864</v>
      </c>
      <c r="W40" s="47" cm="1">
        <f t="array" ref="W40">$D$13*'Bond Pricing'!Q12 * NormSDistCDF(U40)*('Interpolated Rates'!T12-'Interpolated Rates'!T11)/('Interpolated Rates'!U12)*'Interpolated Rates'!W11/'Interpolated Rates'!W12* 'Bond Pricing'!P12*$D$17</f>
        <v>31.850021631288485</v>
      </c>
      <c r="X40" s="47" cm="1">
        <f t="array" ref="X40" xml:space="preserve"> NormDistPDF(U40)/('Bond Pricing'!L12+$D$15)/SQRT('Bond Pricing'!U12)</f>
        <v>53.177948528215452</v>
      </c>
      <c r="Y40" s="47">
        <f>-'Interpolated Rates'!T11/'Interpolated Rates'!U12*'Interpolated Rates'!W11/'Interpolated Rates'!W12</f>
        <v>-5.538897735793828</v>
      </c>
      <c r="Z40" s="47">
        <f>'Interpolated Rates'!T12/'Interpolated Rates'!U12*'Interpolated Rates'!W11/'Interpolated Rates'!W12</f>
        <v>6.5239495197105137</v>
      </c>
      <c r="AA40" s="47">
        <f>'Interpolated Rates'!T11^2/'Interpolated Rates'!U12*'Interpolated Rates'!W11/'Interpolated Rates'!W12</f>
        <v>15.615139096251641</v>
      </c>
      <c r="AB40" s="47">
        <f>'Interpolated Rates'!T12^2/'Interpolated Rates'!U12*'Interpolated Rates'!W11/'Interpolated Rates'!W12</f>
        <v>21.663087172299026</v>
      </c>
      <c r="AC40" s="47">
        <f>-'Interpolated Rates'!T11*'Interpolated Rates'!T12/'Interpolated Rates'!U12*'Interpolated Rates'!W11/'Interpolated Rates'!W12</f>
        <v>-18.392175495293476</v>
      </c>
      <c r="AD40" s="47" cm="1">
        <f t="array" ref="AD40">$D$13*'Bond Pricing'!Q12*'Bond Pricing'!P12*(X40*(Y40^2+Z40^2+2*Y40*Z40)+NormSDistCDF(U40)*(AA40+AB40+2*AC40))*$D$17^2</f>
        <v>0.24345848889648691</v>
      </c>
      <c r="AE40" s="47" cm="1">
        <f t="array" ref="AE40">$D$13*'Bond Pricing'!Q12*('Bond Pricing'!L12+$D$15)*NormDistPDF(U40)*SQRT('Bond Pricing'!O12)*'Bond Pricing'!P12*0.01</f>
        <v>97.980693210245633</v>
      </c>
      <c r="AF40" s="70">
        <f>AE40*U40*V40/'Interpolated Rates'!$E$30*0.01</f>
        <v>1.2615622419040764</v>
      </c>
      <c r="AI40" s="79"/>
    </row>
    <row r="41" spans="2:37" x14ac:dyDescent="0.25">
      <c r="M41" s="411"/>
      <c r="N41" s="414"/>
      <c r="P41" s="64">
        <f>Schedule!N12</f>
        <v>45350</v>
      </c>
      <c r="Q41" s="316">
        <f xml:space="preserve"> -'Interpolated Rates'!J13*'Bond Pricing'!W13*$D$17</f>
        <v>-0.9207979085425736</v>
      </c>
      <c r="R41" s="316">
        <f>'Interpolated Rates'!J13^2*'Bond Pricing'!W13*$D$17^2</f>
        <v>3.9884424476871471E-4</v>
      </c>
      <c r="S41" s="316">
        <f t="shared" si="3"/>
        <v>-0.9207979085425736</v>
      </c>
      <c r="T41" s="316">
        <f t="shared" si="2"/>
        <v>3.9884424476871471E-4</v>
      </c>
      <c r="U41" s="316" cm="1">
        <f t="array" ref="U41:V41">D1D2Lognormal('Bond Pricing'!L13+$D$15,$D$15,'Bond Pricing'!U13)</f>
        <v>0.56020402804252711</v>
      </c>
      <c r="V41" s="316">
        <v>0.34135747361945962</v>
      </c>
      <c r="W41" s="47" cm="1">
        <f t="array" ref="W41">$D$13*'Bond Pricing'!Q13 * NormSDistCDF(U41)*('Interpolated Rates'!T13-'Interpolated Rates'!T12)/('Interpolated Rates'!U13)*'Interpolated Rates'!W12/'Interpolated Rates'!W13* 'Bond Pricing'!P13*$D$17</f>
        <v>32.592610979094076</v>
      </c>
      <c r="X41" s="47" cm="1">
        <f t="array" ref="X41" xml:space="preserve"> NormDistPDF(U41)/('Bond Pricing'!L13+$D$15)/SQRT('Bond Pricing'!U13)</f>
        <v>47.060675299830322</v>
      </c>
      <c r="Y41" s="47">
        <f>-'Interpolated Rates'!T12/'Interpolated Rates'!U13*'Interpolated Rates'!W12/'Interpolated Rates'!W13</f>
        <v>-6.5981304393690818</v>
      </c>
      <c r="Z41" s="47">
        <f>'Interpolated Rates'!T13/'Interpolated Rates'!U13*'Interpolated Rates'!W12/'Interpolated Rates'!W13</f>
        <v>7.5834948036642986</v>
      </c>
      <c r="AA41" s="47">
        <f>'Interpolated Rates'!T12^2/'Interpolated Rates'!U13*'Interpolated Rates'!W12/'Interpolated Rates'!W13</f>
        <v>21.909408472644731</v>
      </c>
      <c r="AB41" s="47">
        <f>'Interpolated Rates'!T13^2/'Interpolated Rates'!U13*'Interpolated Rates'!W12/'Interpolated Rates'!W13</f>
        <v>28.941940442477723</v>
      </c>
      <c r="AC41" s="47">
        <f>-'Interpolated Rates'!T12*'Interpolated Rates'!T13/'Interpolated Rates'!U13*'Interpolated Rates'!W12/'Interpolated Rates'!W13</f>
        <v>-25.18135808778392</v>
      </c>
      <c r="AD41" s="47" cm="1">
        <f t="array" ref="AD41">$D$13*'Bond Pricing'!Q13*'Bond Pricing'!P13*(X41*(Y41^2+Z41^2+2*Y41*Z41)+NormSDistCDF(U41)*(AA41+AB41+2*AC41))*$D$17^2</f>
        <v>0.21379063860710007</v>
      </c>
      <c r="AE41" s="47" cm="1">
        <f t="array" ref="AE41">$D$13*'Bond Pricing'!Q13*('Bond Pricing'!L13+$D$15)*NormDistPDF(U41)*SQRT('Bond Pricing'!O13)*'Bond Pricing'!P13*0.01</f>
        <v>102.42323983741352</v>
      </c>
      <c r="AF41" s="70">
        <f>AE41*U41*V41/'Interpolated Rates'!$E$30*0.01</f>
        <v>1.748411139272628</v>
      </c>
      <c r="AI41" s="79"/>
    </row>
    <row r="42" spans="2:37" x14ac:dyDescent="0.25">
      <c r="M42" s="411"/>
      <c r="N42" s="414"/>
      <c r="P42" s="64">
        <f>Schedule!N13</f>
        <v>45532</v>
      </c>
      <c r="Q42" s="316">
        <f xml:space="preserve"> -'Interpolated Rates'!J14*'Bond Pricing'!W14*$D$17</f>
        <v>-1.1588072249705563</v>
      </c>
      <c r="R42" s="316">
        <f>'Interpolated Rates'!J14^2*'Bond Pricing'!W14*$D$17^2</f>
        <v>5.597197637323537E-4</v>
      </c>
      <c r="S42" s="316">
        <f t="shared" si="3"/>
        <v>-1.1588072249705563</v>
      </c>
      <c r="T42" s="316">
        <f t="shared" si="2"/>
        <v>5.597197637323537E-4</v>
      </c>
      <c r="U42" s="316" cm="1">
        <f t="array" ref="U42:V42">D1D2Lognormal('Bond Pricing'!L14+$D$15,$D$15,'Bond Pricing'!U14)</f>
        <v>0.62508564243979947</v>
      </c>
      <c r="V42" s="316">
        <v>0.39208601846104452</v>
      </c>
      <c r="W42" s="47" cm="1">
        <f t="array" ref="W42">$D$13*'Bond Pricing'!Q14 * NormSDistCDF(U42)*('Interpolated Rates'!T14-'Interpolated Rates'!T13)/('Interpolated Rates'!U14)*'Interpolated Rates'!W13/'Interpolated Rates'!W14* 'Bond Pricing'!P14*$D$17</f>
        <v>33.27491664582368</v>
      </c>
      <c r="X42" s="47" cm="1">
        <f t="array" ref="X42" xml:space="preserve"> NormDistPDF(U42)/('Bond Pricing'!L14+$D$15)/SQRT('Bond Pricing'!U14)</f>
        <v>41.69876307563726</v>
      </c>
      <c r="Y42" s="47">
        <f>-'Interpolated Rates'!T13/'Interpolated Rates'!U14*'Interpolated Rates'!W13/'Interpolated Rates'!W14</f>
        <v>-7.3819767561161624</v>
      </c>
      <c r="Z42" s="47">
        <f>'Interpolated Rates'!T14/'Interpolated Rates'!U14*'Interpolated Rates'!W13/'Interpolated Rates'!W14</f>
        <v>8.3676534801919775</v>
      </c>
      <c r="AA42" s="47">
        <f>'Interpolated Rates'!T13^2/'Interpolated Rates'!U14*'Interpolated Rates'!W13/'Interpolated Rates'!W14</f>
        <v>28.172859236355659</v>
      </c>
      <c r="AB42" s="47">
        <f>'Interpolated Rates'!T14^2/'Interpolated Rates'!U14*'Interpolated Rates'!W13/'Interpolated Rates'!W14</f>
        <v>36.198698206090768</v>
      </c>
      <c r="AC42" s="47">
        <f>-'Interpolated Rates'!T13*'Interpolated Rates'!T14/'Interpolated Rates'!U14*'Interpolated Rates'!W13/'Interpolated Rates'!W14</f>
        <v>-31.934633692897055</v>
      </c>
      <c r="AD42" s="47" cm="1">
        <f t="array" ref="AD42">$D$13*'Bond Pricing'!Q14*'Bond Pricing'!P14*(X42*(Y42^2+Z42^2+2*Y42*Z42)+NormSDistCDF(U42)*(AA42+AB42+2*AC42))*$D$17^2</f>
        <v>0.18801303128041033</v>
      </c>
      <c r="AE42" s="47" cm="1">
        <f t="array" ref="AE42">$D$13*'Bond Pricing'!Q14*('Bond Pricing'!L14+$D$15)*NormDistPDF(U42)*SQRT('Bond Pricing'!O14)*'Bond Pricing'!P14*0.01</f>
        <v>106.01194020424302</v>
      </c>
      <c r="AF42" s="70">
        <f>AE42*U42*V42/'Interpolated Rates'!$E$30*0.01</f>
        <v>2.3193435096400852</v>
      </c>
      <c r="AI42" s="79"/>
    </row>
    <row r="43" spans="2:37" x14ac:dyDescent="0.25">
      <c r="M43" s="411"/>
      <c r="N43" s="414"/>
      <c r="P43" s="66">
        <f>Schedule!N14</f>
        <v>45716</v>
      </c>
      <c r="Q43" s="279">
        <f xml:space="preserve"> -'Interpolated Rates'!J15*'Bond Pricing'!W15*$D$17</f>
        <v>-487.14509500685671</v>
      </c>
      <c r="R43" s="279">
        <f>'Interpolated Rates'!J15^2*'Bond Pricing'!W15*$D$17^2</f>
        <v>0.25985520547352053</v>
      </c>
      <c r="S43" s="279">
        <f t="shared" si="3"/>
        <v>-487.14509500685671</v>
      </c>
      <c r="T43" s="279">
        <f t="shared" si="2"/>
        <v>0.25985520547352053</v>
      </c>
      <c r="U43" s="279" cm="1">
        <f t="array" ref="U43:V43">D1D2Lognormal('Bond Pricing'!L15+$D$15,$D$15,'Bond Pricing'!U15)</f>
        <v>0.68800559498291303</v>
      </c>
      <c r="V43" s="279">
        <v>0.44194400094507347</v>
      </c>
      <c r="W43" s="296" cm="1">
        <f t="array" ref="W43">$D$13*'Bond Pricing'!Q15 * NormSDistCDF(U43)*('Interpolated Rates'!T15-'Interpolated Rates'!T14)/('Interpolated Rates'!U15)*'Interpolated Rates'!W14/'Interpolated Rates'!W15* 'Bond Pricing'!P15*$D$17</f>
        <v>33.861347716192043</v>
      </c>
      <c r="X43" s="296" cm="1">
        <f t="array" ref="X43" xml:space="preserve"> NormDistPDF(U43)/('Bond Pricing'!L15+$D$15)/SQRT('Bond Pricing'!U15)</f>
        <v>37.117861933902667</v>
      </c>
      <c r="Y43" s="296">
        <f>-'Interpolated Rates'!T14/'Interpolated Rates'!U15*'Interpolated Rates'!W14/'Interpolated Rates'!W15</f>
        <v>-8.5547033544164499</v>
      </c>
      <c r="Z43" s="296">
        <f>'Interpolated Rates'!T15/'Interpolated Rates'!U15*'Interpolated Rates'!W14/'Interpolated Rates'!W15</f>
        <v>9.5407426264264537</v>
      </c>
      <c r="AA43" s="296">
        <f>'Interpolated Rates'!T14^2/'Interpolated Rates'!U15*'Interpolated Rates'!W14/'Interpolated Rates'!W15</f>
        <v>37.007881086639934</v>
      </c>
      <c r="AB43" s="296">
        <f>'Interpolated Rates'!T15^2/'Interpolated Rates'!U15*'Interpolated Rates'!W14/'Interpolated Rates'!W15</f>
        <v>46.030815794895837</v>
      </c>
      <c r="AC43" s="296">
        <f>-'Interpolated Rates'!T14*'Interpolated Rates'!T15/'Interpolated Rates'!U15*'Interpolated Rates'!W14/'Interpolated Rates'!W15</f>
        <v>-41.273513992129779</v>
      </c>
      <c r="AD43" s="296" cm="1">
        <f t="array" ref="AD43">$D$13*'Bond Pricing'!Q15*'Bond Pricing'!P15*(X43*(Y43^2+Z43^2+2*Y43*Z43)+NormSDistCDF(U43)*(AA43+AB43+2*AC43))*$D$17^2</f>
        <v>0.16599367659494102</v>
      </c>
      <c r="AE43" s="296" cm="1">
        <f t="array" ref="AE43">$D$13*'Bond Pricing'!Q15*('Bond Pricing'!L15+$D$15)*NormDistPDF(U43)*SQRT('Bond Pricing'!O15)*'Bond Pricing'!P15*0.01</f>
        <v>108.55069773839521</v>
      </c>
      <c r="AF43" s="304">
        <f>AE43*U43*V43/'Interpolated Rates'!$E$30*0.01</f>
        <v>2.9463290311777324</v>
      </c>
      <c r="AI43" s="79"/>
    </row>
    <row r="44" spans="2:37" x14ac:dyDescent="0.25">
      <c r="M44" s="411"/>
      <c r="N44" s="414" t="s">
        <v>225</v>
      </c>
      <c r="P44" s="64">
        <f>Schedule!N4</f>
        <v>43889</v>
      </c>
      <c r="Q44" s="320">
        <f>-'Interpolated Rates'!J5*'Bond Pricing'!W17*$D$17</f>
        <v>-1.1801886939151822E-2</v>
      </c>
      <c r="R44" s="321">
        <f>'Interpolated Rates'!J5^2*'Bond Pricing'!W17*$D$17^2</f>
        <v>3.8800724183512836E-7</v>
      </c>
      <c r="S44" s="322">
        <f>Q44</f>
        <v>-1.1801886939151822E-2</v>
      </c>
      <c r="T44" s="322">
        <f t="shared" si="2"/>
        <v>3.8800724183512836E-7</v>
      </c>
      <c r="U44" s="323" cm="1">
        <f t="array" ref="U44:V44">D1D2Lognormal('Bond Pricing'!L17+$D$7/10000+$D$15,$D$15,'Bond Pricing'!U17)</f>
        <v>100</v>
      </c>
      <c r="V44" s="323">
        <v>100</v>
      </c>
      <c r="W44" s="47">
        <v>0</v>
      </c>
      <c r="X44" s="47">
        <v>0</v>
      </c>
      <c r="Y44" s="47">
        <v>0</v>
      </c>
      <c r="Z44" s="47">
        <v>0</v>
      </c>
      <c r="AA44" s="47">
        <v>0</v>
      </c>
      <c r="AB44" s="47">
        <v>0</v>
      </c>
      <c r="AC44" s="47">
        <v>0</v>
      </c>
      <c r="AD44" s="47">
        <v>0</v>
      </c>
      <c r="AE44" s="47">
        <v>0</v>
      </c>
      <c r="AF44" s="70">
        <f>AE44*U44*V44/'Interpolated Rates'!$E$30*0.01</f>
        <v>0</v>
      </c>
    </row>
    <row r="45" spans="2:37" x14ac:dyDescent="0.25">
      <c r="M45" s="411"/>
      <c r="N45" s="414"/>
      <c r="P45" s="64">
        <f>Schedule!N5</f>
        <v>44074</v>
      </c>
      <c r="Q45" s="320">
        <f>-'Interpolated Rates'!J6*'Bond Pricing'!W18*$D$17</f>
        <v>-7.4699001832657694E-2</v>
      </c>
      <c r="R45" s="321">
        <f>'Interpolated Rates'!J6^2*'Bond Pricing'!W18*$D$17^2</f>
        <v>6.2419713860166009E-6</v>
      </c>
      <c r="S45" s="322">
        <f t="shared" si="3"/>
        <v>-7.4699001832657694E-2</v>
      </c>
      <c r="T45" s="322">
        <f t="shared" si="2"/>
        <v>6.2419713860166009E-6</v>
      </c>
      <c r="U45" s="324" cm="1">
        <f t="array" ref="U45:V45">D1D2Lognormal('Bond Pricing'!L18+$D$15,$D$15,'Bond Pricing'!U18)</f>
        <v>0.82487893832229198</v>
      </c>
      <c r="V45" s="324">
        <v>0.76118396518357778</v>
      </c>
      <c r="W45" s="47" cm="1">
        <f t="array" ref="W45">$D$13*'Bond Pricing'!Q18 * NormSDistCDF(U45)*('Interpolated Rates'!T6-'Interpolated Rates'!T5)/('Interpolated Rates'!U6)*'Interpolated Rates'!W5/'Interpolated Rates'!W6* 'Bond Pricing'!P18*$D$17</f>
        <v>18.67135997096122</v>
      </c>
      <c r="X45" s="47" cm="1">
        <f t="array" ref="X45" xml:space="preserve"> NormDistPDF(U34)/('Bond Pricing'!L6+$D$15)/SQRT('Bond Pricing'!U6)</f>
        <v>141.25181927854445</v>
      </c>
      <c r="Y45" s="47">
        <f>-'Interpolated Rates'!T5/'Interpolated Rates'!U6*1/'Interpolated Rates'!W6</f>
        <v>-0.55800898563626078</v>
      </c>
      <c r="Z45" s="47">
        <f>'Interpolated Rates'!T6/'Interpolated Rates'!U6*1/'Interpolated Rates'!W6</f>
        <v>1.0288290672668561</v>
      </c>
      <c r="AA45" s="47">
        <f>'Interpolated Rates'!T5^2/'Interpolated Rates'!U6*1/'Interpolated Rates'!W6</f>
        <v>9.7842671454029292E-2</v>
      </c>
      <c r="AB45" s="47">
        <f>'Interpolated Rates'!T6^2/'Interpolated Rates'!U6*1/'Interpolated Rates'!W6</f>
        <v>0.33260775325339459</v>
      </c>
      <c r="AC45" s="47">
        <f>-'Interpolated Rates'!T5*'Interpolated Rates'!T6/'Interpolated Rates'!U6*1/'Interpolated Rates'!W6</f>
        <v>-0.18039742549336651</v>
      </c>
      <c r="AD45" s="47" cm="1">
        <f t="array" ref="AD45">$D$13*'Bond Pricing'!Q6*'Bond Pricing'!P6*(X45*(Y45^2+Z45^2+2*Y45*Z45)+NormSDistCDF(U45)*(AA45+AB45+2*AC45))*$D$17^2</f>
        <v>0.15637801298814033</v>
      </c>
      <c r="AE45" s="47" cm="1">
        <f t="array" ref="AE45">$D$13*'Bond Pricing'!Q18*('Bond Pricing'!L18+$D$15)*NormDistPDF(U45)*SQRT('Bond Pricing'!O6)*'Bond Pricing'!P18*0.01</f>
        <v>25.398702235561505</v>
      </c>
      <c r="AF45" s="70">
        <f>AE45*U45*V45/'Interpolated Rates'!$E$30*0.01</f>
        <v>1.4235764179225781</v>
      </c>
    </row>
    <row r="46" spans="2:37" x14ac:dyDescent="0.25">
      <c r="M46" s="411"/>
      <c r="N46" s="414"/>
      <c r="P46" s="64">
        <f>Schedule!N6</f>
        <v>44253</v>
      </c>
      <c r="Q46" s="320">
        <f>-'Interpolated Rates'!J7*'Bond Pricing'!W19*$D$17</f>
        <v>-0.12991392469651242</v>
      </c>
      <c r="R46" s="321">
        <f>'Interpolated Rates'!J7^2*'Bond Pricing'!W19*$D$17^2</f>
        <v>1.7226942343318362E-5</v>
      </c>
      <c r="S46" s="322">
        <f t="shared" si="3"/>
        <v>-0.12991392469651242</v>
      </c>
      <c r="T46" s="322">
        <f t="shared" si="2"/>
        <v>1.7226942343318362E-5</v>
      </c>
      <c r="U46" s="324" cm="1">
        <f t="array" ref="U46:V46">D1D2Lognormal('Bond Pricing'!L19+$D$15,$D$15,'Bond Pricing'!U19)</f>
        <v>0.48989825331480669</v>
      </c>
      <c r="V46" s="324">
        <v>0.38816863783514088</v>
      </c>
      <c r="W46" s="47" cm="1">
        <f t="array" ref="W46">$D$13*'Bond Pricing'!Q19 * NormSDistCDF(U46)*('Interpolated Rates'!T7-'Interpolated Rates'!T6)/('Interpolated Rates'!U7)*'Interpolated Rates'!W6/'Interpolated Rates'!W7* 'Bond Pricing'!P19*$D$17</f>
        <v>32.398944896397296</v>
      </c>
      <c r="X46" s="47" cm="1">
        <f t="array" ref="X46" xml:space="preserve"> NormDistPDF(U35)/('Bond Pricing'!L7+$D$15)/SQRT('Bond Pricing'!U7)</f>
        <v>110.87387845850982</v>
      </c>
      <c r="Y46" s="47">
        <f>-'Interpolated Rates'!T6/'Interpolated Rates'!U7*'Interpolated Rates'!W6/'Interpolated Rates'!W7</f>
        <v>-0.63480229421318601</v>
      </c>
      <c r="Z46" s="47">
        <f>'Interpolated Rates'!T7/'Interpolated Rates'!U7*'Interpolated Rates'!W6/'Interpolated Rates'!W7</f>
        <v>1.6192838182895679</v>
      </c>
      <c r="AA46" s="47">
        <f>'Interpolated Rates'!T6^2/'Interpolated Rates'!U7*'Interpolated Rates'!W6/'Interpolated Rates'!W7</f>
        <v>0.20522375538946841</v>
      </c>
      <c r="AB46" s="47">
        <f>'Interpolated Rates'!T7^2/'Interpolated Rates'!U7*'Interpolated Rates'!W6/'Interpolated Rates'!W7</f>
        <v>1.3353546008360546</v>
      </c>
      <c r="AC46" s="47">
        <f>-'Interpolated Rates'!T6*'Interpolated Rates'!T7/'Interpolated Rates'!U7*1/'Interpolated Rates'!W7</f>
        <v>-0.52292829840683941</v>
      </c>
      <c r="AD46" s="47" cm="1">
        <f t="array" ref="AD46">$D$13*'Bond Pricing'!Q7*'Bond Pricing'!P7*(X46*(Y46^2+Z46^2+2*Y46*Z46)+NormSDistCDF(U46)*(AA46+AB46+2*AC46))*$D$17^2</f>
        <v>0.51556701324703924</v>
      </c>
      <c r="AE46" s="47" cm="1">
        <f t="array" ref="AE46">$D$13*'Bond Pricing'!Q19*('Bond Pricing'!L19+$D$15)*NormDistPDF(U46)*SQRT('Bond Pricing'!O7)*'Bond Pricing'!P19*0.01</f>
        <v>48.222458536681302</v>
      </c>
      <c r="AF46" s="70">
        <f>AE46*U46*V46/'Interpolated Rates'!$E$30*0.01</f>
        <v>0.81858747541214838</v>
      </c>
    </row>
    <row r="47" spans="2:37" x14ac:dyDescent="0.25">
      <c r="M47" s="411"/>
      <c r="N47" s="414"/>
      <c r="P47" s="64">
        <f>Schedule!N7</f>
        <v>44438</v>
      </c>
      <c r="Q47" s="320">
        <f>-'Interpolated Rates'!J8*'Bond Pricing'!W20*$D$17</f>
        <v>-0.20504981895477195</v>
      </c>
      <c r="R47" s="321">
        <f>'Interpolated Rates'!J8^2*'Bond Pricing'!W20*$D$17^2</f>
        <v>3.7583103802943132E-5</v>
      </c>
      <c r="S47" s="322">
        <f t="shared" si="3"/>
        <v>-0.20504981895477195</v>
      </c>
      <c r="T47" s="322">
        <f t="shared" si="2"/>
        <v>3.7583103802943132E-5</v>
      </c>
      <c r="U47" s="324" cm="1">
        <f t="array" ref="U47:V47">D1D2Lognormal('Bond Pricing'!L20+$D$15,$D$15,'Bond Pricing'!U20)</f>
        <v>0.37390572970121172</v>
      </c>
      <c r="V47" s="324">
        <v>0.24517338654090029</v>
      </c>
      <c r="W47" s="47" cm="1">
        <f t="array" ref="W47">$D$13*'Bond Pricing'!Q20 * NormSDistCDF(U47)*('Interpolated Rates'!T8-'Interpolated Rates'!T7)/('Interpolated Rates'!U8)*'Interpolated Rates'!W7/'Interpolated Rates'!W8* 'Bond Pricing'!P20*$D$17</f>
        <v>31.534375795382989</v>
      </c>
      <c r="X47" s="47" cm="1">
        <f t="array" ref="X47" xml:space="preserve"> NormDistPDF(U36)/('Bond Pricing'!L8+$D$15)/SQRT('Bond Pricing'!U8)</f>
        <v>92.562931477693908</v>
      </c>
      <c r="Y47" s="47">
        <f>-'Interpolated Rates'!T7/'Interpolated Rates'!U8*'Interpolated Rates'!W7/'Interpolated Rates'!W8</f>
        <v>-1.6370852702706431</v>
      </c>
      <c r="Z47" s="47">
        <f>'Interpolated Rates'!T8/'Interpolated Rates'!U8*'Interpolated Rates'!W7/'Interpolated Rates'!W8</f>
        <v>2.6215119610313948</v>
      </c>
      <c r="AA47" s="47">
        <f>'Interpolated Rates'!T7^2/'Interpolated Rates'!U8*'Interpolated Rates'!W7/'Interpolated Rates'!W8</f>
        <v>1.3500347023327768</v>
      </c>
      <c r="AB47" s="47">
        <f>'Interpolated Rates'!T8^2/'Interpolated Rates'!U8*'Interpolated Rates'!W7/'Interpolated Rates'!W8</f>
        <v>3.4618322334715952</v>
      </c>
      <c r="AC47" s="47">
        <f>-'Interpolated Rates'!T7*'Interpolated Rates'!T8/'Interpolated Rates'!U8*1/'Interpolated Rates'!W8</f>
        <v>-2.1555268360078728</v>
      </c>
      <c r="AD47" s="47" cm="1">
        <f t="array" ref="AD47">$D$13*'Bond Pricing'!Q8*'Bond Pricing'!P8*(X47*(Y47^2+Z47^2+2*Y47*Z47)+NormSDistCDF(U47)*(AA47+AB47+2*AC47))*$D$17^2</f>
        <v>0.44641780739021525</v>
      </c>
      <c r="AE47" s="47" cm="1">
        <f t="array" ref="AE47">$D$13*'Bond Pricing'!Q20*('Bond Pricing'!L20+$D$15)*NormDistPDF(U47)*SQRT('Bond Pricing'!O8)*'Bond Pricing'!P20*0.01</f>
        <v>66.203900735705687</v>
      </c>
      <c r="AF47" s="70">
        <f>AE47*U47*V47/'Interpolated Rates'!$E$30*0.01</f>
        <v>0.54176187275988474</v>
      </c>
    </row>
    <row r="48" spans="2:37" x14ac:dyDescent="0.25">
      <c r="M48" s="411"/>
      <c r="N48" s="414"/>
      <c r="P48" s="64">
        <f>Schedule!N8</f>
        <v>44620</v>
      </c>
      <c r="Q48" s="320">
        <f>-'Interpolated Rates'!J9*'Bond Pricing'!W21*$D$17</f>
        <v>-0.28525305562799352</v>
      </c>
      <c r="R48" s="321">
        <f>'Interpolated Rates'!J9^2*'Bond Pricing'!W21*$D$17^2</f>
        <v>6.6506945298471908E-5</v>
      </c>
      <c r="S48" s="322">
        <f t="shared" si="3"/>
        <v>-0.28525305562799352</v>
      </c>
      <c r="T48" s="322">
        <f t="shared" si="2"/>
        <v>6.6506945298471908E-5</v>
      </c>
      <c r="U48" s="324" cm="1">
        <f t="array" ref="U48:V48">D1D2Lognormal('Bond Pricing'!L21+$D$15,$D$15,'Bond Pricing'!U21)</f>
        <v>0.35662336366354613</v>
      </c>
      <c r="V48" s="324">
        <v>0.20541529100192094</v>
      </c>
      <c r="W48" s="47" cm="1">
        <f t="array" ref="W48">$D$13*'Bond Pricing'!Q21 * NormSDistCDF(U48)*('Interpolated Rates'!T9-'Interpolated Rates'!T8)/('Interpolated Rates'!U9)*'Interpolated Rates'!W8/'Interpolated Rates'!W9* 'Bond Pricing'!P21*$D$17</f>
        <v>29.954149329532015</v>
      </c>
      <c r="X48" s="47" cm="1">
        <f t="array" ref="X48" xml:space="preserve"> NormDistPDF(U37)/('Bond Pricing'!L9+$D$15)/SQRT('Bond Pricing'!U9)</f>
        <v>79.093863087583529</v>
      </c>
      <c r="Y48" s="47">
        <f>-'Interpolated Rates'!T8/'Interpolated Rates'!U9*'Interpolated Rates'!W8/'Interpolated Rates'!W9</f>
        <v>-2.5929161717315687</v>
      </c>
      <c r="Z48" s="47">
        <f>'Interpolated Rates'!T9/'Interpolated Rates'!U9*'Interpolated Rates'!W8/'Interpolated Rates'!W9</f>
        <v>3.5773635979284095</v>
      </c>
      <c r="AA48" s="47">
        <f>'Interpolated Rates'!T8^2/'Interpolated Rates'!U9*'Interpolated Rates'!W8/'Interpolated Rates'!W9</f>
        <v>3.4240701226701806</v>
      </c>
      <c r="AB48" s="47">
        <f>'Interpolated Rates'!T9^2/'Interpolated Rates'!U9*'Interpolated Rates'!W8/'Interpolated Rates'!W9</f>
        <v>6.5176624455408003</v>
      </c>
      <c r="AC48" s="47">
        <f>-'Interpolated Rates'!T8*'Interpolated Rates'!T9/'Interpolated Rates'!U9*1/'Interpolated Rates'!W9</f>
        <v>-4.7013107732090527</v>
      </c>
      <c r="AD48" s="47" cm="1">
        <f t="array" ref="AD48">$D$13*'Bond Pricing'!Q9*'Bond Pricing'!P9*(X48*(Y48^2+Z48^2+2*Y48*Z48)+NormSDistCDF(U48)*(AA48+AB48+2*AC48))*$D$17^2</f>
        <v>0.36632585864468359</v>
      </c>
      <c r="AE48" s="47" cm="1">
        <f t="array" ref="AE48">$D$13*'Bond Pricing'!Q21*('Bond Pricing'!L21+$D$15)*NormDistPDF(U48)*SQRT('Bond Pricing'!O9)*'Bond Pricing'!P21*0.01</f>
        <v>75.280757638550909</v>
      </c>
      <c r="AF48" s="70">
        <f>AE48*U48*V48/'Interpolated Rates'!$E$30*0.01</f>
        <v>0.49228426545325643</v>
      </c>
    </row>
    <row r="49" spans="13:32" x14ac:dyDescent="0.25">
      <c r="M49" s="411"/>
      <c r="N49" s="414"/>
      <c r="P49" s="64">
        <f>Schedule!N9</f>
        <v>44802</v>
      </c>
      <c r="Q49" s="320">
        <f>-'Interpolated Rates'!J10*'Bond Pricing'!W22*$D$17</f>
        <v>-0.40356239401648131</v>
      </c>
      <c r="R49" s="321">
        <f>'Interpolated Rates'!J10^2*'Bond Pricing'!W22*$D$17^2</f>
        <v>1.1421368575863702E-4</v>
      </c>
      <c r="S49" s="322">
        <f t="shared" si="3"/>
        <v>-0.40356239401648131</v>
      </c>
      <c r="T49" s="322">
        <f t="shared" si="2"/>
        <v>1.1421368575863702E-4</v>
      </c>
      <c r="U49" s="324" cm="1">
        <f t="array" ref="U49:V49">D1D2Lognormal('Bond Pricing'!L22+$D$15,$D$15,'Bond Pricing'!U22)</f>
        <v>0.38440054636206678</v>
      </c>
      <c r="V49" s="324">
        <v>0.21375071622958566</v>
      </c>
      <c r="W49" s="47" cm="1">
        <f t="array" ref="W49">$D$13*'Bond Pricing'!Q22 * NormSDistCDF(U49)*('Interpolated Rates'!T10-'Interpolated Rates'!T9)/('Interpolated Rates'!U10)*'Interpolated Rates'!W9/'Interpolated Rates'!W10* 'Bond Pricing'!P22*$D$17</f>
        <v>30.695913416106105</v>
      </c>
      <c r="X49" s="47" cm="1">
        <f t="array" ref="X49" xml:space="preserve"> NormDistPDF(U38)/('Bond Pricing'!L10+$D$15)/SQRT('Bond Pricing'!U10)</f>
        <v>68.7751073337988</v>
      </c>
      <c r="Y49" s="47">
        <f>-'Interpolated Rates'!T9/'Interpolated Rates'!U10*'Interpolated Rates'!W9/'Interpolated Rates'!W10</f>
        <v>-3.5975458581102693</v>
      </c>
      <c r="Z49" s="47">
        <f>'Interpolated Rates'!T10/'Interpolated Rates'!U10*'Interpolated Rates'!W9/'Interpolated Rates'!W10</f>
        <v>4.5821373561193965</v>
      </c>
      <c r="AA49" s="47">
        <f>'Interpolated Rates'!T9^2/'Interpolated Rates'!U10*'Interpolated Rates'!W9/'Interpolated Rates'!W10</f>
        <v>6.5544328647762438</v>
      </c>
      <c r="AB49" s="47">
        <f>'Interpolated Rates'!T10^2/'Interpolated Rates'!U10*'Interpolated Rates'!W9/'Interpolated Rates'!W10</f>
        <v>10.633069426392135</v>
      </c>
      <c r="AC49" s="47">
        <f>-'Interpolated Rates'!T9*'Interpolated Rates'!T10/'Interpolated Rates'!U10*1/'Interpolated Rates'!W10</f>
        <v>-8.2924236077310258</v>
      </c>
      <c r="AD49" s="47" cm="1">
        <f t="array" ref="AD49">$D$13*'Bond Pricing'!Q10*'Bond Pricing'!P10*(X49*(Y49^2+Z49^2+2*Y49*Z49)+NormSDistCDF(U49)*(AA49+AB49+2*AC49))*$D$17^2</f>
        <v>0.32171536656567762</v>
      </c>
      <c r="AE49" s="47" cm="1">
        <f t="array" ref="AE49">$D$13*'Bond Pricing'!Q22*('Bond Pricing'!L22+$D$15)*NormDistPDF(U49)*SQRT('Bond Pricing'!O10)*'Bond Pricing'!P22*0.01</f>
        <v>85.515372618775572</v>
      </c>
      <c r="AF49" s="70">
        <f>AE49*U49*V49/'Interpolated Rates'!$E$30*0.01</f>
        <v>0.62722762819800226</v>
      </c>
    </row>
    <row r="50" spans="13:32" x14ac:dyDescent="0.25">
      <c r="M50" s="411"/>
      <c r="N50" s="414"/>
      <c r="P50" s="64">
        <f>Schedule!N10</f>
        <v>44985</v>
      </c>
      <c r="Q50" s="320">
        <f>-'Interpolated Rates'!J11*'Bond Pricing'!W23*$D$17</f>
        <v>-0.5401996150775531</v>
      </c>
      <c r="R50" s="321">
        <f>'Interpolated Rates'!J11^2*'Bond Pricing'!W23*$D$17^2</f>
        <v>1.7996787176282318E-4</v>
      </c>
      <c r="S50" s="322">
        <f t="shared" si="3"/>
        <v>-0.5401996150775531</v>
      </c>
      <c r="T50" s="322">
        <f t="shared" si="2"/>
        <v>1.7996787176282318E-4</v>
      </c>
      <c r="U50" s="324" cm="1">
        <f t="array" ref="U50:V50">D1D2Lognormal('Bond Pricing'!L23+$D$15,$D$15,'Bond Pricing'!U23)</f>
        <v>0.43443864491055739</v>
      </c>
      <c r="V50" s="324">
        <v>0.24634598739717653</v>
      </c>
      <c r="W50" s="47" cm="1">
        <f t="array" ref="W50">$D$13*'Bond Pricing'!Q23 * NormSDistCDF(U50)*('Interpolated Rates'!T11-'Interpolated Rates'!T10)/('Interpolated Rates'!U11)*'Interpolated Rates'!W10/'Interpolated Rates'!W11* 'Bond Pricing'!P23*$D$17</f>
        <v>30.948485958641104</v>
      </c>
      <c r="X50" s="47" cm="1">
        <f t="array" ref="X50" xml:space="preserve"> NormDistPDF(U39)/('Bond Pricing'!L11+$D$15)/SQRT('Bond Pricing'!U11)</f>
        <v>60.343074123719759</v>
      </c>
      <c r="Y50" s="47">
        <f>-'Interpolated Rates'!T10/'Interpolated Rates'!U11*'Interpolated Rates'!W10/'Interpolated Rates'!W11</f>
        <v>-4.5830950917305815</v>
      </c>
      <c r="Z50" s="47">
        <f>'Interpolated Rates'!T11/'Interpolated Rates'!U11*'Interpolated Rates'!W10/'Interpolated Rates'!W11</f>
        <v>5.5678923841685579</v>
      </c>
      <c r="AA50" s="47">
        <f>'Interpolated Rates'!T10^2/'Interpolated Rates'!U11*'Interpolated Rates'!W10/'Interpolated Rates'!W11</f>
        <v>10.635291897796721</v>
      </c>
      <c r="AB50" s="47">
        <f>'Interpolated Rates'!T11^2/'Interpolated Rates'!U11*'Interpolated Rates'!W10/'Interpolated Rates'!W11</f>
        <v>15.696880173450538</v>
      </c>
      <c r="AC50" s="47">
        <f>-'Interpolated Rates'!T10*'Interpolated Rates'!T11/'Interpolated Rates'!U11*1/'Interpolated Rates'!W11</f>
        <v>-12.811866905539206</v>
      </c>
      <c r="AD50" s="47" cm="1">
        <f t="array" ref="AD50">$D$13*'Bond Pricing'!Q11*'Bond Pricing'!P11*(X50*(Y50^2+Z50^2+2*Y50*Z50)+NormSDistCDF(U50)*(AA50+AB50+2*AC50))*$D$17^2</f>
        <v>0.27745261261734822</v>
      </c>
      <c r="AE50" s="47" cm="1">
        <f t="array" ref="AE50">$D$13*'Bond Pricing'!Q23*('Bond Pricing'!L23+$D$15)*NormDistPDF(U50)*SQRT('Bond Pricing'!O11)*'Bond Pricing'!P23*0.01</f>
        <v>91.710919867893409</v>
      </c>
      <c r="AF50" s="70">
        <f>AE50*U50*V50/'Interpolated Rates'!$E$30*0.01</f>
        <v>0.87616198321844196</v>
      </c>
    </row>
    <row r="51" spans="13:32" x14ac:dyDescent="0.25">
      <c r="M51" s="411"/>
      <c r="N51" s="414"/>
      <c r="P51" s="64">
        <f>Schedule!N11</f>
        <v>45166</v>
      </c>
      <c r="Q51" s="320">
        <f>-'Interpolated Rates'!J12*'Bond Pricing'!W24*$D$17</f>
        <v>-0.71559849252132912</v>
      </c>
      <c r="R51" s="321">
        <f>'Interpolated Rates'!J12^2*'Bond Pricing'!W24*$D$17^2</f>
        <v>2.73887970973232E-4</v>
      </c>
      <c r="S51" s="322">
        <f t="shared" si="3"/>
        <v>-0.71559849252132912</v>
      </c>
      <c r="T51" s="322">
        <f t="shared" si="2"/>
        <v>2.73887970973232E-4</v>
      </c>
      <c r="U51" s="324" cm="1">
        <f t="array" ref="U51:V51">D1D2Lognormal('Bond Pricing'!L24+$D$15,$D$15,'Bond Pricing'!U24)</f>
        <v>0.49532949685037303</v>
      </c>
      <c r="V51" s="324">
        <v>0.29119544071826864</v>
      </c>
      <c r="W51" s="47" cm="1">
        <f t="array" ref="W51">$D$13*'Bond Pricing'!Q24 * NormSDistCDF(U51)*('Interpolated Rates'!T12-'Interpolated Rates'!T11)/('Interpolated Rates'!U12)*'Interpolated Rates'!W11/'Interpolated Rates'!W12* 'Bond Pricing'!P24*$D$17</f>
        <v>31.858166243274781</v>
      </c>
      <c r="X51" s="47" cm="1">
        <f t="array" ref="X51" xml:space="preserve"> NormDistPDF(U40)/('Bond Pricing'!L12+$D$15)/SQRT('Bond Pricing'!U12)</f>
        <v>53.177948528215452</v>
      </c>
      <c r="Y51" s="47">
        <f>-'Interpolated Rates'!T11/'Interpolated Rates'!U12*'Interpolated Rates'!W11/'Interpolated Rates'!W12</f>
        <v>-5.538897735793828</v>
      </c>
      <c r="Z51" s="47">
        <f>'Interpolated Rates'!T12/'Interpolated Rates'!U12*'Interpolated Rates'!W11/'Interpolated Rates'!W12</f>
        <v>6.5239495197105137</v>
      </c>
      <c r="AA51" s="47">
        <f>'Interpolated Rates'!T11^2/'Interpolated Rates'!U12*'Interpolated Rates'!W11/'Interpolated Rates'!W12</f>
        <v>15.615139096251641</v>
      </c>
      <c r="AB51" s="47">
        <f>'Interpolated Rates'!T12^2/'Interpolated Rates'!U12*'Interpolated Rates'!W11/'Interpolated Rates'!W12</f>
        <v>21.663087172299026</v>
      </c>
      <c r="AC51" s="47">
        <f>-'Interpolated Rates'!T11*'Interpolated Rates'!T12/'Interpolated Rates'!U12*1/'Interpolated Rates'!W12</f>
        <v>-18.209639652156373</v>
      </c>
      <c r="AD51" s="47" cm="1">
        <f t="array" ref="AD51">$D$13*'Bond Pricing'!Q12*'Bond Pricing'!P12*(X51*(Y51^2+Z51^2+2*Y51*Z51)+NormSDistCDF(U51)*(AA51+AB51+2*AC51))*$D$17^2</f>
        <v>0.24463888786582555</v>
      </c>
      <c r="AE51" s="47" cm="1">
        <f t="array" ref="AE51">$D$13*'Bond Pricing'!Q24*('Bond Pricing'!L24+$D$15)*NormDistPDF(U51)*SQRT('Bond Pricing'!O12)*'Bond Pricing'!P24*0.01</f>
        <v>98.005748600712366</v>
      </c>
      <c r="AF51" s="70">
        <f>AE51*U51*V51/'Interpolated Rates'!$E$30*0.01</f>
        <v>1.261884845608269</v>
      </c>
    </row>
    <row r="52" spans="13:32" x14ac:dyDescent="0.25">
      <c r="M52" s="411"/>
      <c r="N52" s="414"/>
      <c r="P52" s="64">
        <f>Schedule!N12</f>
        <v>45350</v>
      </c>
      <c r="Q52" s="320">
        <f>-'Interpolated Rates'!J13*'Bond Pricing'!W25*$D$17</f>
        <v>-0.92096379804297612</v>
      </c>
      <c r="R52" s="321">
        <f>'Interpolated Rates'!J13^2*'Bond Pricing'!W25*$D$17^2</f>
        <v>3.9891609991943696E-4</v>
      </c>
      <c r="S52" s="322">
        <f t="shared" si="3"/>
        <v>-0.92096379804297612</v>
      </c>
      <c r="T52" s="322">
        <f t="shared" si="2"/>
        <v>3.9891609991943696E-4</v>
      </c>
      <c r="U52" s="324" cm="1">
        <f t="array" ref="U52:V52">D1D2Lognormal('Bond Pricing'!L25+$D$15,$D$15,'Bond Pricing'!U25)</f>
        <v>0.56020402804252711</v>
      </c>
      <c r="V52" s="324">
        <v>0.34135747361945962</v>
      </c>
      <c r="W52" s="47" cm="1">
        <f t="array" ref="W52">$D$13*'Bond Pricing'!Q25 * NormSDistCDF(U52)*('Interpolated Rates'!T13-'Interpolated Rates'!T12)/('Interpolated Rates'!U13)*'Interpolated Rates'!W12/'Interpolated Rates'!W13* 'Bond Pricing'!P25*$D$17</f>
        <v>32.598482812535458</v>
      </c>
      <c r="X52" s="47" cm="1">
        <f t="array" ref="X52" xml:space="preserve"> NormDistPDF(U41)/('Bond Pricing'!L13+$D$15)/SQRT('Bond Pricing'!U13)</f>
        <v>47.060675299830322</v>
      </c>
      <c r="Y52" s="47">
        <f>-'Interpolated Rates'!T12/'Interpolated Rates'!U13*'Interpolated Rates'!W12/'Interpolated Rates'!W13</f>
        <v>-6.5981304393690818</v>
      </c>
      <c r="Z52" s="47">
        <f>'Interpolated Rates'!T13/'Interpolated Rates'!U13*'Interpolated Rates'!W12/'Interpolated Rates'!W13</f>
        <v>7.5834948036642986</v>
      </c>
      <c r="AA52" s="47">
        <f>'Interpolated Rates'!T12^2/'Interpolated Rates'!U13*'Interpolated Rates'!W12/'Interpolated Rates'!W13</f>
        <v>21.909408472644731</v>
      </c>
      <c r="AB52" s="47">
        <f>'Interpolated Rates'!T13^2/'Interpolated Rates'!U13*'Interpolated Rates'!W12/'Interpolated Rates'!W13</f>
        <v>28.941940442477723</v>
      </c>
      <c r="AC52" s="47">
        <f>-'Interpolated Rates'!T12*'Interpolated Rates'!T13/'Interpolated Rates'!U13*1/'Interpolated Rates'!W13</f>
        <v>-24.899855332579051</v>
      </c>
      <c r="AD52" s="47" cm="1">
        <f t="array" ref="AD52">$D$13*'Bond Pricing'!Q13*'Bond Pricing'!P13*(X52*(Y52^2+Z52^2+2*Y52*Z52)+NormSDistCDF(U52)*(AA52+AB52+2*AC52))*$D$17^2</f>
        <v>0.21565287558712279</v>
      </c>
      <c r="AE52" s="47" cm="1">
        <f t="array" ref="AE52">$D$13*'Bond Pricing'!Q25*('Bond Pricing'!L25+$D$15)*NormDistPDF(U52)*SQRT('Bond Pricing'!O13)*'Bond Pricing'!P25*0.01</f>
        <v>102.44169224692553</v>
      </c>
      <c r="AF52" s="70">
        <f>AE52*U52*V52/'Interpolated Rates'!$E$30*0.01</f>
        <v>1.7487261302686989</v>
      </c>
    </row>
    <row r="53" spans="13:32" x14ac:dyDescent="0.25">
      <c r="M53" s="411"/>
      <c r="N53" s="414"/>
      <c r="P53" s="64">
        <f>Schedule!N13</f>
        <v>45532</v>
      </c>
      <c r="Q53" s="320">
        <f>-'Interpolated Rates'!J14*'Bond Pricing'!W26*$D$17</f>
        <v>-1.1589162383049407</v>
      </c>
      <c r="R53" s="321">
        <f>'Interpolated Rates'!J14^2*'Bond Pricing'!W26*$D$17^2</f>
        <v>5.5977241866619464E-4</v>
      </c>
      <c r="S53" s="322">
        <f t="shared" si="3"/>
        <v>-1.1589162383049407</v>
      </c>
      <c r="T53" s="322">
        <f t="shared" si="2"/>
        <v>5.5977241866619464E-4</v>
      </c>
      <c r="U53" s="324" cm="1">
        <f t="array" ref="U53:V53">D1D2Lognormal('Bond Pricing'!L26+$D$15,$D$15,'Bond Pricing'!U26)</f>
        <v>0.62508564243979947</v>
      </c>
      <c r="V53" s="324">
        <v>0.39208601846104452</v>
      </c>
      <c r="W53" s="47" cm="1">
        <f t="array" ref="W53">$D$13*'Bond Pricing'!Q26 * NormSDistCDF(U53)*('Interpolated Rates'!T14-'Interpolated Rates'!T13)/('Interpolated Rates'!U14)*'Interpolated Rates'!W13/'Interpolated Rates'!W14* 'Bond Pricing'!P26*$D$17</f>
        <v>33.278046941818346</v>
      </c>
      <c r="X53" s="47" cm="1">
        <f t="array" ref="X53" xml:space="preserve"> NormDistPDF(U42)/('Bond Pricing'!L14+$D$15)/SQRT('Bond Pricing'!U14)</f>
        <v>41.69876307563726</v>
      </c>
      <c r="Y53" s="47">
        <f>-'Interpolated Rates'!T13/'Interpolated Rates'!U14*'Interpolated Rates'!W13/'Interpolated Rates'!W14</f>
        <v>-7.3819767561161624</v>
      </c>
      <c r="Z53" s="47">
        <f>'Interpolated Rates'!T14/'Interpolated Rates'!U14*'Interpolated Rates'!W13/'Interpolated Rates'!W14</f>
        <v>8.3676534801919775</v>
      </c>
      <c r="AA53" s="47">
        <f>'Interpolated Rates'!T13^2/'Interpolated Rates'!U14*'Interpolated Rates'!W13/'Interpolated Rates'!W14</f>
        <v>28.172859236355659</v>
      </c>
      <c r="AB53" s="47">
        <f>'Interpolated Rates'!T14^2/'Interpolated Rates'!U14*'Interpolated Rates'!W13/'Interpolated Rates'!W14</f>
        <v>36.198698206090768</v>
      </c>
      <c r="AC53" s="47">
        <f>-'Interpolated Rates'!T13*'Interpolated Rates'!T14/'Interpolated Rates'!U14*1/'Interpolated Rates'!W14</f>
        <v>-31.547636603980905</v>
      </c>
      <c r="AD53" s="47" cm="1">
        <f t="array" ref="AD53">$D$13*'Bond Pricing'!Q14*'Bond Pricing'!P14*(X53*(Y53^2+Z53^2+2*Y53*Z53)+NormSDistCDF(U53)*(AA53+AB53+2*AC53))*$D$17^2</f>
        <v>0.19062591551746794</v>
      </c>
      <c r="AE53" s="47" cm="1">
        <f t="array" ref="AE53">$D$13*'Bond Pricing'!Q26*('Bond Pricing'!L26+$D$15)*NormDistPDF(U53)*SQRT('Bond Pricing'!O14)*'Bond Pricing'!P26*0.01</f>
        <v>106.02191314438109</v>
      </c>
      <c r="AF53" s="70">
        <f>AE53*U53*V53/'Interpolated Rates'!$E$30*0.01</f>
        <v>2.3195616989679726</v>
      </c>
    </row>
    <row r="54" spans="13:32" ht="15.75" thickBot="1" x14ac:dyDescent="0.3">
      <c r="M54" s="412"/>
      <c r="N54" s="415"/>
      <c r="P54" s="65">
        <f>Schedule!N14</f>
        <v>45716</v>
      </c>
      <c r="Q54" s="288">
        <f>-'Interpolated Rates'!J15*'Bond Pricing'!W27*$D$17</f>
        <v>-487.14509500685671</v>
      </c>
      <c r="R54" s="289">
        <f>'Interpolated Rates'!J15^2*'Bond Pricing'!W27*$D$17^2</f>
        <v>0.25985520547352053</v>
      </c>
      <c r="S54" s="290">
        <f t="shared" si="3"/>
        <v>-487.14509500685671</v>
      </c>
      <c r="T54" s="290">
        <f t="shared" si="2"/>
        <v>0.25985520547352053</v>
      </c>
      <c r="U54" s="291" cm="1">
        <f t="array" ref="U54:V54">D1D2Lognormal('Bond Pricing'!L27+$D$15,$D$15,'Bond Pricing'!U27)</f>
        <v>0.68800559498291303</v>
      </c>
      <c r="V54" s="291">
        <v>0.44194400094507347</v>
      </c>
      <c r="W54" s="71" cm="1">
        <f t="array" ref="W54">$D$13*'Bond Pricing'!Q27 * NormSDistCDF(U54)*('Interpolated Rates'!T15-'Interpolated Rates'!T14)/('Interpolated Rates'!U15)*'Interpolated Rates'!W14/'Interpolated Rates'!W15* 'Bond Pricing'!P27*$D$17</f>
        <v>33.861347716192043</v>
      </c>
      <c r="X54" s="71" cm="1">
        <f t="array" ref="X54" xml:space="preserve"> NormDistPDF(U43)/('Bond Pricing'!L15+$D$15)/SQRT('Bond Pricing'!U15)</f>
        <v>37.117861933902667</v>
      </c>
      <c r="Y54" s="71">
        <f>-'Interpolated Rates'!T14/'Interpolated Rates'!U15*'Interpolated Rates'!W14/'Interpolated Rates'!W15</f>
        <v>-8.5547033544164499</v>
      </c>
      <c r="Z54" s="71">
        <f>'Interpolated Rates'!T15/'Interpolated Rates'!U15*'Interpolated Rates'!W14/'Interpolated Rates'!W15</f>
        <v>9.5407426264264537</v>
      </c>
      <c r="AA54" s="71">
        <f>'Interpolated Rates'!T14^2/'Interpolated Rates'!U15*'Interpolated Rates'!W14/'Interpolated Rates'!W15</f>
        <v>37.007881086639934</v>
      </c>
      <c r="AB54" s="71">
        <f>'Interpolated Rates'!T15^2/'Interpolated Rates'!U15*'Interpolated Rates'!W14/'Interpolated Rates'!W15</f>
        <v>46.030815794895837</v>
      </c>
      <c r="AC54" s="71">
        <f>-'Interpolated Rates'!T14*'Interpolated Rates'!T15/'Interpolated Rates'!U15*1/'Interpolated Rates'!W15</f>
        <v>-40.747521859650341</v>
      </c>
      <c r="AD54" s="71" cm="1">
        <f t="array" ref="AD54">$D$13*'Bond Pricing'!Q15*'Bond Pricing'!P15*(X54*(Y54^2+Z54^2+2*Y54*Z54)+NormSDistCDF(U54)*(AA54+AB54+2*AC54))*$D$17^2</f>
        <v>0.16960627154920913</v>
      </c>
      <c r="AE54" s="71" cm="1">
        <f t="array" ref="AE54">$D$13*'Bond Pricing'!Q27*('Bond Pricing'!L27+$D$15)*NormDistPDF(U54)*SQRT('Bond Pricing'!O15)*'Bond Pricing'!P27*0.01</f>
        <v>108.55069773839521</v>
      </c>
      <c r="AF54" s="72">
        <f>AE54*U54*V54/'Interpolated Rates'!$E$30*0.01</f>
        <v>2.9463290311777324</v>
      </c>
    </row>
    <row r="55" spans="13:32" ht="15" customHeight="1" x14ac:dyDescent="0.25">
      <c r="Q55" s="46"/>
    </row>
    <row r="56" spans="13:32" x14ac:dyDescent="0.25">
      <c r="P56" s="47"/>
      <c r="Q56" s="46"/>
    </row>
    <row r="61" spans="13:32" ht="14.45" customHeight="1" x14ac:dyDescent="0.25">
      <c r="M61" s="46"/>
    </row>
    <row r="72" ht="14.45" customHeight="1" x14ac:dyDescent="0.25"/>
  </sheetData>
  <mergeCells count="15">
    <mergeCell ref="M33:M54"/>
    <mergeCell ref="N33:N43"/>
    <mergeCell ref="N44:N54"/>
    <mergeCell ref="U2:V2"/>
    <mergeCell ref="N16:N26"/>
    <mergeCell ref="Q2:R2"/>
    <mergeCell ref="N5:N15"/>
    <mergeCell ref="U30:AD30"/>
    <mergeCell ref="S30:T30"/>
    <mergeCell ref="S2:T2"/>
    <mergeCell ref="AE30:AF30"/>
    <mergeCell ref="C20:K20"/>
    <mergeCell ref="C26:K26"/>
    <mergeCell ref="Q30:R30"/>
    <mergeCell ref="M5:M26"/>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V36"/>
  <sheetViews>
    <sheetView topLeftCell="M1" zoomScale="80" zoomScaleNormal="80" workbookViewId="0">
      <selection activeCell="J36" sqref="J36"/>
    </sheetView>
  </sheetViews>
  <sheetFormatPr defaultColWidth="8.7109375" defaultRowHeight="15" x14ac:dyDescent="0.25"/>
  <cols>
    <col min="1" max="1" width="8.7109375" style="47"/>
    <col min="2" max="2" width="29.5703125" style="47" customWidth="1"/>
    <col min="3" max="3" width="25.7109375" style="47" bestFit="1" customWidth="1"/>
    <col min="4" max="4" width="26.85546875" style="47" bestFit="1" customWidth="1"/>
    <col min="5" max="6" width="8.7109375" style="47"/>
    <col min="7" max="7" width="5.28515625" style="47" bestFit="1" customWidth="1"/>
    <col min="8" max="8" width="10.5703125" style="47" bestFit="1" customWidth="1"/>
    <col min="9" max="9" width="24.140625" style="47" bestFit="1" customWidth="1"/>
    <col min="10" max="14" width="21.7109375" style="47" customWidth="1"/>
    <col min="15" max="22" width="22.5703125" style="47" customWidth="1"/>
    <col min="23" max="23" width="8.7109375" style="47" customWidth="1"/>
    <col min="24" max="24" width="8.7109375" style="47"/>
    <col min="25" max="25" width="23.140625" style="47" customWidth="1"/>
    <col min="26" max="16384" width="8.7109375" style="47"/>
  </cols>
  <sheetData>
    <row r="1" spans="2:22" x14ac:dyDescent="0.25">
      <c r="I1" s="79"/>
      <c r="J1" s="79"/>
      <c r="K1" s="79"/>
      <c r="L1" s="79"/>
      <c r="M1" s="79"/>
      <c r="N1" s="79"/>
    </row>
    <row r="2" spans="2:22" ht="15.75" thickBot="1" x14ac:dyDescent="0.3">
      <c r="I2" s="391" t="s">
        <v>193</v>
      </c>
      <c r="J2" s="391"/>
      <c r="K2" s="391"/>
      <c r="L2" s="391"/>
      <c r="M2" s="391"/>
      <c r="N2" s="392" t="s">
        <v>194</v>
      </c>
      <c r="O2" s="392"/>
      <c r="P2" s="392"/>
      <c r="Q2" s="392"/>
      <c r="R2" s="392"/>
      <c r="S2" s="392"/>
      <c r="T2" s="392"/>
      <c r="U2" s="392"/>
      <c r="V2" s="392"/>
    </row>
    <row r="3" spans="2:22" ht="15.75" thickBot="1" x14ac:dyDescent="0.3">
      <c r="H3" s="67" t="s">
        <v>195</v>
      </c>
      <c r="I3" s="97" t="s">
        <v>205</v>
      </c>
      <c r="J3" s="98" t="s">
        <v>272</v>
      </c>
      <c r="K3" s="240" t="s">
        <v>273</v>
      </c>
      <c r="L3" s="98" t="s">
        <v>274</v>
      </c>
      <c r="M3" s="240" t="s">
        <v>275</v>
      </c>
      <c r="N3" s="100" t="s">
        <v>205</v>
      </c>
      <c r="O3" s="101" t="s">
        <v>272</v>
      </c>
      <c r="P3" s="240" t="s">
        <v>273</v>
      </c>
      <c r="Q3" s="101" t="s">
        <v>274</v>
      </c>
      <c r="R3" s="240" t="s">
        <v>275</v>
      </c>
      <c r="S3" s="101" t="s">
        <v>276</v>
      </c>
      <c r="T3" s="240" t="s">
        <v>277</v>
      </c>
      <c r="U3" s="101" t="s">
        <v>278</v>
      </c>
      <c r="V3" s="241" t="s">
        <v>279</v>
      </c>
    </row>
    <row r="4" spans="2:22" ht="5.25" customHeight="1" thickBot="1" x14ac:dyDescent="0.3"/>
    <row r="5" spans="2:22" ht="15.75" thickBot="1" x14ac:dyDescent="0.3">
      <c r="G5" s="388" t="s">
        <v>209</v>
      </c>
      <c r="H5" s="76">
        <v>1</v>
      </c>
      <c r="I5" s="107">
        <f xml:space="preserve"> 'Bond Pricing'!S5</f>
        <v>14750.872067833514</v>
      </c>
      <c r="J5" s="107">
        <f xml:space="preserve"> 'Bond Pricing'!$S5*EXP(-$C$19*'Bond Pricing'!$N5)</f>
        <v>14750.867218232535</v>
      </c>
      <c r="K5" s="228">
        <f xml:space="preserve"> 'Bond Pricing'!$S5*EXP($C$19*'Bond Pricing'!$N5)</f>
        <v>14750.876917436086</v>
      </c>
      <c r="L5" s="107">
        <f xml:space="preserve"> 'Bond Pricing'!$S5*EXP(-$C$19*'Bond Pricing'!$N5)</f>
        <v>14750.867218232535</v>
      </c>
      <c r="M5" s="228">
        <f xml:space="preserve"> 'Bond Pricing'!$S5*EXP($C$19*'Bond Pricing'!$N5)</f>
        <v>14750.876917436086</v>
      </c>
      <c r="N5" s="231">
        <f xml:space="preserve"> 'Bond Pricing'!W5</f>
        <v>358.93788698394957</v>
      </c>
      <c r="O5" s="139">
        <f xml:space="preserve"> 'Bond Pricing'!$W5*EXP(-$C$19*'Bond Pricing'!$N5)</f>
        <v>358.9377689769924</v>
      </c>
      <c r="P5" s="234">
        <f xml:space="preserve"> 'Bond Pricing'!$W5*EXP($C$19*'Bond Pricing'!$N5)</f>
        <v>358.9380049909455</v>
      </c>
      <c r="Q5" s="139">
        <f xml:space="preserve"> 'Bond Pricing'!$W5*EXP(-$C$19*'Bond Pricing'!$N5)</f>
        <v>358.9377689769924</v>
      </c>
      <c r="R5" s="234">
        <f xml:space="preserve"> 'Bond Pricing'!$W5*EXP($C$19*'Bond Pricing'!$N5)</f>
        <v>358.9380049909455</v>
      </c>
      <c r="S5" s="139">
        <f>N5</f>
        <v>358.93788698394957</v>
      </c>
      <c r="T5" s="234">
        <f>N5</f>
        <v>358.93788698394957</v>
      </c>
      <c r="U5" s="139">
        <f>N5</f>
        <v>358.93788698394957</v>
      </c>
      <c r="V5" s="237">
        <f>N5</f>
        <v>358.93788698394957</v>
      </c>
    </row>
    <row r="6" spans="2:22" x14ac:dyDescent="0.25">
      <c r="B6" s="82" t="s">
        <v>24</v>
      </c>
      <c r="C6" s="81" t="s">
        <v>25</v>
      </c>
      <c r="D6" s="80" t="s">
        <v>26</v>
      </c>
      <c r="G6" s="389"/>
      <c r="H6" s="54">
        <f>H5+1</f>
        <v>2</v>
      </c>
      <c r="I6" s="110">
        <f xml:space="preserve"> 'Bond Pricing'!S6</f>
        <v>14956.338043949079</v>
      </c>
      <c r="J6" s="110">
        <f xml:space="preserve"> 'Bond Pricing'!$S6*EXP(-$C$19*'Bond Pricing'!$N6)</f>
        <v>14956.325546192375</v>
      </c>
      <c r="K6" s="229">
        <f xml:space="preserve"> 'Bond Pricing'!$S6*EXP($C$19*'Bond Pricing'!$N6)</f>
        <v>14956.350541716229</v>
      </c>
      <c r="L6" s="110">
        <f xml:space="preserve"> 'Bond Pricing'!$S6*EXP(-$C$19*'Bond Pricing'!$N6)</f>
        <v>14956.325546192375</v>
      </c>
      <c r="M6" s="229">
        <f xml:space="preserve"> 'Bond Pricing'!$S6*EXP($C$19*'Bond Pricing'!$N6)</f>
        <v>14956.350541716229</v>
      </c>
      <c r="N6" s="232">
        <f xml:space="preserve"> 'Bond Pricing'!W6</f>
        <v>893.73933428376131</v>
      </c>
      <c r="O6" s="140">
        <f xml:space="preserve"> 'Bond Pricing'!$W6*EXP(-$C$19*'Bond Pricing'!$N6)</f>
        <v>893.73858746079407</v>
      </c>
      <c r="P6" s="235">
        <f xml:space="preserve"> 'Bond Pricing'!$W6*EXP($C$19*'Bond Pricing'!$N6)</f>
        <v>893.74008110735269</v>
      </c>
      <c r="Q6" s="140">
        <f xml:space="preserve"> 'Bond Pricing'!$W6*EXP(-$C$19*'Bond Pricing'!$N6)</f>
        <v>893.73858746079407</v>
      </c>
      <c r="R6" s="235">
        <f xml:space="preserve"> 'Bond Pricing'!$W6*EXP($C$19*'Bond Pricing'!$N6)</f>
        <v>893.74008110735269</v>
      </c>
      <c r="S6" s="104">
        <f xml:space="preserve"> $C$14*CallPutLognormalShifted(EXP($C$19*('Interpolated Rates'!T6-'Interpolated Rates'!T5))*('Interpolated Rates'!Y6*'Interpolated Rates'!U6+1)/'Interpolated Rates'!U6 -1/'Interpolated Rates'!U6 + 50 *10^(-4),0,$C$16,'Bond Pricing'!$U6,1)*'Bond Pricing'!$P6*'Bond Pricing'!$Q6</f>
        <v>893.92601345915989</v>
      </c>
      <c r="T6" s="235">
        <f xml:space="preserve"> $C$14*CallPutLognormalShifted(EXP(-$C$19*('Interpolated Rates'!T6-'Interpolated Rates'!T5))*('Interpolated Rates'!Y6*'Interpolated Rates'!U6+1)/'Interpolated Rates'!U6 -1/'Interpolated Rates'!U6 + 50 *10^(-4),0,$C$16,'Bond Pricing'!$U6,1)*'Bond Pricing'!$P6*'Bond Pricing'!$Q6</f>
        <v>893.55267074681581</v>
      </c>
      <c r="U6" s="140">
        <f xml:space="preserve"> $C$14*CallPutLognormalShifted('Bond Pricing'!$L6,0,$C$16,('Bond Pricing'!$C$15+$C$19)^2*'Bond Pricing'!$O6,1)*'Bond Pricing'!$P6*'Bond Pricing'!$Q6</f>
        <v>893.7418736095085</v>
      </c>
      <c r="V6" s="238">
        <f xml:space="preserve"> $C$14*CallPutLognormalShifted('Bond Pricing'!$L6,0,$C$16,('Bond Pricing'!$C$15-$C$19)^2*'Bond Pricing'!$O6,1)*'Bond Pricing'!$P6*'Bond Pricing'!$Q6</f>
        <v>893.73679497224634</v>
      </c>
    </row>
    <row r="7" spans="2:22" x14ac:dyDescent="0.25">
      <c r="B7" s="54" t="s">
        <v>180</v>
      </c>
      <c r="C7" s="47">
        <v>50</v>
      </c>
      <c r="D7" s="70" t="s">
        <v>181</v>
      </c>
      <c r="G7" s="389"/>
      <c r="H7" s="54">
        <f t="shared" ref="H7:H15" si="0">H6+1</f>
        <v>3</v>
      </c>
      <c r="I7" s="110">
        <f xml:space="preserve"> 'Bond Pricing'!S7</f>
        <v>14347.914681062644</v>
      </c>
      <c r="J7" s="110">
        <f xml:space="preserve"> 'Bond Pricing'!$S7*EXP(-$C$19*'Bond Pricing'!$N7)</f>
        <v>14347.895655347298</v>
      </c>
      <c r="K7" s="229">
        <f xml:space="preserve"> 'Bond Pricing'!$S7*EXP($C$19*'Bond Pricing'!$N7)</f>
        <v>14347.93370680322</v>
      </c>
      <c r="L7" s="110">
        <f xml:space="preserve"> 'Bond Pricing'!$S7*EXP(-$C$19*'Bond Pricing'!$N7)</f>
        <v>14347.895655347298</v>
      </c>
      <c r="M7" s="229">
        <f xml:space="preserve"> 'Bond Pricing'!$S7*EXP($C$19*'Bond Pricing'!$N7)</f>
        <v>14347.93370680322</v>
      </c>
      <c r="N7" s="232">
        <f xml:space="preserve"> 'Bond Pricing'!W7</f>
        <v>979.42432828001483</v>
      </c>
      <c r="O7" s="140">
        <f xml:space="preserve"> 'Bond Pricing'!$W7*EXP(-$C$19*'Bond Pricing'!$N7)</f>
        <v>979.42302953738317</v>
      </c>
      <c r="P7" s="235">
        <f xml:space="preserve"> 'Bond Pricing'!$W7*EXP($C$19*'Bond Pricing'!$N7)</f>
        <v>979.42562702436885</v>
      </c>
      <c r="Q7" s="140">
        <f xml:space="preserve"> 'Bond Pricing'!$W7*EXP(-$C$19*'Bond Pricing'!$N7)</f>
        <v>979.42302953738317</v>
      </c>
      <c r="R7" s="235">
        <f xml:space="preserve"> 'Bond Pricing'!$W7*EXP($C$19*'Bond Pricing'!$N7)</f>
        <v>979.42562702436885</v>
      </c>
      <c r="S7" s="104">
        <f xml:space="preserve"> $C$14*CallPutLognormalShifted(EXP($C$19*('Interpolated Rates'!T7-'Interpolated Rates'!T6))*('Interpolated Rates'!Y7*'Interpolated Rates'!U7+1)/'Interpolated Rates'!U7 -1/'Interpolated Rates'!U7 + 50 *10^(-4),0,$C$16,'Bond Pricing'!$U7,1)*'Bond Pricing'!$P7*'Bond Pricing'!$Q7</f>
        <v>979.74824564387075</v>
      </c>
      <c r="T7" s="235">
        <f xml:space="preserve"> $C$14*CallPutLognormalShifted(EXP(-$C$19*('Interpolated Rates'!T7-'Interpolated Rates'!T6))*('Interpolated Rates'!Y7*'Interpolated Rates'!U7+1)/'Interpolated Rates'!U7 -1/'Interpolated Rates'!U7 + 50 *10^(-4),0,$C$16,'Bond Pricing'!$U7,1)*'Bond Pricing'!$P7*'Bond Pricing'!$Q7</f>
        <v>979.10046246717695</v>
      </c>
      <c r="U7" s="140">
        <f xml:space="preserve"> $C$14*CallPutLognormalShifted('Bond Pricing'!$L7,0,$C$16,('Bond Pricing'!$C$15+$C$19)^2*'Bond Pricing'!$O7,1)*'Bond Pricing'!$P7*'Bond Pricing'!$Q7</f>
        <v>979.42914905650662</v>
      </c>
      <c r="V7" s="238">
        <f xml:space="preserve"> $C$14*CallPutLognormalShifted('Bond Pricing'!$L7,0,$C$16,('Bond Pricing'!$C$15-$C$19)^2*'Bond Pricing'!$O7,1)*'Bond Pricing'!$P7*'Bond Pricing'!$Q7</f>
        <v>979.4195075117093</v>
      </c>
    </row>
    <row r="8" spans="2:22" x14ac:dyDescent="0.25">
      <c r="B8" s="54" t="s">
        <v>212</v>
      </c>
      <c r="C8" s="47">
        <v>4</v>
      </c>
      <c r="D8" s="70" t="s">
        <v>213</v>
      </c>
      <c r="G8" s="389"/>
      <c r="H8" s="54">
        <f t="shared" si="0"/>
        <v>4</v>
      </c>
      <c r="I8" s="110">
        <f xml:space="preserve"> 'Bond Pricing'!S8</f>
        <v>14876.334848710378</v>
      </c>
      <c r="J8" s="110">
        <f xml:space="preserve"> 'Bond Pricing'!$S8*EXP(-$C$19*'Bond Pricing'!$N8)</f>
        <v>14876.307582247657</v>
      </c>
      <c r="K8" s="229">
        <f xml:space="preserve"> 'Bond Pricing'!$S8*EXP($C$19*'Bond Pricing'!$N8)</f>
        <v>14876.362115223073</v>
      </c>
      <c r="L8" s="110">
        <f xml:space="preserve"> 'Bond Pricing'!$S8*EXP(-$C$19*'Bond Pricing'!$N8)</f>
        <v>14876.307582247657</v>
      </c>
      <c r="M8" s="229">
        <f xml:space="preserve"> 'Bond Pricing'!$S8*EXP($C$19*'Bond Pricing'!$N8)</f>
        <v>14876.362115223073</v>
      </c>
      <c r="N8" s="232">
        <f xml:space="preserve"> 'Bond Pricing'!W8</f>
        <v>1118.3376281134001</v>
      </c>
      <c r="O8" s="140">
        <f xml:space="preserve"> 'Bond Pricing'!$W8*EXP(-$C$19*'Bond Pricing'!$N8)</f>
        <v>1118.3355783402835</v>
      </c>
      <c r="P8" s="235">
        <f xml:space="preserve"> 'Bond Pricing'!$W8*EXP($C$19*'Bond Pricing'!$N8)</f>
        <v>1118.3396778902736</v>
      </c>
      <c r="Q8" s="140">
        <f xml:space="preserve"> 'Bond Pricing'!$W8*EXP(-$C$19*'Bond Pricing'!$N8)</f>
        <v>1118.3355783402835</v>
      </c>
      <c r="R8" s="235">
        <f xml:space="preserve"> 'Bond Pricing'!$W8*EXP($C$19*'Bond Pricing'!$N8)</f>
        <v>1118.3396778902736</v>
      </c>
      <c r="S8" s="104">
        <f xml:space="preserve"> $C$14*CallPutLognormalShifted(EXP($C$19*('Interpolated Rates'!T8-'Interpolated Rates'!T7))*('Interpolated Rates'!Y8*'Interpolated Rates'!U8+1)/'Interpolated Rates'!U8 -1/'Interpolated Rates'!U8 + 50 *10^(-4),0,$C$16,'Bond Pricing'!$U8,1)*'Bond Pricing'!$P8*'Bond Pricing'!$Q8</f>
        <v>1118.6528858845577</v>
      </c>
      <c r="T8" s="235">
        <f xml:space="preserve"> $C$14*CallPutLognormalShifted(EXP(-$C$19*('Interpolated Rates'!T8-'Interpolated Rates'!T7))*('Interpolated Rates'!Y8*'Interpolated Rates'!U8+1)/'Interpolated Rates'!U8 -1/'Interpolated Rates'!U8 + 50 *10^(-4),0,$C$16,'Bond Pricing'!$U8,1)*'Bond Pricing'!$P8*'Bond Pricing'!$Q8</f>
        <v>1118.0224149777146</v>
      </c>
      <c r="U8" s="140">
        <f xml:space="preserve"> $C$14*CallPutLognormalShifted('Bond Pricing'!$L8,0,$C$16,('Bond Pricing'!$C$15+$C$19)^2*'Bond Pricing'!$O8,1)*'Bond Pricing'!$P8*'Bond Pricing'!$Q8</f>
        <v>1118.3442461372406</v>
      </c>
      <c r="V8" s="238">
        <f xml:space="preserve"> $C$14*CallPutLognormalShifted('Bond Pricing'!$L8,0,$C$16,('Bond Pricing'!$C$15-$C$19)^2*'Bond Pricing'!$O8,1)*'Bond Pricing'!$P8*'Bond Pricing'!$Q8</f>
        <v>1118.331010094975</v>
      </c>
    </row>
    <row r="9" spans="2:22" x14ac:dyDescent="0.25">
      <c r="B9" s="54" t="s">
        <v>182</v>
      </c>
      <c r="C9" s="47">
        <v>3</v>
      </c>
      <c r="D9" s="70" t="s">
        <v>215</v>
      </c>
      <c r="G9" s="389"/>
      <c r="H9" s="54">
        <f t="shared" si="0"/>
        <v>5</v>
      </c>
      <c r="I9" s="110">
        <f xml:space="preserve"> 'Bond Pricing'!S9</f>
        <v>14272.912629612621</v>
      </c>
      <c r="J9" s="110">
        <f xml:space="preserve"> 'Bond Pricing'!$S9*EXP(-$C$19*'Bond Pricing'!$N9)</f>
        <v>14272.87935225786</v>
      </c>
      <c r="K9" s="229">
        <f xml:space="preserve"> 'Bond Pricing'!$S9*EXP($C$19*'Bond Pricing'!$N9)</f>
        <v>14272.945907044968</v>
      </c>
      <c r="L9" s="110">
        <f xml:space="preserve"> 'Bond Pricing'!$S9*EXP(-$C$19*'Bond Pricing'!$N9)</f>
        <v>14272.87935225786</v>
      </c>
      <c r="M9" s="229">
        <f xml:space="preserve"> 'Bond Pricing'!$S9*EXP($C$19*'Bond Pricing'!$N9)</f>
        <v>14272.945907044968</v>
      </c>
      <c r="N9" s="232">
        <f xml:space="preserve"> 'Bond Pricing'!W9</f>
        <v>1223.0214336254617</v>
      </c>
      <c r="O9" s="140">
        <f xml:space="preserve"> 'Bond Pricing'!$W9*EXP(-$C$19*'Bond Pricing'!$N9)</f>
        <v>1223.0185821459365</v>
      </c>
      <c r="P9" s="235">
        <f xml:space="preserve"> 'Bond Pricing'!$W9*EXP($C$19*'Bond Pricing'!$N9)</f>
        <v>1223.024285111635</v>
      </c>
      <c r="Q9" s="140">
        <f xml:space="preserve"> 'Bond Pricing'!$W9*EXP(-$C$19*'Bond Pricing'!$N9)</f>
        <v>1223.0185821459365</v>
      </c>
      <c r="R9" s="235">
        <f xml:space="preserve"> 'Bond Pricing'!$W9*EXP($C$19*'Bond Pricing'!$N9)</f>
        <v>1223.024285111635</v>
      </c>
      <c r="S9" s="104">
        <f xml:space="preserve"> $C$14*CallPutLognormalShifted(EXP($C$19*('Interpolated Rates'!T9-'Interpolated Rates'!T8))*('Interpolated Rates'!Y9*'Interpolated Rates'!U9+1)/'Interpolated Rates'!U9 -1/'Interpolated Rates'!U9 + 50 *10^(-4),0,$C$16,'Bond Pricing'!$U9,1)*'Bond Pricing'!$P9*'Bond Pricing'!$Q9</f>
        <v>1223.3208862799675</v>
      </c>
      <c r="T9" s="235">
        <f xml:space="preserve"> $C$14*CallPutLognormalShifted(EXP(-$C$19*('Interpolated Rates'!T9-'Interpolated Rates'!T8))*('Interpolated Rates'!Y9*'Interpolated Rates'!U9+1)/'Interpolated Rates'!U9 -1/'Interpolated Rates'!U9 + 50 *10^(-4),0,$C$16,'Bond Pricing'!$U9,1)*'Bond Pricing'!$P9*'Bond Pricing'!$Q9</f>
        <v>1222.7220175894738</v>
      </c>
      <c r="U9" s="140">
        <f xml:space="preserve"> $C$14*CallPutLognormalShifted('Bond Pricing'!$L9,0,$C$16,('Bond Pricing'!$C$15+$C$19)^2*'Bond Pricing'!$O9,1)*'Bond Pricing'!$P9*'Bond Pricing'!$Q9</f>
        <v>1223.0289588996632</v>
      </c>
      <c r="V9" s="238">
        <f xml:space="preserve"> $C$14*CallPutLognormalShifted('Bond Pricing'!$L9,0,$C$16,('Bond Pricing'!$C$15-$C$19)^2*'Bond Pricing'!$O9,1)*'Bond Pricing'!$P9*'Bond Pricing'!$Q9</f>
        <v>1223.0139083561846</v>
      </c>
    </row>
    <row r="10" spans="2:22" x14ac:dyDescent="0.25">
      <c r="B10" s="54" t="s">
        <v>183</v>
      </c>
      <c r="C10" s="47">
        <v>2</v>
      </c>
      <c r="D10" s="70" t="s">
        <v>216</v>
      </c>
      <c r="G10" s="389"/>
      <c r="H10" s="54">
        <f t="shared" si="0"/>
        <v>6</v>
      </c>
      <c r="I10" s="110">
        <f xml:space="preserve"> 'Bond Pricing'!S10</f>
        <v>14391.523001357693</v>
      </c>
      <c r="J10" s="110">
        <f xml:space="preserve"> 'Bond Pricing'!$S10*EXP(-$C$19*'Bond Pricing'!$N10)</f>
        <v>14391.482271433793</v>
      </c>
      <c r="K10" s="229">
        <f xml:space="preserve"> 'Bond Pricing'!$S10*EXP($C$19*'Bond Pricing'!$N10)</f>
        <v>14391.563731396864</v>
      </c>
      <c r="L10" s="110">
        <f xml:space="preserve"> 'Bond Pricing'!$S10*EXP(-$C$19*'Bond Pricing'!$N10)</f>
        <v>14391.482271433793</v>
      </c>
      <c r="M10" s="229">
        <f xml:space="preserve"> 'Bond Pricing'!$S10*EXP($C$19*'Bond Pricing'!$N10)</f>
        <v>14391.563731396864</v>
      </c>
      <c r="N10" s="232">
        <f xml:space="preserve"> 'Bond Pricing'!W10</f>
        <v>1425.4428658777442</v>
      </c>
      <c r="O10" s="140">
        <f xml:space="preserve"> 'Bond Pricing'!$W10*EXP(-$C$19*'Bond Pricing'!$N10)</f>
        <v>1425.4388316848763</v>
      </c>
      <c r="P10" s="235">
        <f xml:space="preserve"> 'Bond Pricing'!$W10*EXP($C$19*'Bond Pricing'!$N10)</f>
        <v>1425.4469000820295</v>
      </c>
      <c r="Q10" s="140">
        <f xml:space="preserve"> 'Bond Pricing'!$W10*EXP(-$C$19*'Bond Pricing'!$N10)</f>
        <v>1425.4388316848763</v>
      </c>
      <c r="R10" s="235">
        <f xml:space="preserve"> 'Bond Pricing'!$W10*EXP($C$19*'Bond Pricing'!$N10)</f>
        <v>1425.4469000820295</v>
      </c>
      <c r="S10" s="104">
        <f xml:space="preserve"> $C$14*CallPutLognormalShifted(EXP($C$19*('Interpolated Rates'!T10-'Interpolated Rates'!T9))*('Interpolated Rates'!Y10*'Interpolated Rates'!U10+1)/'Interpolated Rates'!U10 -1/'Interpolated Rates'!U10 + 50 *10^(-4),0,$C$16,'Bond Pricing'!$U10,1)*'Bond Pricing'!$P10*'Bond Pricing'!$Q10</f>
        <v>1425.7497354236702</v>
      </c>
      <c r="T10" s="235">
        <f xml:space="preserve"> $C$14*CallPutLognormalShifted(EXP(-$C$19*('Interpolated Rates'!T10-'Interpolated Rates'!T9))*('Interpolated Rates'!Y10*'Interpolated Rates'!U10+1)/'Interpolated Rates'!U10 -1/'Interpolated Rates'!U10 + 50 *10^(-4),0,$C$16,'Bond Pricing'!$U10,1)*'Bond Pricing'!$P10*'Bond Pricing'!$Q10</f>
        <v>1425.1360284675497</v>
      </c>
      <c r="U10" s="140">
        <f xml:space="preserve"> $C$14*CallPutLognormalShifted('Bond Pricing'!$L10,0,$C$16,('Bond Pricing'!$C$15+$C$19)^2*'Bond Pricing'!$O10,1)*'Bond Pricing'!$P10*'Bond Pricing'!$Q10</f>
        <v>1425.4514143543618</v>
      </c>
      <c r="V10" s="238">
        <f xml:space="preserve"> $C$14*CallPutLognormalShifted('Bond Pricing'!$L10,0,$C$16,('Bond Pricing'!$C$15-$C$19)^2*'Bond Pricing'!$O10,1)*'Bond Pricing'!$P10*'Bond Pricing'!$Q10</f>
        <v>1425.4343174073949</v>
      </c>
    </row>
    <row r="11" spans="2:22" x14ac:dyDescent="0.25">
      <c r="B11" s="54" t="s">
        <v>27</v>
      </c>
      <c r="C11" s="55">
        <f>Today</f>
        <v>43769</v>
      </c>
      <c r="D11" s="70" t="s">
        <v>185</v>
      </c>
      <c r="G11" s="389"/>
      <c r="H11" s="54">
        <f t="shared" si="0"/>
        <v>7</v>
      </c>
      <c r="I11" s="110">
        <f xml:space="preserve"> 'Bond Pricing'!S11</f>
        <v>14108.833210184255</v>
      </c>
      <c r="J11" s="110">
        <f xml:space="preserve"> 'Bond Pricing'!$S11*EXP(-$C$19*'Bond Pricing'!$N11)</f>
        <v>14108.786206588076</v>
      </c>
      <c r="K11" s="229">
        <f xml:space="preserve"> 'Bond Pricing'!$S11*EXP($C$19*'Bond Pricing'!$N11)</f>
        <v>14108.880213937027</v>
      </c>
      <c r="L11" s="110">
        <f xml:space="preserve"> 'Bond Pricing'!$S11*EXP(-$C$19*'Bond Pricing'!$N11)</f>
        <v>14108.786206588076</v>
      </c>
      <c r="M11" s="229">
        <f xml:space="preserve"> 'Bond Pricing'!$S11*EXP($C$19*'Bond Pricing'!$N11)</f>
        <v>14108.880213937027</v>
      </c>
      <c r="N11" s="232">
        <f xml:space="preserve"> 'Bond Pricing'!W11</f>
        <v>1620.977767521073</v>
      </c>
      <c r="O11" s="140">
        <f xml:space="preserve"> 'Bond Pricing'!$W11*EXP(-$C$19*'Bond Pricing'!$N11)</f>
        <v>1620.9723672315336</v>
      </c>
      <c r="P11" s="235">
        <f xml:space="preserve"> 'Bond Pricing'!$W11*EXP($C$19*'Bond Pricing'!$N11)</f>
        <v>1620.9831678286037</v>
      </c>
      <c r="Q11" s="140">
        <f xml:space="preserve"> 'Bond Pricing'!$W11*EXP(-$C$19*'Bond Pricing'!$N11)</f>
        <v>1620.9723672315336</v>
      </c>
      <c r="R11" s="235">
        <f xml:space="preserve"> 'Bond Pricing'!$W11*EXP($C$19*'Bond Pricing'!$N11)</f>
        <v>1620.9831678286037</v>
      </c>
      <c r="S11" s="104">
        <f xml:space="preserve"> $C$14*CallPutLognormalShifted(EXP($C$19*('Interpolated Rates'!T11-'Interpolated Rates'!T10))*('Interpolated Rates'!Y11*'Interpolated Rates'!U11+1)/'Interpolated Rates'!U11 -1/'Interpolated Rates'!U11 + 50 *10^(-4),0,$C$16,'Bond Pricing'!$U11,1)*'Bond Pricing'!$P11*'Bond Pricing'!$Q11</f>
        <v>1621.2871712529095</v>
      </c>
      <c r="T11" s="235">
        <f xml:space="preserve"> $C$14*CallPutLognormalShifted(EXP(-$C$19*('Interpolated Rates'!T11-'Interpolated Rates'!T10))*('Interpolated Rates'!Y11*'Interpolated Rates'!U11+1)/'Interpolated Rates'!U11 -1/'Interpolated Rates'!U11 + 50 *10^(-4),0,$C$16,'Bond Pricing'!$U11,1)*'Bond Pricing'!$P11*'Bond Pricing'!$Q11</f>
        <v>1620.6683914642795</v>
      </c>
      <c r="U11" s="140">
        <f xml:space="preserve"> $C$14*CallPutLognormalShifted('Bond Pricing'!$L11,0,$C$16,('Bond Pricing'!$C$15+$C$19)^2*'Bond Pricing'!$O11,1)*'Bond Pricing'!$P11*'Bond Pricing'!$Q11</f>
        <v>1620.9869356937588</v>
      </c>
      <c r="V11" s="238">
        <f xml:space="preserve"> $C$14*CallPutLognormalShifted('Bond Pricing'!$L11,0,$C$16,('Bond Pricing'!$C$15-$C$19)^2*'Bond Pricing'!$O11,1)*'Bond Pricing'!$P11*'Bond Pricing'!$Q11</f>
        <v>1620.9685993571452</v>
      </c>
    </row>
    <row r="12" spans="2:22" x14ac:dyDescent="0.25">
      <c r="B12" s="54" t="s">
        <v>31</v>
      </c>
      <c r="C12" s="55">
        <f>Spot</f>
        <v>43773</v>
      </c>
      <c r="D12" s="70" t="s">
        <v>186</v>
      </c>
      <c r="G12" s="389"/>
      <c r="H12" s="54">
        <f t="shared" si="0"/>
        <v>8</v>
      </c>
      <c r="I12" s="110">
        <f xml:space="preserve"> 'Bond Pricing'!S12</f>
        <v>14061.72232691074</v>
      </c>
      <c r="J12" s="110">
        <f xml:space="preserve"> 'Bond Pricing'!$S12*EXP(-$C$19*'Bond Pricing'!$N12)</f>
        <v>14061.668507216227</v>
      </c>
      <c r="K12" s="229">
        <f xml:space="preserve"> 'Bond Pricing'!$S12*EXP($C$19*'Bond Pricing'!$N12)</f>
        <v>14061.776146811244</v>
      </c>
      <c r="L12" s="110">
        <f xml:space="preserve"> 'Bond Pricing'!$S12*EXP(-$C$19*'Bond Pricing'!$N12)</f>
        <v>14061.668507216227</v>
      </c>
      <c r="M12" s="229">
        <f xml:space="preserve"> 'Bond Pricing'!$S12*EXP($C$19*'Bond Pricing'!$N12)</f>
        <v>14061.776146811244</v>
      </c>
      <c r="N12" s="232">
        <f xml:space="preserve"> 'Bond Pricing'!W12</f>
        <v>1869.1959561653721</v>
      </c>
      <c r="O12" s="140">
        <f xml:space="preserve"> 'Bond Pricing'!$W12*EXP(-$C$19*'Bond Pricing'!$N12)</f>
        <v>1869.1888020235815</v>
      </c>
      <c r="P12" s="235">
        <f xml:space="preserve"> 'Bond Pricing'!$W12*EXP($C$19*'Bond Pricing'!$N12)</f>
        <v>1869.2031103345446</v>
      </c>
      <c r="Q12" s="140">
        <f xml:space="preserve"> 'Bond Pricing'!$W12*EXP(-$C$19*'Bond Pricing'!$N12)</f>
        <v>1869.1888020235815</v>
      </c>
      <c r="R12" s="235">
        <f xml:space="preserve"> 'Bond Pricing'!$W12*EXP($C$19*'Bond Pricing'!$N12)</f>
        <v>1869.2031103345446</v>
      </c>
      <c r="S12" s="104">
        <f xml:space="preserve"> $C$14*CallPutLognormalShifted(EXP($C$19*('Interpolated Rates'!T12-'Interpolated Rates'!T11))*('Interpolated Rates'!Y12*'Interpolated Rates'!U12+1)/'Interpolated Rates'!U12 -1/'Interpolated Rates'!U12 + 50 *10^(-4),0,$C$16,'Bond Pricing'!$U12,1)*'Bond Pricing'!$P12*'Bond Pricing'!$Q12</f>
        <v>1869.5144700799869</v>
      </c>
      <c r="T12" s="235">
        <f xml:space="preserve"> $C$14*CallPutLognormalShifted(EXP(-$C$19*('Interpolated Rates'!T12-'Interpolated Rates'!T11))*('Interpolated Rates'!Y12*'Interpolated Rates'!U12+1)/'Interpolated Rates'!U12 -1/'Interpolated Rates'!U12 + 50 *10^(-4),0,$C$16,'Bond Pricing'!$U12,1)*'Bond Pricing'!$P12*'Bond Pricing'!$Q12</f>
        <v>1868.8774665943324</v>
      </c>
      <c r="U12" s="140">
        <f xml:space="preserve"> $C$14*CallPutLognormalShifted('Bond Pricing'!$L12,0,$C$16,('Bond Pricing'!$C$15+$C$19)^2*'Bond Pricing'!$O12,1)*'Bond Pricing'!$P12*'Bond Pricing'!$Q12</f>
        <v>1869.2057542105536</v>
      </c>
      <c r="V12" s="238">
        <f xml:space="preserve"> $C$14*CallPutLognormalShifted('Bond Pricing'!$L12,0,$C$16,('Bond Pricing'!$C$15-$C$19)^2*'Bond Pricing'!$O12,1)*'Bond Pricing'!$P12*'Bond Pricing'!$Q12</f>
        <v>1869.1861581328073</v>
      </c>
    </row>
    <row r="13" spans="2:22" x14ac:dyDescent="0.25">
      <c r="B13" s="54" t="s">
        <v>187</v>
      </c>
      <c r="C13" s="55">
        <f>Spot+1</f>
        <v>43774</v>
      </c>
      <c r="D13" s="70" t="s">
        <v>188</v>
      </c>
      <c r="G13" s="389"/>
      <c r="H13" s="54">
        <f t="shared" si="0"/>
        <v>9</v>
      </c>
      <c r="I13" s="110">
        <f xml:space="preserve"> 'Bond Pricing'!S13</f>
        <v>13930.361392227231</v>
      </c>
      <c r="J13" s="110">
        <f xml:space="preserve"> 'Bond Pricing'!$S13*EXP(-$C$19*'Bond Pricing'!$N13)</f>
        <v>13930.301052902127</v>
      </c>
      <c r="K13" s="229">
        <f xml:space="preserve"> 'Bond Pricing'!$S13*EXP($C$19*'Bond Pricing'!$N13)</f>
        <v>13930.421731813696</v>
      </c>
      <c r="L13" s="110">
        <f xml:space="preserve"> 'Bond Pricing'!$S13*EXP(-$C$19*'Bond Pricing'!$N13)</f>
        <v>13930.301052902127</v>
      </c>
      <c r="M13" s="229">
        <f xml:space="preserve"> 'Bond Pricing'!$S13*EXP($C$19*'Bond Pricing'!$N13)</f>
        <v>13930.421731813696</v>
      </c>
      <c r="N13" s="232">
        <f xml:space="preserve"> 'Bond Pricing'!W13</f>
        <v>2125.8142733588829</v>
      </c>
      <c r="O13" s="140">
        <f xml:space="preserve"> 'Bond Pricing'!$W13*EXP(-$C$19*'Bond Pricing'!$N13)</f>
        <v>2125.8050653997398</v>
      </c>
      <c r="P13" s="235">
        <f xml:space="preserve"> 'Bond Pricing'!$W13*EXP($C$19*'Bond Pricing'!$N13)</f>
        <v>2125.8234813579106</v>
      </c>
      <c r="Q13" s="140">
        <f xml:space="preserve"> 'Bond Pricing'!$W13*EXP(-$C$19*'Bond Pricing'!$N13)</f>
        <v>2125.8050653997398</v>
      </c>
      <c r="R13" s="235">
        <f xml:space="preserve"> 'Bond Pricing'!$W13*EXP($C$19*'Bond Pricing'!$N13)</f>
        <v>2125.8234813579106</v>
      </c>
      <c r="S13" s="104">
        <f xml:space="preserve"> $C$14*CallPutLognormalShifted(EXP($C$19*('Interpolated Rates'!T13-'Interpolated Rates'!T12))*('Interpolated Rates'!Y13*'Interpolated Rates'!U13+1)/'Interpolated Rates'!U13 -1/'Interpolated Rates'!U13 + 50 *10^(-4),0,$C$16,'Bond Pricing'!$U13,1)*'Bond Pricing'!$P13*'Bond Pricing'!$Q13</f>
        <v>2126.1402107950507</v>
      </c>
      <c r="T13" s="235">
        <f xml:space="preserve"> $C$14*CallPutLognormalShifted(EXP(-$C$19*('Interpolated Rates'!T13-'Interpolated Rates'!T12))*('Interpolated Rates'!Y13*'Interpolated Rates'!U13+1)/'Interpolated Rates'!U13 -1/'Interpolated Rates'!U13 + 50 *10^(-4),0,$C$16,'Bond Pricing'!$U13,1)*'Bond Pricing'!$P13*'Bond Pricing'!$Q13</f>
        <v>2125.4883572998392</v>
      </c>
      <c r="U13" s="140">
        <f xml:space="preserve"> $C$14*CallPutLognormalShifted('Bond Pricing'!$L13,0,$C$16,('Bond Pricing'!$C$15+$C$19)^2*'Bond Pricing'!$O13,1)*'Bond Pricing'!$P13*'Bond Pricing'!$Q13</f>
        <v>2125.8245156818157</v>
      </c>
      <c r="V13" s="238">
        <f xml:space="preserve"> $C$14*CallPutLognormalShifted('Bond Pricing'!$L13,0,$C$16,('Bond Pricing'!$C$15-$C$19)^2*'Bond Pricing'!$O13,1)*'Bond Pricing'!$P13*'Bond Pricing'!$Q13</f>
        <v>2125.804031053432</v>
      </c>
    </row>
    <row r="14" spans="2:22" x14ac:dyDescent="0.25">
      <c r="B14" s="54" t="s">
        <v>198</v>
      </c>
      <c r="C14" s="79">
        <v>1000000</v>
      </c>
      <c r="D14" s="70" t="s">
        <v>218</v>
      </c>
      <c r="G14" s="389"/>
      <c r="H14" s="54">
        <f t="shared" si="0"/>
        <v>10</v>
      </c>
      <c r="I14" s="110">
        <f xml:space="preserve"> 'Bond Pricing'!S14</f>
        <v>13796.929453208175</v>
      </c>
      <c r="J14" s="110">
        <f xml:space="preserve"> 'Bond Pricing'!$S14*EXP(-$C$19*'Bond Pricing'!$N14)</f>
        <v>13796.862812309868</v>
      </c>
      <c r="K14" s="229">
        <f xml:space="preserve"> 'Bond Pricing'!$S14*EXP($C$19*'Bond Pricing'!$N14)</f>
        <v>13796.996094428368</v>
      </c>
      <c r="L14" s="110">
        <f xml:space="preserve"> 'Bond Pricing'!$S14*EXP(-$C$19*'Bond Pricing'!$N14)</f>
        <v>13796.862812309868</v>
      </c>
      <c r="M14" s="229">
        <f xml:space="preserve"> 'Bond Pricing'!$S14*EXP($C$19*'Bond Pricing'!$N14)</f>
        <v>13796.996094428368</v>
      </c>
      <c r="N14" s="232">
        <f xml:space="preserve"> 'Bond Pricing'!W14</f>
        <v>2399.1187584472664</v>
      </c>
      <c r="O14" s="140">
        <f xml:space="preserve"> 'Bond Pricing'!$W14*EXP(-$C$19*'Bond Pricing'!$N14)</f>
        <v>2399.1071704030028</v>
      </c>
      <c r="P14" s="235">
        <f xml:space="preserve"> 'Bond Pricing'!$W14*EXP($C$19*'Bond Pricing'!$N14)</f>
        <v>2399.1303465475021</v>
      </c>
      <c r="Q14" s="140">
        <f xml:space="preserve"> 'Bond Pricing'!$W14*EXP(-$C$19*'Bond Pricing'!$N14)</f>
        <v>2399.1071704030028</v>
      </c>
      <c r="R14" s="235">
        <f xml:space="preserve"> 'Bond Pricing'!$W14*EXP($C$19*'Bond Pricing'!$N14)</f>
        <v>2399.1303465475021</v>
      </c>
      <c r="S14" s="104">
        <f xml:space="preserve"> $C$14*CallPutLognormalShifted(EXP($C$19*('Interpolated Rates'!T14-'Interpolated Rates'!T13))*('Interpolated Rates'!Y14*'Interpolated Rates'!U14+1)/'Interpolated Rates'!U14 -1/'Interpolated Rates'!U14 + 50 *10^(-4),0,$C$16,'Bond Pricing'!$U14,1)*'Bond Pricing'!$P14*'Bond Pricing'!$Q14</f>
        <v>2399.4515168911839</v>
      </c>
      <c r="T14" s="235">
        <f xml:space="preserve"> $C$14*CallPutLognormalShifted(EXP(-$C$19*('Interpolated Rates'!T14-'Interpolated Rates'!T13))*('Interpolated Rates'!Y14*'Interpolated Rates'!U14+1)/'Interpolated Rates'!U14 -1/'Interpolated Rates'!U14 + 50 *10^(-4),0,$C$16,'Bond Pricing'!$U14,1)*'Bond Pricing'!$P14*'Bond Pricing'!$Q14</f>
        <v>2398.7860188031509</v>
      </c>
      <c r="U14" s="140">
        <f xml:space="preserve"> $C$14*CallPutLognormalShifted('Bond Pricing'!$L14,0,$C$16,('Bond Pricing'!$C$15+$C$19)^2*'Bond Pricing'!$O14,1)*'Bond Pricing'!$P14*'Bond Pricing'!$Q14</f>
        <v>2399.1293596675728</v>
      </c>
      <c r="V14" s="238">
        <f xml:space="preserve"> $C$14*CallPutLognormalShifted('Bond Pricing'!$L14,0,$C$16,('Bond Pricing'!$C$15-$C$19)^2*'Bond Pricing'!$O14,1)*'Bond Pricing'!$P14*'Bond Pricing'!$Q14</f>
        <v>2399.1081572501548</v>
      </c>
    </row>
    <row r="15" spans="2:22" ht="15.75" thickBot="1" x14ac:dyDescent="0.3">
      <c r="B15" s="54" t="s">
        <v>220</v>
      </c>
      <c r="C15" s="52">
        <v>0.112</v>
      </c>
      <c r="D15" s="70" t="s">
        <v>221</v>
      </c>
      <c r="G15" s="390"/>
      <c r="H15" s="53">
        <f t="shared" si="0"/>
        <v>11</v>
      </c>
      <c r="I15" s="117">
        <f xml:space="preserve"> 'Bond Pricing'!S15</f>
        <v>924221.56071652006</v>
      </c>
      <c r="J15" s="117">
        <f xml:space="preserve"> 'Bond Pricing'!$S15*EXP(-$C$19*'Bond Pricing'!$N15)</f>
        <v>924216.63070397393</v>
      </c>
      <c r="K15" s="230">
        <f xml:space="preserve"> 'Bond Pricing'!$S15*EXP($C$19*'Bond Pricing'!$N15)</f>
        <v>924226.49075536418</v>
      </c>
      <c r="L15" s="117">
        <f xml:space="preserve"> 'Bond Pricing'!$S15*EXP(-$C$19*'Bond Pricing'!$N15)</f>
        <v>924216.63070397393</v>
      </c>
      <c r="M15" s="230">
        <f xml:space="preserve"> 'Bond Pricing'!$S15*EXP($C$19*'Bond Pricing'!$N15)</f>
        <v>924226.49075536418</v>
      </c>
      <c r="N15" s="233">
        <f xml:space="preserve"> 'Bond Pricing'!W15</f>
        <v>913240.6763097212</v>
      </c>
      <c r="O15" s="183">
        <f xml:space="preserve"> 'Bond Pricing'!$W15*EXP(-$C$19*'Bond Pricing'!$N15)</f>
        <v>913235.80487176392</v>
      </c>
      <c r="P15" s="293">
        <f xml:space="preserve"> 'Bond Pricing'!$W15*EXP($C$19*'Bond Pricing'!$N15)</f>
        <v>913245.547773664</v>
      </c>
      <c r="Q15" s="184">
        <f xml:space="preserve"> 'Bond Pricing'!$W15*EXP(-$C$19*'Bond Pricing'!$N15)</f>
        <v>913235.80487176392</v>
      </c>
      <c r="R15" s="236">
        <f xml:space="preserve"> 'Bond Pricing'!$W15*EXP($C$19*'Bond Pricing'!$N15)</f>
        <v>913245.547773664</v>
      </c>
      <c r="S15" s="305">
        <f xml:space="preserve"> $C$14*(CallPutLognormalShifted(EXP($C$19*('Interpolated Rates'!T15-'Interpolated Rates'!T14))*('Interpolated Rates'!Y15*'Interpolated Rates'!U15+1)/'Interpolated Rates'!U15 -1/'Interpolated Rates'!U15 + 50 *10^(-4),0,$C$16,'Bond Pricing'!$U15,1)*'Bond Pricing'!$P15*'Bond Pricing'!$Q15)</f>
        <v>2677.9009244201516</v>
      </c>
      <c r="T15" s="236">
        <f xml:space="preserve"> $C$14*(CallPutLognormalShifted(EXP(-$C$19*('Interpolated Rates'!T15-'Interpolated Rates'!T14))*('Interpolated Rates'!Y15*'Interpolated Rates'!U15+1)/'Interpolated Rates'!U15 -1/'Interpolated Rates'!U15 + 50 *10^(-4),0,$C$16,'Bond Pricing'!$U15,1)*'Bond Pricing'!$P15*'Bond Pricing'!$Q15)</f>
        <v>2677.2236987730662</v>
      </c>
      <c r="U15" s="184">
        <f xml:space="preserve"> $C$14*CallPutLognormalShifted('Bond Pricing'!$L15,0,$C$16,('Bond Pricing'!$C$15+$C$19)^2*'Bond Pricing'!$O15,1)*'Bond Pricing'!$P15*'Bond Pricing'!$Q15</f>
        <v>2677.573158419556</v>
      </c>
      <c r="V15" s="239">
        <f xml:space="preserve"> $C$14*CallPutLognormalShifted('Bond Pricing'!$L15,0,$C$16,('Bond Pricing'!$C$15-$C$19)^2*'Bond Pricing'!$O15,1)*'Bond Pricing'!$P15*'Bond Pricing'!$Q15</f>
        <v>2677.5514482047115</v>
      </c>
    </row>
    <row r="16" spans="2:22" ht="15.75" thickBot="1" x14ac:dyDescent="0.3">
      <c r="B16" s="54" t="s">
        <v>222</v>
      </c>
      <c r="C16" s="52">
        <v>0.03</v>
      </c>
      <c r="D16" s="70" t="s">
        <v>223</v>
      </c>
    </row>
    <row r="17" spans="2:22" x14ac:dyDescent="0.25">
      <c r="B17" s="54" t="s">
        <v>200</v>
      </c>
      <c r="C17" s="52">
        <v>0.03</v>
      </c>
      <c r="D17" s="70" t="s">
        <v>224</v>
      </c>
      <c r="G17" s="385" t="s">
        <v>225</v>
      </c>
      <c r="H17" s="76">
        <v>1</v>
      </c>
      <c r="I17" s="107">
        <f xml:space="preserve"> 'Bond Pricing'!S17</f>
        <v>14752.358673939745</v>
      </c>
      <c r="J17" s="107">
        <f xml:space="preserve"> 'Bond Pricing'!$S17*EXP(-$C$19*'Bond Pricing'!$N17)</f>
        <v>14752.35382385002</v>
      </c>
      <c r="K17" s="228">
        <f xml:space="preserve"> 'Bond Pricing'!$S17*EXP($C$19*'Bond Pricing'!$N17)</f>
        <v>14752.363524031065</v>
      </c>
      <c r="L17" s="107">
        <f xml:space="preserve"> 'Bond Pricing'!$S17*EXP(-$C$19*'Bond Pricing'!$N17)</f>
        <v>14752.35382385002</v>
      </c>
      <c r="M17" s="228">
        <f xml:space="preserve"> 'Bond Pricing'!$S17*EXP($C$19*'Bond Pricing'!$N17)</f>
        <v>14752.363524031065</v>
      </c>
      <c r="N17" s="231">
        <f xml:space="preserve"> 'Bond Pricing'!W17</f>
        <v>358.97406106586789</v>
      </c>
      <c r="O17" s="139">
        <f xml:space="preserve"> $C$14*CallPutLognormalShifted('Bond Pricing'!$L17,0,$C$16,'Bond Pricing'!U17,1)*'Bond Pricing'!$P17*'Bond Pricing'!$Q17*EXP(-$C$19*'Bond Pricing'!$N17)</f>
        <v>358.97394304701788</v>
      </c>
      <c r="P17" s="234">
        <f xml:space="preserve"> $C$14*CallPutLognormalShifted('Bond Pricing'!$L17,0,$C$16,'Bond Pricing'!$U17,1)*'Bond Pricing'!$P17*'Bond Pricing'!$Q17*EXP($C$19*'Bond Pricing'!$N17)</f>
        <v>358.97417908475666</v>
      </c>
      <c r="Q17" s="139">
        <f xml:space="preserve"> 'Bond Pricing'!$V17*'Bond Pricing'!$Q17*EXP(-$C$19*'Bond Pricing'!$N17)</f>
        <v>358.97394304701788</v>
      </c>
      <c r="R17" s="234">
        <f xml:space="preserve"> 'Bond Pricing'!$V17*'Bond Pricing'!$Q17*EXP($C$19*'Bond Pricing'!$N17)</f>
        <v>358.97417908475666</v>
      </c>
      <c r="S17" s="139">
        <f>N17</f>
        <v>358.97406106586789</v>
      </c>
      <c r="T17" s="234">
        <f>N17</f>
        <v>358.97406106586789</v>
      </c>
      <c r="U17" s="139">
        <f>N17</f>
        <v>358.97406106586789</v>
      </c>
      <c r="V17" s="309">
        <f>N17</f>
        <v>358.97406106586789</v>
      </c>
    </row>
    <row r="18" spans="2:22" x14ac:dyDescent="0.25">
      <c r="B18" s="54" t="s">
        <v>287</v>
      </c>
      <c r="C18" s="47">
        <f>10^(-4)</f>
        <v>1E-4</v>
      </c>
      <c r="D18" s="70" t="s">
        <v>280</v>
      </c>
      <c r="G18" s="386"/>
      <c r="H18" s="54">
        <f>H17+1</f>
        <v>2</v>
      </c>
      <c r="I18" s="110">
        <f xml:space="preserve"> 'Bond Pricing'!S18</f>
        <v>14959.677260631212</v>
      </c>
      <c r="J18" s="110">
        <f xml:space="preserve"> 'Bond Pricing'!$S18*EXP(-$C$19*'Bond Pricing'!$N18)</f>
        <v>14959.664760084202</v>
      </c>
      <c r="K18" s="229">
        <f xml:space="preserve"> 'Bond Pricing'!$S18*EXP($C$19*'Bond Pricing'!$N18)</f>
        <v>14959.689761188667</v>
      </c>
      <c r="L18" s="110">
        <f xml:space="preserve"> 'Bond Pricing'!$S18*EXP(-$C$19*'Bond Pricing'!$N18)</f>
        <v>14959.664760084202</v>
      </c>
      <c r="M18" s="229">
        <f xml:space="preserve"> 'Bond Pricing'!$S18*EXP($C$19*'Bond Pricing'!$N18)</f>
        <v>14959.689761188667</v>
      </c>
      <c r="N18" s="232">
        <f xml:space="preserve"> 'Bond Pricing'!W18</f>
        <v>893.93887439082152</v>
      </c>
      <c r="O18" s="140">
        <f xml:space="preserve"> $C$14*CallPutLognormalShifted('Bond Pricing'!$L18,0,$C$16,'Bond Pricing'!U18,1)*'Bond Pricing'!$P18*'Bond Pricing'!$Q18*EXP(-$C$19*'Bond Pricing'!$N18)</f>
        <v>893.93812740111537</v>
      </c>
      <c r="P18" s="235">
        <f xml:space="preserve"> $C$14*CallPutLognormalShifted('Bond Pricing'!$L18,0,$C$16,'Bond Pricing'!$U18,1)*'Bond Pricing'!$P18*'Bond Pricing'!$Q18*EXP($C$19*'Bond Pricing'!$N18)</f>
        <v>893.93962138115205</v>
      </c>
      <c r="Q18" s="140">
        <f xml:space="preserve"> 'Bond Pricing'!$V18*'Bond Pricing'!$Q18*EXP(-$C$19*'Bond Pricing'!$N18)</f>
        <v>893.93812740111537</v>
      </c>
      <c r="R18" s="235">
        <f xml:space="preserve"> 'Bond Pricing'!$V18*'Bond Pricing'!$Q18*EXP($C$19*'Bond Pricing'!$N18)</f>
        <v>893.93962138115205</v>
      </c>
      <c r="S18" s="140">
        <f xml:space="preserve"> $C$14*CallPutLognormalShifted(EXP($C$19*('Interpolated Rates'!T6-'Interpolated Rates'!T5))*('Interpolated Rates'!Y6*'Interpolated Rates'!U6+1)/'Interpolated Rates'!U6 -1/'Interpolated Rates'!U6 + 50 *10^(-4),0,$C$16,'Bond Pricing'!$U18,1)*'Bond Pricing'!$P18*'Bond Pricing'!$Q18</f>
        <v>894.12559524501967</v>
      </c>
      <c r="T18" s="235">
        <f xml:space="preserve"> $C$14*CallPutLognormalShifted(EXP(-$C$19*('Interpolated Rates'!T6-'Interpolated Rates'!T5))*('Interpolated Rates'!Y6*'Interpolated Rates'!U6+1)/'Interpolated Rates'!U6 -1/'Interpolated Rates'!U6 + 50 *10^(-4),0,$C$16,'Bond Pricing'!$U18,1)*'Bond Pricing'!$P18*'Bond Pricing'!$Q18</f>
        <v>893.7521691785679</v>
      </c>
      <c r="U18" s="140">
        <f xml:space="preserve"> $C$14*CallPutLognormalShifted('Bond Pricing'!$L18,0,$C$16,('Bond Pricing'!$C$15+$C$19)^2*'Bond Pricing'!$O18,1)*'Bond Pricing'!$P18*'Bond Pricing'!$Q18</f>
        <v>893.94141428350952</v>
      </c>
      <c r="V18" s="238">
        <f xml:space="preserve"> $C$14*CallPutLognormalShifted('Bond Pricing'!$L18,0,$C$16,('Bond Pricing'!$C$15-$C$19)^2*'Bond Pricing'!$O18,1)*'Bond Pricing'!$P18*'Bond Pricing'!$Q18</f>
        <v>893.93633451236883</v>
      </c>
    </row>
    <row r="19" spans="2:22" ht="15.75" thickBot="1" x14ac:dyDescent="0.3">
      <c r="B19" s="53" t="s">
        <v>281</v>
      </c>
      <c r="C19" s="137">
        <f>(C18)*10^(-2)</f>
        <v>1.0000000000000002E-6</v>
      </c>
      <c r="D19" s="72" t="s">
        <v>282</v>
      </c>
      <c r="G19" s="386"/>
      <c r="H19" s="54">
        <f t="shared" ref="H19:H27" si="1">H18+1</f>
        <v>3</v>
      </c>
      <c r="I19" s="110">
        <f xml:space="preserve"> 'Bond Pricing'!S19</f>
        <v>14352.286788731946</v>
      </c>
      <c r="J19" s="110">
        <f xml:space="preserve"> 'Bond Pricing'!$S19*EXP(-$C$19*'Bond Pricing'!$N19)</f>
        <v>14352.26775721907</v>
      </c>
      <c r="K19" s="229">
        <f xml:space="preserve"> 'Bond Pricing'!$S19*EXP($C$19*'Bond Pricing'!$N19)</f>
        <v>14352.305820270061</v>
      </c>
      <c r="L19" s="110">
        <f xml:space="preserve"> 'Bond Pricing'!$S19*EXP(-$C$19*'Bond Pricing'!$N19)</f>
        <v>14352.26775721907</v>
      </c>
      <c r="M19" s="229">
        <f xml:space="preserve"> 'Bond Pricing'!$S19*EXP($C$19*'Bond Pricing'!$N19)</f>
        <v>14352.305820270061</v>
      </c>
      <c r="N19" s="232">
        <f xml:space="preserve"> 'Bond Pricing'!W19</f>
        <v>979.72277921956675</v>
      </c>
      <c r="O19" s="140">
        <f xml:space="preserve"> $C$14*CallPutLognormalShifted('Bond Pricing'!$L19,0,$C$16,'Bond Pricing'!U19,1)*'Bond Pricing'!$P19*'Bond Pricing'!$Q19*EXP(-$C$19*'Bond Pricing'!$N19)</f>
        <v>979.7214800811812</v>
      </c>
      <c r="P19" s="235">
        <f xml:space="preserve"> $C$14*CallPutLognormalShifted('Bond Pricing'!$L19,0,$C$16,'Bond Pricing'!$U19,1)*'Bond Pricing'!$P19*'Bond Pricing'!$Q19*EXP($C$19*'Bond Pricing'!$N19)</f>
        <v>979.7240783596751</v>
      </c>
      <c r="Q19" s="140">
        <f xml:space="preserve"> 'Bond Pricing'!$V19*'Bond Pricing'!$Q19*EXP(-$C$19*'Bond Pricing'!$N19)</f>
        <v>979.7214800811812</v>
      </c>
      <c r="R19" s="235">
        <f xml:space="preserve"> 'Bond Pricing'!$V19*'Bond Pricing'!$Q19*EXP($C$19*'Bond Pricing'!$N19)</f>
        <v>979.7240783596751</v>
      </c>
      <c r="S19" s="140">
        <f xml:space="preserve"> $C$14*CallPutLognormalShifted(EXP($C$19*('Interpolated Rates'!T7-'Interpolated Rates'!T6))*('Interpolated Rates'!Y7*'Interpolated Rates'!U7+1)/'Interpolated Rates'!U7 -1/'Interpolated Rates'!U7 + 50 *10^(-4),0,$C$16,'Bond Pricing'!$U19,1)*'Bond Pricing'!$P19*'Bond Pricing'!$Q19</f>
        <v>980.04679528777251</v>
      </c>
      <c r="T19" s="235">
        <f xml:space="preserve"> $C$14*CallPutLognormalShifted(EXP(-$C$19*('Interpolated Rates'!T7-'Interpolated Rates'!T6))*('Interpolated Rates'!Y7*'Interpolated Rates'!U7+1)/'Interpolated Rates'!U7 -1/'Interpolated Rates'!U7 + 50 *10^(-4),0,$C$16,'Bond Pricing'!$U19,1)*'Bond Pricing'!$P19*'Bond Pricing'!$Q19</f>
        <v>979.39881471808769</v>
      </c>
      <c r="U19" s="140">
        <f xml:space="preserve"> $C$14*CallPutLognormalShifted('Bond Pricing'!$L19,0,$C$16,('Bond Pricing'!$C$15+$C$19)^2*'Bond Pricing'!$O19,1)*'Bond Pricing'!$P19*'Bond Pricing'!$Q19</f>
        <v>979.72760146504925</v>
      </c>
      <c r="V19" s="238">
        <f xml:space="preserve"> $C$14*CallPutLognormalShifted('Bond Pricing'!$L19,0,$C$16,('Bond Pricing'!$C$15-$C$19)^2*'Bond Pricing'!$O19,1)*'Bond Pricing'!$P19*'Bond Pricing'!$Q19</f>
        <v>979.71795698227299</v>
      </c>
    </row>
    <row r="20" spans="2:22" x14ac:dyDescent="0.25">
      <c r="G20" s="386"/>
      <c r="H20" s="54">
        <f t="shared" si="1"/>
        <v>4</v>
      </c>
      <c r="I20" s="110">
        <f xml:space="preserve"> 'Bond Pricing'!S20</f>
        <v>14881.583465236068</v>
      </c>
      <c r="J20" s="110">
        <f xml:space="preserve"> 'Bond Pricing'!$S20*EXP(-$C$19*'Bond Pricing'!$N20)</f>
        <v>14881.556189153289</v>
      </c>
      <c r="K20" s="229">
        <f xml:space="preserve"> 'Bond Pricing'!$S20*EXP($C$19*'Bond Pricing'!$N20)</f>
        <v>14881.610741368839</v>
      </c>
      <c r="L20" s="110">
        <f xml:space="preserve"> 'Bond Pricing'!$S20*EXP(-$C$19*'Bond Pricing'!$N20)</f>
        <v>14881.556189153289</v>
      </c>
      <c r="M20" s="229">
        <f xml:space="preserve"> 'Bond Pricing'!$S20*EXP($C$19*'Bond Pricing'!$N20)</f>
        <v>14881.610741368839</v>
      </c>
      <c r="N20" s="232">
        <f xml:space="preserve"> 'Bond Pricing'!W20</f>
        <v>1118.7321960910579</v>
      </c>
      <c r="O20" s="140">
        <f xml:space="preserve"> $C$14*CallPutLognormalShifted('Bond Pricing'!$L20,0,$C$16,'Bond Pricing'!U20,1)*'Bond Pricing'!$P20*'Bond Pricing'!$Q20*EXP(-$C$19*'Bond Pricing'!$N20)</f>
        <v>1118.7301455947475</v>
      </c>
      <c r="P20" s="235">
        <f xml:space="preserve"> $C$14*CallPutLognormalShifted('Bond Pricing'!$L20,0,$C$16,'Bond Pricing'!$U20,1)*'Bond Pricing'!$P20*'Bond Pricing'!$Q20*EXP($C$19*'Bond Pricing'!$N20)</f>
        <v>1118.7342465911265</v>
      </c>
      <c r="Q20" s="140">
        <f xml:space="preserve"> 'Bond Pricing'!$V20*'Bond Pricing'!$Q20*EXP(-$C$19*'Bond Pricing'!$N20)</f>
        <v>1118.7301455947475</v>
      </c>
      <c r="R20" s="235">
        <f xml:space="preserve"> 'Bond Pricing'!$V20*'Bond Pricing'!$Q20*EXP($C$19*'Bond Pricing'!$N20)</f>
        <v>1118.7342465911265</v>
      </c>
      <c r="S20" s="140">
        <f xml:space="preserve"> $C$14*CallPutLognormalShifted(EXP($C$19*('Interpolated Rates'!T8-'Interpolated Rates'!T7))*('Interpolated Rates'!Y8*'Interpolated Rates'!U8+1)/'Interpolated Rates'!U8 -1/'Interpolated Rates'!U8 + 50 *10^(-4),0,$C$16,'Bond Pricing'!$U20,1)*'Bond Pricing'!$P20*'Bond Pricing'!$Q20</f>
        <v>1119.0475650903618</v>
      </c>
      <c r="T20" s="235">
        <f xml:space="preserve"> $C$14*CallPutLognormalShifted(EXP(-$C$19*('Interpolated Rates'!T8-'Interpolated Rates'!T7))*('Interpolated Rates'!Y8*'Interpolated Rates'!U8+1)/'Interpolated Rates'!U8 -1/'Interpolated Rates'!U8 + 50 *10^(-4),0,$C$16,'Bond Pricing'!$U20,1)*'Bond Pricing'!$P20*'Bond Pricing'!$Q20</f>
        <v>1118.4168717429743</v>
      </c>
      <c r="U20" s="140">
        <f xml:space="preserve"> $C$14*CallPutLognormalShifted('Bond Pricing'!$L20,0,$C$16,('Bond Pricing'!$C$15+$C$19)^2*'Bond Pricing'!$O20,1)*'Bond Pricing'!$P20*'Bond Pricing'!$Q20</f>
        <v>1118.7388164498466</v>
      </c>
      <c r="V20" s="238">
        <f xml:space="preserve"> $C$14*CallPutLognormalShifted('Bond Pricing'!$L20,0,$C$16,('Bond Pricing'!$C$15-$C$19)^2*'Bond Pricing'!$O20,1)*'Bond Pricing'!$P20*'Bond Pricing'!$Q20</f>
        <v>1118.7255757376868</v>
      </c>
    </row>
    <row r="21" spans="2:22" x14ac:dyDescent="0.25">
      <c r="B21"/>
      <c r="C21"/>
      <c r="D21"/>
      <c r="G21" s="386"/>
      <c r="H21" s="54">
        <f t="shared" si="1"/>
        <v>5</v>
      </c>
      <c r="I21" s="110">
        <f xml:space="preserve"> 'Bond Pricing'!S21</f>
        <v>14278.156858725664</v>
      </c>
      <c r="J21" s="110">
        <f xml:space="preserve"> 'Bond Pricing'!$S21*EXP(-$C$19*'Bond Pricing'!$N21)</f>
        <v>14278.123569143962</v>
      </c>
      <c r="K21" s="229">
        <f xml:space="preserve"> 'Bond Pricing'!$S21*EXP($C$19*'Bond Pricing'!$N21)</f>
        <v>14278.190148384982</v>
      </c>
      <c r="L21" s="110">
        <f xml:space="preserve"> 'Bond Pricing'!$S21*EXP(-$C$19*'Bond Pricing'!$N21)</f>
        <v>14278.123569143962</v>
      </c>
      <c r="M21" s="229">
        <f xml:space="preserve"> 'Bond Pricing'!$S21*EXP($C$19*'Bond Pricing'!$N21)</f>
        <v>14278.190148384982</v>
      </c>
      <c r="N21" s="232">
        <f xml:space="preserve"> 'Bond Pricing'!W21</f>
        <v>1223.4708026347546</v>
      </c>
      <c r="O21" s="140">
        <f xml:space="preserve"> $C$14*CallPutLognormalShifted('Bond Pricing'!$L21,0,$C$16,'Bond Pricing'!U21,1)*'Bond Pricing'!$P21*'Bond Pricing'!$Q21*EXP(-$C$19*'Bond Pricing'!$N21)</f>
        <v>1223.4679501075236</v>
      </c>
      <c r="P21" s="235">
        <f xml:space="preserve"> $C$14*CallPutLognormalShifted('Bond Pricing'!$L21,0,$C$16,'Bond Pricing'!$U21,1)*'Bond Pricing'!$P21*'Bond Pricing'!$Q21*EXP($C$19*'Bond Pricing'!$N21)</f>
        <v>1223.473655168636</v>
      </c>
      <c r="Q21" s="140">
        <f xml:space="preserve"> 'Bond Pricing'!$V21*'Bond Pricing'!$Q21*EXP(-$C$19*'Bond Pricing'!$N21)</f>
        <v>1223.4679501075236</v>
      </c>
      <c r="R21" s="235">
        <f xml:space="preserve"> 'Bond Pricing'!$V21*'Bond Pricing'!$Q21*EXP($C$19*'Bond Pricing'!$N21)</f>
        <v>1223.473655168636</v>
      </c>
      <c r="S21" s="140">
        <f xml:space="preserve"> $C$14*CallPutLognormalShifted(EXP($C$19*('Interpolated Rates'!T9-'Interpolated Rates'!T8))*('Interpolated Rates'!Y9*'Interpolated Rates'!U9+1)/'Interpolated Rates'!U9 -1/'Interpolated Rates'!U9 + 50 *10^(-4),0,$C$16,'Bond Pricing'!$U21,1)*'Bond Pricing'!$P21*'Bond Pricing'!$Q21</f>
        <v>1223.7703653157398</v>
      </c>
      <c r="T21" s="235">
        <f xml:space="preserve"> $C$14*CallPutLognormalShifted(EXP(-$C$19*('Interpolated Rates'!T9-'Interpolated Rates'!T8))*('Interpolated Rates'!Y9*'Interpolated Rates'!U9+1)/'Interpolated Rates'!U9 -1/'Interpolated Rates'!U9 + 50 *10^(-4),0,$C$16,'Bond Pricing'!$U21,1)*'Bond Pricing'!$P21*'Bond Pricing'!$Q21</f>
        <v>1223.1712765857419</v>
      </c>
      <c r="U21" s="140">
        <f xml:space="preserve"> $C$14*CallPutLognormalShifted('Bond Pricing'!$L21,0,$C$16,('Bond Pricing'!$C$15+$C$19)^2*'Bond Pricing'!$O21,1)*'Bond Pricing'!$P21*'Bond Pricing'!$Q21</f>
        <v>1223.4783306739321</v>
      </c>
      <c r="V21" s="238">
        <f xml:space="preserve"> $C$14*CallPutLognormalShifted('Bond Pricing'!$L21,0,$C$16,('Bond Pricing'!$C$15-$C$19)^2*'Bond Pricing'!$O21,1)*'Bond Pricing'!$P21*'Bond Pricing'!$Q21</f>
        <v>1223.4632746005034</v>
      </c>
    </row>
    <row r="22" spans="2:22" x14ac:dyDescent="0.25">
      <c r="B22"/>
      <c r="C22"/>
      <c r="D22"/>
      <c r="G22" s="386"/>
      <c r="H22" s="54">
        <f t="shared" si="1"/>
        <v>6</v>
      </c>
      <c r="I22" s="110">
        <f xml:space="preserve"> 'Bond Pricing'!S22</f>
        <v>14396.607816204149</v>
      </c>
      <c r="J22" s="110">
        <f xml:space="preserve"> 'Bond Pricing'!$S22*EXP(-$C$19*'Bond Pricing'!$N22)</f>
        <v>14396.567071889547</v>
      </c>
      <c r="K22" s="229">
        <f xml:space="preserve"> 'Bond Pricing'!$S22*EXP($C$19*'Bond Pricing'!$N22)</f>
        <v>14396.648560634063</v>
      </c>
      <c r="L22" s="110">
        <f xml:space="preserve"> 'Bond Pricing'!$S22*EXP(-$C$19*'Bond Pricing'!$N22)</f>
        <v>14396.567071889547</v>
      </c>
      <c r="M22" s="229">
        <f xml:space="preserve"> 'Bond Pricing'!$S22*EXP($C$19*'Bond Pricing'!$N22)</f>
        <v>14396.648560634063</v>
      </c>
      <c r="N22" s="232">
        <f xml:space="preserve"> 'Bond Pricing'!W22</f>
        <v>1425.9465035432299</v>
      </c>
      <c r="O22" s="140">
        <f xml:space="preserve"> $C$14*CallPutLognormalShifted('Bond Pricing'!$L22,0,$C$16,'Bond Pricing'!U22,1)*'Bond Pricing'!$P22*'Bond Pricing'!$Q22*EXP(-$C$19*'Bond Pricing'!$N22)</f>
        <v>1425.9424679250005</v>
      </c>
      <c r="P22" s="235">
        <f xml:space="preserve"> $C$14*CallPutLognormalShifted('Bond Pricing'!$L22,0,$C$16,'Bond Pricing'!$U22,1)*'Bond Pricing'!$P22*'Bond Pricing'!$Q22*EXP($C$19*'Bond Pricing'!$N22)</f>
        <v>1425.9505391728808</v>
      </c>
      <c r="Q22" s="140">
        <f xml:space="preserve"> 'Bond Pricing'!$V22*'Bond Pricing'!$Q22*EXP(-$C$19*'Bond Pricing'!$N22)</f>
        <v>1425.9424679250005</v>
      </c>
      <c r="R22" s="235">
        <f xml:space="preserve"> 'Bond Pricing'!$V22*'Bond Pricing'!$Q22*EXP($C$19*'Bond Pricing'!$N22)</f>
        <v>1425.9505391728808</v>
      </c>
      <c r="S22" s="140">
        <f xml:space="preserve"> $C$14*CallPutLognormalShifted(EXP($C$19*('Interpolated Rates'!T10-'Interpolated Rates'!T9))*('Interpolated Rates'!Y10*'Interpolated Rates'!U10+1)/'Interpolated Rates'!U10 -1/'Interpolated Rates'!U10 + 50 *10^(-4),0,$C$16,'Bond Pricing'!$U22,1)*'Bond Pricing'!$P22*'Bond Pricing'!$Q22</f>
        <v>1426.2534815123454</v>
      </c>
      <c r="T22" s="235">
        <f xml:space="preserve"> $C$14*CallPutLognormalShifted(EXP(-$C$19*('Interpolated Rates'!T10-'Interpolated Rates'!T9))*('Interpolated Rates'!Y10*'Interpolated Rates'!U10+1)/'Interpolated Rates'!U10 -1/'Interpolated Rates'!U10 + 50 *10^(-4),0,$C$16,'Bond Pricing'!$U22,1)*'Bond Pricing'!$P22*'Bond Pricing'!$Q22</f>
        <v>1425.6395577212004</v>
      </c>
      <c r="U22" s="140">
        <f xml:space="preserve"> $C$14*CallPutLognormalShifted('Bond Pricing'!$L22,0,$C$16,('Bond Pricing'!$C$15+$C$19)^2*'Bond Pricing'!$O22,1)*'Bond Pricing'!$P22*'Bond Pricing'!$Q22</f>
        <v>1425.9550550401964</v>
      </c>
      <c r="V22" s="238">
        <f xml:space="preserve"> $C$14*CallPutLognormalShifted('Bond Pricing'!$L22,0,$C$16,('Bond Pricing'!$C$15-$C$19)^2*'Bond Pricing'!$O22,1)*'Bond Pricing'!$P22*'Bond Pricing'!$Q22</f>
        <v>1425.937952052534</v>
      </c>
    </row>
    <row r="23" spans="2:22" x14ac:dyDescent="0.25">
      <c r="B23"/>
      <c r="C23"/>
      <c r="D23"/>
      <c r="G23" s="386"/>
      <c r="H23" s="54">
        <f t="shared" si="1"/>
        <v>7</v>
      </c>
      <c r="I23" s="110">
        <f xml:space="preserve"> 'Bond Pricing'!S23</f>
        <v>14113.26840510775</v>
      </c>
      <c r="J23" s="110">
        <f xml:space="preserve"> 'Bond Pricing'!$S23*EXP(-$C$19*'Bond Pricing'!$N23)</f>
        <v>14113.221386735713</v>
      </c>
      <c r="K23" s="229">
        <f xml:space="preserve"> 'Bond Pricing'!$S23*EXP($C$19*'Bond Pricing'!$N23)</f>
        <v>14113.31542363643</v>
      </c>
      <c r="L23" s="110">
        <f xml:space="preserve"> 'Bond Pricing'!$S23*EXP(-$C$19*'Bond Pricing'!$N23)</f>
        <v>14113.221386735713</v>
      </c>
      <c r="M23" s="229">
        <f xml:space="preserve"> 'Bond Pricing'!$S23*EXP($C$19*'Bond Pricing'!$N23)</f>
        <v>14113.31542363643</v>
      </c>
      <c r="N23" s="232">
        <f xml:space="preserve"> 'Bond Pricing'!W23</f>
        <v>1621.4873314416684</v>
      </c>
      <c r="O23" s="140">
        <f xml:space="preserve"> $C$14*CallPutLognormalShifted('Bond Pricing'!$L23,0,$C$16,'Bond Pricing'!U23,1)*'Bond Pricing'!$P23*'Bond Pricing'!$Q23*EXP(-$C$19*'Bond Pricing'!$N23)</f>
        <v>1621.4819294545161</v>
      </c>
      <c r="P23" s="235">
        <f xml:space="preserve"> $C$14*CallPutLognormalShifted('Bond Pricing'!$L23,0,$C$16,'Bond Pricing'!$U23,1)*'Bond Pricing'!$P23*'Bond Pricing'!$Q23*EXP($C$19*'Bond Pricing'!$N23)</f>
        <v>1621.4927334468177</v>
      </c>
      <c r="Q23" s="140">
        <f xml:space="preserve"> 'Bond Pricing'!$V23*'Bond Pricing'!$Q23*EXP(-$C$19*'Bond Pricing'!$N23)</f>
        <v>1621.4819294545161</v>
      </c>
      <c r="R23" s="235">
        <f xml:space="preserve"> 'Bond Pricing'!$V23*'Bond Pricing'!$Q23*EXP($C$19*'Bond Pricing'!$N23)</f>
        <v>1621.4927334468177</v>
      </c>
      <c r="S23" s="140">
        <f xml:space="preserve"> $C$14*CallPutLognormalShifted(EXP($C$19*('Interpolated Rates'!T11-'Interpolated Rates'!T10))*('Interpolated Rates'!Y11*'Interpolated Rates'!U11+1)/'Interpolated Rates'!U11 -1/'Interpolated Rates'!U11 + 50 *10^(-4),0,$C$16,'Bond Pricing'!$U23,1)*'Bond Pricing'!$P23*'Bond Pricing'!$Q23</f>
        <v>1621.7968324363926</v>
      </c>
      <c r="T23" s="235">
        <f xml:space="preserve"> $C$14*CallPutLognormalShifted(EXP(-$C$19*('Interpolated Rates'!T11-'Interpolated Rates'!T10))*('Interpolated Rates'!Y11*'Interpolated Rates'!U11+1)/'Interpolated Rates'!U11 -1/'Interpolated Rates'!U11 + 50 *10^(-4),0,$C$16,'Bond Pricing'!$U23,1)*'Bond Pricing'!$P23*'Bond Pricing'!$Q23</f>
        <v>1621.1778581306869</v>
      </c>
      <c r="U23" s="140">
        <f xml:space="preserve"> $C$14*CallPutLognormalShifted('Bond Pricing'!$L23,0,$C$16,('Bond Pricing'!$C$15+$C$19)^2*'Bond Pricing'!$O23,1)*'Bond Pricing'!$P23*'Bond Pricing'!$Q23</f>
        <v>1621.4965024964233</v>
      </c>
      <c r="V23" s="238">
        <f xml:space="preserve"> $C$14*CallPutLognormalShifted('Bond Pricing'!$L23,0,$C$16,('Bond Pricing'!$C$15-$C$19)^2*'Bond Pricing'!$O23,1)*'Bond Pricing'!$P23*'Bond Pricing'!$Q23</f>
        <v>1621.4781603956742</v>
      </c>
    </row>
    <row r="24" spans="2:22" x14ac:dyDescent="0.25">
      <c r="G24" s="386"/>
      <c r="H24" s="54">
        <f t="shared" si="1"/>
        <v>8</v>
      </c>
      <c r="I24" s="110">
        <f xml:space="preserve"> 'Bond Pricing'!S24</f>
        <v>14065.318157191097</v>
      </c>
      <c r="J24" s="110">
        <f xml:space="preserve"> 'Bond Pricing'!$S24*EXP(-$C$19*'Bond Pricing'!$N24)</f>
        <v>14065.26432373394</v>
      </c>
      <c r="K24" s="229">
        <f xml:space="preserve"> 'Bond Pricing'!$S24*EXP($C$19*'Bond Pricing'!$N24)</f>
        <v>14065.371990854299</v>
      </c>
      <c r="L24" s="110">
        <f xml:space="preserve"> 'Bond Pricing'!$S24*EXP(-$C$19*'Bond Pricing'!$N24)</f>
        <v>14065.26432373394</v>
      </c>
      <c r="M24" s="229">
        <f xml:space="preserve"> 'Bond Pricing'!$S24*EXP($C$19*'Bond Pricing'!$N24)</f>
        <v>14065.371990854299</v>
      </c>
      <c r="N24" s="232">
        <f xml:space="preserve"> 'Bond Pricing'!W24</f>
        <v>1869.6739425217261</v>
      </c>
      <c r="O24" s="140">
        <f xml:space="preserve"> $C$14*CallPutLognormalShifted('Bond Pricing'!$L24,0,$C$16,'Bond Pricing'!U24,1)*'Bond Pricing'!$P24*'Bond Pricing'!$Q24*EXP(-$C$19*'Bond Pricing'!$N24)</f>
        <v>1869.6667865504953</v>
      </c>
      <c r="P24" s="235">
        <f xml:space="preserve"> $C$14*CallPutLognormalShifted('Bond Pricing'!$L24,0,$C$16,'Bond Pricing'!$U24,1)*'Bond Pricing'!$P24*'Bond Pricing'!$Q24*EXP($C$19*'Bond Pricing'!$N24)</f>
        <v>1869.6810985203458</v>
      </c>
      <c r="Q24" s="140">
        <f xml:space="preserve"> 'Bond Pricing'!$V24*'Bond Pricing'!$Q24*EXP(-$C$19*'Bond Pricing'!$N24)</f>
        <v>1869.6667865504953</v>
      </c>
      <c r="R24" s="235">
        <f xml:space="preserve"> 'Bond Pricing'!$V24*'Bond Pricing'!$Q24*EXP($C$19*'Bond Pricing'!$N24)</f>
        <v>1869.6810985203458</v>
      </c>
      <c r="S24" s="140">
        <f xml:space="preserve"> $C$14*CallPutLognormalShifted(EXP($C$19*('Interpolated Rates'!T12-'Interpolated Rates'!T11))*('Interpolated Rates'!Y12*'Interpolated Rates'!U12+1)/'Interpolated Rates'!U12 -1/'Interpolated Rates'!U12 + 50 *10^(-4),0,$C$16,'Bond Pricing'!$U24,1)*'Bond Pricing'!$P24*'Bond Pricing'!$Q24</f>
        <v>1869.9925378859637</v>
      </c>
      <c r="T24" s="235">
        <f xml:space="preserve"> $C$14*CallPutLognormalShifted(EXP(-$C$19*('Interpolated Rates'!T12-'Interpolated Rates'!T11))*('Interpolated Rates'!Y12*'Interpolated Rates'!U12+1)/'Interpolated Rates'!U12 -1/'Interpolated Rates'!U12 + 50 *10^(-4),0,$C$16,'Bond Pricing'!$U24,1)*'Bond Pricing'!$P24*'Bond Pricing'!$Q24</f>
        <v>1869.3553715072885</v>
      </c>
      <c r="U24" s="140">
        <f xml:space="preserve"> $C$14*CallPutLognormalShifted('Bond Pricing'!$L24,0,$C$16,('Bond Pricing'!$C$15+$C$19)^2*'Bond Pricing'!$O24,1)*'Bond Pricing'!$P24*'Bond Pricing'!$Q24</f>
        <v>1869.6837430724404</v>
      </c>
      <c r="V24" s="238">
        <f xml:space="preserve"> $C$14*CallPutLognormalShifted('Bond Pricing'!$L24,0,$C$16,('Bond Pricing'!$C$15-$C$19)^2*'Bond Pricing'!$O24,1)*'Bond Pricing'!$P24*'Bond Pricing'!$Q24</f>
        <v>1869.6641419836317</v>
      </c>
    </row>
    <row r="25" spans="2:22" x14ac:dyDescent="0.25">
      <c r="G25" s="386"/>
      <c r="H25" s="54">
        <f t="shared" si="1"/>
        <v>9</v>
      </c>
      <c r="I25" s="110">
        <f xml:space="preserve"> 'Bond Pricing'!S25</f>
        <v>13932.871064187108</v>
      </c>
      <c r="J25" s="110">
        <f xml:space="preserve"> 'Bond Pricing'!$S25*EXP(-$C$19*'Bond Pricing'!$N25)</f>
        <v>13932.810713991366</v>
      </c>
      <c r="K25" s="229">
        <f xml:space="preserve"> 'Bond Pricing'!$S25*EXP($C$19*'Bond Pricing'!$N25)</f>
        <v>13932.931414644258</v>
      </c>
      <c r="L25" s="110">
        <f xml:space="preserve"> 'Bond Pricing'!$S25*EXP(-$C$19*'Bond Pricing'!$N25)</f>
        <v>13932.810713991366</v>
      </c>
      <c r="M25" s="229">
        <f xml:space="preserve"> 'Bond Pricing'!$S25*EXP($C$19*'Bond Pricing'!$N25)</f>
        <v>13932.931414644258</v>
      </c>
      <c r="N25" s="232">
        <f xml:space="preserve"> 'Bond Pricing'!W25</f>
        <v>2126.1972567089583</v>
      </c>
      <c r="O25" s="140">
        <f xml:space="preserve"> $C$14*CallPutLognormalShifted('Bond Pricing'!$L25,0,$C$16,'Bond Pricing'!U25,1)*'Bond Pricing'!$P25*'Bond Pricing'!$Q25*EXP(-$C$19*'Bond Pricing'!$N25)</f>
        <v>2126.1880470909236</v>
      </c>
      <c r="P25" s="235">
        <f xml:space="preserve"> $C$14*CallPutLognormalShifted('Bond Pricing'!$L25,0,$C$16,'Bond Pricing'!$U25,1)*'Bond Pricing'!$P25*'Bond Pricing'!$Q25*EXP($C$19*'Bond Pricing'!$N25)</f>
        <v>2126.2064663668848</v>
      </c>
      <c r="Q25" s="140">
        <f xml:space="preserve"> 'Bond Pricing'!$V25*'Bond Pricing'!$Q25*EXP(-$C$19*'Bond Pricing'!$N25)</f>
        <v>2126.1880470909236</v>
      </c>
      <c r="R25" s="235">
        <f xml:space="preserve"> 'Bond Pricing'!$V25*'Bond Pricing'!$Q25*EXP($C$19*'Bond Pricing'!$N25)</f>
        <v>2126.2064663668848</v>
      </c>
      <c r="S25" s="140">
        <f xml:space="preserve"> $C$14*CallPutLognormalShifted(EXP($C$19*('Interpolated Rates'!T13-'Interpolated Rates'!T12))*('Interpolated Rates'!Y13*'Interpolated Rates'!U13+1)/'Interpolated Rates'!U13 -1/'Interpolated Rates'!U13 + 50 *10^(-4),0,$C$16,'Bond Pricing'!$U25,1)*'Bond Pricing'!$P25*'Bond Pricing'!$Q25</f>
        <v>2126.523252865501</v>
      </c>
      <c r="T25" s="235">
        <f xml:space="preserve"> $C$14*CallPutLognormalShifted(EXP(-$C$19*('Interpolated Rates'!T13-'Interpolated Rates'!T12))*('Interpolated Rates'!Y13*'Interpolated Rates'!U13+1)/'Interpolated Rates'!U13 -1/'Interpolated Rates'!U13 + 50 *10^(-4),0,$C$16,'Bond Pricing'!$U25,1)*'Bond Pricing'!$P25*'Bond Pricing'!$Q25</f>
        <v>2125.8712819333909</v>
      </c>
      <c r="U25" s="140">
        <f xml:space="preserve"> $C$14*CallPutLognormalShifted('Bond Pricing'!$L25,0,$C$16,('Bond Pricing'!$C$15+$C$19)^2*'Bond Pricing'!$O25,1)*'Bond Pricing'!$P25*'Bond Pricing'!$Q25</f>
        <v>2126.2075008771317</v>
      </c>
      <c r="V25" s="238">
        <f xml:space="preserve"> $C$14*CallPutLognormalShifted('Bond Pricing'!$L25,0,$C$16,('Bond Pricing'!$C$15-$C$19)^2*'Bond Pricing'!$O25,1)*'Bond Pricing'!$P25*'Bond Pricing'!$Q25</f>
        <v>2126.1870125582695</v>
      </c>
    </row>
    <row r="26" spans="2:22" x14ac:dyDescent="0.25">
      <c r="G26" s="386"/>
      <c r="H26" s="54">
        <f t="shared" si="1"/>
        <v>10</v>
      </c>
      <c r="I26" s="110">
        <f xml:space="preserve"> 'Bond Pricing'!S26</f>
        <v>13798.227382019411</v>
      </c>
      <c r="J26" s="110">
        <f xml:space="preserve"> 'Bond Pricing'!$S26*EXP(-$C$19*'Bond Pricing'!$N26)</f>
        <v>13798.160734851946</v>
      </c>
      <c r="K26" s="229">
        <f xml:space="preserve"> 'Bond Pricing'!$S26*EXP($C$19*'Bond Pricing'!$N26)</f>
        <v>13798.294029508794</v>
      </c>
      <c r="L26" s="110">
        <f xml:space="preserve"> 'Bond Pricing'!$S26*EXP(-$C$19*'Bond Pricing'!$N26)</f>
        <v>13798.160734851946</v>
      </c>
      <c r="M26" s="229">
        <f xml:space="preserve"> 'Bond Pricing'!$S26*EXP($C$19*'Bond Pricing'!$N26)</f>
        <v>13798.294029508794</v>
      </c>
      <c r="N26" s="232">
        <f xml:space="preserve"> 'Bond Pricing'!W26</f>
        <v>2399.3444525314994</v>
      </c>
      <c r="O26" s="140">
        <f xml:space="preserve"> $C$14*CallPutLognormalShifted('Bond Pricing'!$L26,0,$C$16,'Bond Pricing'!U26,1)*'Bond Pricing'!$P26*'Bond Pricing'!$Q26*EXP(-$C$19*'Bond Pricing'!$N26)</f>
        <v>2399.332863397105</v>
      </c>
      <c r="P26" s="235">
        <f xml:space="preserve"> $C$14*CallPutLognormalShifted('Bond Pricing'!$L26,0,$C$16,'Bond Pricing'!$U26,1)*'Bond Pricing'!$P26*'Bond Pricing'!$Q26*EXP($C$19*'Bond Pricing'!$N26)</f>
        <v>2399.3560417218714</v>
      </c>
      <c r="Q26" s="140">
        <f xml:space="preserve"> 'Bond Pricing'!$V26*'Bond Pricing'!$Q26*EXP(-$C$19*'Bond Pricing'!$N26)</f>
        <v>2399.332863397105</v>
      </c>
      <c r="R26" s="235">
        <f xml:space="preserve"> 'Bond Pricing'!$V26*'Bond Pricing'!$Q26*EXP($C$19*'Bond Pricing'!$N26)</f>
        <v>2399.3560417218714</v>
      </c>
      <c r="S26" s="140">
        <f xml:space="preserve"> $C$14*CallPutLognormalShifted(EXP($C$19*('Interpolated Rates'!T14-'Interpolated Rates'!T13))*('Interpolated Rates'!Y14*'Interpolated Rates'!U14+1)/'Interpolated Rates'!U14 -1/'Interpolated Rates'!U14 + 50 *10^(-4),0,$C$16,'Bond Pricing'!$U26,1)*'Bond Pricing'!$P26*'Bond Pricing'!$Q26</f>
        <v>2399.6772422792496</v>
      </c>
      <c r="T26" s="235">
        <f xml:space="preserve"> $C$14*CallPutLognormalShifted(EXP(-$C$19*('Interpolated Rates'!T14-'Interpolated Rates'!T13))*('Interpolated Rates'!Y14*'Interpolated Rates'!U14+1)/'Interpolated Rates'!U14 -1/'Interpolated Rates'!U14 + 50 *10^(-4),0,$C$16,'Bond Pricing'!$U26,1)*'Bond Pricing'!$P26*'Bond Pricing'!$Q26</f>
        <v>2399.0116815853198</v>
      </c>
      <c r="U26" s="140">
        <f xml:space="preserve"> $C$14*CallPutLognormalShifted('Bond Pricing'!$L26,0,$C$16,('Bond Pricing'!$C$15+$C$19)^2*'Bond Pricing'!$O26,1)*'Bond Pricing'!$P26*'Bond Pricing'!$Q26</f>
        <v>2399.3550547491022</v>
      </c>
      <c r="V26" s="238">
        <f xml:space="preserve"> $C$14*CallPutLognormalShifted('Bond Pricing'!$L26,0,$C$16,('Bond Pricing'!$C$15-$C$19)^2*'Bond Pricing'!$O26,1)*'Bond Pricing'!$P26*'Bond Pricing'!$Q26</f>
        <v>2399.3338503370933</v>
      </c>
    </row>
    <row r="27" spans="2:22" ht="15.75" thickBot="1" x14ac:dyDescent="0.3">
      <c r="G27" s="387"/>
      <c r="H27" s="53">
        <f t="shared" si="1"/>
        <v>11</v>
      </c>
      <c r="I27" s="117">
        <f xml:space="preserve"> 'Bond Pricing'!S27</f>
        <v>924221.56071652006</v>
      </c>
      <c r="J27" s="117">
        <f xml:space="preserve"> 'Bond Pricing'!$S27*EXP(-$C$19*'Bond Pricing'!$N27)</f>
        <v>924216.63070397393</v>
      </c>
      <c r="K27" s="230">
        <f xml:space="preserve"> 'Bond Pricing'!$S27*EXP($C$19*'Bond Pricing'!$N27)</f>
        <v>924226.49075536418</v>
      </c>
      <c r="L27" s="117">
        <f xml:space="preserve"> 'Bond Pricing'!$S27*EXP(-$C$19*'Bond Pricing'!$N27)</f>
        <v>924216.63070397393</v>
      </c>
      <c r="M27" s="230">
        <f xml:space="preserve"> 'Bond Pricing'!$S27*EXP($C$19*'Bond Pricing'!$N27)</f>
        <v>924226.49075536418</v>
      </c>
      <c r="N27" s="233">
        <f xml:space="preserve"> 'Bond Pricing'!W27</f>
        <v>913240.6763097212</v>
      </c>
      <c r="O27" s="184">
        <f xml:space="preserve"> $C$14*(1+CallPutLognormalShifted('Bond Pricing'!$L27,0,$C$16,'Bond Pricing'!U27,1)*'Bond Pricing'!$P27)*'Bond Pricing'!$Q27*EXP(-$C$19*'Bond Pricing'!$N27)</f>
        <v>913235.8048717638</v>
      </c>
      <c r="P27" s="236">
        <f xml:space="preserve"> $C$14*(1+CallPutLognormalShifted('Bond Pricing'!$L27,0,$C$16,'Bond Pricing'!$U27,1)*'Bond Pricing'!$P27)*'Bond Pricing'!$Q27*EXP($C$19*'Bond Pricing'!$N27)</f>
        <v>913245.54777366389</v>
      </c>
      <c r="Q27" s="184">
        <f>( 'Bond Pricing'!$V27+$C$14)*'Bond Pricing'!$Q27*EXP(-$C$19*'Bond Pricing'!$N27)</f>
        <v>913235.8048717638</v>
      </c>
      <c r="R27" s="236">
        <f xml:space="preserve"> ('Bond Pricing'!$V27+$C$14)*'Bond Pricing'!$Q27*EXP($C$19*'Bond Pricing'!$N27)</f>
        <v>913245.54777366389</v>
      </c>
      <c r="S27" s="184">
        <f xml:space="preserve"> $C$14*(CallPutLognormalShifted(EXP($C$19*('Interpolated Rates'!T15-'Interpolated Rates'!T14))*('Interpolated Rates'!Y15*'Interpolated Rates'!U15+1)/'Interpolated Rates'!U15 -1/'Interpolated Rates'!U15 + 50 *10^(-4),0,$C$16,'Bond Pricing'!$U27,1)*'Bond Pricing'!$P27*'Bond Pricing'!$Q27)</f>
        <v>2677.9009244201516</v>
      </c>
      <c r="T27" s="236">
        <f xml:space="preserve"> $C$14*(CallPutLognormalShifted(EXP(-$C$19*('Interpolated Rates'!T15-'Interpolated Rates'!T14))*('Interpolated Rates'!Y15*'Interpolated Rates'!U15+1)/'Interpolated Rates'!U15 -1/'Interpolated Rates'!U15 + 50 *10^(-4),0,$C$16,'Bond Pricing'!$U27,1)*'Bond Pricing'!$P27*'Bond Pricing'!$Q27)</f>
        <v>2677.2236987730662</v>
      </c>
      <c r="U27" s="184">
        <f xml:space="preserve"> $C$14*CallPutLognormalShifted('Bond Pricing'!$L27,0,$C$16,('Bond Pricing'!$C$15+$C$19)^2*'Bond Pricing'!$O27,1)*'Bond Pricing'!$P27*'Bond Pricing'!$Q27</f>
        <v>2677.573158419556</v>
      </c>
      <c r="V27" s="239">
        <f xml:space="preserve"> $C$14*CallPutLognormalShifted('Bond Pricing'!$L27,0,$C$16,('Bond Pricing'!$C$15-$C$19)^2*'Bond Pricing'!$O27,1)*'Bond Pricing'!$P27*'Bond Pricing'!$Q27</f>
        <v>2677.5514482047115</v>
      </c>
    </row>
    <row r="30" spans="2:22" x14ac:dyDescent="0.25">
      <c r="B30" s="252" t="s">
        <v>226</v>
      </c>
      <c r="C30" s="213"/>
      <c r="D30" s="213"/>
      <c r="E30" s="213"/>
      <c r="F30" s="213"/>
      <c r="G30" s="213"/>
      <c r="H30" s="213"/>
      <c r="I30" s="213"/>
      <c r="J30" s="213"/>
      <c r="K30" s="213"/>
      <c r="L30" s="213"/>
      <c r="M30" s="213"/>
    </row>
    <row r="31" spans="2:22" x14ac:dyDescent="0.25">
      <c r="B31" s="211" t="str">
        <f>"1) for part 1a, the required discounting rate curve is EURIBOR6M + " &amp; ROUND('Interpolated Rates'!D9,0) &amp; " bps as indicated in the exercise text. For part 1d, the required discounting rate curve is EURIBOR OIS + "  &amp; ROUND('Interpolated Rates'!D8,0)  &amp; " bps."</f>
        <v>1) for part 1a, the required discounting rate curve is EURIBOR6M + 200 bps as indicated in the exercise text. For part 1d, the required discounting rate curve is EURIBOR OIS + 217 bps.</v>
      </c>
      <c r="C31" s="210"/>
      <c r="D31" s="210"/>
      <c r="E31" s="210"/>
      <c r="F31" s="210"/>
      <c r="G31" s="210"/>
      <c r="H31" s="210"/>
      <c r="I31" s="210"/>
      <c r="J31" s="210"/>
      <c r="K31" s="210"/>
      <c r="L31" s="210"/>
      <c r="M31" s="210"/>
    </row>
    <row r="32" spans="2:22" x14ac:dyDescent="0.25">
      <c r="B32" s="211" t="s">
        <v>227</v>
      </c>
      <c r="C32" s="210"/>
      <c r="D32" s="210"/>
      <c r="E32" s="210"/>
      <c r="F32" s="210"/>
      <c r="G32" s="210"/>
      <c r="H32" s="210"/>
      <c r="I32" s="210"/>
      <c r="J32" s="210"/>
      <c r="K32" s="210"/>
      <c r="L32" s="210"/>
      <c r="M32" s="210"/>
    </row>
    <row r="33" spans="2:13" x14ac:dyDescent="0.25">
      <c r="B33" s="211" t="s">
        <v>283</v>
      </c>
      <c r="C33" s="210"/>
      <c r="D33" s="210"/>
      <c r="E33" s="210"/>
      <c r="F33" s="210"/>
      <c r="G33" s="210"/>
      <c r="H33" s="210"/>
      <c r="I33" s="210"/>
      <c r="J33" s="210"/>
      <c r="K33" s="210"/>
      <c r="L33" s="210"/>
      <c r="M33" s="210"/>
    </row>
    <row r="34" spans="2:13" x14ac:dyDescent="0.25">
      <c r="B34" s="211" t="s">
        <v>229</v>
      </c>
      <c r="C34" s="210"/>
      <c r="D34" s="210"/>
      <c r="E34" s="210"/>
      <c r="F34" s="210"/>
      <c r="G34" s="210"/>
      <c r="H34" s="210"/>
      <c r="I34" s="210"/>
      <c r="J34" s="210"/>
      <c r="K34" s="210"/>
      <c r="L34" s="210"/>
      <c r="M34" s="210"/>
    </row>
    <row r="35" spans="2:13" x14ac:dyDescent="0.25">
      <c r="B35" s="211" t="s">
        <v>230</v>
      </c>
      <c r="C35" s="210"/>
      <c r="D35" s="210"/>
      <c r="E35" s="210"/>
      <c r="F35" s="210"/>
      <c r="G35" s="210"/>
      <c r="H35" s="210"/>
      <c r="I35" s="210"/>
      <c r="J35" s="210"/>
      <c r="K35" s="210"/>
      <c r="L35" s="210"/>
      <c r="M35" s="210"/>
    </row>
    <row r="36" spans="2:13" x14ac:dyDescent="0.25">
      <c r="B36" s="211" t="s">
        <v>309</v>
      </c>
      <c r="C36" s="210"/>
      <c r="D36" s="210"/>
      <c r="E36" s="210"/>
      <c r="F36" s="210"/>
      <c r="G36" s="210"/>
      <c r="H36" s="210"/>
      <c r="I36" s="210"/>
      <c r="J36" s="210"/>
      <c r="K36" s="210"/>
      <c r="L36" s="210"/>
      <c r="M36" s="210"/>
    </row>
  </sheetData>
  <mergeCells count="4">
    <mergeCell ref="I2:M2"/>
    <mergeCell ref="G17:G27"/>
    <mergeCell ref="G5:G15"/>
    <mergeCell ref="N2:V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Y64"/>
  <sheetViews>
    <sheetView tabSelected="1" topLeftCell="A9" zoomScale="70" zoomScaleNormal="70" workbookViewId="0">
      <selection activeCell="B36" sqref="B36"/>
    </sheetView>
  </sheetViews>
  <sheetFormatPr defaultColWidth="15.5703125" defaultRowHeight="15" customHeight="1" x14ac:dyDescent="0.25"/>
  <cols>
    <col min="1" max="1" width="15.5703125" style="47"/>
    <col min="2" max="2" width="24.140625" style="47" bestFit="1" customWidth="1"/>
    <col min="3" max="3" width="23.7109375" style="47" customWidth="1"/>
    <col min="4" max="4" width="19.85546875" style="47" bestFit="1" customWidth="1"/>
    <col min="5" max="5" width="29.7109375" style="47" bestFit="1" customWidth="1"/>
    <col min="6" max="6" width="30.85546875" style="47" bestFit="1" customWidth="1"/>
    <col min="7" max="7" width="27" style="47" bestFit="1" customWidth="1"/>
    <col min="8" max="8" width="27.7109375" style="47" bestFit="1" customWidth="1"/>
    <col min="9" max="10" width="15.5703125" style="47"/>
    <col min="11" max="12" width="29.7109375" style="47" customWidth="1"/>
    <col min="13" max="13" width="15.5703125" style="47"/>
    <col min="14" max="14" width="4.5703125" style="47" bestFit="1" customWidth="1"/>
    <col min="15" max="15" width="8.5703125" style="47" customWidth="1"/>
    <col min="16" max="16" width="0.85546875" style="47" customWidth="1"/>
    <col min="17" max="17" width="28.28515625" style="55" bestFit="1" customWidth="1"/>
    <col min="18" max="18" width="24.140625" style="47" bestFit="1" customWidth="1"/>
    <col min="19" max="19" width="27.7109375" style="47" bestFit="1" customWidth="1"/>
    <col min="20" max="20" width="23.28515625" style="47" bestFit="1" customWidth="1"/>
    <col min="21" max="21" width="26.85546875" style="47" bestFit="1" customWidth="1"/>
    <col min="22" max="22" width="22.28515625" style="47" bestFit="1" customWidth="1"/>
    <col min="23" max="23" width="25.85546875" style="47" bestFit="1" customWidth="1"/>
    <col min="24" max="24" width="22" style="47" bestFit="1" customWidth="1"/>
    <col min="25" max="25" width="25.5703125" style="47" bestFit="1" customWidth="1"/>
    <col min="26" max="16384" width="15.5703125" style="47"/>
  </cols>
  <sheetData>
    <row r="1" spans="3:25" ht="15.75" thickBot="1" x14ac:dyDescent="0.3"/>
    <row r="2" spans="3:25" ht="15.75" thickBot="1" x14ac:dyDescent="0.3">
      <c r="Q2" s="47"/>
      <c r="R2" s="425" t="s">
        <v>249</v>
      </c>
      <c r="S2" s="426"/>
      <c r="T2" s="420" t="s">
        <v>250</v>
      </c>
      <c r="U2" s="416"/>
      <c r="V2" s="425" t="s">
        <v>251</v>
      </c>
      <c r="W2" s="426"/>
    </row>
    <row r="3" spans="3:25" ht="15.75" thickBot="1" x14ac:dyDescent="0.3">
      <c r="Q3" s="67" t="s">
        <v>252</v>
      </c>
      <c r="R3" s="68" t="s">
        <v>253</v>
      </c>
      <c r="S3" s="69" t="s">
        <v>254</v>
      </c>
      <c r="T3" s="68" t="s">
        <v>255</v>
      </c>
      <c r="U3" s="248" t="s">
        <v>256</v>
      </c>
      <c r="V3" s="283" t="s">
        <v>257</v>
      </c>
      <c r="W3" s="71" t="s">
        <v>258</v>
      </c>
      <c r="X3" s="280" t="s">
        <v>284</v>
      </c>
    </row>
    <row r="4" spans="3:25" ht="5.0999999999999996" customHeight="1" thickBot="1" x14ac:dyDescent="0.3">
      <c r="Q4" s="47"/>
    </row>
    <row r="5" spans="3:25" ht="15.75" thickBot="1" x14ac:dyDescent="0.3">
      <c r="N5" s="410" t="s">
        <v>193</v>
      </c>
      <c r="O5" s="413" t="s">
        <v>209</v>
      </c>
      <c r="Q5" s="63">
        <f>Schedule!N4</f>
        <v>43889</v>
      </c>
      <c r="R5" s="125">
        <f>('Shocked Bond Pricing'!$J5-'Shocked Bond Pricing'!$K5)/(2*'Shocked Bond Pricing'!$C$19)*$D$17</f>
        <v>-0.48496017752768233</v>
      </c>
      <c r="S5" s="125">
        <f>(('Shocked Bond Pricing'!$J5-2*'Shocked Bond Pricing'!$I5+'Shocked Bond Pricing'!$K5)/('Shocked Bond Pricing'!$C$19^2))*$D$17^2</f>
        <v>1.5934347175061696E-5</v>
      </c>
      <c r="T5" s="125">
        <f>('Shocked Bond Pricing'!$L5-'Shocked Bond Pricing'!$M5)/(2*'Shocked Bond Pricing'!$C$19)*$D$17</f>
        <v>-0.48496017752768233</v>
      </c>
      <c r="U5" s="125">
        <f>(('Shocked Bond Pricing'!$L5-2*'Shocked Bond Pricing'!$I5+'Shocked Bond Pricing'!$M5)/('Shocked Bond Pricing'!$C$19^2))*$D$17^2</f>
        <v>1.5934347175061696E-5</v>
      </c>
      <c r="V5" s="126"/>
      <c r="W5" s="126"/>
      <c r="X5" s="119"/>
      <c r="Y5" s="127"/>
    </row>
    <row r="6" spans="3:25" x14ac:dyDescent="0.25">
      <c r="C6" s="82" t="s">
        <v>24</v>
      </c>
      <c r="D6" s="81" t="s">
        <v>25</v>
      </c>
      <c r="E6" s="80" t="s">
        <v>26</v>
      </c>
      <c r="F6" s="136"/>
      <c r="N6" s="411"/>
      <c r="O6" s="414"/>
      <c r="Q6" s="64">
        <f>Schedule!N5</f>
        <v>44074</v>
      </c>
      <c r="R6" s="127">
        <f>('Shocked Bond Pricing'!$J6-'Shocked Bond Pricing'!$K6)/(2*'Shocked Bond Pricing'!$C$19)*$D$17</f>
        <v>-1.2497761927079407</v>
      </c>
      <c r="S6" s="127">
        <f>(('Shocked Bond Pricing'!$J6-2*'Shocked Bond Pricing'!$I6+'Shocked Bond Pricing'!$K6)/('Shocked Bond Pricing'!$C$19^2))*$D$17^2</f>
        <v>1.0444637155160304E-4</v>
      </c>
      <c r="T6" s="127">
        <f>('Shocked Bond Pricing'!$L6-'Shocked Bond Pricing'!$M6)/(2*'Shocked Bond Pricing'!$C$19)*$D$17</f>
        <v>-1.2497761927079407</v>
      </c>
      <c r="U6" s="127">
        <f>(('Shocked Bond Pricing'!$L6-2*'Shocked Bond Pricing'!$I6+'Shocked Bond Pricing'!$M6)/('Shocked Bond Pricing'!$C$19^2))*$D$17^2</f>
        <v>1.0444637155160304E-4</v>
      </c>
      <c r="V6" s="122"/>
      <c r="W6" s="122"/>
      <c r="X6" s="120"/>
      <c r="Y6" s="127"/>
    </row>
    <row r="7" spans="3:25" x14ac:dyDescent="0.25">
      <c r="C7" s="54" t="s">
        <v>180</v>
      </c>
      <c r="D7" s="47">
        <v>50</v>
      </c>
      <c r="E7" s="70" t="s">
        <v>181</v>
      </c>
      <c r="N7" s="411"/>
      <c r="O7" s="414"/>
      <c r="Q7" s="64">
        <f>Schedule!N6</f>
        <v>44253</v>
      </c>
      <c r="R7" s="127">
        <f>('Shocked Bond Pricing'!$J7-'Shocked Bond Pricing'!$K7)/(2*'Shocked Bond Pricing'!$C$19)*$D$17</f>
        <v>-1.9025727960979564</v>
      </c>
      <c r="S7" s="127">
        <f>(('Shocked Bond Pricing'!$J7-2*'Shocked Bond Pricing'!$I7+'Shocked Bond Pricing'!$K7)/('Shocked Bond Pricing'!$C$19^2))*$D$17^2</f>
        <v>2.5229383027181018E-4</v>
      </c>
      <c r="T7" s="127">
        <f>('Shocked Bond Pricing'!$L7-'Shocked Bond Pricing'!$M7)/(2*'Shocked Bond Pricing'!$C$19)*$D$17</f>
        <v>-1.9025727960979564</v>
      </c>
      <c r="U7" s="127">
        <f>(('Shocked Bond Pricing'!$L7-2*'Shocked Bond Pricing'!$I7+'Shocked Bond Pricing'!$M7)/('Shocked Bond Pricing'!$C$19^2))*$D$17^2</f>
        <v>2.5229383027181018E-4</v>
      </c>
      <c r="V7" s="122"/>
      <c r="W7" s="122"/>
      <c r="X7" s="120"/>
      <c r="Y7" s="127"/>
    </row>
    <row r="8" spans="3:25" x14ac:dyDescent="0.25">
      <c r="C8" s="54" t="s">
        <v>182</v>
      </c>
      <c r="D8" s="47">
        <v>3</v>
      </c>
      <c r="E8" s="70" t="s">
        <v>63</v>
      </c>
      <c r="N8" s="411"/>
      <c r="O8" s="414"/>
      <c r="Q8" s="64">
        <f>Schedule!N7</f>
        <v>44438</v>
      </c>
      <c r="R8" s="127">
        <f>('Shocked Bond Pricing'!$J8-'Shocked Bond Pricing'!$K8)/(2*'Shocked Bond Pricing'!$C$19)*$D$17</f>
        <v>-2.726648770840256</v>
      </c>
      <c r="S8" s="127">
        <f>(('Shocked Bond Pricing'!$J8-2*'Shocked Bond Pricing'!$I8+'Shocked Bond Pricing'!$K8)/('Shocked Bond Pricing'!$C$19^2))*$D$17^2</f>
        <v>4.9974914873018839E-4</v>
      </c>
      <c r="T8" s="127">
        <f>('Shocked Bond Pricing'!$L8-'Shocked Bond Pricing'!$M8)/(2*'Shocked Bond Pricing'!$C$19)*$D$17</f>
        <v>-2.726648770840256</v>
      </c>
      <c r="U8" s="127">
        <f>(('Shocked Bond Pricing'!$L8-2*'Shocked Bond Pricing'!$I8+'Shocked Bond Pricing'!$M8)/('Shocked Bond Pricing'!$C$19^2))*$D$17^2</f>
        <v>4.9974914873018839E-4</v>
      </c>
      <c r="V8" s="122"/>
      <c r="W8" s="122"/>
      <c r="X8" s="120"/>
      <c r="Y8" s="127"/>
    </row>
    <row r="9" spans="3:25" x14ac:dyDescent="0.25">
      <c r="C9" s="54" t="s">
        <v>183</v>
      </c>
      <c r="D9" s="47">
        <v>2</v>
      </c>
      <c r="E9" s="70" t="s">
        <v>184</v>
      </c>
      <c r="N9" s="411"/>
      <c r="O9" s="414"/>
      <c r="Q9" s="64">
        <f>Schedule!N8</f>
        <v>44620</v>
      </c>
      <c r="R9" s="127">
        <f>('Shocked Bond Pricing'!$J9-'Shocked Bond Pricing'!$K9)/(2*'Shocked Bond Pricing'!$C$19)*$D$17</f>
        <v>-3.3277393554271835</v>
      </c>
      <c r="S9" s="127">
        <f>(('Shocked Bond Pricing'!$J9-2*'Shocked Bond Pricing'!$I9+'Shocked Bond Pricing'!$K9)/('Shocked Bond Pricing'!$C$19^2))*$D$17^2</f>
        <v>7.7585355029441384E-4</v>
      </c>
      <c r="T9" s="127">
        <f>('Shocked Bond Pricing'!$L9-'Shocked Bond Pricing'!$M9)/(2*'Shocked Bond Pricing'!$C$19)*$D$17</f>
        <v>-3.3277393554271835</v>
      </c>
      <c r="U9" s="127">
        <f>(('Shocked Bond Pricing'!$L9-2*'Shocked Bond Pricing'!$I9+'Shocked Bond Pricing'!$M9)/('Shocked Bond Pricing'!$C$19^2))*$D$17^2</f>
        <v>7.7585355029441384E-4</v>
      </c>
      <c r="V9" s="122"/>
      <c r="W9" s="122"/>
      <c r="X9" s="120"/>
      <c r="Y9" s="127"/>
    </row>
    <row r="10" spans="3:25" x14ac:dyDescent="0.25">
      <c r="C10" s="54" t="s">
        <v>27</v>
      </c>
      <c r="D10" s="55">
        <v>43769</v>
      </c>
      <c r="E10" s="70" t="s">
        <v>185</v>
      </c>
      <c r="N10" s="411"/>
      <c r="O10" s="414"/>
      <c r="Q10" s="64">
        <f>Schedule!N9</f>
        <v>44802</v>
      </c>
      <c r="R10" s="127">
        <f>('Shocked Bond Pricing'!$J10-'Shocked Bond Pricing'!$K10)/(2*'Shocked Bond Pricing'!$C$19)*$D$17</f>
        <v>-4.0729981535150719</v>
      </c>
      <c r="S10" s="127">
        <f>(('Shocked Bond Pricing'!$J10-2*'Shocked Bond Pricing'!$I10+'Shocked Bond Pricing'!$K10)/('Shocked Bond Pricing'!$C$19^2))*$D$17^2</f>
        <v>1.1527117749210443E-3</v>
      </c>
      <c r="T10" s="127">
        <f>('Shocked Bond Pricing'!$L10-'Shocked Bond Pricing'!$M10)/(2*'Shocked Bond Pricing'!$C$19)*$D$17</f>
        <v>-4.0729981535150719</v>
      </c>
      <c r="U10" s="127">
        <f>(('Shocked Bond Pricing'!$L10-2*'Shocked Bond Pricing'!$I10+'Shocked Bond Pricing'!$M10)/('Shocked Bond Pricing'!$C$19^2))*$D$17^2</f>
        <v>1.1527117749210443E-3</v>
      </c>
      <c r="V10" s="122"/>
      <c r="W10" s="122"/>
      <c r="X10" s="120"/>
      <c r="Y10" s="127"/>
    </row>
    <row r="11" spans="3:25" x14ac:dyDescent="0.25">
      <c r="C11" s="54" t="s">
        <v>31</v>
      </c>
      <c r="D11" s="55">
        <v>43773</v>
      </c>
      <c r="E11" s="70" t="s">
        <v>186</v>
      </c>
      <c r="N11" s="411"/>
      <c r="O11" s="414"/>
      <c r="Q11" s="64">
        <f>Schedule!N10</f>
        <v>44985</v>
      </c>
      <c r="R11" s="127">
        <f>('Shocked Bond Pricing'!$J11-'Shocked Bond Pricing'!$K11)/(2*'Shocked Bond Pricing'!$C$19)*$D$17</f>
        <v>-4.7003674475490689</v>
      </c>
      <c r="S11" s="127">
        <f>(('Shocked Bond Pricing'!$J11-2*'Shocked Bond Pricing'!$I11+'Shocked Bond Pricing'!$K11)/('Shocked Bond Pricing'!$C$19^2))*$D$17^2</f>
        <v>1.5659315977245563E-3</v>
      </c>
      <c r="T11" s="127">
        <f>('Shocked Bond Pricing'!$L11-'Shocked Bond Pricing'!$M11)/(2*'Shocked Bond Pricing'!$C$19)*$D$17</f>
        <v>-4.7003674475490689</v>
      </c>
      <c r="U11" s="127">
        <f>(('Shocked Bond Pricing'!$L11-2*'Shocked Bond Pricing'!$I11+'Shocked Bond Pricing'!$M11)/('Shocked Bond Pricing'!$C$19^2))*$D$17^2</f>
        <v>1.5659315977245563E-3</v>
      </c>
      <c r="V11" s="122"/>
      <c r="W11" s="122"/>
      <c r="X11" s="120"/>
      <c r="Y11" s="127"/>
    </row>
    <row r="12" spans="3:25" x14ac:dyDescent="0.25">
      <c r="C12" s="54" t="s">
        <v>187</v>
      </c>
      <c r="D12" s="55">
        <v>43774</v>
      </c>
      <c r="E12" s="70" t="s">
        <v>188</v>
      </c>
      <c r="N12" s="411"/>
      <c r="O12" s="414"/>
      <c r="Q12" s="64">
        <f>Schedule!N11</f>
        <v>45166</v>
      </c>
      <c r="R12" s="127">
        <f>('Shocked Bond Pricing'!$J12-'Shocked Bond Pricing'!$K12)/(2*'Shocked Bond Pricing'!$C$19)*$D$17</f>
        <v>-5.3819797508367619</v>
      </c>
      <c r="S12" s="127">
        <f>(('Shocked Bond Pricing'!$J12-2*'Shocked Bond Pricing'!$I12+'Shocked Bond Pricing'!$K12)/('Shocked Bond Pricing'!$C$19^2))*$D$17^2</f>
        <v>2.0599145500455043E-3</v>
      </c>
      <c r="T12" s="127">
        <f>('Shocked Bond Pricing'!$L12-'Shocked Bond Pricing'!$M12)/(2*'Shocked Bond Pricing'!$C$19)*$D$17</f>
        <v>-5.3819797508367619</v>
      </c>
      <c r="U12" s="127">
        <f>(('Shocked Bond Pricing'!$L12-2*'Shocked Bond Pricing'!$I12+'Shocked Bond Pricing'!$M12)/('Shocked Bond Pricing'!$C$19^2))*$D$17^2</f>
        <v>2.0599145500455043E-3</v>
      </c>
      <c r="V12" s="122"/>
      <c r="W12" s="122"/>
      <c r="X12" s="120"/>
      <c r="Y12" s="127"/>
    </row>
    <row r="13" spans="3:25" x14ac:dyDescent="0.25">
      <c r="C13" s="54" t="s">
        <v>198</v>
      </c>
      <c r="D13" s="79">
        <v>1000000</v>
      </c>
      <c r="E13" s="70" t="s">
        <v>218</v>
      </c>
      <c r="N13" s="411"/>
      <c r="O13" s="414"/>
      <c r="Q13" s="64">
        <f>Schedule!N12</f>
        <v>45350</v>
      </c>
      <c r="R13" s="127">
        <f>('Shocked Bond Pricing'!$J13-'Shocked Bond Pricing'!$K13)/(2*'Shocked Bond Pricing'!$C$19)*$D$17</f>
        <v>-6.0339455784742313</v>
      </c>
      <c r="S13" s="127">
        <f>(('Shocked Bond Pricing'!$J13-2*'Shocked Bond Pricing'!$I13+'Shocked Bond Pricing'!$K13)/('Shocked Bond Pricing'!$C$19^2))*$D$17^2</f>
        <v>2.613614924484863E-3</v>
      </c>
      <c r="T13" s="127">
        <f>('Shocked Bond Pricing'!$L13-'Shocked Bond Pricing'!$M13)/(2*'Shocked Bond Pricing'!$C$19)*$D$17</f>
        <v>-6.0339455784742313</v>
      </c>
      <c r="U13" s="127">
        <f>(('Shocked Bond Pricing'!$L13-2*'Shocked Bond Pricing'!$I13+'Shocked Bond Pricing'!$M13)/('Shocked Bond Pricing'!$C$19^2))*$D$17^2</f>
        <v>2.613614924484863E-3</v>
      </c>
      <c r="V13" s="122"/>
      <c r="W13" s="122"/>
      <c r="X13" s="120"/>
      <c r="Y13" s="127"/>
    </row>
    <row r="14" spans="3:25" x14ac:dyDescent="0.25">
      <c r="C14" s="54" t="s">
        <v>220</v>
      </c>
      <c r="D14" s="52">
        <v>0.112</v>
      </c>
      <c r="E14" s="70" t="s">
        <v>221</v>
      </c>
      <c r="N14" s="411"/>
      <c r="O14" s="414"/>
      <c r="Q14" s="64">
        <f>Schedule!N13</f>
        <v>45532</v>
      </c>
      <c r="R14" s="127">
        <f>('Shocked Bond Pricing'!$J14-'Shocked Bond Pricing'!$K14)/(2*'Shocked Bond Pricing'!$C$19)*$D$17</f>
        <v>-6.6641059250287062</v>
      </c>
      <c r="S14" s="127">
        <f>(('Shocked Bond Pricing'!$J14-2*'Shocked Bond Pricing'!$I14+'Shocked Bond Pricing'!$K14)/('Shocked Bond Pricing'!$C$19^2))*$D$17^2</f>
        <v>3.2188654586207109E-3</v>
      </c>
      <c r="T14" s="127">
        <f>('Shocked Bond Pricing'!$L14-'Shocked Bond Pricing'!$M14)/(2*'Shocked Bond Pricing'!$C$19)*$D$17</f>
        <v>-6.6641059250287062</v>
      </c>
      <c r="U14" s="127">
        <f>(('Shocked Bond Pricing'!$L14-2*'Shocked Bond Pricing'!$I14+'Shocked Bond Pricing'!$M14)/('Shocked Bond Pricing'!$C$19^2))*$D$17^2</f>
        <v>3.2188654586207109E-3</v>
      </c>
      <c r="V14" s="122"/>
      <c r="W14" s="122"/>
      <c r="X14" s="120"/>
      <c r="Y14" s="127"/>
    </row>
    <row r="15" spans="3:25" x14ac:dyDescent="0.25">
      <c r="C15" s="54" t="s">
        <v>222</v>
      </c>
      <c r="D15" s="52">
        <v>0.03</v>
      </c>
      <c r="E15" s="70" t="s">
        <v>223</v>
      </c>
      <c r="N15" s="411"/>
      <c r="O15" s="414"/>
      <c r="Q15" s="66">
        <f>Schedule!N14</f>
        <v>45716</v>
      </c>
      <c r="R15" s="129">
        <f>('Shocked Bond Pricing'!$J15-'Shocked Bond Pricing'!$K15)/(2*'Shocked Bond Pricing'!$C$19)*$D$17</f>
        <v>-493.00256951246405</v>
      </c>
      <c r="S15" s="281">
        <f>(('Shocked Bond Pricing'!$J15-2*'Shocked Bond Pricing'!$I15+'Shocked Bond Pricing'!$K15)/('Shocked Bond Pricing'!$C$19^2))*$D$17^2</f>
        <v>0.2629798837006091</v>
      </c>
      <c r="T15" s="281">
        <f>('Shocked Bond Pricing'!$L15-'Shocked Bond Pricing'!$M15)/(2*'Shocked Bond Pricing'!$C$19)*$D$17</f>
        <v>-493.00256951246405</v>
      </c>
      <c r="U15" s="281">
        <f>(('Shocked Bond Pricing'!$L15-2*'Shocked Bond Pricing'!$I15+'Shocked Bond Pricing'!$M15)/('Shocked Bond Pricing'!$C$19^2))*$D$17^2</f>
        <v>0.2629798837006091</v>
      </c>
      <c r="V15" s="130"/>
      <c r="W15" s="130"/>
      <c r="X15" s="121"/>
      <c r="Y15" s="127"/>
    </row>
    <row r="16" spans="3:25" x14ac:dyDescent="0.25">
      <c r="C16" s="54" t="s">
        <v>200</v>
      </c>
      <c r="D16" s="52">
        <v>0.03</v>
      </c>
      <c r="E16" s="70" t="s">
        <v>224</v>
      </c>
      <c r="N16" s="411"/>
      <c r="O16" s="414" t="s">
        <v>225</v>
      </c>
      <c r="Q16" s="64">
        <f>Schedule!N4</f>
        <v>43889</v>
      </c>
      <c r="R16" s="127">
        <f>('Shocked Bond Pricing'!$J17-'Shocked Bond Pricing'!$K17)/(2*'Shocked Bond Pricing'!$C$19)*$D$17</f>
        <v>-0.48500905222681462</v>
      </c>
      <c r="S16" s="127">
        <f>(('Shocked Bond Pricing'!$J17-2*'Shocked Bond Pricing'!$I17+'Shocked Bond Pricing'!$K17)/('Shocked Bond Pricing'!$C$19^2))*$D$17^2</f>
        <v>1.5952537069097155E-5</v>
      </c>
      <c r="T16" s="127">
        <f>('Shocked Bond Pricing'!$L17-'Shocked Bond Pricing'!$M17)/(2*'Shocked Bond Pricing'!$C$19)*$D$17</f>
        <v>-0.48500905222681462</v>
      </c>
      <c r="U16" s="127">
        <f>(('Shocked Bond Pricing'!$L17-2*'Shocked Bond Pricing'!$I17+'Shocked Bond Pricing'!$M17)/('Shocked Bond Pricing'!$C$19^2))*$D$17^2</f>
        <v>1.5952537069097155E-5</v>
      </c>
      <c r="V16" s="122"/>
      <c r="W16" s="122"/>
      <c r="X16" s="120"/>
      <c r="Y16" s="127"/>
    </row>
    <row r="17" spans="2:25" ht="15.75" thickBot="1" x14ac:dyDescent="0.3">
      <c r="C17" s="53" t="s">
        <v>285</v>
      </c>
      <c r="D17" s="71">
        <f>10^(-4)</f>
        <v>1E-4</v>
      </c>
      <c r="E17" s="72" t="s">
        <v>285</v>
      </c>
      <c r="N17" s="411"/>
      <c r="O17" s="414"/>
      <c r="Q17" s="64">
        <f>Schedule!N5</f>
        <v>44074</v>
      </c>
      <c r="R17" s="127">
        <f>('Shocked Bond Pricing'!$J18-'Shocked Bond Pricing'!$K18)/(2*'Shocked Bond Pricing'!$C$19)*$D$17</f>
        <v>-1.250055223226809</v>
      </c>
      <c r="S17" s="127">
        <f>(('Shocked Bond Pricing'!$J18-2*'Shocked Bond Pricing'!$I18+'Shocked Bond Pricing'!$K18)/('Shocked Bond Pricing'!$C$19^2))*$D$17^2</f>
        <v>1.044645614456385E-4</v>
      </c>
      <c r="T17" s="127">
        <f>('Shocked Bond Pricing'!$L18-'Shocked Bond Pricing'!$M18)/(2*'Shocked Bond Pricing'!$C$19)*$D$17</f>
        <v>-1.250055223226809</v>
      </c>
      <c r="U17" s="127">
        <f>(('Shocked Bond Pricing'!$L18-2*'Shocked Bond Pricing'!$I18+'Shocked Bond Pricing'!$M18)/('Shocked Bond Pricing'!$C$19^2))*$D$17^2</f>
        <v>1.044645614456385E-4</v>
      </c>
      <c r="V17" s="122"/>
      <c r="W17" s="122"/>
      <c r="X17" s="120"/>
      <c r="Y17" s="127"/>
    </row>
    <row r="18" spans="2:25" x14ac:dyDescent="0.25">
      <c r="N18" s="411"/>
      <c r="O18" s="414"/>
      <c r="Q18" s="64">
        <f>Schedule!N6</f>
        <v>44253</v>
      </c>
      <c r="R18" s="127">
        <f>('Shocked Bond Pricing'!$J19-'Shocked Bond Pricing'!$K19)/(2*'Shocked Bond Pricing'!$C$19)*$D$17</f>
        <v>-1.9031525495847743</v>
      </c>
      <c r="S18" s="127">
        <f>(('Shocked Bond Pricing'!$J19-2*'Shocked Bond Pricing'!$I19+'Shocked Bond Pricing'!$K19)/('Shocked Bond Pricing'!$C$19^2))*$D$17^2</f>
        <v>2.5238477974198748E-4</v>
      </c>
      <c r="T18" s="127">
        <f>('Shocked Bond Pricing'!$L19-'Shocked Bond Pricing'!$M19)/(2*'Shocked Bond Pricing'!$C$19)*$D$17</f>
        <v>-1.9031525495847743</v>
      </c>
      <c r="U18" s="127">
        <f>(('Shocked Bond Pricing'!$L19-2*'Shocked Bond Pricing'!$I19+'Shocked Bond Pricing'!$M19)/('Shocked Bond Pricing'!$C$19^2))*$D$17^2</f>
        <v>2.5238477974198748E-4</v>
      </c>
      <c r="V18" s="122"/>
      <c r="W18" s="122"/>
      <c r="X18" s="120"/>
      <c r="Y18" s="127"/>
    </row>
    <row r="19" spans="2:25" ht="15.75" thickBot="1" x14ac:dyDescent="0.3">
      <c r="N19" s="411"/>
      <c r="O19" s="414"/>
      <c r="Q19" s="64">
        <f>Schedule!N7</f>
        <v>44438</v>
      </c>
      <c r="R19" s="127">
        <f>('Shocked Bond Pricing'!$J20-'Shocked Bond Pricing'!$K20)/(2*'Shocked Bond Pricing'!$C$19)*$D$17</f>
        <v>-2.7276107774923726</v>
      </c>
      <c r="S19" s="127">
        <f>(('Shocked Bond Pricing'!$J20-2*'Shocked Bond Pricing'!$I20+'Shocked Bond Pricing'!$K20)/('Shocked Bond Pricing'!$C$19^2))*$D$17^2</f>
        <v>4.9991285777650752E-4</v>
      </c>
      <c r="T19" s="127">
        <f>('Shocked Bond Pricing'!$L20-'Shocked Bond Pricing'!$M20)/(2*'Shocked Bond Pricing'!$C$19)*$D$17</f>
        <v>-2.7276107774923726</v>
      </c>
      <c r="U19" s="127">
        <f>(('Shocked Bond Pricing'!$L20-2*'Shocked Bond Pricing'!$I20+'Shocked Bond Pricing'!$M20)/('Shocked Bond Pricing'!$C$19^2))*$D$17^2</f>
        <v>4.9991285777650752E-4</v>
      </c>
      <c r="V19" s="122"/>
      <c r="W19" s="122"/>
      <c r="X19" s="120"/>
      <c r="Y19" s="127"/>
    </row>
    <row r="20" spans="2:25" ht="15.75" thickBot="1" x14ac:dyDescent="0.3">
      <c r="C20" s="421" t="s">
        <v>262</v>
      </c>
      <c r="D20" s="422"/>
      <c r="E20" s="422"/>
      <c r="F20" s="422"/>
      <c r="G20" s="422"/>
      <c r="H20" s="422"/>
      <c r="I20" s="422"/>
      <c r="J20" s="422"/>
      <c r="K20" s="422"/>
      <c r="L20" s="423"/>
      <c r="N20" s="411"/>
      <c r="O20" s="414"/>
      <c r="Q20" s="64">
        <f>Schedule!N8</f>
        <v>44620</v>
      </c>
      <c r="R20" s="127">
        <f>('Shocked Bond Pricing'!$J21-'Shocked Bond Pricing'!$K21)/(2*'Shocked Bond Pricing'!$C$19)*$D$17</f>
        <v>-3.3289620510004165</v>
      </c>
      <c r="S20" s="127">
        <f>(('Shocked Bond Pricing'!$J21-2*'Shocked Bond Pricing'!$I21+'Shocked Bond Pricing'!$K21)/('Shocked Bond Pricing'!$C$19^2))*$D$17^2</f>
        <v>7.7614458859898117E-4</v>
      </c>
      <c r="T20" s="127">
        <f>('Shocked Bond Pricing'!$L21-'Shocked Bond Pricing'!$M21)/(2*'Shocked Bond Pricing'!$C$19)*$D$17</f>
        <v>-3.3289620510004165</v>
      </c>
      <c r="U20" s="127">
        <f>(('Shocked Bond Pricing'!$L21-2*'Shocked Bond Pricing'!$I21+'Shocked Bond Pricing'!$M21)/('Shocked Bond Pricing'!$C$19^2))*$D$17^2</f>
        <v>7.7614458859898117E-4</v>
      </c>
      <c r="V20" s="122"/>
      <c r="W20" s="122"/>
      <c r="X20" s="120"/>
      <c r="Y20" s="127"/>
    </row>
    <row r="21" spans="2:25" x14ac:dyDescent="0.25">
      <c r="B21" s="76"/>
      <c r="C21" s="76" t="s">
        <v>263</v>
      </c>
      <c r="D21" s="77" t="s">
        <v>264</v>
      </c>
      <c r="E21" s="77" t="s">
        <v>288</v>
      </c>
      <c r="F21" s="77" t="s">
        <v>286</v>
      </c>
      <c r="G21" s="77" t="s">
        <v>265</v>
      </c>
      <c r="H21" s="77" t="s">
        <v>266</v>
      </c>
      <c r="I21" s="77" t="s">
        <v>271</v>
      </c>
      <c r="J21" s="77" t="s">
        <v>254</v>
      </c>
      <c r="K21" s="77" t="s">
        <v>258</v>
      </c>
      <c r="L21" s="297" t="s">
        <v>300</v>
      </c>
      <c r="N21" s="411"/>
      <c r="O21" s="414"/>
      <c r="Q21" s="64">
        <f>Schedule!N9</f>
        <v>44802</v>
      </c>
      <c r="R21" s="127">
        <f>('Shocked Bond Pricing'!$J22-'Shocked Bond Pricing'!$K22)/(2*'Shocked Bond Pricing'!$C$19)*$D$17</f>
        <v>-4.0744372257904606</v>
      </c>
      <c r="S21" s="127">
        <f>(('Shocked Bond Pricing'!$J22-2*'Shocked Bond Pricing'!$I22+'Shocked Bond Pricing'!$K22)/('Shocked Bond Pricing'!$C$19^2))*$D$17^2</f>
        <v>1.1531301424838598E-3</v>
      </c>
      <c r="T21" s="127">
        <f>('Shocked Bond Pricing'!$L22-'Shocked Bond Pricing'!$M22)/(2*'Shocked Bond Pricing'!$C$19)*$D$17</f>
        <v>-4.0744372257904606</v>
      </c>
      <c r="U21" s="127">
        <f>(('Shocked Bond Pricing'!$L22-2*'Shocked Bond Pricing'!$I22+'Shocked Bond Pricing'!$M22)/('Shocked Bond Pricing'!$C$19^2))*$D$17^2</f>
        <v>1.1531301424838598E-3</v>
      </c>
      <c r="V21" s="122"/>
      <c r="W21" s="122"/>
      <c r="X21" s="120"/>
      <c r="Y21" s="127"/>
    </row>
    <row r="22" spans="2:25" x14ac:dyDescent="0.25">
      <c r="B22" s="54" t="s">
        <v>209</v>
      </c>
      <c r="C22" s="298">
        <f>SUM(T5:T15)</f>
        <v>-529.54766366046886</v>
      </c>
      <c r="D22" s="127">
        <f>SUM(T5:T15)</f>
        <v>-529.54766366046886</v>
      </c>
      <c r="E22" s="122"/>
      <c r="F22" s="127">
        <f xml:space="preserve"> -$C22/('Bond Pricing'!$T6*$D$17)</f>
        <v>4.9596335510435585</v>
      </c>
      <c r="G22" s="127">
        <f xml:space="preserve"> -$C22/('Bond Pricing'!$T6*$D$17)</f>
        <v>4.9596335510435585</v>
      </c>
      <c r="H22" s="127">
        <f>'Analytical S&amp;D'!G22</f>
        <v>4.9596335510305183</v>
      </c>
      <c r="I22" s="122"/>
      <c r="J22" s="316">
        <f>SUM(S5:S15)</f>
        <v>0.27523919925442886</v>
      </c>
      <c r="K22" s="78"/>
      <c r="L22" s="300"/>
      <c r="N22" s="411"/>
      <c r="O22" s="414"/>
      <c r="Q22" s="64">
        <f>Schedule!N10</f>
        <v>44985</v>
      </c>
      <c r="R22" s="127">
        <f>('Shocked Bond Pricing'!$J23-'Shocked Bond Pricing'!$K23)/(2*'Shocked Bond Pricing'!$C$19)*$D$17</f>
        <v>-4.7018450358336841</v>
      </c>
      <c r="S22" s="127">
        <f>(('Shocked Bond Pricing'!$J23-2*'Shocked Bond Pricing'!$I23+'Shocked Bond Pricing'!$K23)/('Shocked Bond Pricing'!$C$19^2))*$D$17^2</f>
        <v>1.5664227248635137E-3</v>
      </c>
      <c r="T22" s="127">
        <f>('Shocked Bond Pricing'!$L23-'Shocked Bond Pricing'!$M23)/(2*'Shocked Bond Pricing'!$C$19)*$D$17</f>
        <v>-4.7018450358336841</v>
      </c>
      <c r="U22" s="127">
        <f>(('Shocked Bond Pricing'!$L23-2*'Shocked Bond Pricing'!$I23+'Shocked Bond Pricing'!$M23)/('Shocked Bond Pricing'!$C$19^2))*$D$17^2</f>
        <v>1.5664227248635137E-3</v>
      </c>
      <c r="V22" s="122"/>
      <c r="W22" s="122"/>
      <c r="X22" s="120"/>
      <c r="Y22" s="127"/>
    </row>
    <row r="23" spans="2:25" ht="15.75" thickBot="1" x14ac:dyDescent="0.3">
      <c r="B23" s="53" t="s">
        <v>225</v>
      </c>
      <c r="C23" s="306">
        <f>SUM(T16:T26)</f>
        <v>-529.55676293249769</v>
      </c>
      <c r="D23" s="131">
        <f>SUM(T16:T26)</f>
        <v>-529.55676293249769</v>
      </c>
      <c r="E23" s="123"/>
      <c r="F23" s="131">
        <f xml:space="preserve"> -$C23/('Bond Pricing'!$T18*$D$17)</f>
        <v>4.9595486995186162</v>
      </c>
      <c r="G23" s="131">
        <f xml:space="preserve"> -$C23/('Bond Pricing'!$T18*$D$17)</f>
        <v>4.9595486995186162</v>
      </c>
      <c r="H23" s="131">
        <f>'Analytical S&amp;D'!G23</f>
        <v>4.9595486995055404</v>
      </c>
      <c r="I23" s="123"/>
      <c r="J23" s="131">
        <f>SUM(S16:S26)</f>
        <v>0.27524200049811032</v>
      </c>
      <c r="K23" s="244"/>
      <c r="L23" s="301"/>
      <c r="N23" s="411"/>
      <c r="O23" s="414"/>
      <c r="Q23" s="64">
        <f>Schedule!N11</f>
        <v>45166</v>
      </c>
      <c r="R23" s="127">
        <f>('Shocked Bond Pricing'!$J24-'Shocked Bond Pricing'!$K24)/(2*'Shocked Bond Pricing'!$C$19)*$D$17</f>
        <v>-5.3833560179555198</v>
      </c>
      <c r="S23" s="127">
        <f>(('Shocked Bond Pricing'!$J24-2*'Shocked Bond Pricing'!$I24+'Shocked Bond Pricing'!$K24)/('Shocked Bond Pricing'!$C$19^2))*$D$17^2</f>
        <v>2.0604420569725326E-3</v>
      </c>
      <c r="T23" s="127">
        <f>('Shocked Bond Pricing'!$L24-'Shocked Bond Pricing'!$M24)/(2*'Shocked Bond Pricing'!$C$19)*$D$17</f>
        <v>-5.3833560179555198</v>
      </c>
      <c r="U23" s="127">
        <f>(('Shocked Bond Pricing'!$L24-2*'Shocked Bond Pricing'!$I24+'Shocked Bond Pricing'!$M24)/('Shocked Bond Pricing'!$C$19^2))*$D$17^2</f>
        <v>2.0604420569725326E-3</v>
      </c>
      <c r="V23" s="122"/>
      <c r="W23" s="122"/>
      <c r="X23" s="120"/>
      <c r="Y23" s="127"/>
    </row>
    <row r="24" spans="2:25" x14ac:dyDescent="0.25">
      <c r="N24" s="411"/>
      <c r="O24" s="414"/>
      <c r="Q24" s="64">
        <f>Schedule!N12</f>
        <v>45350</v>
      </c>
      <c r="R24" s="127">
        <f>('Shocked Bond Pricing'!$J25-'Shocked Bond Pricing'!$K25)/(2*'Shocked Bond Pricing'!$C$19)*$D$17</f>
        <v>-6.0350326445586688</v>
      </c>
      <c r="S24" s="127">
        <f>(('Shocked Bond Pricing'!$J25-2*'Shocked Bond Pricing'!$I25+'Shocked Bond Pricing'!$K25)/('Shocked Bond Pricing'!$C$19^2))*$D$17^2</f>
        <v>2.6140878617297849E-3</v>
      </c>
      <c r="T24" s="127">
        <f>('Shocked Bond Pricing'!$L25-'Shocked Bond Pricing'!$M25)/(2*'Shocked Bond Pricing'!$C$19)*$D$17</f>
        <v>-6.0350326445586688</v>
      </c>
      <c r="U24" s="127">
        <f>(('Shocked Bond Pricing'!$L25-2*'Shocked Bond Pricing'!$I25+'Shocked Bond Pricing'!$M25)/('Shocked Bond Pricing'!$C$19^2))*$D$17^2</f>
        <v>2.6140878617297849E-3</v>
      </c>
      <c r="V24" s="122"/>
      <c r="W24" s="122"/>
      <c r="X24" s="120"/>
      <c r="Y24" s="127"/>
    </row>
    <row r="25" spans="2:25" ht="15.75" thickBot="1" x14ac:dyDescent="0.3">
      <c r="N25" s="411"/>
      <c r="O25" s="414"/>
      <c r="Q25" s="64">
        <f>Schedule!N13</f>
        <v>45532</v>
      </c>
      <c r="R25" s="127">
        <f>('Shocked Bond Pricing'!$J26-'Shocked Bond Pricing'!$K26)/(2*'Shocked Bond Pricing'!$C$19)*$D$17</f>
        <v>-6.664732842364173</v>
      </c>
      <c r="S25" s="127">
        <f>(('Shocked Bond Pricing'!$J26-2*'Shocked Bond Pricing'!$I26+'Shocked Bond Pricing'!$K26)/('Shocked Bond Pricing'!$C$19^2))*$D$17^2</f>
        <v>3.2191746868193137E-3</v>
      </c>
      <c r="T25" s="127">
        <f>('Shocked Bond Pricing'!$L26-'Shocked Bond Pricing'!$M26)/(2*'Shocked Bond Pricing'!$C$19)*$D$17</f>
        <v>-6.664732842364173</v>
      </c>
      <c r="U25" s="127">
        <f>(('Shocked Bond Pricing'!$L26-2*'Shocked Bond Pricing'!$I26+'Shocked Bond Pricing'!$M26)/('Shocked Bond Pricing'!$C$19^2))*$D$17^2</f>
        <v>3.2191746868193137E-3</v>
      </c>
      <c r="V25" s="122"/>
      <c r="W25" s="122"/>
      <c r="X25" s="120"/>
      <c r="Y25" s="127"/>
    </row>
    <row r="26" spans="2:25" ht="15.75" thickBot="1" x14ac:dyDescent="0.3">
      <c r="C26" s="421" t="s">
        <v>267</v>
      </c>
      <c r="D26" s="422"/>
      <c r="E26" s="422"/>
      <c r="F26" s="422"/>
      <c r="G26" s="422"/>
      <c r="H26" s="422"/>
      <c r="I26" s="422"/>
      <c r="J26" s="422"/>
      <c r="K26" s="422"/>
      <c r="L26" s="423"/>
      <c r="N26" s="412"/>
      <c r="O26" s="415"/>
      <c r="Q26" s="65">
        <f>Schedule!N14</f>
        <v>45716</v>
      </c>
      <c r="R26" s="131">
        <f>('Shocked Bond Pricing'!$J27-'Shocked Bond Pricing'!$K27)/(2*'Shocked Bond Pricing'!$C$19)*$D$17</f>
        <v>-493.00256951246405</v>
      </c>
      <c r="S26" s="282">
        <f>(('Shocked Bond Pricing'!$J27-2*'Shocked Bond Pricing'!$I27+'Shocked Bond Pricing'!$K27)/('Shocked Bond Pricing'!$C$19^2))*$D$17^2</f>
        <v>0.2629798837006091</v>
      </c>
      <c r="T26" s="282">
        <f>('Shocked Bond Pricing'!$L27-'Shocked Bond Pricing'!$M27)/(2*'Shocked Bond Pricing'!$C$19)*$D$17</f>
        <v>-493.00256951246405</v>
      </c>
      <c r="U26" s="282">
        <f>(('Shocked Bond Pricing'!$L27-2*'Shocked Bond Pricing'!$I27+'Shocked Bond Pricing'!$M27)/('Shocked Bond Pricing'!$C$19^2))*$D$17^2</f>
        <v>0.2629798837006091</v>
      </c>
      <c r="V26" s="123"/>
      <c r="W26" s="123"/>
      <c r="X26" s="124"/>
      <c r="Y26" s="127"/>
    </row>
    <row r="27" spans="2:25" x14ac:dyDescent="0.25">
      <c r="B27" s="76"/>
      <c r="C27" s="76" t="s">
        <v>263</v>
      </c>
      <c r="D27" s="77" t="s">
        <v>264</v>
      </c>
      <c r="E27" s="77" t="s">
        <v>288</v>
      </c>
      <c r="F27" s="77" t="s">
        <v>286</v>
      </c>
      <c r="G27" s="77" t="s">
        <v>265</v>
      </c>
      <c r="H27" s="77" t="s">
        <v>266</v>
      </c>
      <c r="I27" s="77" t="s">
        <v>271</v>
      </c>
      <c r="J27" s="77" t="s">
        <v>254</v>
      </c>
      <c r="K27" s="77" t="s">
        <v>258</v>
      </c>
      <c r="L27" s="297" t="s">
        <v>300</v>
      </c>
    </row>
    <row r="28" spans="2:25" x14ac:dyDescent="0.25">
      <c r="B28" s="54" t="s">
        <v>209</v>
      </c>
      <c r="C28" s="298">
        <f>SUM(R33:R43)</f>
        <v>-491.59004855636107</v>
      </c>
      <c r="D28" s="127">
        <f>SUM(T33:T43)</f>
        <v>-491.59004855636107</v>
      </c>
      <c r="E28" s="127">
        <f>SUM(V33:V43)</f>
        <v>305.72664735548187</v>
      </c>
      <c r="F28" s="47">
        <f xml:space="preserve"> -($C28+$E28)/('Bond Pricing'!$T6*$D$17)</f>
        <v>1.7407580540247489</v>
      </c>
      <c r="G28" s="47">
        <f xml:space="preserve"> -$C28/('Bond Pricing'!$T6*$D$17)</f>
        <v>4.6041304031557511</v>
      </c>
      <c r="H28" s="47">
        <f>'Analytical S&amp;D'!G28</f>
        <v>5.3015644535816522</v>
      </c>
      <c r="I28" s="127">
        <f>SUM(X33:X43)</f>
        <v>807.16694888167228</v>
      </c>
      <c r="J28" s="316">
        <f>SUM(S33:S43)</f>
        <v>0.26150967073590425</v>
      </c>
      <c r="K28" s="127">
        <f>SUM(W33:W43)</f>
        <v>2.8937315119037512</v>
      </c>
      <c r="L28" s="128">
        <f>SUM(Y33:Y43)</f>
        <v>13.054193459538507</v>
      </c>
      <c r="Q28" s="47"/>
      <c r="R28" s="424"/>
      <c r="S28" s="424"/>
      <c r="T28" s="424"/>
      <c r="U28" s="424"/>
      <c r="V28" s="424"/>
      <c r="W28" s="424"/>
    </row>
    <row r="29" spans="2:25" ht="15.75" thickBot="1" x14ac:dyDescent="0.3">
      <c r="B29" s="53" t="s">
        <v>225</v>
      </c>
      <c r="C29" s="354">
        <f>SUM(R44:R54)</f>
        <v>-491.59105323026887</v>
      </c>
      <c r="D29" s="131">
        <f>SUM(T44:T54)</f>
        <v>-491.59105323026887</v>
      </c>
      <c r="E29" s="131">
        <f>+ SUM(V44:V54)</f>
        <v>305.80052310865534</v>
      </c>
      <c r="F29" s="292">
        <f xml:space="preserve"> -($C29+$E29)/('Bond Pricing'!$T18*$D$17)</f>
        <v>1.7400158897885281</v>
      </c>
      <c r="G29" s="295">
        <f xml:space="preserve"> -$C29/('Bond Pricing'!$T18*$D$17)</f>
        <v>4.6039819324410098</v>
      </c>
      <c r="H29" s="71">
        <f>'Analytical S&amp;D'!G29</f>
        <v>5.30155540331873</v>
      </c>
      <c r="I29" s="131">
        <f>SUM(X44:X54)</f>
        <v>807.35081220609561</v>
      </c>
      <c r="J29" s="131">
        <f>SUM(S44:S54)</f>
        <v>0.26150768348998088</v>
      </c>
      <c r="K29" s="131">
        <f>SUM(W44:W54)</f>
        <v>2.8945345297870513</v>
      </c>
      <c r="L29" s="132">
        <f>SUM(Y44:Y54)</f>
        <v>13.056433090241622</v>
      </c>
      <c r="Q29" s="47"/>
      <c r="V29" s="285"/>
      <c r="W29" s="285"/>
      <c r="Y29" s="138"/>
    </row>
    <row r="30" spans="2:25" ht="15.75" thickBot="1" x14ac:dyDescent="0.3">
      <c r="Q30" s="47"/>
      <c r="R30" s="425" t="s">
        <v>249</v>
      </c>
      <c r="S30" s="426"/>
      <c r="T30" s="427" t="s">
        <v>250</v>
      </c>
      <c r="U30" s="426"/>
      <c r="V30" s="428" t="s">
        <v>251</v>
      </c>
      <c r="W30" s="428"/>
      <c r="X30" s="403" t="s">
        <v>298</v>
      </c>
      <c r="Y30" s="404"/>
    </row>
    <row r="31" spans="2:25" ht="15.75" thickBot="1" x14ac:dyDescent="0.3">
      <c r="Q31" s="67" t="s">
        <v>252</v>
      </c>
      <c r="R31" s="68" t="s">
        <v>253</v>
      </c>
      <c r="S31" s="69" t="s">
        <v>254</v>
      </c>
      <c r="T31" s="68" t="s">
        <v>255</v>
      </c>
      <c r="U31" s="248" t="s">
        <v>256</v>
      </c>
      <c r="V31" s="283" t="s">
        <v>257</v>
      </c>
      <c r="W31" s="71" t="s">
        <v>258</v>
      </c>
      <c r="X31" s="317" t="s">
        <v>271</v>
      </c>
      <c r="Y31" s="318" t="s">
        <v>300</v>
      </c>
    </row>
    <row r="32" spans="2:25" ht="5.0999999999999996" customHeight="1" thickBot="1" x14ac:dyDescent="0.3">
      <c r="Q32" s="47"/>
    </row>
    <row r="33" spans="2:25" ht="14.45" customHeight="1" x14ac:dyDescent="0.25">
      <c r="N33" s="429" t="s">
        <v>194</v>
      </c>
      <c r="O33" s="432" t="s">
        <v>209</v>
      </c>
      <c r="Q33" s="63">
        <f>Schedule!N4</f>
        <v>43889</v>
      </c>
      <c r="R33" s="125">
        <f>('Shocked Bond Pricing'!$O5 - 'Shocked Bond Pricing'!$P5)/(2*'Shocked Bond Pricing'!$C$19) * $D$17</f>
        <v>-1.1800697654962278E-2</v>
      </c>
      <c r="S33" s="125">
        <f>('Shocked Bond Pricing'!$O5 -2*'Shocked Bond Pricing'!$N5 + 'Shocked Bond Pricing'!$P5)/('Shocked Bond Pricing'!$C$19^2) * $D$17^2</f>
        <v>3.876721166307105E-7</v>
      </c>
      <c r="T33" s="286">
        <f>('Shocked Bond Pricing'!$Q5 - 'Shocked Bond Pricing'!$R5)/(2*'Shocked Bond Pricing'!$C$19) * $D$17</f>
        <v>-1.1800697654962278E-2</v>
      </c>
      <c r="U33" s="125">
        <f>('Shocked Bond Pricing'!$Q5 -2*'Shocked Bond Pricing'!$N5 + 'Shocked Bond Pricing'!$R5)/('Shocked Bond Pricing'!$C$19^2) * $D$17^2</f>
        <v>3.876721166307105E-7</v>
      </c>
      <c r="V33" s="125">
        <f>('Shocked Bond Pricing'!$S5-'Shocked Bond Pricing'!$T5)/(2*'Shocked Bond Pricing'!$C$19) * $D$17</f>
        <v>0</v>
      </c>
      <c r="W33" s="125">
        <f>('Shocked Bond Pricing'!$S5 -2*'Shocked Bond Pricing'!$N5 + 'Shocked Bond Pricing'!$T5)/('Shocked Bond Pricing'!$C$19^2) * $D$17^2</f>
        <v>0</v>
      </c>
      <c r="X33" s="125">
        <f>('Shocked Bond Pricing'!$U5 - 'Shocked Bond Pricing'!$V5)/(2*'Shocked Bond Pricing'!$C$19) * 0.01</f>
        <v>0</v>
      </c>
      <c r="Y33" s="310">
        <f>('Shocked Bond Pricing'!$U5 -2*'Shocked Bond Pricing'!N5 + 'Shocked Bond Pricing'!$V5)/('Shocked Bond Pricing'!$C$19^2) * 0.01^2</f>
        <v>0</v>
      </c>
    </row>
    <row r="34" spans="2:25" x14ac:dyDescent="0.25">
      <c r="B34" s="252" t="s">
        <v>226</v>
      </c>
      <c r="C34" s="213"/>
      <c r="D34" s="213"/>
      <c r="E34" s="213"/>
      <c r="F34" s="213"/>
      <c r="N34" s="430"/>
      <c r="O34" s="433"/>
      <c r="Q34" s="64">
        <f>Schedule!N5</f>
        <v>44074</v>
      </c>
      <c r="R34" s="127">
        <f>('Shocked Bond Pricing'!$O6 - 'Shocked Bond Pricing'!$P6)/(2*'Shocked Bond Pricing'!$C$19) * $D$17</f>
        <v>-7.4682327931441236E-2</v>
      </c>
      <c r="S34" s="127">
        <f>('Shocked Bond Pricing'!$O6 -2*'Shocked Bond Pricing'!$N6 + 'Shocked Bond Pricing'!$P6)/('Shocked Bond Pricing'!$C$19^2) * $D$17^2</f>
        <v>6.2414073909167175E-6</v>
      </c>
      <c r="T34" s="311">
        <f>('Shocked Bond Pricing'!$Q6 - 'Shocked Bond Pricing'!$R6)/(2*'Shocked Bond Pricing'!$C$19) * $D$17</f>
        <v>-7.4682327931441236E-2</v>
      </c>
      <c r="U34" s="127">
        <f>('Shocked Bond Pricing'!$Q6 -2*'Shocked Bond Pricing'!$N6 + 'Shocked Bond Pricing'!$R6)/('Shocked Bond Pricing'!$C$19^2) * $D$17^2</f>
        <v>6.2414073909167175E-6</v>
      </c>
      <c r="V34" s="127">
        <f>('Shocked Bond Pricing'!$S6-'Shocked Bond Pricing'!$T6)/(2*'Shocked Bond Pricing'!$C$19) * $D$17</f>
        <v>18.667135617204167</v>
      </c>
      <c r="W34" s="127">
        <f>('Shocked Bond Pricing'!$S6 -2*'Shocked Bond Pricing'!$N6 + 'Shocked Bond Pricing'!$T6)/('Shocked Bond Pricing'!$C$19^2) * $D$17^2</f>
        <v>0.15638453078281594</v>
      </c>
      <c r="X34" s="127">
        <f>('Shocked Bond Pricing'!$U6 - 'Shocked Bond Pricing'!$V6)/(2*'Shocked Bond Pricing'!$C$19) * 0.01</f>
        <v>25.393186310793677</v>
      </c>
      <c r="Y34" s="312">
        <f>('Shocked Bond Pricing'!$U6 -2*'Shocked Bond Pricing'!N6 + 'Shocked Bond Pricing'!$V6)/('Shocked Bond Pricing'!$C$19^2) * 0.01^2</f>
        <v>1.4232227840693663</v>
      </c>
    </row>
    <row r="35" spans="2:25" x14ac:dyDescent="0.25">
      <c r="B35" s="255" t="s">
        <v>310</v>
      </c>
      <c r="C35" s="210"/>
      <c r="D35" s="210"/>
      <c r="E35" s="210"/>
      <c r="F35" s="210"/>
      <c r="N35" s="430"/>
      <c r="O35" s="433"/>
      <c r="Q35" s="64">
        <f>Schedule!N6</f>
        <v>44253</v>
      </c>
      <c r="R35" s="127">
        <f>('Shocked Bond Pricing'!$O7 - 'Shocked Bond Pricing'!$P7)/(2*'Shocked Bond Pricing'!$C$19) * $D$17</f>
        <v>-0.12987434928390937</v>
      </c>
      <c r="S35" s="127">
        <f>('Shocked Bond Pricing'!$O7 -2*'Shocked Bond Pricing'!$N7 + 'Shocked Bond Pricing'!$P7)/('Shocked Bond Pricing'!$C$19^2) * $D$17^2</f>
        <v>1.7223555914824822E-5</v>
      </c>
      <c r="T35" s="311">
        <f>('Shocked Bond Pricing'!$Q7 - 'Shocked Bond Pricing'!$R7)/(2*'Shocked Bond Pricing'!$C$19) * $D$17</f>
        <v>-0.12987434928390937</v>
      </c>
      <c r="U35" s="127">
        <f>('Shocked Bond Pricing'!$Q7 -2*'Shocked Bond Pricing'!$N7 + 'Shocked Bond Pricing'!$R7)/('Shocked Bond Pricing'!$C$19^2) * $D$17^2</f>
        <v>1.7223555914824822E-5</v>
      </c>
      <c r="V35" s="127">
        <f>('Shocked Bond Pricing'!$S7-'Shocked Bond Pricing'!$T7)/(2*'Shocked Bond Pricing'!$C$19) * $D$17</f>
        <v>32.389158834689617</v>
      </c>
      <c r="W35" s="127">
        <f>('Shocked Bond Pricing'!$S7 -2*'Shocked Bond Pricing'!$N7 + 'Shocked Bond Pricing'!$T7)/('Shocked Bond Pricing'!$C$19^2) * $D$17^2</f>
        <v>0.51551018032114349</v>
      </c>
      <c r="X35" s="127">
        <f>('Shocked Bond Pricing'!$U7 - 'Shocked Bond Pricing'!$V7)/(2*'Shocked Bond Pricing'!$C$19) * 0.01</f>
        <v>48.207723986593003</v>
      </c>
      <c r="Y35" s="312">
        <f>('Shocked Bond Pricing'!$U7 -2*'Shocked Bond Pricing'!N7 + 'Shocked Bond Pricing'!$V7)/('Shocked Bond Pricing'!$C$19^2) * 0.01^2</f>
        <v>0.81862481238204032</v>
      </c>
    </row>
    <row r="36" spans="2:25" x14ac:dyDescent="0.25">
      <c r="B36" s="255"/>
      <c r="C36" s="210"/>
      <c r="D36" s="210"/>
      <c r="E36" s="210"/>
      <c r="F36" s="210"/>
      <c r="N36" s="430"/>
      <c r="O36" s="433"/>
      <c r="Q36" s="64">
        <f>Schedule!N7</f>
        <v>44438</v>
      </c>
      <c r="R36" s="127">
        <f>('Shocked Bond Pricing'!$O8 - 'Shocked Bond Pricing'!$P8)/(2*'Shocked Bond Pricing'!$C$19) * $D$17</f>
        <v>-0.20497749950436625</v>
      </c>
      <c r="S36" s="127">
        <f>('Shocked Bond Pricing'!$O8 -2*'Shocked Bond Pricing'!$N8 + 'Shocked Bond Pricing'!$P8)/('Shocked Bond Pricing'!$C$19^2) * $D$17^2</f>
        <v>3.756895239348522E-5</v>
      </c>
      <c r="T36" s="311">
        <f>('Shocked Bond Pricing'!$Q8 - 'Shocked Bond Pricing'!$R8)/(2*'Shocked Bond Pricing'!$C$19) * $D$17</f>
        <v>-0.20497749950436625</v>
      </c>
      <c r="U36" s="127">
        <f>('Shocked Bond Pricing'!$Q8 -2*'Shocked Bond Pricing'!$N8 + 'Shocked Bond Pricing'!$R8)/('Shocked Bond Pricing'!$C$19^2) * $D$17^2</f>
        <v>3.756895239348522E-5</v>
      </c>
      <c r="V36" s="127">
        <f>('Shocked Bond Pricing'!$S8-'Shocked Bond Pricing'!$T8)/(2*'Shocked Bond Pricing'!$C$19) * $D$17</f>
        <v>31.52354534215646</v>
      </c>
      <c r="W36" s="127">
        <f>('Shocked Bond Pricing'!$S8 -2*'Shocked Bond Pricing'!$N8 + 'Shocked Bond Pricing'!$T8)/('Shocked Bond Pricing'!$C$19^2) * $D$17^2</f>
        <v>0.44635472022491723</v>
      </c>
      <c r="X36" s="127">
        <f>('Shocked Bond Pricing'!$U8 - 'Shocked Bond Pricing'!$V8)/(2*'Shocked Bond Pricing'!$C$19) * 0.01</f>
        <v>66.180211327946367</v>
      </c>
      <c r="Y36" s="312">
        <f>('Shocked Bond Pricing'!$U8 -2*'Shocked Bond Pricing'!N8 + 'Shocked Bond Pricing'!$V8)/('Shocked Bond Pricing'!$C$19^2) * 0.01^2</f>
        <v>0.54153588280314569</v>
      </c>
    </row>
    <row r="37" spans="2:25" x14ac:dyDescent="0.25">
      <c r="N37" s="430"/>
      <c r="O37" s="433"/>
      <c r="Q37" s="64">
        <f>Schedule!N8</f>
        <v>44620</v>
      </c>
      <c r="R37" s="127">
        <f>('Shocked Bond Pricing'!$O9 - 'Shocked Bond Pricing'!$P9)/(2*'Shocked Bond Pricing'!$C$19) * $D$17</f>
        <v>-0.28514828492234295</v>
      </c>
      <c r="S37" s="127">
        <f>('Shocked Bond Pricing'!$O9 -2*'Shocked Bond Pricing'!$N9 + 'Shocked Bond Pricing'!$P9)/('Shocked Bond Pricing'!$C$19^2) * $D$17^2</f>
        <v>6.6481788962846595E-5</v>
      </c>
      <c r="T37" s="311">
        <f>('Shocked Bond Pricing'!$Q9 - 'Shocked Bond Pricing'!$R9)/(2*'Shocked Bond Pricing'!$C$19) * $D$17</f>
        <v>-0.28514828492234295</v>
      </c>
      <c r="U37" s="127">
        <f>('Shocked Bond Pricing'!$Q9 -2*'Shocked Bond Pricing'!$N9 + 'Shocked Bond Pricing'!$R9)/('Shocked Bond Pricing'!$C$19^2) * $D$17^2</f>
        <v>6.6481788962846595E-5</v>
      </c>
      <c r="V37" s="127">
        <f>('Shocked Bond Pricing'!$S9-'Shocked Bond Pricing'!$T9)/(2*'Shocked Bond Pricing'!$C$19) * $D$17</f>
        <v>29.943434524682289</v>
      </c>
      <c r="W37" s="127">
        <f>('Shocked Bond Pricing'!$S9 -2*'Shocked Bond Pricing'!$N9 + 'Shocked Bond Pricing'!$T9)/('Shocked Bond Pricing'!$C$19^2) * $D$17^2</f>
        <v>0.36618517924580357</v>
      </c>
      <c r="X37" s="127">
        <f>('Shocked Bond Pricing'!$U9 - 'Shocked Bond Pricing'!$V9)/(2*'Shocked Bond Pricing'!$C$19) * 0.01</f>
        <v>75.252717392686449</v>
      </c>
      <c r="Y37" s="312">
        <f>('Shocked Bond Pricing'!$U9 -2*'Shocked Bond Pricing'!N9 + 'Shocked Bond Pricing'!$V9)/('Shocked Bond Pricing'!$C$19^2) * 0.01^2</f>
        <v>0.49244590627495183</v>
      </c>
    </row>
    <row r="38" spans="2:25" x14ac:dyDescent="0.25">
      <c r="N38" s="430"/>
      <c r="O38" s="433"/>
      <c r="Q38" s="64">
        <f>Schedule!N9</f>
        <v>44802</v>
      </c>
      <c r="R38" s="127">
        <f>('Shocked Bond Pricing'!$O10 - 'Shocked Bond Pricing'!$P10)/(2*'Shocked Bond Pricing'!$C$19) * $D$17</f>
        <v>-0.40341985766190191</v>
      </c>
      <c r="S38" s="127">
        <f>('Shocked Bond Pricing'!$O10 -2*'Shocked Bond Pricing'!$N10 + 'Shocked Bond Pricing'!$P10)/('Shocked Bond Pricing'!$C$19^2) * $D$17^2</f>
        <v>1.1417341738706451E-4</v>
      </c>
      <c r="T38" s="311">
        <f>('Shocked Bond Pricing'!$Q10 - 'Shocked Bond Pricing'!$R10)/(2*'Shocked Bond Pricing'!$C$19) * $D$17</f>
        <v>-0.40341985766190191</v>
      </c>
      <c r="U38" s="127">
        <f>('Shocked Bond Pricing'!$Q10 -2*'Shocked Bond Pricing'!$N10 + 'Shocked Bond Pricing'!$R10)/('Shocked Bond Pricing'!$C$19^2) * $D$17^2</f>
        <v>1.1417341738706451E-4</v>
      </c>
      <c r="V38" s="127">
        <f>('Shocked Bond Pricing'!$S10-'Shocked Bond Pricing'!$T10)/(2*'Shocked Bond Pricing'!$C$19) * $D$17</f>
        <v>30.685347806024762</v>
      </c>
      <c r="W38" s="127">
        <f>('Shocked Bond Pricing'!$S10 -2*'Shocked Bond Pricing'!$N10 + 'Shocked Bond Pricing'!$T10)/('Shocked Bond Pricing'!$C$19^2) * $D$17^2</f>
        <v>0.32135731544258295</v>
      </c>
      <c r="X38" s="127">
        <f>('Shocked Bond Pricing'!$U10 - 'Shocked Bond Pricing'!$V10)/(2*'Shocked Bond Pricing'!$C$19) * 0.01</f>
        <v>85.484734834153628</v>
      </c>
      <c r="Y38" s="312">
        <f>('Shocked Bond Pricing'!$U10 -2*'Shocked Bond Pricing'!N10 + 'Shocked Bond Pricing'!$V10)/('Shocked Bond Pricing'!$C$19^2) * 0.01^2</f>
        <v>0.62682374846190192</v>
      </c>
    </row>
    <row r="39" spans="2:25" x14ac:dyDescent="0.25">
      <c r="N39" s="430"/>
      <c r="O39" s="433"/>
      <c r="Q39" s="64">
        <f>Schedule!N10</f>
        <v>44985</v>
      </c>
      <c r="R39" s="127">
        <f>('Shocked Bond Pricing'!$O11 - 'Shocked Bond Pricing'!$P11)/(2*'Shocked Bond Pricing'!$C$19) * $D$17</f>
        <v>-0.54002985350507504</v>
      </c>
      <c r="S39" s="127">
        <f>('Shocked Bond Pricing'!$O11 -2*'Shocked Bond Pricing'!$N11 + 'Shocked Bond Pricing'!$P11)/('Shocked Bond Pricing'!$C$19^2) * $D$17^2</f>
        <v>1.7991169443121172E-4</v>
      </c>
      <c r="T39" s="311">
        <f>('Shocked Bond Pricing'!$Q11 - 'Shocked Bond Pricing'!$R11)/(2*'Shocked Bond Pricing'!$C$19) * $D$17</f>
        <v>-0.54002985350507504</v>
      </c>
      <c r="U39" s="127">
        <f>('Shocked Bond Pricing'!$Q11 -2*'Shocked Bond Pricing'!$N11 + 'Shocked Bond Pricing'!$R11)/('Shocked Bond Pricing'!$C$19^2) * $D$17^2</f>
        <v>1.7991169443121172E-4</v>
      </c>
      <c r="V39" s="127">
        <f>('Shocked Bond Pricing'!$S11-'Shocked Bond Pricing'!$T11)/(2*'Shocked Bond Pricing'!$C$19) * $D$17</f>
        <v>30.938989431501792</v>
      </c>
      <c r="W39" s="127">
        <f>('Shocked Bond Pricing'!$S11 -2*'Shocked Bond Pricing'!$N11 + 'Shocked Bond Pricing'!$T11)/('Shocked Bond Pricing'!$C$19^2) * $D$17^2</f>
        <v>0.27675042929331528</v>
      </c>
      <c r="X39" s="127">
        <f>('Shocked Bond Pricing'!$U11 - 'Shocked Bond Pricing'!$V11)/(2*'Shocked Bond Pricing'!$C$19) * 0.01</f>
        <v>91.681683068145489</v>
      </c>
      <c r="Y39" s="312">
        <f>('Shocked Bond Pricing'!$U11 -2*'Shocked Bond Pricing'!N11 + 'Shocked Bond Pricing'!$V11)/('Shocked Bond Pricing'!$C$19^2) * 0.01^2</f>
        <v>0.87579792307224091</v>
      </c>
    </row>
    <row r="40" spans="2:25" x14ac:dyDescent="0.25">
      <c r="N40" s="430"/>
      <c r="O40" s="433"/>
      <c r="Q40" s="64">
        <f>Schedule!N11</f>
        <v>45166</v>
      </c>
      <c r="R40" s="127">
        <f>('Shocked Bond Pricing'!$O12 - 'Shocked Bond Pricing'!$P12)/(2*'Shocked Bond Pricing'!$C$19) * $D$17</f>
        <v>-0.71541554815439656</v>
      </c>
      <c r="S40" s="127">
        <f>('Shocked Bond Pricing'!$O12 -2*'Shocked Bond Pricing'!$N12 + 'Shocked Bond Pricing'!$P12)/('Shocked Bond Pricing'!$C$19^2) * $D$17^2</f>
        <v>2.7381929612602096E-4</v>
      </c>
      <c r="T40" s="311">
        <f>('Shocked Bond Pricing'!$Q12 - 'Shocked Bond Pricing'!$R12)/(2*'Shocked Bond Pricing'!$C$19) * $D$17</f>
        <v>-0.71541554815439656</v>
      </c>
      <c r="U40" s="127">
        <f>('Shocked Bond Pricing'!$Q12 -2*'Shocked Bond Pricing'!$N12 + 'Shocked Bond Pricing'!$R12)/('Shocked Bond Pricing'!$C$19^2) * $D$17^2</f>
        <v>2.7381929612602096E-4</v>
      </c>
      <c r="V40" s="127">
        <f>('Shocked Bond Pricing'!$S12-'Shocked Bond Pricing'!$T12)/(2*'Shocked Bond Pricing'!$C$19) * $D$17</f>
        <v>31.850174282726584</v>
      </c>
      <c r="W40" s="127">
        <f>('Shocked Bond Pricing'!$S12 -2*'Shocked Bond Pricing'!$N12 + 'Shocked Bond Pricing'!$T12)/('Shocked Bond Pricing'!$C$19^2) * $D$17^2</f>
        <v>0.24343575205421064</v>
      </c>
      <c r="X40" s="127">
        <f>('Shocked Bond Pricing'!$U12 - 'Shocked Bond Pricing'!$V12)/(2*'Shocked Bond Pricing'!$C$19) * 0.01</f>
        <v>97.980388731002662</v>
      </c>
      <c r="Y40" s="312">
        <f>('Shocked Bond Pricing'!$U12 -2*'Shocked Bond Pricing'!N12 + 'Shocked Bond Pricing'!$V12)/('Shocked Bond Pricing'!$C$19^2) * 0.01^2</f>
        <v>1.2616737876669499</v>
      </c>
    </row>
    <row r="41" spans="2:25" x14ac:dyDescent="0.25">
      <c r="N41" s="430"/>
      <c r="O41" s="433"/>
      <c r="Q41" s="64">
        <f>Schedule!N12</f>
        <v>45350</v>
      </c>
      <c r="R41" s="127">
        <f>('Shocked Bond Pricing'!$O13 - 'Shocked Bond Pricing'!$P13)/(2*'Shocked Bond Pricing'!$C$19) * $D$17</f>
        <v>-0.92079790854313603</v>
      </c>
      <c r="S41" s="127">
        <f>('Shocked Bond Pricing'!$O13 -2*'Shocked Bond Pricing'!$N13 + 'Shocked Bond Pricing'!$P13)/('Shocked Bond Pricing'!$C$19^2) * $D$17^2</f>
        <v>3.9884525904199092E-4</v>
      </c>
      <c r="T41" s="311">
        <f>('Shocked Bond Pricing'!$Q13 - 'Shocked Bond Pricing'!$R13)/(2*'Shocked Bond Pricing'!$C$19) * $D$17</f>
        <v>-0.92079790854313603</v>
      </c>
      <c r="U41" s="127">
        <f>('Shocked Bond Pricing'!$Q13 -2*'Shocked Bond Pricing'!$N13 + 'Shocked Bond Pricing'!$R13)/('Shocked Bond Pricing'!$C$19^2) * $D$17^2</f>
        <v>3.9884525904199092E-4</v>
      </c>
      <c r="V41" s="127">
        <f>('Shocked Bond Pricing'!$S13-'Shocked Bond Pricing'!$T13)/(2*'Shocked Bond Pricing'!$C$19) * $D$17</f>
        <v>32.592674760576301</v>
      </c>
      <c r="W41" s="127">
        <f>('Shocked Bond Pricing'!$S13 -2*'Shocked Bond Pricing'!$N13 + 'Shocked Bond Pricing'!$T13)/('Shocked Bond Pricing'!$C$19^2) * $D$17^2</f>
        <v>0.2137712408512015</v>
      </c>
      <c r="X41" s="127">
        <f>('Shocked Bond Pricing'!$U13 - 'Shocked Bond Pricing'!$V13)/(2*'Shocked Bond Pricing'!$C$19) * 0.01</f>
        <v>102.42314191827971</v>
      </c>
      <c r="Y41" s="312">
        <f>('Shocked Bond Pricing'!$U13 -2*'Shocked Bond Pricing'!N13 + 'Shocked Bond Pricing'!$V13)/('Shocked Bond Pricing'!$C$19^2) * 0.01^2</f>
        <v>1.7481852410128333</v>
      </c>
    </row>
    <row r="42" spans="2:25" x14ac:dyDescent="0.25">
      <c r="N42" s="430"/>
      <c r="O42" s="433"/>
      <c r="Q42" s="64">
        <f>Schedule!N13</f>
        <v>45532</v>
      </c>
      <c r="R42" s="127">
        <f>('Shocked Bond Pricing'!$O14 - 'Shocked Bond Pricing'!$P14)/(2*'Shocked Bond Pricing'!$C$19) * $D$17</f>
        <v>-1.1588072249651302</v>
      </c>
      <c r="S42" s="127">
        <f>('Shocked Bond Pricing'!$O14 -2*'Shocked Bond Pricing'!$N14 + 'Shocked Bond Pricing'!$P14)/('Shocked Bond Pricing'!$C$19^2) * $D$17^2</f>
        <v>5.5972122936509528E-4</v>
      </c>
      <c r="T42" s="311">
        <f>('Shocked Bond Pricing'!$Q14 - 'Shocked Bond Pricing'!$R14)/(2*'Shocked Bond Pricing'!$C$19) * $D$17</f>
        <v>-1.1588072249651302</v>
      </c>
      <c r="U42" s="127">
        <f>('Shocked Bond Pricing'!$Q14 -2*'Shocked Bond Pricing'!$N14 + 'Shocked Bond Pricing'!$R14)/('Shocked Bond Pricing'!$C$19^2) * $D$17^2</f>
        <v>5.5972122936509528E-4</v>
      </c>
      <c r="V42" s="127">
        <f>('Shocked Bond Pricing'!$S14-'Shocked Bond Pricing'!$T14)/(2*'Shocked Bond Pricing'!$C$19) * $D$17</f>
        <v>33.274904401650929</v>
      </c>
      <c r="W42" s="127">
        <f>('Shocked Bond Pricing'!$S14 -2*'Shocked Bond Pricing'!$N14 + 'Shocked Bond Pricing'!$T14)/('Shocked Bond Pricing'!$C$19^2) * $D$17^2</f>
        <v>0.18799802091962184</v>
      </c>
      <c r="X42" s="127">
        <f>('Shocked Bond Pricing'!$U14 - 'Shocked Bond Pricing'!$V14)/(2*'Shocked Bond Pricing'!$C$19) * 0.01</f>
        <v>106.01208708976627</v>
      </c>
      <c r="Y42" s="312">
        <f>('Shocked Bond Pricing'!$U14 -2*'Shocked Bond Pricing'!N14 + 'Shocked Bond Pricing'!$V14)/('Shocked Bond Pricing'!$C$19^2) * 0.01^2</f>
        <v>2.3194843379314984</v>
      </c>
    </row>
    <row r="43" spans="2:25" x14ac:dyDescent="0.25">
      <c r="N43" s="430"/>
      <c r="O43" s="434"/>
      <c r="Q43" s="66">
        <f>Schedule!N14</f>
        <v>45716</v>
      </c>
      <c r="R43" s="281">
        <f>('Shocked Bond Pricing'!$O15 - 'Shocked Bond Pricing'!$P15)/(2*'Shocked Bond Pricing'!$C$19) * $D$17</f>
        <v>-487.14509500423441</v>
      </c>
      <c r="S43" s="281">
        <f>('Shocked Bond Pricing'!$O15 -2*'Shocked Bond Pricing'!$N15 + 'Shocked Bond Pricing'!$P15)/('Shocked Bond Pricing'!$C$19^2) * $D$17^2</f>
        <v>0.25985529646277417</v>
      </c>
      <c r="T43" s="284">
        <f>('Shocked Bond Pricing'!$Q15 - 'Shocked Bond Pricing'!$R15)/(2*'Shocked Bond Pricing'!$C$19) * $D$17</f>
        <v>-487.14509500423441</v>
      </c>
      <c r="U43" s="129">
        <f>('Shocked Bond Pricing'!$Q15 -2*'Shocked Bond Pricing'!$N15 + 'Shocked Bond Pricing'!$R15)/('Shocked Bond Pricing'!$C$19^2) * $D$17^2</f>
        <v>0.25985529646277417</v>
      </c>
      <c r="V43" s="129">
        <f>('Shocked Bond Pricing'!$S15-'Shocked Bond Pricing'!$T15)/(2*'Shocked Bond Pricing'!$C$19) * $D$17</f>
        <v>33.861282354268944</v>
      </c>
      <c r="W43" s="281">
        <f>('Shocked Bond Pricing'!$S15 -2*'Bond Pricing'!V15*'Bond Pricing'!Q15 + 'Shocked Bond Pricing'!$T15)/('Shocked Bond Pricing'!$C$19^2) * $D$17^2</f>
        <v>0.1659841427681385</v>
      </c>
      <c r="X43" s="129">
        <f>('Shocked Bond Pricing'!$U15 - 'Shocked Bond Pricing'!$V15)/(2*'Shocked Bond Pricing'!$C$19) * 0.01</f>
        <v>108.55107422230502</v>
      </c>
      <c r="Y43" s="313">
        <f>('Shocked Bond Pricing'!$U15 -2*'Bond Pricing'!V15*'Bond Pricing'!Q15 + 'Shocked Bond Pricing'!$V15)/('Shocked Bond Pricing'!$C$19^2) * 0.01^2</f>
        <v>2.9463990358635774</v>
      </c>
    </row>
    <row r="44" spans="2:25" ht="14.45" customHeight="1" x14ac:dyDescent="0.25">
      <c r="N44" s="430"/>
      <c r="O44" s="435" t="s">
        <v>225</v>
      </c>
      <c r="Q44" s="64">
        <f>Schedule!N4</f>
        <v>43889</v>
      </c>
      <c r="R44" s="314">
        <f>('Shocked Bond Pricing'!$O17 - 'Shocked Bond Pricing'!$P17)/(2*'Shocked Bond Pricing'!$C$19) * $D$17</f>
        <v>-1.1801886938656025E-2</v>
      </c>
      <c r="S44" s="127">
        <f>('Shocked Bond Pricing'!$O17 -2*'Shocked Bond Pricing'!$N17 + 'Shocked Bond Pricing'!$P17)/('Shocked Bond Pricing'!$C$19^2) * $D$17^2</f>
        <v>3.876721166307105E-7</v>
      </c>
      <c r="T44" s="311">
        <f>('Shocked Bond Pricing'!$Q17 - 'Shocked Bond Pricing'!$R17)/(2*'Shocked Bond Pricing'!$C$19) * $D$17</f>
        <v>-1.1801886938656025E-2</v>
      </c>
      <c r="U44" s="127">
        <f>('Shocked Bond Pricing'!Q17 -2*'Shocked Bond Pricing'!$N17 + 'Shocked Bond Pricing'!$R17)/('Shocked Bond Pricing'!$C$19^2) * $D$17^2</f>
        <v>3.876721166307105E-7</v>
      </c>
      <c r="V44" s="127">
        <f>('Shocked Bond Pricing'!$S17-'Shocked Bond Pricing'!$T17)/(2*'Shocked Bond Pricing'!$C$19) * $D$17</f>
        <v>0</v>
      </c>
      <c r="W44" s="127">
        <f>('Shocked Bond Pricing'!$S17 -2*'Shocked Bond Pricing'!$N17 + 'Shocked Bond Pricing'!$T17)/('Shocked Bond Pricing'!$C$19^2) * $D$17^2</f>
        <v>0</v>
      </c>
      <c r="X44" s="127">
        <f>('Shocked Bond Pricing'!$U17 - 'Shocked Bond Pricing'!$V17)/(2*'Shocked Bond Pricing'!$C$19)  * 0.01</f>
        <v>0</v>
      </c>
      <c r="Y44" s="312">
        <f>('Shocked Bond Pricing'!$U17 -2*'Shocked Bond Pricing'!N17 + 'Shocked Bond Pricing'!$V17)/('Shocked Bond Pricing'!$C$19^2) * 0.01^2</f>
        <v>0</v>
      </c>
    </row>
    <row r="45" spans="2:25" x14ac:dyDescent="0.25">
      <c r="N45" s="430"/>
      <c r="O45" s="433"/>
      <c r="Q45" s="64">
        <f>Schedule!N5</f>
        <v>44074</v>
      </c>
      <c r="R45" s="311">
        <f>('Shocked Bond Pricing'!$O18 - 'Shocked Bond Pricing'!$P18)/(2*'Shocked Bond Pricing'!$C$19) * $D$17</f>
        <v>-7.4699001834233045E-2</v>
      </c>
      <c r="S45" s="127">
        <f>('Shocked Bond Pricing'!$O18 -2*'Shocked Bond Pricing'!$N18 + 'Shocked Bond Pricing'!$P18)/('Shocked Bond Pricing'!$C$19^2) * $D$17^2</f>
        <v>6.2436811276711498E-6</v>
      </c>
      <c r="T45" s="311">
        <f>('Shocked Bond Pricing'!$Q18 - 'Shocked Bond Pricing'!$R18)/(2*'Shocked Bond Pricing'!$C$19) * $D$17</f>
        <v>-7.4699001834233045E-2</v>
      </c>
      <c r="U45" s="127">
        <f>('Shocked Bond Pricing'!Q18 -2*'Shocked Bond Pricing'!$N18 + 'Shocked Bond Pricing'!$R18)/('Shocked Bond Pricing'!$C$19^2) * $D$17^2</f>
        <v>6.2436811276711498E-6</v>
      </c>
      <c r="V45" s="127">
        <f>('Shocked Bond Pricing'!$S18-'Shocked Bond Pricing'!$T18)/(2*'Shocked Bond Pricing'!$C$19) * $D$17</f>
        <v>18.671303322588525</v>
      </c>
      <c r="W45" s="127">
        <f>('Shocked Bond Pricing'!$S18 -2*'Shocked Bond Pricing'!$N18 + 'Shocked Bond Pricing'!$T18)/('Shocked Bond Pricing'!$C$19^2) * $D$17^2</f>
        <v>0.15641944514754863</v>
      </c>
      <c r="X45" s="127">
        <f>('Shocked Bond Pricing'!$U18 - 'Shocked Bond Pricing'!$V18)/(2*'Shocked Bond Pricing'!$C$19)  * 0.01</f>
        <v>25.398855703429032</v>
      </c>
      <c r="Y45" s="312">
        <f>('Shocked Bond Pricing'!$U18 -2*'Shocked Bond Pricing'!N18 + 'Shocked Bond Pricing'!$V18)/('Shocked Bond Pricing'!$C$19^2) * 0.01^2</f>
        <v>1.4235297385312147</v>
      </c>
    </row>
    <row r="46" spans="2:25" x14ac:dyDescent="0.25">
      <c r="N46" s="430"/>
      <c r="O46" s="433"/>
      <c r="Q46" s="64">
        <f>Schedule!N6</f>
        <v>44253</v>
      </c>
      <c r="R46" s="311">
        <f>('Shocked Bond Pricing'!$O19 - 'Shocked Bond Pricing'!$P19)/(2*'Shocked Bond Pricing'!$C$19) * $D$17</f>
        <v>-0.1299139246953018</v>
      </c>
      <c r="S46" s="127">
        <f>('Shocked Bond Pricing'!$O19 -2*'Shocked Bond Pricing'!$N19 + 'Shocked Bond Pricing'!$P19)/('Shocked Bond Pricing'!$C$19^2) * $D$17^2</f>
        <v>1.7228103388333686E-5</v>
      </c>
      <c r="T46" s="311">
        <f>('Shocked Bond Pricing'!$Q19 - 'Shocked Bond Pricing'!$R19)/(2*'Shocked Bond Pricing'!$C$19) * $D$17</f>
        <v>-0.1299139246953018</v>
      </c>
      <c r="U46" s="127">
        <f>('Shocked Bond Pricing'!Q19 -2*'Shocked Bond Pricing'!$N19 + 'Shocked Bond Pricing'!$R19)/('Shocked Bond Pricing'!$C$19^2) * $D$17^2</f>
        <v>1.7228103388333686E-5</v>
      </c>
      <c r="V46" s="127">
        <f>('Shocked Bond Pricing'!$S19-'Shocked Bond Pricing'!$T19)/(2*'Shocked Bond Pricing'!$C$19) * $D$17</f>
        <v>32.399028484240937</v>
      </c>
      <c r="W46" s="127">
        <f>('Shocked Bond Pricing'!$S19 -2*'Shocked Bond Pricing'!$N19 + 'Shocked Bond Pricing'!$T19)/('Shocked Bond Pricing'!$C$19^2) * $D$17^2</f>
        <v>0.51566726710916533</v>
      </c>
      <c r="X46" s="127">
        <f>('Shocked Bond Pricing'!$U19 - 'Shocked Bond Pricing'!$V19)/(2*'Shocked Bond Pricing'!$C$19)  * 0.01</f>
        <v>48.222413881262575</v>
      </c>
      <c r="Y46" s="312">
        <f>('Shocked Bond Pricing'!$U19 -2*'Shocked Bond Pricing'!N19 + 'Shocked Bond Pricing'!$V19)/('Shocked Bond Pricing'!$C$19^2) * 0.01^2</f>
        <v>0.81887492342502788</v>
      </c>
    </row>
    <row r="47" spans="2:25" x14ac:dyDescent="0.25">
      <c r="N47" s="430"/>
      <c r="O47" s="433"/>
      <c r="Q47" s="64">
        <f>Schedule!N7</f>
        <v>44438</v>
      </c>
      <c r="R47" s="311">
        <f>('Shocked Bond Pricing'!$O20 - 'Shocked Bond Pricing'!$P20)/(2*'Shocked Bond Pricing'!$C$19) * $D$17</f>
        <v>-0.20504981895328453</v>
      </c>
      <c r="S47" s="127">
        <f>('Shocked Bond Pricing'!$O20 -2*'Shocked Bond Pricing'!$N20 + 'Shocked Bond Pricing'!$P20)/('Shocked Bond Pricing'!$C$19^2) * $D$17^2</f>
        <v>3.7582594814011814E-5</v>
      </c>
      <c r="T47" s="311">
        <f>('Shocked Bond Pricing'!$Q20 - 'Shocked Bond Pricing'!$R20)/(2*'Shocked Bond Pricing'!$C$19) * $D$17</f>
        <v>-0.20504981895328453</v>
      </c>
      <c r="U47" s="127">
        <f>('Shocked Bond Pricing'!Q20 -2*'Shocked Bond Pricing'!$N20 + 'Shocked Bond Pricing'!$R20)/('Shocked Bond Pricing'!$C$19^2) * $D$17^2</f>
        <v>3.7582594814011814E-5</v>
      </c>
      <c r="V47" s="127">
        <f>('Shocked Bond Pricing'!$S20-'Shocked Bond Pricing'!$T20)/(2*'Shocked Bond Pricing'!$C$19) * $D$17</f>
        <v>31.534667369373889</v>
      </c>
      <c r="W47" s="127">
        <f>('Shocked Bond Pricing'!$S20 -2*'Shocked Bond Pricing'!$N20 + 'Shocked Bond Pricing'!$T20)/('Shocked Bond Pricing'!$C$19^2) * $D$17^2</f>
        <v>0.44651220378000273</v>
      </c>
      <c r="X47" s="127">
        <f>('Shocked Bond Pricing'!$U20 - 'Shocked Bond Pricing'!$V20)/(2*'Shocked Bond Pricing'!$C$19)  * 0.01</f>
        <v>66.203560799067404</v>
      </c>
      <c r="Y47" s="312">
        <f>('Shocked Bond Pricing'!$U20 -2*'Shocked Bond Pricing'!N20 + 'Shocked Bond Pricing'!$V20)/('Shocked Bond Pricing'!$C$19^2) * 0.01^2</f>
        <v>0.54176325647858892</v>
      </c>
    </row>
    <row r="48" spans="2:25" x14ac:dyDescent="0.25">
      <c r="N48" s="430"/>
      <c r="O48" s="433"/>
      <c r="Q48" s="64">
        <f>Schedule!N8</f>
        <v>44620</v>
      </c>
      <c r="R48" s="311">
        <f>('Shocked Bond Pricing'!$O21 - 'Shocked Bond Pricing'!$P21)/(2*'Shocked Bond Pricing'!$C$19) * $D$17</f>
        <v>-0.28525305561970521</v>
      </c>
      <c r="S48" s="127">
        <f>('Shocked Bond Pricing'!$O21 -2*'Shocked Bond Pricing'!$N21 + 'Shocked Bond Pricing'!$P21)/('Shocked Bond Pricing'!$C$19^2) * $D$17^2</f>
        <v>6.6504526330390918E-5</v>
      </c>
      <c r="T48" s="311">
        <f>('Shocked Bond Pricing'!$Q21 - 'Shocked Bond Pricing'!$R21)/(2*'Shocked Bond Pricing'!$C$19) * $D$17</f>
        <v>-0.28525305561970521</v>
      </c>
      <c r="U48" s="127">
        <f>('Shocked Bond Pricing'!Q21 -2*'Shocked Bond Pricing'!$N21 + 'Shocked Bond Pricing'!$R21)/('Shocked Bond Pricing'!$C$19^2) * $D$17^2</f>
        <v>6.6504526330390918E-5</v>
      </c>
      <c r="V48" s="127">
        <f>('Shocked Bond Pricing'!$S21-'Shocked Bond Pricing'!$T21)/(2*'Shocked Bond Pricing'!$C$19) * $D$17</f>
        <v>29.954436499895106</v>
      </c>
      <c r="W48" s="127">
        <f>('Shocked Bond Pricing'!$S21 -2*'Shocked Bond Pricing'!$N21 + 'Shocked Bond Pricing'!$T21)/('Shocked Bond Pricing'!$C$19^2) * $D$17^2</f>
        <v>0.36631972534451041</v>
      </c>
      <c r="X48" s="127">
        <f>('Shocked Bond Pricing'!$U21 - 'Shocked Bond Pricing'!$V21)/(2*'Shocked Bond Pricing'!$C$19)  * 0.01</f>
        <v>75.280367143477619</v>
      </c>
      <c r="Y48" s="312">
        <f>('Shocked Bond Pricing'!$U21 -2*'Shocked Bond Pricing'!N21 + 'Shocked Bond Pricing'!$V21)/('Shocked Bond Pricing'!$C$19^2) * 0.01^2</f>
        <v>0.49262780521530641</v>
      </c>
    </row>
    <row r="49" spans="14:25" x14ac:dyDescent="0.25">
      <c r="N49" s="430"/>
      <c r="O49" s="433"/>
      <c r="Q49" s="64">
        <f>Schedule!N9</f>
        <v>44802</v>
      </c>
      <c r="R49" s="311">
        <f>('Shocked Bond Pricing'!$O22 - 'Shocked Bond Pricing'!$P22)/(2*'Shocked Bond Pricing'!$C$19) * $D$17</f>
        <v>-0.40356239401262428</v>
      </c>
      <c r="S49" s="127">
        <f>('Shocked Bond Pricing'!$O22 -2*'Shocked Bond Pricing'!$N22 + 'Shocked Bond Pricing'!$P22)/('Shocked Bond Pricing'!$C$19^2) * $D$17^2</f>
        <v>1.1421434464864429E-4</v>
      </c>
      <c r="T49" s="311">
        <f>('Shocked Bond Pricing'!$Q22 - 'Shocked Bond Pricing'!$R22)/(2*'Shocked Bond Pricing'!$C$19) * $D$17</f>
        <v>-0.40356239401262428</v>
      </c>
      <c r="U49" s="127">
        <f>('Shocked Bond Pricing'!Q22 -2*'Shocked Bond Pricing'!$N22 + 'Shocked Bond Pricing'!$R22)/('Shocked Bond Pricing'!$C$19^2) * $D$17^2</f>
        <v>1.1421434464864429E-4</v>
      </c>
      <c r="V49" s="127">
        <f>('Shocked Bond Pricing'!$S22-'Shocked Bond Pricing'!$T22)/(2*'Shocked Bond Pricing'!$C$19) * $D$17</f>
        <v>30.696189557249905</v>
      </c>
      <c r="W49" s="127">
        <f>('Shocked Bond Pricing'!$S22 -2*'Shocked Bond Pricing'!$N22 + 'Shocked Bond Pricing'!$T22)/('Shocked Bond Pricing'!$C$19^2) * $D$17^2</f>
        <v>0.32147085903488903</v>
      </c>
      <c r="X49" s="127">
        <f>('Shocked Bond Pricing'!$U22 - 'Shocked Bond Pricing'!$V22)/(2*'Shocked Bond Pricing'!$C$19)  * 0.01</f>
        <v>85.514938311916907</v>
      </c>
      <c r="Y49" s="312">
        <f>('Shocked Bond Pricing'!$U22 -2*'Shocked Bond Pricing'!N22 + 'Shocked Bond Pricing'!$V22)/('Shocked Bond Pricing'!$C$19^2) * 0.01^2</f>
        <v>0.62705112213734515</v>
      </c>
    </row>
    <row r="50" spans="14:25" x14ac:dyDescent="0.25">
      <c r="N50" s="430"/>
      <c r="O50" s="433"/>
      <c r="Q50" s="64">
        <f>Schedule!N10</f>
        <v>44985</v>
      </c>
      <c r="R50" s="311">
        <f>('Shocked Bond Pricing'!$O23 - 'Shocked Bond Pricing'!$P23)/(2*'Shocked Bond Pricing'!$C$19) * $D$17</f>
        <v>-0.54019961507947289</v>
      </c>
      <c r="S50" s="127">
        <f>('Shocked Bond Pricing'!$O23 -2*'Shocked Bond Pricing'!$N23 + 'Shocked Bond Pricing'!$P23)/('Shocked Bond Pricing'!$C$19^2) * $D$17^2</f>
        <v>1.7997081158682696E-4</v>
      </c>
      <c r="T50" s="311">
        <f>('Shocked Bond Pricing'!$Q23 - 'Shocked Bond Pricing'!$R23)/(2*'Shocked Bond Pricing'!$C$19) * $D$17</f>
        <v>-0.54019961507947289</v>
      </c>
      <c r="U50" s="127">
        <f>('Shocked Bond Pricing'!Q23 -2*'Shocked Bond Pricing'!$N23 + 'Shocked Bond Pricing'!$R23)/('Shocked Bond Pricing'!$C$19^2) * $D$17^2</f>
        <v>1.7997081158682696E-4</v>
      </c>
      <c r="V50" s="127">
        <f>('Shocked Bond Pricing'!$S23-'Shocked Bond Pricing'!$T23)/(2*'Shocked Bond Pricing'!$C$19) * $D$17</f>
        <v>30.948715285285285</v>
      </c>
      <c r="W50" s="127">
        <f>('Shocked Bond Pricing'!$S23 -2*'Shocked Bond Pricing'!$N23 + 'Shocked Bond Pricing'!$T23)/('Shocked Bond Pricing'!$C$19^2) * $D$17^2</f>
        <v>0.27683742700901337</v>
      </c>
      <c r="X50" s="127">
        <f>('Shocked Bond Pricing'!$U23 - 'Shocked Bond Pricing'!$V23)/(2*'Shocked Bond Pricing'!$C$19)  * 0.01</f>
        <v>91.71050374561672</v>
      </c>
      <c r="Y50" s="312">
        <f>('Shocked Bond Pricing'!$U23 -2*'Shocked Bond Pricing'!N23 + 'Shocked Bond Pricing'!$V23)/('Shocked Bond Pricing'!$C$19^2) * 0.01^2</f>
        <v>0.87607077148277279</v>
      </c>
    </row>
    <row r="51" spans="14:25" x14ac:dyDescent="0.25">
      <c r="N51" s="430"/>
      <c r="O51" s="433"/>
      <c r="Q51" s="64">
        <f>Schedule!N11</f>
        <v>45166</v>
      </c>
      <c r="R51" s="311">
        <f>('Shocked Bond Pricing'!$O24 - 'Shocked Bond Pricing'!$P24)/(2*'Shocked Bond Pricing'!$C$19) * $D$17</f>
        <v>-0.71559849252480479</v>
      </c>
      <c r="S51" s="127">
        <f>('Shocked Bond Pricing'!$O24 -2*'Shocked Bond Pricing'!$N24 + 'Shocked Bond Pricing'!$P24)/('Shocked Bond Pricing'!$C$19^2) * $D$17^2</f>
        <v>2.7388978196540837E-4</v>
      </c>
      <c r="T51" s="311">
        <f>('Shocked Bond Pricing'!$Q24 - 'Shocked Bond Pricing'!$R24)/(2*'Shocked Bond Pricing'!$C$19) * $D$17</f>
        <v>-0.71559849252480479</v>
      </c>
      <c r="U51" s="127">
        <f>('Shocked Bond Pricing'!Q24 -2*'Shocked Bond Pricing'!$N24 + 'Shocked Bond Pricing'!$R24)/('Shocked Bond Pricing'!$C$19^2) * $D$17^2</f>
        <v>2.7388978196540837E-4</v>
      </c>
      <c r="V51" s="127">
        <f>('Shocked Bond Pricing'!$S24-'Shocked Bond Pricing'!$T24)/(2*'Shocked Bond Pricing'!$C$19) * $D$17</f>
        <v>31.858318933757342</v>
      </c>
      <c r="W51" s="127">
        <f>('Shocked Bond Pricing'!$S24 -2*'Shocked Bond Pricing'!$N24 + 'Shocked Bond Pricing'!$T24)/('Shocked Bond Pricing'!$C$19^2) * $D$17^2</f>
        <v>0.24349800014533676</v>
      </c>
      <c r="X51" s="127">
        <f>('Shocked Bond Pricing'!$U24 - 'Shocked Bond Pricing'!$V24)/(2*'Shocked Bond Pricing'!$C$19)  * 0.01</f>
        <v>98.005444043565134</v>
      </c>
      <c r="Y51" s="312">
        <f>('Shocked Bond Pricing'!$U24 -2*'Shocked Bond Pricing'!N24 + 'Shocked Bond Pricing'!$V24)/('Shocked Bond Pricing'!$C$19^2) * 0.01^2</f>
        <v>1.2619921108125705</v>
      </c>
    </row>
    <row r="52" spans="14:25" x14ac:dyDescent="0.25">
      <c r="N52" s="430"/>
      <c r="O52" s="433"/>
      <c r="Q52" s="64">
        <f>Schedule!N12</f>
        <v>45350</v>
      </c>
      <c r="R52" s="311">
        <f>('Shocked Bond Pricing'!$O25 - 'Shocked Bond Pricing'!$P25)/(2*'Shocked Bond Pricing'!$C$19) * $D$17</f>
        <v>-0.92096379805752793</v>
      </c>
      <c r="S52" s="127">
        <f>('Shocked Bond Pricing'!$O25 -2*'Shocked Bond Pricing'!$N25 + 'Shocked Bond Pricing'!$P25)/('Shocked Bond Pricing'!$C$19^2) * $D$17^2</f>
        <v>3.9891801861813276E-4</v>
      </c>
      <c r="T52" s="311">
        <f>('Shocked Bond Pricing'!$Q25 - 'Shocked Bond Pricing'!$R25)/(2*'Shocked Bond Pricing'!$C$19) * $D$17</f>
        <v>-0.92096379805752793</v>
      </c>
      <c r="U52" s="127">
        <f>('Shocked Bond Pricing'!Q25 -2*'Shocked Bond Pricing'!$N25 + 'Shocked Bond Pricing'!$R25)/('Shocked Bond Pricing'!$C$19^2) * $D$17^2</f>
        <v>3.9891801861813276E-4</v>
      </c>
      <c r="V52" s="127">
        <f>('Shocked Bond Pricing'!$S25-'Shocked Bond Pricing'!$T25)/(2*'Shocked Bond Pricing'!$C$19) * $D$17</f>
        <v>32.598546605504453</v>
      </c>
      <c r="W52" s="127">
        <f>('Shocked Bond Pricing'!$S25 -2*'Shocked Bond Pricing'!$N25 + 'Shocked Bond Pricing'!$T25)/('Shocked Bond Pricing'!$C$19^2) * $D$17^2</f>
        <v>0.21380975340434807</v>
      </c>
      <c r="X52" s="127">
        <f>('Shocked Bond Pricing'!$U25 - 'Shocked Bond Pricing'!$V25)/(2*'Shocked Bond Pricing'!$C$19)  * 0.01</f>
        <v>102.441594310676</v>
      </c>
      <c r="Y52" s="312">
        <f>('Shocked Bond Pricing'!$U25 -2*'Shocked Bond Pricing'!N25 + 'Shocked Bond Pricing'!$V25)/('Shocked Bond Pricing'!$C$19^2) * 0.01^2</f>
        <v>1.7484580894233652</v>
      </c>
    </row>
    <row r="53" spans="14:25" x14ac:dyDescent="0.25">
      <c r="N53" s="430"/>
      <c r="O53" s="433"/>
      <c r="Q53" s="64">
        <f>Schedule!N13</f>
        <v>45532</v>
      </c>
      <c r="R53" s="311">
        <f>('Shocked Bond Pricing'!$O26 - 'Shocked Bond Pricing'!$P26)/(2*'Shocked Bond Pricing'!$C$19) * $D$17</f>
        <v>-1.158916238318852</v>
      </c>
      <c r="S53" s="127">
        <f>('Shocked Bond Pricing'!$O26 -2*'Shocked Bond Pricing'!$N26 + 'Shocked Bond Pricing'!$P26)/('Shocked Bond Pricing'!$C$19^2) * $D$17^2</f>
        <v>5.5977579904720166E-4</v>
      </c>
      <c r="T53" s="311">
        <f>('Shocked Bond Pricing'!$Q26 - 'Shocked Bond Pricing'!$R26)/(2*'Shocked Bond Pricing'!$C$19) * $D$17</f>
        <v>-1.158916238318852</v>
      </c>
      <c r="U53" s="127">
        <f>('Shocked Bond Pricing'!Q26 -2*'Shocked Bond Pricing'!$N26 + 'Shocked Bond Pricing'!$R26)/('Shocked Bond Pricing'!$C$19^2) * $D$17^2</f>
        <v>5.5977579904720166E-4</v>
      </c>
      <c r="V53" s="127">
        <f>('Shocked Bond Pricing'!$S26-'Shocked Bond Pricing'!$T26)/(2*'Shocked Bond Pricing'!$C$19) * $D$17</f>
        <v>33.27803469649097</v>
      </c>
      <c r="W53" s="127">
        <f>('Shocked Bond Pricing'!$S26 -2*'Shocked Bond Pricing'!$N26 + 'Shocked Bond Pricing'!$T26)/('Shocked Bond Pricing'!$C$19^2) * $D$17^2</f>
        <v>0.18801570604409784</v>
      </c>
      <c r="X53" s="127">
        <f>('Shocked Bond Pricing'!$U26 - 'Shocked Bond Pricing'!$V26)/(2*'Shocked Bond Pricing'!$C$19)  * 0.01</f>
        <v>106.0220600447792</v>
      </c>
      <c r="Y53" s="312">
        <f>('Shocked Bond Pricing'!$U26 -2*'Shocked Bond Pricing'!N26 + 'Shocked Bond Pricing'!$V26)/('Shocked Bond Pricing'!$C$19^2) * 0.01^2</f>
        <v>2.319666236871853</v>
      </c>
    </row>
    <row r="54" spans="14:25" ht="15.75" thickBot="1" x14ac:dyDescent="0.3">
      <c r="N54" s="431"/>
      <c r="O54" s="436"/>
      <c r="Q54" s="65">
        <f>Schedule!N14</f>
        <v>45716</v>
      </c>
      <c r="R54" s="294">
        <f>('Shocked Bond Pricing'!$O27 - 'Shocked Bond Pricing'!$P27)/(2*'Shocked Bond Pricing'!$C$19) * $D$17</f>
        <v>-487.14509500423441</v>
      </c>
      <c r="S54" s="131">
        <f>('Shocked Bond Pricing'!$O27 -2*'Shocked Bond Pricing'!$N27 + 'Shocked Bond Pricing'!$P27)/('Shocked Bond Pricing'!$C$19^2) * $D$17^2</f>
        <v>0.25985296815633763</v>
      </c>
      <c r="T54" s="287">
        <f>('Shocked Bond Pricing'!$Q27 - 'Shocked Bond Pricing'!$R27)/(2*'Shocked Bond Pricing'!$C$19) * $D$17</f>
        <v>-487.14509500423441</v>
      </c>
      <c r="U54" s="131">
        <f>('Shocked Bond Pricing'!Q27 -2*'Shocked Bond Pricing'!$N27 + 'Shocked Bond Pricing'!$R27)/('Shocked Bond Pricing'!$C$19^2) * $D$17^2</f>
        <v>0.25985296815633763</v>
      </c>
      <c r="V54" s="131">
        <f>('Shocked Bond Pricing'!$S27-'Shocked Bond Pricing'!$T27)/(2*'Shocked Bond Pricing'!$C$19) * $D$17</f>
        <v>33.861282354268944</v>
      </c>
      <c r="W54" s="131">
        <f>('Shocked Bond Pricing'!$S27 -2*'Bond Pricing'!V27 *'Bond Pricing'!Q27+ 'Shocked Bond Pricing'!$T27)/('Shocked Bond Pricing'!$C$19^2) * $D$17^2</f>
        <v>0.1659841427681385</v>
      </c>
      <c r="X54" s="131">
        <f>('Shocked Bond Pricing'!$U27 - 'Shocked Bond Pricing'!$V27)/(2*'Shocked Bond Pricing'!$C$19)  * 0.01</f>
        <v>108.55107422230502</v>
      </c>
      <c r="Y54" s="315">
        <f>('Shocked Bond Pricing'!$U27  -2*'Bond Pricing'!V27 *'Bond Pricing'!Q27 + 'Shocked Bond Pricing'!$V27)/('Shocked Bond Pricing'!$C$19^2) * 0.01^2</f>
        <v>2.9463990358635774</v>
      </c>
    </row>
    <row r="55" spans="14:25" x14ac:dyDescent="0.25">
      <c r="R55" s="214"/>
      <c r="S55" s="127"/>
      <c r="T55" s="127"/>
      <c r="U55" s="127"/>
      <c r="V55" s="127"/>
      <c r="W55" s="127"/>
      <c r="X55" s="127"/>
      <c r="Y55" s="127"/>
    </row>
    <row r="61" spans="14:25" x14ac:dyDescent="0.25">
      <c r="Q61" s="135"/>
    </row>
    <row r="62" spans="14:25" x14ac:dyDescent="0.25"/>
    <row r="63" spans="14:25" x14ac:dyDescent="0.25"/>
    <row r="64" spans="14:25" x14ac:dyDescent="0.25"/>
  </sheetData>
  <mergeCells count="18">
    <mergeCell ref="N33:N54"/>
    <mergeCell ref="O33:O43"/>
    <mergeCell ref="O44:O54"/>
    <mergeCell ref="N5:N26"/>
    <mergeCell ref="O5:O15"/>
    <mergeCell ref="O16:O26"/>
    <mergeCell ref="R2:S2"/>
    <mergeCell ref="T2:U2"/>
    <mergeCell ref="V2:W2"/>
    <mergeCell ref="R30:S30"/>
    <mergeCell ref="T30:U30"/>
    <mergeCell ref="V30:W30"/>
    <mergeCell ref="X30:Y30"/>
    <mergeCell ref="C20:L20"/>
    <mergeCell ref="C26:L26"/>
    <mergeCell ref="R28:S28"/>
    <mergeCell ref="T28:U28"/>
    <mergeCell ref="V28:W28"/>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455F0-6A5D-48ED-A669-245297EF41E3}">
  <sheetPr>
    <pageSetUpPr fitToPage="1"/>
  </sheetPr>
  <dimension ref="B2:L19"/>
  <sheetViews>
    <sheetView showGridLines="0" zoomScale="70" zoomScaleNormal="70" workbookViewId="0">
      <selection activeCell="D10" sqref="D10"/>
    </sheetView>
  </sheetViews>
  <sheetFormatPr defaultRowHeight="15" x14ac:dyDescent="0.25"/>
  <cols>
    <col min="1" max="1" width="4.42578125" customWidth="1"/>
    <col min="2" max="2" width="21.28515625" customWidth="1"/>
    <col min="3" max="3" width="18" customWidth="1"/>
    <col min="4" max="4" width="27.5703125" customWidth="1"/>
    <col min="5" max="5" width="2.5703125" customWidth="1"/>
    <col min="6" max="6" width="32.42578125" bestFit="1" customWidth="1"/>
    <col min="7" max="7" width="17" bestFit="1" customWidth="1"/>
    <col min="8" max="8" width="24.5703125" bestFit="1" customWidth="1"/>
    <col min="9" max="9" width="17" bestFit="1" customWidth="1"/>
    <col min="10" max="10" width="23.42578125" bestFit="1" customWidth="1"/>
    <col min="11" max="12" width="12" bestFit="1" customWidth="1"/>
  </cols>
  <sheetData>
    <row r="2" spans="2:12" ht="15.75" thickBot="1" x14ac:dyDescent="0.3"/>
    <row r="3" spans="2:12" ht="15.75" customHeight="1" thickBot="1" x14ac:dyDescent="0.3">
      <c r="B3" s="442" t="s">
        <v>303</v>
      </c>
      <c r="C3" s="442"/>
      <c r="D3" s="442"/>
      <c r="G3" s="437" t="s">
        <v>304</v>
      </c>
      <c r="H3" s="438"/>
      <c r="I3" s="439" t="s">
        <v>302</v>
      </c>
      <c r="J3" s="438"/>
      <c r="K3" s="440" t="s">
        <v>298</v>
      </c>
      <c r="L3" s="441"/>
    </row>
    <row r="4" spans="2:12" ht="15.75" thickBot="1" x14ac:dyDescent="0.3">
      <c r="B4" s="442"/>
      <c r="C4" s="442"/>
      <c r="D4" s="442"/>
      <c r="F4" s="328" t="s">
        <v>296</v>
      </c>
      <c r="G4" s="87" t="s">
        <v>263</v>
      </c>
      <c r="H4" s="339" t="s">
        <v>254</v>
      </c>
      <c r="I4" s="339" t="s">
        <v>288</v>
      </c>
      <c r="J4" s="339" t="s">
        <v>258</v>
      </c>
      <c r="K4" s="339" t="s">
        <v>271</v>
      </c>
      <c r="L4" s="319" t="s">
        <v>300</v>
      </c>
    </row>
    <row r="5" spans="2:12" x14ac:dyDescent="0.25">
      <c r="B5" s="442"/>
      <c r="C5" s="442"/>
      <c r="D5" s="442"/>
      <c r="F5" s="307" t="s">
        <v>209</v>
      </c>
      <c r="G5" s="335">
        <f>'Analytical S&amp;D'!C28</f>
        <v>-491.59004855900702</v>
      </c>
      <c r="H5" s="26">
        <f>'Analytical S&amp;D'!I28</f>
        <v>0.26150957470175912</v>
      </c>
      <c r="I5" s="26">
        <f>'Analytical S&amp;D'!E28</f>
        <v>305.72539776776296</v>
      </c>
      <c r="J5" s="26">
        <f>'Analytical S&amp;D'!J28</f>
        <v>2.8938986786596317</v>
      </c>
      <c r="K5" s="26">
        <f>'Analytical S&amp;D'!H28</f>
        <v>807.16829943044831</v>
      </c>
      <c r="L5" s="48">
        <f>'Analytical S&amp;D'!K28</f>
        <v>13.053809677073062</v>
      </c>
    </row>
    <row r="6" spans="2:12" ht="15.75" thickBot="1" x14ac:dyDescent="0.3">
      <c r="B6" s="442"/>
      <c r="C6" s="442"/>
      <c r="D6" s="442"/>
      <c r="F6" s="308" t="s">
        <v>297</v>
      </c>
      <c r="G6" s="327">
        <f>'Analytical S&amp;D'!C29</f>
        <v>-491.59105323287105</v>
      </c>
      <c r="H6" s="326">
        <f>'Analytical S&amp;D'!I29</f>
        <v>0.26150991049067346</v>
      </c>
      <c r="I6" s="326">
        <f>'Analytical S&amp;D'!E29</f>
        <v>305.79927308084132</v>
      </c>
      <c r="J6" s="326">
        <f>'Analytical S&amp;D'!J29</f>
        <v>2.9043806219727295</v>
      </c>
      <c r="K6" s="326">
        <f>'Analytical S&amp;D'!H29</f>
        <v>807.35216336358246</v>
      </c>
      <c r="L6" s="49">
        <f>'Analytical S&amp;D'!K29</f>
        <v>13.056101348986985</v>
      </c>
    </row>
    <row r="7" spans="2:12" ht="15.75" thickBot="1" x14ac:dyDescent="0.3"/>
    <row r="8" spans="2:12" ht="15.75" thickBot="1" x14ac:dyDescent="0.3">
      <c r="B8" s="12" t="s">
        <v>24</v>
      </c>
      <c r="C8" s="13" t="s">
        <v>25</v>
      </c>
      <c r="D8" s="14" t="s">
        <v>26</v>
      </c>
      <c r="G8" s="437" t="s">
        <v>304</v>
      </c>
      <c r="H8" s="438"/>
      <c r="I8" s="439" t="s">
        <v>302</v>
      </c>
      <c r="J8" s="438"/>
      <c r="K8" s="440" t="s">
        <v>298</v>
      </c>
      <c r="L8" s="441"/>
    </row>
    <row r="9" spans="2:12" ht="15.75" thickBot="1" x14ac:dyDescent="0.3">
      <c r="B9" s="340" t="s">
        <v>198</v>
      </c>
      <c r="C9" s="343">
        <v>1000000</v>
      </c>
      <c r="D9" s="346" t="s">
        <v>308</v>
      </c>
      <c r="F9" s="329" t="s">
        <v>299</v>
      </c>
      <c r="G9" s="87" t="s">
        <v>263</v>
      </c>
      <c r="H9" s="339" t="s">
        <v>254</v>
      </c>
      <c r="I9" s="339" t="s">
        <v>288</v>
      </c>
      <c r="J9" s="339" t="s">
        <v>258</v>
      </c>
      <c r="K9" s="339" t="s">
        <v>271</v>
      </c>
      <c r="L9" s="319" t="s">
        <v>300</v>
      </c>
    </row>
    <row r="10" spans="2:12" x14ac:dyDescent="0.25">
      <c r="B10" s="341" t="s">
        <v>220</v>
      </c>
      <c r="C10" s="344">
        <v>0.112</v>
      </c>
      <c r="D10" s="347" t="s">
        <v>221</v>
      </c>
      <c r="F10" s="307" t="s">
        <v>209</v>
      </c>
      <c r="G10" s="336">
        <f>'Numerical S&amp;D'!C28</f>
        <v>-491.59004855636107</v>
      </c>
      <c r="H10" s="335">
        <f>'Numerical S&amp;D'!J28</f>
        <v>0.26150967073590425</v>
      </c>
      <c r="I10" s="335">
        <f>'Numerical S&amp;D'!E28</f>
        <v>305.72664735548187</v>
      </c>
      <c r="J10" s="335">
        <f>'Numerical S&amp;D'!K28</f>
        <v>2.8937315119037512</v>
      </c>
      <c r="K10" s="335">
        <f>'Numerical S&amp;D'!I28</f>
        <v>807.16694888167228</v>
      </c>
      <c r="L10" s="48">
        <f>'Numerical S&amp;D'!L28</f>
        <v>13.054193459538507</v>
      </c>
    </row>
    <row r="11" spans="2:12" ht="15.75" thickBot="1" x14ac:dyDescent="0.3">
      <c r="B11" s="341" t="s">
        <v>222</v>
      </c>
      <c r="C11" s="344">
        <v>0.03</v>
      </c>
      <c r="D11" s="347" t="s">
        <v>305</v>
      </c>
      <c r="F11" s="308" t="s">
        <v>297</v>
      </c>
      <c r="G11" s="325">
        <f>'Numerical S&amp;D'!C29</f>
        <v>-491.59105323026887</v>
      </c>
      <c r="H11" s="327">
        <f>'Numerical S&amp;D'!J29</f>
        <v>0.26150768348998088</v>
      </c>
      <c r="I11" s="327">
        <f>'Numerical S&amp;D'!E29</f>
        <v>305.80052310865534</v>
      </c>
      <c r="J11" s="327">
        <f>'Numerical S&amp;D'!K29</f>
        <v>2.8945345297870513</v>
      </c>
      <c r="K11" s="327">
        <f>'Numerical S&amp;D'!I29</f>
        <v>807.35081220609561</v>
      </c>
      <c r="L11" s="49">
        <f>'Numerical S&amp;D'!L29</f>
        <v>13.056433090241622</v>
      </c>
    </row>
    <row r="12" spans="2:12" ht="15.75" thickBot="1" x14ac:dyDescent="0.3">
      <c r="B12" s="342" t="s">
        <v>306</v>
      </c>
      <c r="C12" s="345">
        <v>0.01</v>
      </c>
      <c r="D12" s="348" t="s">
        <v>307</v>
      </c>
    </row>
    <row r="13" spans="2:12" ht="15.75" thickBot="1" x14ac:dyDescent="0.3">
      <c r="B13" s="38"/>
      <c r="C13" s="42"/>
      <c r="D13" s="38"/>
    </row>
    <row r="14" spans="2:12" ht="15.75" thickBot="1" x14ac:dyDescent="0.3">
      <c r="B14" s="38"/>
      <c r="C14" s="42"/>
      <c r="D14" s="38"/>
      <c r="G14" s="437" t="s">
        <v>304</v>
      </c>
      <c r="H14" s="438"/>
      <c r="I14" s="439" t="s">
        <v>302</v>
      </c>
      <c r="J14" s="438"/>
      <c r="K14" s="440" t="s">
        <v>298</v>
      </c>
      <c r="L14" s="441"/>
    </row>
    <row r="15" spans="2:12" ht="15.75" thickBot="1" x14ac:dyDescent="0.3">
      <c r="B15" s="38"/>
      <c r="C15" s="73"/>
      <c r="D15" s="38"/>
      <c r="F15" s="334" t="s">
        <v>301</v>
      </c>
      <c r="G15" s="87" t="s">
        <v>263</v>
      </c>
      <c r="H15" s="339" t="s">
        <v>254</v>
      </c>
      <c r="I15" s="339" t="s">
        <v>288</v>
      </c>
      <c r="J15" s="339" t="s">
        <v>258</v>
      </c>
      <c r="K15" s="339" t="s">
        <v>271</v>
      </c>
      <c r="L15" s="319" t="s">
        <v>300</v>
      </c>
    </row>
    <row r="16" spans="2:12" x14ac:dyDescent="0.25">
      <c r="B16" s="38"/>
      <c r="C16" s="74"/>
      <c r="D16" s="38"/>
      <c r="F16" s="307" t="s">
        <v>209</v>
      </c>
      <c r="G16" s="337">
        <f t="shared" ref="G16:L17" si="0">G5-G10</f>
        <v>-2.6459474611328915E-9</v>
      </c>
      <c r="H16" s="338">
        <f t="shared" si="0"/>
        <v>-9.6034145136147941E-8</v>
      </c>
      <c r="I16" s="338">
        <f t="shared" si="0"/>
        <v>-1.2495877189167004E-3</v>
      </c>
      <c r="J16" s="338">
        <f t="shared" si="0"/>
        <v>1.671667558804657E-4</v>
      </c>
      <c r="K16" s="338">
        <f t="shared" si="0"/>
        <v>1.3505487760312462E-3</v>
      </c>
      <c r="L16" s="330">
        <f t="shared" si="0"/>
        <v>-3.8378246544468197E-4</v>
      </c>
    </row>
    <row r="17" spans="2:12" ht="15.75" thickBot="1" x14ac:dyDescent="0.3">
      <c r="B17" s="38"/>
      <c r="C17" s="74"/>
      <c r="D17" s="38"/>
      <c r="F17" s="308" t="s">
        <v>297</v>
      </c>
      <c r="G17" s="331">
        <f t="shared" si="0"/>
        <v>-2.6021780286100693E-9</v>
      </c>
      <c r="H17" s="332">
        <f t="shared" si="0"/>
        <v>2.227000692578418E-6</v>
      </c>
      <c r="I17" s="332">
        <f t="shared" si="0"/>
        <v>-1.2500278140237242E-3</v>
      </c>
      <c r="J17" s="332">
        <f t="shared" si="0"/>
        <v>9.8460921856782235E-3</v>
      </c>
      <c r="K17" s="332">
        <f t="shared" si="0"/>
        <v>1.3511574868516618E-3</v>
      </c>
      <c r="L17" s="333">
        <f t="shared" si="0"/>
        <v>-3.3174125463730775E-4</v>
      </c>
    </row>
    <row r="18" spans="2:12" x14ac:dyDescent="0.25">
      <c r="B18" s="38"/>
      <c r="C18" s="74"/>
      <c r="D18" s="38"/>
    </row>
    <row r="19" spans="2:12" x14ac:dyDescent="0.25">
      <c r="B19" s="47"/>
      <c r="C19" s="47"/>
      <c r="D19" s="47"/>
    </row>
  </sheetData>
  <mergeCells count="10">
    <mergeCell ref="G14:H14"/>
    <mergeCell ref="I14:J14"/>
    <mergeCell ref="K14:L14"/>
    <mergeCell ref="B3:D6"/>
    <mergeCell ref="G3:H3"/>
    <mergeCell ref="I3:J3"/>
    <mergeCell ref="K3:L3"/>
    <mergeCell ref="G8:H8"/>
    <mergeCell ref="I8:J8"/>
    <mergeCell ref="K8:L8"/>
  </mergeCells>
  <printOptions horizontalCentered="1"/>
  <pageMargins left="0.25" right="0.25" top="0.75" bottom="0.75" header="0.3" footer="0.3"/>
  <pageSetup scale="63"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Calendar</vt:lpstr>
      <vt:lpstr>Schedule</vt:lpstr>
      <vt:lpstr>Yield Curves</vt:lpstr>
      <vt:lpstr>Caps&amp;Floors</vt:lpstr>
      <vt:lpstr>Interpolated Rates</vt:lpstr>
      <vt:lpstr>Bond Pricing</vt:lpstr>
      <vt:lpstr>Equating coupon margin</vt:lpstr>
      <vt:lpstr>Analytical S&amp;D</vt:lpstr>
      <vt:lpstr>Shocked Bond Pricing</vt:lpstr>
      <vt:lpstr>Numerical S&amp;D</vt:lpstr>
      <vt:lpstr>FRB S&amp;D</vt:lpstr>
      <vt:lpstr>Cashflow_Dates_adj</vt:lpstr>
      <vt:lpstr>Cashflow_TM_adj</vt:lpstr>
      <vt:lpstr>Eur12Mdates</vt:lpstr>
      <vt:lpstr>Eur12Mrates</vt:lpstr>
      <vt:lpstr>Eur1Mdates</vt:lpstr>
      <vt:lpstr>Eur1Mrates</vt:lpstr>
      <vt:lpstr>Eur3Mdates</vt:lpstr>
      <vt:lpstr>Eur3Mrates</vt:lpstr>
      <vt:lpstr>Eur6Mdates</vt:lpstr>
      <vt:lpstr>Eur6Mrates</vt:lpstr>
      <vt:lpstr>EurOISdates</vt:lpstr>
      <vt:lpstr>EurOISrates</vt:lpstr>
      <vt:lpstr>Fixing_Dates_adj</vt:lpstr>
      <vt:lpstr>Fixing_TM_adj</vt:lpstr>
      <vt:lpstr>Holiday_Dates</vt:lpstr>
      <vt:lpstr>Spot</vt:lpstr>
      <vt:lpstr>Today</vt:lpstr>
      <vt:lpstr>Tomorrow</vt:lpstr>
      <vt:lpstr>Working_Days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Shahriyar Majidi</dc:creator>
  <cp:keywords/>
  <dc:description/>
  <cp:lastModifiedBy>Donn Majidi</cp:lastModifiedBy>
  <cp:revision/>
  <cp:lastPrinted>2026-03-08T11:38:41Z</cp:lastPrinted>
  <dcterms:created xsi:type="dcterms:W3CDTF">2015-06-05T18:17:20Z</dcterms:created>
  <dcterms:modified xsi:type="dcterms:W3CDTF">2026-03-08T14:54:34Z</dcterms:modified>
  <cp:category/>
  <cp:contentStatus/>
</cp:coreProperties>
</file>