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"/>
    </mc:Choice>
  </mc:AlternateContent>
  <xr:revisionPtr revIDLastSave="0" documentId="8_{947B4571-767E-1147-BFEB-94CAB324EC0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Tímaverkefni 1_lausn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O6" i="2"/>
  <c r="N6" i="2"/>
  <c r="M6" i="2"/>
  <c r="O5" i="2"/>
  <c r="N5" i="2"/>
  <c r="M5" i="2"/>
  <c r="O4" i="2"/>
  <c r="N4" i="2"/>
  <c r="R4" i="2"/>
  <c r="D32" i="2"/>
  <c r="Q22" i="2"/>
  <c r="P22" i="2" l="1"/>
  <c r="T22" i="2" s="1"/>
  <c r="K22" i="2"/>
  <c r="K21" i="2"/>
  <c r="F21" i="2"/>
  <c r="P19" i="2"/>
  <c r="T19" i="2" s="1"/>
  <c r="J19" i="2"/>
  <c r="J18" i="2"/>
  <c r="E18" i="2"/>
  <c r="T16" i="2"/>
  <c r="P16" i="2"/>
  <c r="I16" i="2"/>
  <c r="C16" i="2"/>
  <c r="I15" i="2"/>
  <c r="D15" i="2"/>
  <c r="I14" i="2"/>
  <c r="I17" i="2" s="1"/>
  <c r="J20" i="2" s="1"/>
  <c r="K23" i="2" s="1"/>
  <c r="C14" i="2"/>
  <c r="C17" i="2" s="1"/>
  <c r="F12" i="2"/>
  <c r="E12" i="2"/>
  <c r="D12" i="2"/>
  <c r="C12" i="2"/>
  <c r="F9" i="2"/>
  <c r="F8" i="2"/>
  <c r="F7" i="2"/>
  <c r="P6" i="2"/>
  <c r="F6" i="2"/>
  <c r="P5" i="2"/>
  <c r="F5" i="2"/>
  <c r="P4" i="2"/>
  <c r="I12" i="2"/>
  <c r="U16" i="2" s="1"/>
  <c r="Q4" i="2"/>
  <c r="F4" i="2"/>
  <c r="F3" i="2"/>
  <c r="Q16" i="2" l="1"/>
  <c r="R16" i="2"/>
  <c r="Q5" i="2"/>
  <c r="J12" i="2"/>
  <c r="U19" i="2" s="1"/>
  <c r="V19" i="2" s="1"/>
  <c r="T23" i="2"/>
  <c r="J28" i="2"/>
  <c r="V16" i="2"/>
  <c r="P23" i="2"/>
  <c r="D28" i="2" s="1"/>
  <c r="D16" i="2"/>
  <c r="D17" i="2" s="1"/>
  <c r="D19" i="2" l="1"/>
  <c r="K12" i="2"/>
  <c r="Q6" i="2"/>
  <c r="R5" i="2"/>
  <c r="E19" i="2" l="1"/>
  <c r="E20" i="2" s="1"/>
  <c r="Q19" i="2"/>
  <c r="U22" i="2"/>
  <c r="J32" i="2"/>
  <c r="R6" i="2"/>
  <c r="D20" i="2"/>
  <c r="V22" i="2" l="1"/>
  <c r="V23" i="2" s="1"/>
  <c r="J29" i="2"/>
  <c r="J30" i="2" s="1"/>
  <c r="U23" i="2"/>
  <c r="R19" i="2"/>
  <c r="E22" i="2"/>
  <c r="F22" i="2" l="1"/>
  <c r="F23" i="2" s="1"/>
  <c r="E23" i="2"/>
  <c r="R22" i="2" l="1"/>
  <c r="R23" i="2" s="1"/>
  <c r="Q23" i="2"/>
  <c r="D29" i="2" s="1"/>
  <c r="D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C3" authorId="0" shapeId="0" xr:uid="{BF501C40-A253-4666-9CD8-403C4B20696D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Birgðir í upphafi árs.</t>
        </r>
      </text>
    </comment>
    <comment ref="O3" authorId="0" shapeId="0" xr:uid="{6F5F1ECE-252A-476B-926E-FB559E0B60C3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Meðalkostnaðarverð á hverjum tíma, þ.e. þegar það kemur að sölu hverju sinni.
</t>
        </r>
      </text>
    </comment>
    <comment ref="J4" authorId="0" shapeId="0" xr:uid="{77B6C2B7-5CC1-4198-8F1D-AFA8AF4021D6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Í þessum þremur dálkum er átt við meðalkostnaðarverð hverju sinni þegar það kemur að sölu. Sala á sér stað á þremur dögum á árinu. Við erum í þessari töflu að reikna út hvert meðalkostnaðarverðið er hverju sinni á þeim birgðum sem við eigum þegar við seljum.</t>
        </r>
      </text>
    </comment>
  </commentList>
</comments>
</file>

<file path=xl/sharedStrings.xml><?xml version="1.0" encoding="utf-8"?>
<sst xmlns="http://schemas.openxmlformats.org/spreadsheetml/2006/main" count="68" uniqueCount="36">
  <si>
    <t>Opnun</t>
  </si>
  <si>
    <t>Vörukaup</t>
  </si>
  <si>
    <t>Sala</t>
  </si>
  <si>
    <t>Tekjur</t>
  </si>
  <si>
    <t>KSV</t>
  </si>
  <si>
    <t>Framlegð</t>
  </si>
  <si>
    <t>Magn eftir sölu</t>
  </si>
  <si>
    <t>Birgðir</t>
  </si>
  <si>
    <t>Meðalverð per ein í fyrstu sölu</t>
  </si>
  <si>
    <t>Meðalverð per ein í  þriðju sölu</t>
  </si>
  <si>
    <t>FIFO</t>
  </si>
  <si>
    <t>Meðaltal</t>
  </si>
  <si>
    <t>Dags.</t>
  </si>
  <si>
    <t>Staða</t>
  </si>
  <si>
    <t>Fjöldi ein.</t>
  </si>
  <si>
    <t>Verð per. ein.</t>
  </si>
  <si>
    <t>Fjárhæð</t>
  </si>
  <si>
    <t>1. jan.</t>
  </si>
  <si>
    <t>Bi 1/1</t>
  </si>
  <si>
    <t>Fj. ein. á lager</t>
  </si>
  <si>
    <t>Innk.verð</t>
  </si>
  <si>
    <t>Fj. seldra ein.</t>
  </si>
  <si>
    <t>14. feb.</t>
  </si>
  <si>
    <t>5. apríl</t>
  </si>
  <si>
    <t>Vörusala</t>
  </si>
  <si>
    <t>Meðalverð per ein í  annarri sölu</t>
  </si>
  <si>
    <t>21. júní</t>
  </si>
  <si>
    <t>18. ágúst</t>
  </si>
  <si>
    <t>2. sept.</t>
  </si>
  <si>
    <t>10. nóv.</t>
  </si>
  <si>
    <t>Kostnaðarverð per. einingu, FIFO</t>
  </si>
  <si>
    <t>FIFO aðferð</t>
  </si>
  <si>
    <t>Meðalkostnaðaraðferð</t>
  </si>
  <si>
    <t>Fjöldi eftir í birgðum</t>
  </si>
  <si>
    <r>
      <t xml:space="preserve">Kostnaðarverð per. einingu, </t>
    </r>
    <r>
      <rPr>
        <b/>
        <sz val="11"/>
        <color rgb="FFFF0000"/>
        <rFont val="Calibri"/>
        <family val="2"/>
        <scheme val="minor"/>
      </rPr>
      <t>meðaltal</t>
    </r>
  </si>
  <si>
    <t>Meðalkostn.verð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</si>
</sst>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" fontId="0" fillId="0" borderId="0" xfId="0" applyNumberFormat="1"/>
    <xf numFmtId="3" fontId="0" fillId="0" borderId="0" xfId="0" applyNumberFormat="1"/>
    <xf numFmtId="0" fontId="2" fillId="0" borderId="2" xfId="0" applyFont="1" applyBorder="1"/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left" wrapText="1"/>
    </xf>
    <xf numFmtId="3" fontId="2" fillId="0" borderId="4" xfId="0" applyNumberFormat="1" applyFont="1" applyBorder="1"/>
    <xf numFmtId="3" fontId="2" fillId="0" borderId="0" xfId="0" applyNumberFormat="1" applyFont="1"/>
    <xf numFmtId="0" fontId="0" fillId="0" borderId="5" xfId="0" quotePrefix="1" applyBorder="1"/>
    <xf numFmtId="3" fontId="0" fillId="0" borderId="6" xfId="0" applyNumberFormat="1" applyBorder="1"/>
    <xf numFmtId="4" fontId="0" fillId="0" borderId="6" xfId="0" applyNumberFormat="1" applyBorder="1"/>
    <xf numFmtId="3" fontId="0" fillId="0" borderId="7" xfId="0" applyNumberFormat="1" applyBorder="1"/>
    <xf numFmtId="3" fontId="0" fillId="2" borderId="8" xfId="0" applyNumberFormat="1" applyFill="1" applyBorder="1"/>
    <xf numFmtId="3" fontId="0" fillId="2" borderId="8" xfId="0" applyNumberFormat="1" applyFill="1" applyBorder="1" applyAlignment="1">
      <alignment horizontal="right"/>
    </xf>
    <xf numFmtId="0" fontId="0" fillId="0" borderId="9" xfId="0" quotePrefix="1" applyBorder="1"/>
    <xf numFmtId="4" fontId="0" fillId="0" borderId="0" xfId="0" applyNumberFormat="1"/>
    <xf numFmtId="3" fontId="0" fillId="0" borderId="10" xfId="0" applyNumberFormat="1" applyBorder="1"/>
    <xf numFmtId="3" fontId="0" fillId="2" borderId="0" xfId="0" applyNumberFormat="1" applyFill="1"/>
    <xf numFmtId="164" fontId="1" fillId="2" borderId="0" xfId="0" applyNumberFormat="1" applyFont="1" applyFill="1"/>
    <xf numFmtId="0" fontId="0" fillId="0" borderId="11" xfId="0" quotePrefix="1" applyBorder="1"/>
    <xf numFmtId="3" fontId="0" fillId="0" borderId="12" xfId="0" applyNumberFormat="1" applyBorder="1"/>
    <xf numFmtId="4" fontId="0" fillId="0" borderId="12" xfId="0" applyNumberFormat="1" applyBorder="1"/>
    <xf numFmtId="3" fontId="0" fillId="0" borderId="13" xfId="0" applyNumberFormat="1" applyBorder="1"/>
    <xf numFmtId="3" fontId="2" fillId="3" borderId="8" xfId="0" applyNumberFormat="1" applyFont="1" applyFill="1" applyBorder="1"/>
    <xf numFmtId="3" fontId="2" fillId="2" borderId="8" xfId="0" applyNumberFormat="1" applyFont="1" applyFill="1" applyBorder="1"/>
    <xf numFmtId="3" fontId="0" fillId="3" borderId="0" xfId="0" applyNumberFormat="1" applyFill="1"/>
    <xf numFmtId="164" fontId="0" fillId="3" borderId="14" xfId="0" applyNumberFormat="1" applyFill="1" applyBorder="1"/>
    <xf numFmtId="164" fontId="0" fillId="0" borderId="0" xfId="0" applyNumberFormat="1"/>
    <xf numFmtId="164" fontId="1" fillId="2" borderId="14" xfId="0" applyNumberFormat="1" applyFont="1" applyFill="1" applyBorder="1"/>
    <xf numFmtId="164" fontId="0" fillId="3" borderId="0" xfId="0" applyNumberFormat="1" applyFill="1"/>
    <xf numFmtId="164" fontId="0" fillId="2" borderId="0" xfId="0" applyNumberFormat="1" applyFill="1"/>
    <xf numFmtId="3" fontId="0" fillId="3" borderId="1" xfId="0" applyNumberFormat="1" applyFill="1" applyBorder="1"/>
    <xf numFmtId="3" fontId="0" fillId="2" borderId="1" xfId="0" applyNumberFormat="1" applyFill="1" applyBorder="1"/>
    <xf numFmtId="3" fontId="3" fillId="0" borderId="0" xfId="0" applyNumberFormat="1" applyFont="1"/>
    <xf numFmtId="3" fontId="4" fillId="3" borderId="0" xfId="0" applyNumberFormat="1" applyFont="1" applyFill="1"/>
    <xf numFmtId="3" fontId="4" fillId="2" borderId="0" xfId="0" applyNumberFormat="1" applyFont="1" applyFill="1"/>
    <xf numFmtId="3" fontId="4" fillId="3" borderId="1" xfId="0" applyNumberFormat="1" applyFont="1" applyFill="1" applyBorder="1"/>
    <xf numFmtId="3" fontId="4" fillId="2" borderId="1" xfId="0" applyNumberFormat="1" applyFont="1" applyFill="1" applyBorder="1"/>
    <xf numFmtId="3" fontId="2" fillId="0" borderId="8" xfId="0" applyNumberFormat="1" applyFont="1" applyBorder="1"/>
    <xf numFmtId="3" fontId="0" fillId="0" borderId="1" xfId="0" applyNumberFormat="1" applyBorder="1"/>
    <xf numFmtId="3" fontId="5" fillId="0" borderId="8" xfId="0" applyNumberFormat="1" applyFont="1" applyBorder="1"/>
    <xf numFmtId="3" fontId="0" fillId="3" borderId="15" xfId="0" applyNumberFormat="1" applyFill="1" applyBorder="1"/>
    <xf numFmtId="3" fontId="0" fillId="2" borderId="15" xfId="0" applyNumberFormat="1" applyFill="1" applyBorder="1"/>
    <xf numFmtId="3" fontId="5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291465</xdr:colOff>
      <xdr:row>36</xdr:row>
      <xdr:rowOff>131445</xdr:rowOff>
    </xdr:from>
    <xdr:to>
      <xdr:col>12</xdr:col>
      <xdr:colOff>144780</xdr:colOff>
      <xdr:row>46</xdr:row>
      <xdr:rowOff>11430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7EB1B5-4292-46A6-91F3-DEA0DD3636AF}"/>
            </a:ext>
          </a:extLst>
        </xdr:cNvPr>
        <xdr:cNvSpPr txBox="1"/>
      </xdr:nvSpPr>
      <xdr:spPr>
        <a:xfrm>
          <a:off x="1849755" y="6707505"/>
          <a:ext cx="7418070" cy="1689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 b="1"/>
            <a:t>Verkefni:</a:t>
          </a:r>
        </a:p>
        <a:p>
          <a:r>
            <a:rPr lang="is-IS" sz="1100"/>
            <a:t>Finnið</a:t>
          </a:r>
          <a:r>
            <a:rPr lang="is-IS" sz="1100" baseline="0"/>
            <a:t> tekjur, kostnaðarverð seldra vara (KSV) og birgðir í árslok skv. annars vegar FIFO aðferð en hins vegar samkvæmt</a:t>
          </a:r>
        </a:p>
        <a:p>
          <a:r>
            <a:rPr lang="is-IS" sz="1100" baseline="0"/>
            <a:t> meðalkostnaðaraðferð.</a:t>
          </a:r>
        </a:p>
      </xdr:txBody>
    </xdr:sp>
    <xdr:clientData/>
  </xdr:twoCellAnchor>
  <xdr:twoCellAnchor>
    <xdr:from>
      <xdr:col>5</xdr:col>
      <xdr:colOff>396240</xdr:colOff>
      <xdr:row>32</xdr:row>
      <xdr:rowOff>0</xdr:rowOff>
    </xdr:from>
    <xdr:to>
      <xdr:col>7</xdr:col>
      <xdr:colOff>358140</xdr:colOff>
      <xdr:row>36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B5D6F3-417A-4DBB-A2C3-35773402EE14}"/>
            </a:ext>
          </a:extLst>
        </xdr:cNvPr>
        <xdr:cNvCxnSpPr/>
      </xdr:nvCxnSpPr>
      <xdr:spPr>
        <a:xfrm flipV="1">
          <a:off x="3867150" y="5838825"/>
          <a:ext cx="1181100" cy="809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398145</xdr:colOff>
      <xdr:row>32</xdr:row>
      <xdr:rowOff>129540</xdr:rowOff>
    </xdr:from>
    <xdr:to>
      <xdr:col>4</xdr:col>
      <xdr:colOff>348615</xdr:colOff>
      <xdr:row>36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AB95CBB-016C-429F-B7AD-0E90063E4FE2}"/>
            </a:ext>
          </a:extLst>
        </xdr:cNvPr>
        <xdr:cNvCxnSpPr/>
      </xdr:nvCxnSpPr>
      <xdr:spPr>
        <a:xfrm flipH="1" flipV="1">
          <a:off x="2573655" y="5972175"/>
          <a:ext cx="634365" cy="69151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87630</xdr:colOff>
      <xdr:row>6</xdr:row>
      <xdr:rowOff>76200</xdr:rowOff>
    </xdr:from>
    <xdr:to>
      <xdr:col>14</xdr:col>
      <xdr:colOff>619125</xdr:colOff>
      <xdr:row>11</xdr:row>
      <xdr:rowOff>64770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FFEC512-458B-4124-B998-A9C1796BF2FE}"/>
            </a:ext>
          </a:extLst>
        </xdr:cNvPr>
        <xdr:cNvCxnSpPr/>
      </xdr:nvCxnSpPr>
      <xdr:spPr>
        <a:xfrm flipH="1">
          <a:off x="8540115" y="1352550"/>
          <a:ext cx="2825115" cy="92964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B636-A09B-4B3F-AF8D-2FC282A65871}">
  <dimension ref="A1:Z33"/>
  <sheetViews>
    <sheetView tabSelected="1" topLeftCell="C1" zoomScale="109" workbookViewId="0">
      <selection activeCell="M5" sqref="M5"/>
    </sheetView>
  </sheetViews>
  <sheetFormatPr baseColWidth="10" defaultColWidth="8.83203125" defaultRowHeight="15" x14ac:dyDescent="0.2"/>
  <cols>
    <col min="2" max="2" width="13.83203125" customWidth="1"/>
    <col min="3" max="3" width="8.83203125" style="2"/>
    <col min="4" max="4" width="10" style="2" bestFit="1" customWidth="1"/>
    <col min="5" max="7" width="8.83203125" style="2"/>
    <col min="8" max="8" width="15.5" style="2" customWidth="1"/>
    <col min="9" max="9" width="14.83203125" style="2" customWidth="1"/>
    <col min="10" max="10" width="10" style="2" bestFit="1" customWidth="1"/>
    <col min="11" max="11" width="14.6640625" style="2" customWidth="1"/>
    <col min="12" max="12" width="9.83203125" style="2" bestFit="1" customWidth="1"/>
    <col min="13" max="13" width="14.83203125" style="2" customWidth="1"/>
    <col min="14" max="14" width="8.83203125" style="2"/>
    <col min="15" max="15" width="16.1640625" style="2" customWidth="1"/>
    <col min="16" max="16" width="13.33203125" style="2" customWidth="1"/>
    <col min="17" max="17" width="18.83203125" style="2" customWidth="1"/>
    <col min="18" max="18" width="12.33203125" style="2" customWidth="1"/>
    <col min="19" max="25" width="8.83203125" style="2"/>
  </cols>
  <sheetData>
    <row r="1" spans="1:26" ht="16" thickBot="1" x14ac:dyDescent="0.25"/>
    <row r="2" spans="1:26" ht="27" customHeight="1" x14ac:dyDescent="0.2">
      <c r="B2" s="3" t="s">
        <v>12</v>
      </c>
      <c r="C2" s="4" t="s">
        <v>13</v>
      </c>
      <c r="D2" s="4" t="s">
        <v>14</v>
      </c>
      <c r="E2" s="5" t="s">
        <v>15</v>
      </c>
      <c r="F2" s="6" t="s">
        <v>16</v>
      </c>
      <c r="G2" s="7"/>
    </row>
    <row r="3" spans="1:26" ht="16" thickBot="1" x14ac:dyDescent="0.25">
      <c r="B3" s="8" t="s">
        <v>17</v>
      </c>
      <c r="C3" s="9" t="s">
        <v>18</v>
      </c>
      <c r="D3" s="9">
        <v>100</v>
      </c>
      <c r="E3" s="10">
        <v>20</v>
      </c>
      <c r="F3" s="11">
        <f>D3*E3</f>
        <v>2000</v>
      </c>
      <c r="J3" s="12"/>
      <c r="K3" s="12"/>
      <c r="L3" s="12"/>
      <c r="M3" s="13" t="s">
        <v>19</v>
      </c>
      <c r="N3" s="13" t="s">
        <v>20</v>
      </c>
      <c r="O3" s="13" t="s">
        <v>35</v>
      </c>
      <c r="P3" s="13" t="s">
        <v>21</v>
      </c>
      <c r="Q3" s="13" t="s">
        <v>33</v>
      </c>
      <c r="R3" s="13" t="s">
        <v>20</v>
      </c>
    </row>
    <row r="4" spans="1:26" ht="16" thickTop="1" x14ac:dyDescent="0.2">
      <c r="B4" s="14" t="s">
        <v>22</v>
      </c>
      <c r="C4" s="2" t="s">
        <v>1</v>
      </c>
      <c r="D4" s="2">
        <v>200</v>
      </c>
      <c r="E4" s="15">
        <v>21.5</v>
      </c>
      <c r="F4" s="16">
        <f t="shared" ref="F4:F9" si="0">D4*E4</f>
        <v>4300</v>
      </c>
      <c r="J4" s="17" t="s">
        <v>8</v>
      </c>
      <c r="K4" s="17"/>
      <c r="L4" s="17"/>
      <c r="M4" s="17">
        <f>D3+D4</f>
        <v>300</v>
      </c>
      <c r="N4" s="17">
        <f>F3+F4</f>
        <v>6300</v>
      </c>
      <c r="O4" s="18">
        <f>N4/M4</f>
        <v>21</v>
      </c>
      <c r="P4" s="17">
        <f>D5</f>
        <v>220</v>
      </c>
      <c r="Q4" s="17">
        <f>M4-P4</f>
        <v>80</v>
      </c>
      <c r="R4" s="17">
        <f>Q4*O4</f>
        <v>1680</v>
      </c>
    </row>
    <row r="5" spans="1:26" x14ac:dyDescent="0.2">
      <c r="B5" s="8" t="s">
        <v>23</v>
      </c>
      <c r="C5" s="9" t="s">
        <v>24</v>
      </c>
      <c r="D5" s="9">
        <v>220</v>
      </c>
      <c r="E5" s="10">
        <v>30</v>
      </c>
      <c r="F5" s="11">
        <f t="shared" si="0"/>
        <v>6600</v>
      </c>
      <c r="J5" s="17" t="s">
        <v>25</v>
      </c>
      <c r="K5" s="17"/>
      <c r="L5" s="17"/>
      <c r="M5" s="17">
        <f>Q4+D6</f>
        <v>240</v>
      </c>
      <c r="N5" s="17">
        <f>Q4*O4+D6*E6</f>
        <v>5280</v>
      </c>
      <c r="O5" s="18">
        <f>N5/M5</f>
        <v>22</v>
      </c>
      <c r="P5" s="17">
        <f>D7</f>
        <v>100</v>
      </c>
      <c r="Q5" s="17">
        <f>M5-P5</f>
        <v>140</v>
      </c>
      <c r="R5" s="17">
        <f>Q5*O5</f>
        <v>3080</v>
      </c>
    </row>
    <row r="6" spans="1:26" x14ac:dyDescent="0.2">
      <c r="B6" s="14" t="s">
        <v>26</v>
      </c>
      <c r="C6" s="2" t="s">
        <v>1</v>
      </c>
      <c r="D6" s="2">
        <v>160</v>
      </c>
      <c r="E6" s="15">
        <v>22.5</v>
      </c>
      <c r="F6" s="16">
        <f t="shared" si="0"/>
        <v>3600</v>
      </c>
      <c r="J6" s="17" t="s">
        <v>9</v>
      </c>
      <c r="K6" s="17"/>
      <c r="L6" s="17"/>
      <c r="M6" s="17">
        <f>Q5+D8</f>
        <v>420</v>
      </c>
      <c r="N6" s="17">
        <f>Q5*O5+D8*E8</f>
        <v>9660</v>
      </c>
      <c r="O6" s="18">
        <f>N6/M6</f>
        <v>23</v>
      </c>
      <c r="P6" s="17">
        <f>D9</f>
        <v>330</v>
      </c>
      <c r="Q6" s="17">
        <f>M6-P6</f>
        <v>90</v>
      </c>
      <c r="R6" s="17">
        <f>Q6*O6</f>
        <v>2070</v>
      </c>
    </row>
    <row r="7" spans="1:26" x14ac:dyDescent="0.2">
      <c r="B7" s="8" t="s">
        <v>27</v>
      </c>
      <c r="C7" s="9" t="s">
        <v>24</v>
      </c>
      <c r="D7" s="9">
        <v>100</v>
      </c>
      <c r="E7" s="10">
        <v>30</v>
      </c>
      <c r="F7" s="11">
        <f t="shared" si="0"/>
        <v>3000</v>
      </c>
      <c r="J7" s="17"/>
      <c r="K7" s="17"/>
      <c r="L7" s="17"/>
      <c r="M7" s="17"/>
      <c r="N7" s="17"/>
      <c r="O7" s="17"/>
      <c r="P7" s="17"/>
      <c r="Q7" s="17"/>
      <c r="R7" s="17"/>
    </row>
    <row r="8" spans="1:26" x14ac:dyDescent="0.2">
      <c r="B8" s="8" t="s">
        <v>28</v>
      </c>
      <c r="C8" s="9" t="s">
        <v>1</v>
      </c>
      <c r="D8" s="9">
        <v>280</v>
      </c>
      <c r="E8" s="10">
        <v>23.5</v>
      </c>
      <c r="F8" s="11">
        <f t="shared" si="0"/>
        <v>6580</v>
      </c>
    </row>
    <row r="9" spans="1:26" ht="16" thickBot="1" x14ac:dyDescent="0.25">
      <c r="B9" s="19" t="s">
        <v>29</v>
      </c>
      <c r="C9" s="20" t="s">
        <v>24</v>
      </c>
      <c r="D9" s="20">
        <v>330</v>
      </c>
      <c r="E9" s="21">
        <v>30</v>
      </c>
      <c r="F9" s="22">
        <f t="shared" si="0"/>
        <v>9900</v>
      </c>
    </row>
    <row r="10" spans="1:26" ht="16" thickBot="1" x14ac:dyDescent="0.25">
      <c r="P10" s="23" t="s">
        <v>10</v>
      </c>
      <c r="Q10" s="23"/>
      <c r="R10" s="23"/>
      <c r="T10" s="43" t="s">
        <v>11</v>
      </c>
      <c r="U10" s="24"/>
      <c r="V10" s="24"/>
    </row>
    <row r="11" spans="1:26" ht="17" thickTop="1" thickBot="1" x14ac:dyDescent="0.25">
      <c r="C11" s="23" t="s">
        <v>30</v>
      </c>
      <c r="D11" s="23"/>
      <c r="E11" s="23"/>
      <c r="F11" s="23"/>
      <c r="G11" s="7"/>
      <c r="I11" s="24" t="s">
        <v>34</v>
      </c>
      <c r="J11" s="24"/>
      <c r="K11" s="24"/>
      <c r="P11" s="41" t="s">
        <v>3</v>
      </c>
      <c r="Q11" s="41" t="s">
        <v>4</v>
      </c>
      <c r="R11" s="41" t="s">
        <v>5</v>
      </c>
      <c r="T11" s="42" t="s">
        <v>3</v>
      </c>
      <c r="U11" s="42" t="s">
        <v>4</v>
      </c>
      <c r="V11" s="42" t="s">
        <v>5</v>
      </c>
    </row>
    <row r="12" spans="1:26" s="2" customFormat="1" ht="16" thickTop="1" x14ac:dyDescent="0.2">
      <c r="A12"/>
      <c r="B12"/>
      <c r="C12" s="26">
        <f>E3</f>
        <v>20</v>
      </c>
      <c r="D12" s="26">
        <f>E4</f>
        <v>21.5</v>
      </c>
      <c r="E12" s="26">
        <f>E6</f>
        <v>22.5</v>
      </c>
      <c r="F12" s="26">
        <f>E8</f>
        <v>23.5</v>
      </c>
      <c r="G12" s="27"/>
      <c r="I12" s="28">
        <f>O4</f>
        <v>21</v>
      </c>
      <c r="J12" s="28">
        <f>O5</f>
        <v>22</v>
      </c>
      <c r="K12" s="28">
        <f>O6</f>
        <v>23</v>
      </c>
      <c r="P12" s="25"/>
      <c r="Q12" s="25"/>
      <c r="R12" s="25"/>
      <c r="T12" s="17"/>
      <c r="U12" s="17"/>
      <c r="V12" s="17"/>
      <c r="Z12"/>
    </row>
    <row r="13" spans="1:26" s="2" customFormat="1" ht="6" customHeight="1" x14ac:dyDescent="0.2">
      <c r="A13"/>
      <c r="B13"/>
      <c r="C13" s="29"/>
      <c r="D13" s="29"/>
      <c r="E13" s="29"/>
      <c r="F13" s="29"/>
      <c r="G13" s="27"/>
      <c r="I13" s="30"/>
      <c r="J13" s="30"/>
      <c r="K13" s="30"/>
      <c r="P13" s="25"/>
      <c r="Q13" s="25"/>
      <c r="R13" s="25"/>
      <c r="T13" s="17"/>
      <c r="U13" s="17"/>
      <c r="V13" s="17"/>
      <c r="Z13"/>
    </row>
    <row r="14" spans="1:26" s="2" customFormat="1" x14ac:dyDescent="0.2">
      <c r="A14" s="1">
        <v>42736</v>
      </c>
      <c r="B14" t="s">
        <v>0</v>
      </c>
      <c r="C14" s="25">
        <f>D3</f>
        <v>100</v>
      </c>
      <c r="D14" s="25"/>
      <c r="E14" s="25"/>
      <c r="F14" s="25"/>
      <c r="G14" s="1">
        <v>42736</v>
      </c>
      <c r="H14" t="s">
        <v>0</v>
      </c>
      <c r="I14" s="17">
        <f>D3</f>
        <v>100</v>
      </c>
      <c r="J14" s="17"/>
      <c r="K14" s="17"/>
      <c r="P14" s="25"/>
      <c r="Q14" s="25"/>
      <c r="R14" s="25"/>
      <c r="T14" s="17"/>
      <c r="U14" s="17"/>
      <c r="V14" s="17"/>
      <c r="Z14"/>
    </row>
    <row r="15" spans="1:26" s="2" customFormat="1" x14ac:dyDescent="0.2">
      <c r="A15" s="1">
        <v>42780</v>
      </c>
      <c r="B15" t="s">
        <v>1</v>
      </c>
      <c r="C15" s="25"/>
      <c r="D15" s="25">
        <f>D4</f>
        <v>200</v>
      </c>
      <c r="E15" s="25"/>
      <c r="F15" s="25"/>
      <c r="G15" s="1">
        <v>42780</v>
      </c>
      <c r="H15" t="s">
        <v>1</v>
      </c>
      <c r="I15" s="17">
        <f>D4</f>
        <v>200</v>
      </c>
      <c r="J15" s="17"/>
      <c r="K15" s="17"/>
      <c r="P15" s="25"/>
      <c r="Q15" s="25"/>
      <c r="R15" s="25"/>
      <c r="T15" s="17"/>
      <c r="U15" s="17"/>
      <c r="V15" s="17"/>
      <c r="Z15"/>
    </row>
    <row r="16" spans="1:26" s="2" customFormat="1" x14ac:dyDescent="0.2">
      <c r="A16" s="1">
        <v>42830</v>
      </c>
      <c r="B16" t="s">
        <v>2</v>
      </c>
      <c r="C16" s="31">
        <f>-D3</f>
        <v>-100</v>
      </c>
      <c r="D16" s="31">
        <f>-D5-C16</f>
        <v>-120</v>
      </c>
      <c r="E16" s="25"/>
      <c r="F16" s="25"/>
      <c r="G16" s="1">
        <v>42830</v>
      </c>
      <c r="H16" t="s">
        <v>2</v>
      </c>
      <c r="I16" s="32">
        <f>-D5</f>
        <v>-220</v>
      </c>
      <c r="J16" s="32"/>
      <c r="K16" s="32"/>
      <c r="M16" s="33"/>
      <c r="P16" s="25">
        <f>D5*E5</f>
        <v>6600</v>
      </c>
      <c r="Q16" s="34">
        <f>C16*C12+D16*D12</f>
        <v>-4580</v>
      </c>
      <c r="R16" s="25">
        <f>SUM(P16:Q16)</f>
        <v>2020</v>
      </c>
      <c r="T16" s="17">
        <f>P16</f>
        <v>6600</v>
      </c>
      <c r="U16" s="35">
        <f>I16*I12</f>
        <v>-4620</v>
      </c>
      <c r="V16" s="17">
        <f>SUM(T16:U16)</f>
        <v>1980</v>
      </c>
      <c r="Z16"/>
    </row>
    <row r="17" spans="1:26" s="2" customFormat="1" x14ac:dyDescent="0.2">
      <c r="A17"/>
      <c r="B17" t="s">
        <v>6</v>
      </c>
      <c r="C17" s="25">
        <f>SUM(C14:C16)</f>
        <v>0</v>
      </c>
      <c r="D17" s="25">
        <f>SUM(D14:D16)</f>
        <v>80</v>
      </c>
      <c r="E17" s="25"/>
      <c r="F17" s="25"/>
      <c r="G17"/>
      <c r="H17" t="s">
        <v>6</v>
      </c>
      <c r="I17" s="17">
        <f>SUM(I14:I16)</f>
        <v>80</v>
      </c>
      <c r="J17" s="17"/>
      <c r="K17" s="17"/>
      <c r="P17" s="25"/>
      <c r="Q17" s="34"/>
      <c r="R17" s="25"/>
      <c r="T17" s="17"/>
      <c r="U17" s="17"/>
      <c r="V17" s="17"/>
      <c r="Z17"/>
    </row>
    <row r="18" spans="1:26" s="2" customFormat="1" x14ac:dyDescent="0.2">
      <c r="A18" s="1">
        <v>42907</v>
      </c>
      <c r="B18" t="s">
        <v>1</v>
      </c>
      <c r="C18" s="25"/>
      <c r="D18" s="25"/>
      <c r="E18" s="25">
        <f>D6</f>
        <v>160</v>
      </c>
      <c r="F18" s="25"/>
      <c r="G18" s="1">
        <v>42907</v>
      </c>
      <c r="H18" t="s">
        <v>1</v>
      </c>
      <c r="I18" s="17"/>
      <c r="J18" s="17">
        <f>D6</f>
        <v>160</v>
      </c>
      <c r="K18" s="17"/>
      <c r="P18" s="25"/>
      <c r="Q18" s="34"/>
      <c r="R18" s="25"/>
      <c r="T18" s="17"/>
      <c r="U18" s="17"/>
      <c r="V18" s="17"/>
      <c r="Z18"/>
    </row>
    <row r="19" spans="1:26" s="2" customFormat="1" x14ac:dyDescent="0.2">
      <c r="A19" s="1">
        <v>42965</v>
      </c>
      <c r="B19" t="s">
        <v>2</v>
      </c>
      <c r="C19" s="25"/>
      <c r="D19" s="31">
        <f>-D17</f>
        <v>-80</v>
      </c>
      <c r="E19" s="31">
        <f>-D7-D19</f>
        <v>-20</v>
      </c>
      <c r="F19" s="25"/>
      <c r="G19" s="1">
        <v>42965</v>
      </c>
      <c r="H19" t="s">
        <v>2</v>
      </c>
      <c r="I19" s="32"/>
      <c r="J19" s="32">
        <f>-D7</f>
        <v>-100</v>
      </c>
      <c r="K19" s="32"/>
      <c r="P19" s="25">
        <f>D7*E7</f>
        <v>3000</v>
      </c>
      <c r="Q19" s="34">
        <f>D19*D12+E19*E12</f>
        <v>-2170</v>
      </c>
      <c r="R19" s="25">
        <f>SUM(P19:Q19)</f>
        <v>830</v>
      </c>
      <c r="T19" s="17">
        <f>P19</f>
        <v>3000</v>
      </c>
      <c r="U19" s="35">
        <f>J12*J19</f>
        <v>-2200</v>
      </c>
      <c r="V19" s="17">
        <f>SUM(T19:U19)</f>
        <v>800</v>
      </c>
      <c r="Z19"/>
    </row>
    <row r="20" spans="1:26" s="2" customFormat="1" x14ac:dyDescent="0.2">
      <c r="A20"/>
      <c r="B20" t="s">
        <v>6</v>
      </c>
      <c r="C20" s="25"/>
      <c r="D20" s="25">
        <f>SUM(D17:D19)</f>
        <v>0</v>
      </c>
      <c r="E20" s="25">
        <f>SUM(E17:E19)</f>
        <v>140</v>
      </c>
      <c r="F20" s="25"/>
      <c r="G20"/>
      <c r="H20" t="s">
        <v>6</v>
      </c>
      <c r="I20" s="17"/>
      <c r="J20" s="17">
        <f>I17+J18+J19</f>
        <v>140</v>
      </c>
      <c r="K20" s="17"/>
      <c r="P20" s="25"/>
      <c r="Q20" s="34"/>
      <c r="R20" s="25"/>
      <c r="T20" s="17"/>
      <c r="U20" s="17"/>
      <c r="V20" s="17"/>
      <c r="Z20"/>
    </row>
    <row r="21" spans="1:26" s="2" customFormat="1" x14ac:dyDescent="0.2">
      <c r="A21" s="1">
        <v>42980</v>
      </c>
      <c r="B21" t="s">
        <v>1</v>
      </c>
      <c r="C21" s="25"/>
      <c r="D21" s="25"/>
      <c r="E21" s="25"/>
      <c r="F21" s="25">
        <f>D8</f>
        <v>280</v>
      </c>
      <c r="G21" s="1">
        <v>42980</v>
      </c>
      <c r="H21" t="s">
        <v>1</v>
      </c>
      <c r="I21" s="17"/>
      <c r="J21" s="17"/>
      <c r="K21" s="17">
        <f>D8</f>
        <v>280</v>
      </c>
      <c r="P21" s="25"/>
      <c r="Q21" s="34"/>
      <c r="R21" s="25"/>
      <c r="T21" s="17"/>
      <c r="U21" s="17"/>
      <c r="V21" s="17"/>
      <c r="Z21"/>
    </row>
    <row r="22" spans="1:26" s="2" customFormat="1" x14ac:dyDescent="0.2">
      <c r="A22" s="1">
        <v>43049</v>
      </c>
      <c r="B22" t="s">
        <v>2</v>
      </c>
      <c r="C22" s="25"/>
      <c r="D22" s="25"/>
      <c r="E22" s="31">
        <f>-E20</f>
        <v>-140</v>
      </c>
      <c r="F22" s="31">
        <f>-D9-E22</f>
        <v>-190</v>
      </c>
      <c r="G22" s="1">
        <v>43049</v>
      </c>
      <c r="H22" t="s">
        <v>2</v>
      </c>
      <c r="I22" s="32"/>
      <c r="J22" s="32"/>
      <c r="K22" s="32">
        <f>-D9</f>
        <v>-330</v>
      </c>
      <c r="P22" s="31">
        <f>D9*E9</f>
        <v>9900</v>
      </c>
      <c r="Q22" s="36">
        <f>E22*E12+F22*F12</f>
        <v>-7615</v>
      </c>
      <c r="R22" s="31">
        <f>SUM(P22:Q22)</f>
        <v>2285</v>
      </c>
      <c r="T22" s="32">
        <f>P22</f>
        <v>9900</v>
      </c>
      <c r="U22" s="37">
        <f>K22*K12</f>
        <v>-7590</v>
      </c>
      <c r="V22" s="32">
        <f>SUM(T22:U22)</f>
        <v>2310</v>
      </c>
      <c r="Z22"/>
    </row>
    <row r="23" spans="1:26" s="2" customFormat="1" x14ac:dyDescent="0.2">
      <c r="A23"/>
      <c r="B23" t="s">
        <v>6</v>
      </c>
      <c r="C23" s="25"/>
      <c r="D23" s="25"/>
      <c r="E23" s="25">
        <f>SUM(E20:E22)</f>
        <v>0</v>
      </c>
      <c r="F23" s="25">
        <f>+F21+F22</f>
        <v>90</v>
      </c>
      <c r="G23"/>
      <c r="H23" t="s">
        <v>6</v>
      </c>
      <c r="I23" s="17"/>
      <c r="J23" s="17"/>
      <c r="K23" s="17">
        <f>J20+K21+K22</f>
        <v>90</v>
      </c>
      <c r="P23" s="25">
        <f>SUM(P14:P22)</f>
        <v>19500</v>
      </c>
      <c r="Q23" s="25">
        <f t="shared" ref="Q23:R23" si="1">SUM(Q14:Q22)</f>
        <v>-14365</v>
      </c>
      <c r="R23" s="25">
        <f t="shared" si="1"/>
        <v>5135</v>
      </c>
      <c r="T23" s="17">
        <f>SUM(T16:T22)</f>
        <v>19500</v>
      </c>
      <c r="U23" s="17">
        <f t="shared" ref="U23:V23" si="2">SUM(U16:U22)</f>
        <v>-14410</v>
      </c>
      <c r="V23" s="17">
        <f t="shared" si="2"/>
        <v>5090</v>
      </c>
      <c r="Z23"/>
    </row>
    <row r="24" spans="1:26" s="2" customFormat="1" x14ac:dyDescent="0.2">
      <c r="A24"/>
      <c r="B24"/>
      <c r="C24" s="25"/>
      <c r="D24" s="25"/>
      <c r="E24" s="25"/>
      <c r="F24" s="25"/>
      <c r="I24" s="17"/>
      <c r="J24" s="17"/>
      <c r="K24" s="17"/>
      <c r="P24" s="25"/>
      <c r="Q24" s="25"/>
      <c r="R24" s="25"/>
      <c r="T24" s="17"/>
      <c r="U24" s="17"/>
      <c r="V24" s="17"/>
      <c r="Z24"/>
    </row>
    <row r="25" spans="1:26" s="2" customFormat="1" x14ac:dyDescent="0.2">
      <c r="A25"/>
      <c r="B25"/>
      <c r="P25" s="25"/>
      <c r="Q25" s="25"/>
      <c r="R25" s="25"/>
      <c r="T25" s="17"/>
      <c r="U25" s="17"/>
      <c r="V25" s="17"/>
      <c r="Z25"/>
    </row>
    <row r="26" spans="1:26" s="2" customFormat="1" ht="16" thickBot="1" x14ac:dyDescent="0.25">
      <c r="A26"/>
      <c r="B26"/>
      <c r="C26" s="38" t="s">
        <v>31</v>
      </c>
      <c r="D26" s="38"/>
      <c r="E26" s="38"/>
      <c r="I26" s="38" t="s">
        <v>32</v>
      </c>
      <c r="J26" s="38"/>
      <c r="K26" s="38"/>
      <c r="P26" s="25"/>
      <c r="Q26" s="25"/>
      <c r="R26" s="25"/>
      <c r="T26" s="17"/>
      <c r="U26" s="17"/>
      <c r="V26" s="17"/>
      <c r="Z26"/>
    </row>
    <row r="27" spans="1:26" s="2" customFormat="1" ht="6" customHeight="1" thickTop="1" x14ac:dyDescent="0.2">
      <c r="A27"/>
      <c r="B27"/>
      <c r="C27" s="7"/>
      <c r="D27" s="7"/>
      <c r="E27" s="7"/>
      <c r="I27" s="7"/>
      <c r="J27" s="7"/>
      <c r="K27" s="7"/>
      <c r="P27" s="25"/>
      <c r="Q27" s="25"/>
      <c r="R27" s="25"/>
      <c r="T27" s="17"/>
      <c r="U27" s="17"/>
      <c r="V27" s="17"/>
      <c r="Z27"/>
    </row>
    <row r="28" spans="1:26" s="2" customFormat="1" x14ac:dyDescent="0.2">
      <c r="A28"/>
      <c r="B28"/>
      <c r="C28" s="2" t="s">
        <v>3</v>
      </c>
      <c r="D28" s="2">
        <f>P23</f>
        <v>19500</v>
      </c>
      <c r="I28" s="2" t="s">
        <v>3</v>
      </c>
      <c r="J28" s="2">
        <f>SUM(T16:T22)</f>
        <v>19500</v>
      </c>
      <c r="P28" s="25"/>
      <c r="Q28" s="25"/>
      <c r="R28" s="25"/>
      <c r="T28" s="17"/>
      <c r="U28" s="17"/>
      <c r="V28" s="17"/>
      <c r="Z28"/>
    </row>
    <row r="29" spans="1:26" s="2" customFormat="1" x14ac:dyDescent="0.2">
      <c r="A29"/>
      <c r="B29"/>
      <c r="C29" s="2" t="s">
        <v>4</v>
      </c>
      <c r="D29" s="39">
        <f>Q23</f>
        <v>-14365</v>
      </c>
      <c r="I29" s="2" t="s">
        <v>4</v>
      </c>
      <c r="J29" s="39">
        <f>SUM(U16:U22)</f>
        <v>-14410</v>
      </c>
      <c r="P29" s="25"/>
      <c r="Q29" s="25"/>
      <c r="R29" s="25"/>
      <c r="T29" s="17"/>
      <c r="U29" s="17"/>
      <c r="V29" s="17"/>
      <c r="Z29"/>
    </row>
    <row r="30" spans="1:26" s="2" customFormat="1" x14ac:dyDescent="0.2">
      <c r="A30"/>
      <c r="B30"/>
      <c r="C30" s="2" t="s">
        <v>5</v>
      </c>
      <c r="D30" s="2">
        <f>+D28+D29</f>
        <v>5135</v>
      </c>
      <c r="I30" s="2" t="s">
        <v>5</v>
      </c>
      <c r="J30" s="2">
        <f>+J28+J29</f>
        <v>5090</v>
      </c>
      <c r="P30" s="25"/>
      <c r="Q30" s="25"/>
      <c r="R30" s="25"/>
      <c r="T30" s="17"/>
      <c r="U30" s="17"/>
      <c r="V30" s="17"/>
      <c r="Z30"/>
    </row>
    <row r="31" spans="1:26" s="2" customFormat="1" x14ac:dyDescent="0.2">
      <c r="A31"/>
      <c r="B31"/>
      <c r="P31" s="25"/>
      <c r="Q31" s="25"/>
      <c r="R31" s="25"/>
      <c r="T31" s="17"/>
      <c r="U31" s="17"/>
      <c r="V31" s="17"/>
      <c r="Z31"/>
    </row>
    <row r="32" spans="1:26" s="2" customFormat="1" ht="16" thickBot="1" x14ac:dyDescent="0.25">
      <c r="A32"/>
      <c r="B32"/>
      <c r="C32" s="7" t="s">
        <v>7</v>
      </c>
      <c r="D32" s="40">
        <f>F23*F12</f>
        <v>2115</v>
      </c>
      <c r="I32" s="7" t="s">
        <v>7</v>
      </c>
      <c r="J32" s="40">
        <f>K23*K12</f>
        <v>2070</v>
      </c>
      <c r="P32" s="25"/>
      <c r="Q32" s="25"/>
      <c r="R32" s="25"/>
      <c r="T32" s="17"/>
      <c r="U32" s="17"/>
      <c r="V32" s="17"/>
      <c r="Z32"/>
    </row>
    <row r="33" ht="16" thickTop="1" x14ac:dyDescent="0.2"/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Tímaverkefni 1_lausn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Þór. Tómasson</dc:creator>
  <cp:lastModifiedBy>Donna Cruz</cp:lastModifiedBy>
  <dcterms:created xsi:type="dcterms:W3CDTF">2017-09-11T23:04:24Z</dcterms:created>
  <dcterms:modified xsi:type="dcterms:W3CDTF">2024-10-05T22:18:49Z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2024-09-12T11:18:07Z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248b1db1-7113-45ea-ba8e-b708cb728e26</vt:lpwstr>
  </property>
  <property fmtid="{D5CDD505-2E9C-101B-9397-08002B2CF9AE}" pid="8" name="MSIP_Label_ea60d57e-af5b-4752-ac57-3e4f28ca11dc_ContentBits">
    <vt:lpwstr>0</vt:lpwstr>
  </property>
</Properties>
</file>