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SRVKFSR04\Sameign$\Innri Mál\Accounting DPP\Accounting DPP (áður IFRS Help Desk)\Skipulagsmál\IFRS Review\Ársreikningar 2011\Starfsmenn\Unnar\Annað\2023_Reikningshald\Vika2\F3 og F4\"/>
    </mc:Choice>
  </mc:AlternateContent>
  <xr:revisionPtr revIDLastSave="0" documentId="13_ncr:1_{BC4DC28C-26F8-4587-8A2C-569561747C02}" xr6:coauthVersionLast="47" xr6:coauthVersionMax="47" xr10:uidLastSave="{00000000-0000-0000-0000-000000000000}"/>
  <bookViews>
    <workbookView xWindow="57480" yWindow="-1830" windowWidth="29040" windowHeight="17640" xr2:uid="{00000000-000D-0000-FFFF-FFFF00000000}"/>
  </bookViews>
  <sheets>
    <sheet name="Forsendur" sheetId="2" r:id="rId1"/>
    <sheet name="Vinnublað 2019" sheetId="1" r:id="rId2"/>
    <sheet name="Vinnublað 2020" sheetId="4" r:id="rId3"/>
  </sheets>
  <definedNames>
    <definedName name="_xlnm.Print_Area" localSheetId="0">Forsendur!$A$1:$J$35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6" i="4" l="1"/>
  <c r="L80" i="4"/>
  <c r="L79" i="4"/>
  <c r="L71" i="4"/>
  <c r="F71" i="4"/>
  <c r="F70" i="4"/>
  <c r="F60" i="4"/>
  <c r="F73" i="4" s="1"/>
  <c r="K30" i="4"/>
  <c r="F59" i="4" s="1"/>
  <c r="F72" i="4" s="1"/>
  <c r="F58" i="4"/>
  <c r="F57" i="4"/>
  <c r="L17" i="4"/>
  <c r="G56" i="4" s="1"/>
  <c r="F69" i="4" s="1"/>
  <c r="F54" i="4"/>
  <c r="C27" i="4"/>
  <c r="F51" i="4" s="1"/>
  <c r="Z17" i="2"/>
  <c r="X17" i="2"/>
  <c r="L5" i="4" l="1"/>
  <c r="G53" i="4" s="1"/>
  <c r="L66" i="4" s="1"/>
  <c r="C14" i="4"/>
  <c r="C16" i="4" s="1"/>
  <c r="F49" i="4" s="1"/>
  <c r="C5" i="4"/>
  <c r="C11" i="4" s="1"/>
  <c r="F48" i="4" s="1"/>
  <c r="L27" i="1"/>
  <c r="L23" i="1"/>
  <c r="L18" i="1"/>
  <c r="L14" i="1"/>
  <c r="K31" i="1"/>
  <c r="K30" i="1"/>
  <c r="K29" i="1"/>
  <c r="L29" i="1"/>
  <c r="L32" i="1" s="1"/>
  <c r="L38" i="4" s="1"/>
  <c r="L71" i="1"/>
  <c r="L65" i="1"/>
  <c r="L64" i="1"/>
  <c r="F76" i="1"/>
  <c r="F58" i="1"/>
  <c r="F46" i="1"/>
  <c r="F44" i="1"/>
  <c r="F56" i="1" s="1"/>
  <c r="G43" i="1"/>
  <c r="F55" i="1" s="1"/>
  <c r="G42" i="1"/>
  <c r="G107" i="1" s="1"/>
  <c r="G41" i="1"/>
  <c r="G106" i="1" s="1"/>
  <c r="F38" i="1"/>
  <c r="F103" i="1" s="1"/>
  <c r="K23" i="1"/>
  <c r="F45" i="1" s="1"/>
  <c r="F57" i="1" s="1"/>
  <c r="H13" i="1"/>
  <c r="H14" i="4" s="1"/>
  <c r="H6" i="1"/>
  <c r="G40" i="1" s="1"/>
  <c r="C18" i="1"/>
  <c r="F39" i="1" s="1"/>
  <c r="C13" i="1"/>
  <c r="C9" i="1"/>
  <c r="F37" i="1" s="1"/>
  <c r="K17" i="2"/>
  <c r="I17" i="2"/>
  <c r="F75" i="1" l="1"/>
  <c r="F102" i="1"/>
  <c r="F59" i="1"/>
  <c r="G55" i="4"/>
  <c r="L70" i="4" s="1"/>
  <c r="L43" i="4"/>
  <c r="G129" i="4" s="1"/>
  <c r="F77" i="1"/>
  <c r="F104" i="1"/>
  <c r="G105" i="1"/>
  <c r="F69" i="1"/>
  <c r="C19" i="4"/>
  <c r="C21" i="4" s="1"/>
  <c r="F50" i="4" s="1"/>
  <c r="F70" i="1"/>
  <c r="H5" i="4"/>
  <c r="H8" i="4" s="1"/>
  <c r="G52" i="4" s="1"/>
  <c r="L52" i="1"/>
  <c r="Q52" i="1" s="1"/>
  <c r="L91" i="4"/>
  <c r="L89" i="4"/>
  <c r="Q69" i="4"/>
  <c r="F93" i="4"/>
  <c r="S66" i="4"/>
  <c r="L68" i="4"/>
  <c r="F80" i="4" s="1"/>
  <c r="S52" i="1"/>
  <c r="Q54" i="1"/>
  <c r="L53" i="1"/>
  <c r="F65" i="1" s="1"/>
  <c r="L56" i="1" l="1"/>
  <c r="R53" i="1" s="1"/>
  <c r="G108" i="1"/>
  <c r="F72" i="1"/>
  <c r="G130" i="4"/>
  <c r="L81" i="4"/>
  <c r="L90" i="4" s="1"/>
  <c r="L92" i="4" s="1"/>
  <c r="F74" i="4"/>
  <c r="G61" i="4"/>
  <c r="F92" i="4"/>
  <c r="F91" i="4"/>
  <c r="F90" i="4"/>
  <c r="L74" i="1"/>
  <c r="L66" i="1"/>
  <c r="R68" i="4" l="1"/>
  <c r="S68" i="4" s="1"/>
  <c r="L72" i="4"/>
  <c r="R54" i="1"/>
  <c r="S53" i="1"/>
  <c r="S54" i="1" s="1"/>
  <c r="F130" i="4"/>
  <c r="F94" i="4"/>
  <c r="L73" i="4"/>
  <c r="R69" i="4"/>
  <c r="F61" i="4"/>
  <c r="F84" i="4"/>
  <c r="F87" i="4" s="1"/>
  <c r="G47" i="1"/>
  <c r="G109" i="1"/>
  <c r="L57" i="1"/>
  <c r="F66" i="1" s="1"/>
  <c r="L75" i="1"/>
  <c r="L77" i="1" s="1"/>
  <c r="F109" i="1" l="1"/>
  <c r="L74" i="4"/>
  <c r="F81" i="4"/>
  <c r="F82" i="4" s="1"/>
  <c r="F88" i="4" s="1"/>
  <c r="S67" i="4"/>
  <c r="S69" i="4" s="1"/>
  <c r="F78" i="1"/>
  <c r="F47" i="1"/>
  <c r="F67" i="1"/>
  <c r="L59" i="1"/>
  <c r="F73" i="1" l="1"/>
</calcChain>
</file>

<file path=xl/sharedStrings.xml><?xml version="1.0" encoding="utf-8"?>
<sst xmlns="http://schemas.openxmlformats.org/spreadsheetml/2006/main" count="287" uniqueCount="143">
  <si>
    <t>T-reikningar í aðalbók</t>
  </si>
  <si>
    <t>Eignir</t>
  </si>
  <si>
    <t xml:space="preserve"> =</t>
  </si>
  <si>
    <t>Skuldir</t>
  </si>
  <si>
    <t xml:space="preserve"> +</t>
  </si>
  <si>
    <t>E.fé</t>
  </si>
  <si>
    <t>Banki</t>
  </si>
  <si>
    <t>Hlutafé</t>
  </si>
  <si>
    <t>ÓRE</t>
  </si>
  <si>
    <t>Bókhaldsreikningar</t>
  </si>
  <si>
    <t>debet</t>
  </si>
  <si>
    <t>kredit</t>
  </si>
  <si>
    <t xml:space="preserve">         Samtals</t>
  </si>
  <si>
    <t>b)</t>
  </si>
  <si>
    <t>c)</t>
  </si>
  <si>
    <t>Afkoma</t>
  </si>
  <si>
    <t>Eigið fé</t>
  </si>
  <si>
    <r>
      <t>Rekstrarhreyfingar</t>
    </r>
    <r>
      <rPr>
        <b/>
        <i/>
        <sz val="10"/>
        <color indexed="8"/>
        <rFont val="Arial"/>
        <family val="2"/>
      </rPr>
      <t xml:space="preserve"> (OA)</t>
    </r>
  </si>
  <si>
    <t>Handbært fé frá rekstri</t>
  </si>
  <si>
    <r>
      <t xml:space="preserve">Fjárfestingahreyfingar </t>
    </r>
    <r>
      <rPr>
        <b/>
        <i/>
        <sz val="10"/>
        <color indexed="8"/>
        <rFont val="Arial"/>
        <family val="2"/>
      </rPr>
      <t>(IA)</t>
    </r>
  </si>
  <si>
    <r>
      <t xml:space="preserve">Fjármögnunarhreyfingar </t>
    </r>
    <r>
      <rPr>
        <b/>
        <i/>
        <sz val="10"/>
        <color indexed="8"/>
        <rFont val="Arial"/>
        <family val="2"/>
      </rPr>
      <t>(FA)</t>
    </r>
  </si>
  <si>
    <t>E.fé + S alls</t>
  </si>
  <si>
    <t xml:space="preserve">Breyting á handb. fé </t>
  </si>
  <si>
    <t>Eignir alls</t>
  </si>
  <si>
    <t>Handb.fé í upphafi árs</t>
  </si>
  <si>
    <t>Handb. fé í lok árs</t>
  </si>
  <si>
    <t>d)</t>
  </si>
  <si>
    <t>Beðið er um:</t>
  </si>
  <si>
    <t>a</t>
  </si>
  <si>
    <t>b</t>
  </si>
  <si>
    <t>c</t>
  </si>
  <si>
    <t>d</t>
  </si>
  <si>
    <t>Ffr.gr.leiga</t>
  </si>
  <si>
    <t>Hagnaður ársins</t>
  </si>
  <si>
    <t>Innborgun kr. 26.000 v/útgáfu hlutabréfa</t>
  </si>
  <si>
    <t>Veittu þjónustu út í reikning (e.on account) fyrir kr. 54.000</t>
  </si>
  <si>
    <t>Áfallinn ógr. kostnaður kr. 27.000 (e. on account)</t>
  </si>
  <si>
    <t>Innheimtu kr. 50.300 af viðskiptakröfunum</t>
  </si>
  <si>
    <t>Greiddu kr. 17.000 í laun og launatengd gjöld</t>
  </si>
  <si>
    <t>Greiddu kr. 23.000 af ógr. kostnaði / til lánardrottna (e. accounts payable)</t>
  </si>
  <si>
    <t>Gerðu viðeigandi færslu vegna húsaleigu (sjá færslu 2)</t>
  </si>
  <si>
    <t>Áfallin laun og launatengd gjöld í lok árs námu kr. 1.800</t>
  </si>
  <si>
    <t>Skráið viðskipti ársins á T-reikninga</t>
  </si>
  <si>
    <t>Skráið viðskipti ársins í dagbók (e. general journal form)</t>
  </si>
  <si>
    <t>e</t>
  </si>
  <si>
    <t>Skráið þær færslur sem þarf að gera til að loka tímabundnum reikningum (e. temporary accounts)</t>
  </si>
  <si>
    <t>yfir á ÓRE.  Skráið færslurnar í dagbók og á T-reikninga.</t>
  </si>
  <si>
    <t>f</t>
  </si>
  <si>
    <t>g</t>
  </si>
  <si>
    <t>Greiddu kr. 1.800 vegna ógreiddra launa frá fyrra ári</t>
  </si>
  <si>
    <t>Veittu þjónustu fyrir kr. 17.000, staðgreitt</t>
  </si>
  <si>
    <t>Keyptu rekstrarvörubirgðir kr. 2.400, út í reikning (e. on account)</t>
  </si>
  <si>
    <t>Veittu þjónustu út í reikning (e.on account) fyrir kr. 84.000</t>
  </si>
  <si>
    <t>Áfallinn ógr. kostnaður kr. 38.500 (e. on account)</t>
  </si>
  <si>
    <t>Innheimtu kr. 81.000 af viðskiptakröfunum</t>
  </si>
  <si>
    <t>Greiddu kr. 40.000 af ógr. kostnaði / til lánardrottna (e. accounts payable)</t>
  </si>
  <si>
    <t>Greiddu kr. 28.000 í laun og launatengd gjöld</t>
  </si>
  <si>
    <t>Greiddu kr. 12.000 í arð til hluthafa</t>
  </si>
  <si>
    <t>Talning á rekstrarvörubirgðum í árslok sýndi að þær námu kr. 300.</t>
  </si>
  <si>
    <t>Viðskiptakröfur</t>
  </si>
  <si>
    <t>Ógr. laun og lt.gjöld</t>
  </si>
  <si>
    <t xml:space="preserve">Hlutafé </t>
  </si>
  <si>
    <t>Eigið fé samtals 31.12.</t>
  </si>
  <si>
    <t>Samtals</t>
  </si>
  <si>
    <t>Innborgað  hlutafé</t>
  </si>
  <si>
    <t>e)</t>
  </si>
  <si>
    <t>Hér eru færslurnar færðar á ÓRE í tveimur færslum.  Allar tekjur og öll gjöld.</t>
  </si>
  <si>
    <t>Sjá einnig færslur á T-reikningum merktar cl. (e. closing entries)</t>
  </si>
  <si>
    <t>Það er líka hægt að færa hverja færslu fyrir sig eins og sýnt er á T-reikningum.</t>
  </si>
  <si>
    <t>f)</t>
  </si>
  <si>
    <t>Lokaprófjöfnuður 31.des. 2013</t>
  </si>
  <si>
    <t>Athugið að bókin sýnir arðslykil sem "temporary account" og er honum lokað yfir ÓRE.</t>
  </si>
  <si>
    <t>Mjög oft er þó arðurinn bókaður beint á ÓRE.</t>
  </si>
  <si>
    <t>Hér eru færslurnar færðar á ÓRE í þremur færslum.  Tekjur, gjöld og arður.</t>
  </si>
  <si>
    <t>Það er líka hægt að færa hverja færslu fyrir sig eins og gert var árið 2013.</t>
  </si>
  <si>
    <t>Árið 2019</t>
  </si>
  <si>
    <t>Árið 2020</t>
  </si>
  <si>
    <t>Eftirfarandi viðskipti fóru fram hjá þjónustufyrirtæki Heckel Enterprises ehf. ár 2019:</t>
  </si>
  <si>
    <t>Fyrirframgreidd húsaleiga kr. 8.000.  Húsaleigan var fyrir tímabilið 1. apríl 2019 til 31. mars 2020.</t>
  </si>
  <si>
    <t>Lokafærslur 2019:</t>
  </si>
  <si>
    <t>Stillið upp (leiðréttum) prófjöfnuði fyrir árið 2019</t>
  </si>
  <si>
    <t>Stillið upp RR, yfirliti um eigið fé, EHR og yfirliti um sjóðstreymi fyrir árið 2019</t>
  </si>
  <si>
    <t>Stillið upp loka prófjöfnuði (e. post-closing trial balance) fyrir árið 2019</t>
  </si>
  <si>
    <t>Endurtakið liði a til f fyrir árið 2020</t>
  </si>
  <si>
    <t>Eftirfarandi viðskipti fóru fram hjá þjónustufyrirtæki Heckel Enterprises ehf. ár 2020:</t>
  </si>
  <si>
    <t>Greiddu kr. 9.000 í húsaleigu fyrir eitt ár.  Tímabilið hefst 1. apríl 2020.</t>
  </si>
  <si>
    <t>Lokafærslur 2020:</t>
  </si>
  <si>
    <t>Gerðu viðeigandi færslu vegna húsaleigu. Vísbending: Hluti leigunnar var greiddur árið 2019.</t>
  </si>
  <si>
    <t>F.f.gr. Leiga</t>
  </si>
  <si>
    <t>Tekjur</t>
  </si>
  <si>
    <t>Rekstrarkostnaður</t>
  </si>
  <si>
    <t>Viðskiptaskuldir</t>
  </si>
  <si>
    <t xml:space="preserve">Laun og launatengd </t>
  </si>
  <si>
    <t>Heilsársleiga</t>
  </si>
  <si>
    <t>Leiga á mán</t>
  </si>
  <si>
    <t>Fjöldi mán</t>
  </si>
  <si>
    <t>Gjaldfært</t>
  </si>
  <si>
    <t>Húsaleiga</t>
  </si>
  <si>
    <t>Ógr. Laun og launat</t>
  </si>
  <si>
    <t>Leiðr. prófjöfnuður 31. des. 2019</t>
  </si>
  <si>
    <t>F.f. gr leiga</t>
  </si>
  <si>
    <t>Ógr. Laun og launatengd</t>
  </si>
  <si>
    <t>Rekstrarkostnað</t>
  </si>
  <si>
    <t>Laun</t>
  </si>
  <si>
    <t>RR ár 2019</t>
  </si>
  <si>
    <t>Yfirlit um eigið fé ár 2019</t>
  </si>
  <si>
    <t>EHR 31.des.2019</t>
  </si>
  <si>
    <t>Yfirlit um sjóðst. ár 2019</t>
  </si>
  <si>
    <t>innborgað hlutafé</t>
  </si>
  <si>
    <t>Skuldir alls</t>
  </si>
  <si>
    <t>Innborgaðar tekjur</t>
  </si>
  <si>
    <t>Greidd gjöld</t>
  </si>
  <si>
    <t>L1</t>
  </si>
  <si>
    <t>L2</t>
  </si>
  <si>
    <t>L3</t>
  </si>
  <si>
    <t>L4</t>
  </si>
  <si>
    <t>1/1</t>
  </si>
  <si>
    <t>Rektrarvörubirgðir</t>
  </si>
  <si>
    <t>Rektrarkostnaður</t>
  </si>
  <si>
    <t>Arður</t>
  </si>
  <si>
    <t>Ársleiga</t>
  </si>
  <si>
    <t>fjöldi mán</t>
  </si>
  <si>
    <t>Gjaldfærsla</t>
  </si>
  <si>
    <t>Rekstravörubirgðir</t>
  </si>
  <si>
    <t>Vörunotkun</t>
  </si>
  <si>
    <t>Óre</t>
  </si>
  <si>
    <t>RR ár 2020</t>
  </si>
  <si>
    <t>Leiðr. prófjöfnuður 31. des. 2020</t>
  </si>
  <si>
    <t>EHR 31.des.2020</t>
  </si>
  <si>
    <t>Yfirlit um eigið fé ár 2020</t>
  </si>
  <si>
    <t>ÓRE 1/1</t>
  </si>
  <si>
    <t>Gr. Arður</t>
  </si>
  <si>
    <t>Yfirlit um sjóðst. ár 2020</t>
  </si>
  <si>
    <t>Staða 1/1</t>
  </si>
  <si>
    <t>innborgaðar tekjur</t>
  </si>
  <si>
    <t>Gr. Gjöld</t>
  </si>
  <si>
    <t>C1</t>
  </si>
  <si>
    <t>C2</t>
  </si>
  <si>
    <t>C3</t>
  </si>
  <si>
    <t>C4</t>
  </si>
  <si>
    <t>C5</t>
  </si>
  <si>
    <t>C6</t>
  </si>
  <si>
    <t>Lokaprófjöfnuður 31.des.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</si>
</sst>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;[Red]\(#,##0\)"/>
    <numFmt numFmtId="165" formatCode="#,##0.00;[Red]#,##0.00"/>
    <numFmt numFmtId="166" formatCode="#,##0.0;[Red]#,##0.0"/>
    <numFmt numFmtId="167" formatCode="#,##0;[Red]#,##0"/>
    <numFmt numFmtId="168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indexed="10"/>
      <name val="Arial"/>
      <family val="2"/>
    </font>
    <font>
      <b/>
      <sz val="8"/>
      <color theme="1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i/>
      <sz val="10"/>
      <color theme="1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color rgb="FF0070C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164" fontId="2" fillId="0" borderId="0" xfId="0" applyNumberFormat="1" applyFont="1" applyAlignment="1"/>
    <xf numFmtId="164" fontId="3" fillId="0" borderId="0" xfId="1" applyNumberFormat="1" applyFont="1" applyAlignment="1">
      <alignment vertical="center"/>
    </xf>
    <xf numFmtId="0" fontId="4" fillId="0" borderId="0" xfId="0" applyFont="1" applyAlignment="1"/>
    <xf numFmtId="164" fontId="5" fillId="0" borderId="0" xfId="0" applyNumberFormat="1" applyFont="1" applyAlignment="1"/>
    <xf numFmtId="165" fontId="5" fillId="0" borderId="0" xfId="0" applyNumberFormat="1" applyFont="1" applyAlignment="1"/>
    <xf numFmtId="164" fontId="6" fillId="0" borderId="0" xfId="0" applyNumberFormat="1" applyFont="1" applyAlignment="1">
      <alignment horizontal="left"/>
    </xf>
    <xf numFmtId="164" fontId="7" fillId="2" borderId="1" xfId="0" applyNumberFormat="1" applyFont="1" applyFill="1" applyBorder="1" applyAlignment="1">
      <alignment wrapText="1"/>
    </xf>
    <xf numFmtId="164" fontId="7" fillId="2" borderId="3" xfId="0" applyNumberFormat="1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/>
    </xf>
    <xf numFmtId="166" fontId="5" fillId="0" borderId="0" xfId="0" applyNumberFormat="1" applyFont="1" applyAlignment="1"/>
    <xf numFmtId="164" fontId="9" fillId="0" borderId="4" xfId="0" applyNumberFormat="1" applyFont="1" applyBorder="1" applyAlignment="1">
      <alignment wrapText="1"/>
    </xf>
    <xf numFmtId="164" fontId="9" fillId="0" borderId="0" xfId="0" applyNumberFormat="1" applyFont="1" applyBorder="1" applyAlignment="1">
      <alignment horizontal="left" wrapText="1"/>
    </xf>
    <xf numFmtId="164" fontId="7" fillId="0" borderId="0" xfId="0" applyNumberFormat="1" applyFont="1" applyBorder="1" applyAlignment="1">
      <alignment horizontal="right" wrapText="1"/>
    </xf>
    <xf numFmtId="164" fontId="7" fillId="0" borderId="0" xfId="0" applyNumberFormat="1" applyFont="1" applyBorder="1" applyAlignment="1">
      <alignment horizontal="center" wrapText="1"/>
    </xf>
    <xf numFmtId="164" fontId="7" fillId="0" borderId="6" xfId="0" applyNumberFormat="1" applyFont="1" applyBorder="1" applyAlignment="1">
      <alignment horizontal="left" wrapText="1"/>
    </xf>
    <xf numFmtId="164" fontId="7" fillId="0" borderId="0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9" fillId="0" borderId="6" xfId="0" applyNumberFormat="1" applyFont="1" applyBorder="1" applyAlignment="1">
      <alignment horizontal="left" wrapText="1"/>
    </xf>
    <xf numFmtId="164" fontId="7" fillId="0" borderId="4" xfId="0" applyNumberFormat="1" applyFont="1" applyBorder="1" applyAlignment="1">
      <alignment wrapText="1"/>
    </xf>
    <xf numFmtId="164" fontId="11" fillId="0" borderId="0" xfId="0" applyNumberFormat="1" applyFont="1" applyBorder="1" applyAlignment="1">
      <alignment horizontal="right" wrapText="1"/>
    </xf>
    <xf numFmtId="164" fontId="7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>
      <alignment wrapText="1"/>
    </xf>
    <xf numFmtId="164" fontId="9" fillId="0" borderId="4" xfId="0" applyNumberFormat="1" applyFont="1" applyBorder="1" applyAlignment="1">
      <alignment horizontal="right" wrapText="1"/>
    </xf>
    <xf numFmtId="164" fontId="7" fillId="0" borderId="8" xfId="0" applyNumberFormat="1" applyFont="1" applyBorder="1" applyAlignment="1">
      <alignment wrapText="1"/>
    </xf>
    <xf numFmtId="164" fontId="12" fillId="0" borderId="6" xfId="0" applyNumberFormat="1" applyFont="1" applyBorder="1" applyAlignment="1">
      <alignment horizontal="left" wrapText="1"/>
    </xf>
    <xf numFmtId="164" fontId="5" fillId="0" borderId="0" xfId="0" applyNumberFormat="1" applyFont="1" applyBorder="1" applyAlignment="1"/>
    <xf numFmtId="164" fontId="5" fillId="0" borderId="6" xfId="0" applyNumberFormat="1" applyFont="1" applyBorder="1" applyAlignment="1"/>
    <xf numFmtId="164" fontId="10" fillId="0" borderId="0" xfId="0" applyNumberFormat="1" applyFont="1" applyBorder="1" applyAlignment="1">
      <alignment horizontal="left" wrapText="1"/>
    </xf>
    <xf numFmtId="164" fontId="13" fillId="0" borderId="0" xfId="0" applyNumberFormat="1" applyFont="1" applyBorder="1" applyAlignment="1">
      <alignment horizontal="right" wrapText="1"/>
    </xf>
    <xf numFmtId="164" fontId="12" fillId="0" borderId="0" xfId="0" applyNumberFormat="1" applyFont="1" applyBorder="1" applyAlignment="1">
      <alignment horizontal="right" wrapText="1"/>
    </xf>
    <xf numFmtId="164" fontId="9" fillId="0" borderId="6" xfId="0" applyNumberFormat="1" applyFont="1" applyBorder="1" applyAlignment="1">
      <alignment wrapText="1"/>
    </xf>
    <xf numFmtId="164" fontId="9" fillId="0" borderId="9" xfId="0" applyNumberFormat="1" applyFont="1" applyBorder="1" applyAlignment="1">
      <alignment wrapText="1"/>
    </xf>
    <xf numFmtId="164" fontId="9" fillId="0" borderId="5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wrapText="1"/>
    </xf>
    <xf numFmtId="164" fontId="9" fillId="0" borderId="10" xfId="0" applyNumberFormat="1" applyFont="1" applyBorder="1" applyAlignment="1">
      <alignment wrapText="1"/>
    </xf>
    <xf numFmtId="164" fontId="7" fillId="0" borderId="0" xfId="0" applyNumberFormat="1" applyFont="1" applyAlignment="1"/>
    <xf numFmtId="164" fontId="7" fillId="0" borderId="1" xfId="0" applyNumberFormat="1" applyFont="1" applyFill="1" applyBorder="1" applyAlignment="1">
      <alignment wrapText="1"/>
    </xf>
    <xf numFmtId="164" fontId="7" fillId="0" borderId="2" xfId="0" applyNumberFormat="1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right" wrapText="1"/>
    </xf>
    <xf numFmtId="164" fontId="7" fillId="0" borderId="3" xfId="0" applyNumberFormat="1" applyFont="1" applyFill="1" applyBorder="1" applyAlignment="1">
      <alignment horizontal="right" wrapText="1"/>
    </xf>
    <xf numFmtId="164" fontId="7" fillId="0" borderId="8" xfId="0" applyNumberFormat="1" applyFont="1" applyBorder="1" applyAlignment="1"/>
    <xf numFmtId="164" fontId="7" fillId="0" borderId="0" xfId="0" applyNumberFormat="1" applyFont="1" applyBorder="1" applyAlignment="1">
      <alignment horizontal="left" wrapText="1"/>
    </xf>
    <xf numFmtId="164" fontId="7" fillId="0" borderId="6" xfId="0" applyNumberFormat="1" applyFont="1" applyBorder="1" applyAlignment="1">
      <alignment wrapText="1"/>
    </xf>
    <xf numFmtId="164" fontId="7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/>
    <xf numFmtId="164" fontId="14" fillId="0" borderId="0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7" fillId="0" borderId="10" xfId="0" applyNumberFormat="1" applyFont="1" applyBorder="1" applyAlignment="1">
      <alignment wrapText="1"/>
    </xf>
    <xf numFmtId="164" fontId="7" fillId="0" borderId="9" xfId="0" applyNumberFormat="1" applyFont="1" applyFill="1" applyBorder="1" applyAlignment="1">
      <alignment wrapText="1"/>
    </xf>
    <xf numFmtId="164" fontId="7" fillId="0" borderId="5" xfId="0" applyNumberFormat="1" applyFont="1" applyFill="1" applyBorder="1" applyAlignment="1">
      <alignment horizontal="left"/>
    </xf>
    <xf numFmtId="164" fontId="7" fillId="0" borderId="5" xfId="0" applyNumberFormat="1" applyFont="1" applyFill="1" applyBorder="1" applyAlignment="1">
      <alignment horizontal="right" wrapText="1"/>
    </xf>
    <xf numFmtId="164" fontId="7" fillId="0" borderId="10" xfId="0" applyNumberFormat="1" applyFont="1" applyFill="1" applyBorder="1" applyAlignment="1">
      <alignment horizontal="right" wrapText="1"/>
    </xf>
    <xf numFmtId="164" fontId="7" fillId="0" borderId="7" xfId="0" applyNumberFormat="1" applyFont="1" applyBorder="1" applyAlignment="1"/>
    <xf numFmtId="164" fontId="8" fillId="0" borderId="0" xfId="0" applyNumberFormat="1" applyFont="1" applyBorder="1" applyAlignment="1">
      <alignment horizontal="center"/>
    </xf>
    <xf numFmtId="164" fontId="7" fillId="0" borderId="6" xfId="0" applyNumberFormat="1" applyFont="1" applyFill="1" applyBorder="1" applyAlignment="1"/>
    <xf numFmtId="164" fontId="8" fillId="0" borderId="0" xfId="0" applyNumberFormat="1" applyFont="1" applyAlignment="1">
      <alignment wrapText="1"/>
    </xf>
    <xf numFmtId="164" fontId="7" fillId="0" borderId="4" xfId="0" applyNumberFormat="1" applyFont="1" applyBorder="1" applyAlignment="1"/>
    <xf numFmtId="164" fontId="5" fillId="0" borderId="10" xfId="0" applyNumberFormat="1" applyFont="1" applyBorder="1" applyAlignment="1"/>
    <xf numFmtId="164" fontId="14" fillId="0" borderId="4" xfId="0" applyNumberFormat="1" applyFont="1" applyBorder="1" applyAlignment="1"/>
    <xf numFmtId="164" fontId="7" fillId="0" borderId="13" xfId="0" applyNumberFormat="1" applyFont="1" applyFill="1" applyBorder="1" applyAlignment="1"/>
    <xf numFmtId="164" fontId="8" fillId="0" borderId="5" xfId="0" applyNumberFormat="1" applyFont="1" applyBorder="1" applyAlignment="1">
      <alignment horizontal="center" wrapText="1"/>
    </xf>
    <xf numFmtId="164" fontId="8" fillId="0" borderId="10" xfId="0" applyNumberFormat="1" applyFont="1" applyFill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5" fillId="0" borderId="14" xfId="0" applyNumberFormat="1" applyFont="1" applyBorder="1" applyAlignment="1"/>
    <xf numFmtId="164" fontId="8" fillId="0" borderId="7" xfId="0" applyNumberFormat="1" applyFont="1" applyBorder="1" applyAlignment="1"/>
    <xf numFmtId="164" fontId="8" fillId="0" borderId="8" xfId="0" applyNumberFormat="1" applyFont="1" applyBorder="1" applyAlignment="1"/>
    <xf numFmtId="164" fontId="7" fillId="0" borderId="10" xfId="0" applyNumberFormat="1" applyFont="1" applyFill="1" applyBorder="1" applyAlignment="1"/>
    <xf numFmtId="164" fontId="5" fillId="0" borderId="4" xfId="0" applyNumberFormat="1" applyFont="1" applyBorder="1" applyAlignment="1"/>
    <xf numFmtId="164" fontId="7" fillId="0" borderId="3" xfId="0" applyNumberFormat="1" applyFont="1" applyFill="1" applyBorder="1" applyAlignment="1"/>
    <xf numFmtId="164" fontId="8" fillId="0" borderId="0" xfId="0" applyNumberFormat="1" applyFont="1" applyBorder="1" applyAlignment="1">
      <alignment horizontal="left"/>
    </xf>
    <xf numFmtId="164" fontId="8" fillId="0" borderId="4" xfId="0" applyNumberFormat="1" applyFont="1" applyBorder="1" applyAlignment="1"/>
    <xf numFmtId="164" fontId="8" fillId="0" borderId="0" xfId="0" applyNumberFormat="1" applyFont="1" applyBorder="1" applyAlignment="1"/>
    <xf numFmtId="164" fontId="5" fillId="0" borderId="0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/>
    </xf>
    <xf numFmtId="164" fontId="5" fillId="0" borderId="9" xfId="0" applyNumberFormat="1" applyFont="1" applyBorder="1" applyAlignment="1"/>
    <xf numFmtId="164" fontId="5" fillId="0" borderId="5" xfId="0" applyNumberFormat="1" applyFont="1" applyBorder="1" applyAlignment="1"/>
    <xf numFmtId="164" fontId="14" fillId="0" borderId="0" xfId="0" applyNumberFormat="1" applyFont="1" applyBorder="1" applyAlignment="1">
      <alignment horizontal="right" wrapText="1"/>
    </xf>
    <xf numFmtId="164" fontId="7" fillId="0" borderId="15" xfId="0" applyNumberFormat="1" applyFont="1" applyBorder="1" applyAlignment="1">
      <alignment wrapText="1"/>
    </xf>
    <xf numFmtId="164" fontId="18" fillId="0" borderId="0" xfId="1" applyNumberFormat="1" applyFont="1" applyAlignment="1">
      <alignment vertical="center"/>
    </xf>
    <xf numFmtId="0" fontId="17" fillId="0" borderId="0" xfId="5"/>
    <xf numFmtId="0" fontId="17" fillId="0" borderId="0" xfId="5" applyAlignment="1">
      <alignment horizontal="center"/>
    </xf>
    <xf numFmtId="0" fontId="19" fillId="0" borderId="0" xfId="5" applyFont="1"/>
    <xf numFmtId="0" fontId="20" fillId="0" borderId="0" xfId="5" applyFont="1"/>
    <xf numFmtId="0" fontId="21" fillId="0" borderId="0" xfId="5" applyFont="1"/>
    <xf numFmtId="0" fontId="16" fillId="0" borderId="0" xfId="5" applyFont="1" applyAlignment="1">
      <alignment horizontal="center"/>
    </xf>
    <xf numFmtId="0" fontId="22" fillId="0" borderId="0" xfId="5" applyFont="1"/>
    <xf numFmtId="164" fontId="7" fillId="0" borderId="0" xfId="0" applyNumberFormat="1" applyFont="1" applyBorder="1" applyAlignment="1">
      <alignment horizontal="left"/>
    </xf>
    <xf numFmtId="164" fontId="8" fillId="2" borderId="2" xfId="0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left"/>
    </xf>
    <xf numFmtId="164" fontId="14" fillId="0" borderId="0" xfId="0" applyNumberFormat="1" applyFont="1" applyBorder="1" applyAlignment="1">
      <alignment horizontal="right" wrapText="1"/>
    </xf>
    <xf numFmtId="164" fontId="7" fillId="0" borderId="5" xfId="0" applyNumberFormat="1" applyFont="1" applyFill="1" applyBorder="1" applyAlignment="1">
      <alignment horizontal="left"/>
    </xf>
    <xf numFmtId="164" fontId="8" fillId="0" borderId="5" xfId="0" applyNumberFormat="1" applyFont="1" applyBorder="1" applyAlignment="1">
      <alignment horizontal="center" wrapText="1"/>
    </xf>
    <xf numFmtId="164" fontId="8" fillId="0" borderId="8" xfId="0" applyNumberFormat="1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left" wrapText="1"/>
    </xf>
    <xf numFmtId="164" fontId="7" fillId="0" borderId="0" xfId="0" applyNumberFormat="1" applyFont="1" applyBorder="1" applyAlignment="1">
      <alignment horizontal="left"/>
    </xf>
    <xf numFmtId="164" fontId="7" fillId="0" borderId="16" xfId="0" applyNumberFormat="1" applyFont="1" applyBorder="1" applyAlignment="1">
      <alignment wrapText="1"/>
    </xf>
    <xf numFmtId="164" fontId="7" fillId="0" borderId="17" xfId="0" applyNumberFormat="1" applyFont="1" applyBorder="1" applyAlignment="1">
      <alignment wrapText="1"/>
    </xf>
    <xf numFmtId="164" fontId="7" fillId="3" borderId="6" xfId="0" applyNumberFormat="1" applyFont="1" applyFill="1" applyBorder="1" applyAlignment="1">
      <alignment wrapText="1"/>
    </xf>
    <xf numFmtId="164" fontId="7" fillId="3" borderId="13" xfId="0" applyNumberFormat="1" applyFont="1" applyFill="1" applyBorder="1" applyAlignment="1"/>
    <xf numFmtId="164" fontId="7" fillId="0" borderId="18" xfId="0" applyNumberFormat="1" applyFont="1" applyBorder="1" applyAlignment="1">
      <alignment wrapText="1"/>
    </xf>
    <xf numFmtId="164" fontId="7" fillId="0" borderId="19" xfId="0" applyNumberFormat="1" applyFont="1" applyBorder="1" applyAlignment="1">
      <alignment wrapText="1"/>
    </xf>
    <xf numFmtId="164" fontId="9" fillId="0" borderId="18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left" wrapText="1"/>
    </xf>
    <xf numFmtId="49" fontId="20" fillId="0" borderId="0" xfId="5" applyNumberFormat="1" applyFont="1"/>
    <xf numFmtId="164" fontId="13" fillId="0" borderId="0" xfId="0" applyNumberFormat="1" applyFont="1" applyBorder="1" applyAlignment="1">
      <alignment horizontal="left" wrapText="1"/>
    </xf>
    <xf numFmtId="164" fontId="9" fillId="0" borderId="16" xfId="0" applyNumberFormat="1" applyFont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7" fillId="0" borderId="6" xfId="0" applyNumberFormat="1" applyFont="1" applyFill="1" applyBorder="1" applyAlignment="1">
      <alignment wrapText="1"/>
    </xf>
    <xf numFmtId="164" fontId="5" fillId="0" borderId="8" xfId="0" applyNumberFormat="1" applyFont="1" applyBorder="1" applyAlignment="1"/>
    <xf numFmtId="164" fontId="4" fillId="0" borderId="7" xfId="0" applyNumberFormat="1" applyFont="1" applyBorder="1" applyAlignment="1"/>
    <xf numFmtId="164" fontId="4" fillId="0" borderId="4" xfId="0" applyNumberFormat="1" applyFont="1" applyBorder="1" applyAlignment="1"/>
    <xf numFmtId="164" fontId="5" fillId="0" borderId="3" xfId="0" applyNumberFormat="1" applyFont="1" applyBorder="1" applyAlignment="1"/>
    <xf numFmtId="164" fontId="8" fillId="0" borderId="0" xfId="0" applyNumberFormat="1" applyFont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left"/>
    </xf>
    <xf numFmtId="164" fontId="5" fillId="0" borderId="20" xfId="0" applyNumberFormat="1" applyFont="1" applyBorder="1" applyAlignment="1"/>
    <xf numFmtId="164" fontId="5" fillId="0" borderId="18" xfId="0" applyNumberFormat="1" applyFont="1" applyBorder="1" applyAlignment="1"/>
    <xf numFmtId="164" fontId="5" fillId="0" borderId="13" xfId="0" applyNumberFormat="1" applyFont="1" applyBorder="1" applyAlignment="1"/>
    <xf numFmtId="164" fontId="4" fillId="4" borderId="1" xfId="0" applyNumberFormat="1" applyFont="1" applyFill="1" applyBorder="1" applyAlignment="1"/>
    <xf numFmtId="164" fontId="4" fillId="4" borderId="2" xfId="0" applyNumberFormat="1" applyFont="1" applyFill="1" applyBorder="1" applyAlignment="1"/>
    <xf numFmtId="164" fontId="4" fillId="4" borderId="3" xfId="0" applyNumberFormat="1" applyFont="1" applyFill="1" applyBorder="1" applyAlignment="1"/>
    <xf numFmtId="164" fontId="4" fillId="0" borderId="0" xfId="0" applyNumberFormat="1" applyFont="1" applyBorder="1" applyAlignment="1"/>
    <xf numFmtId="164" fontId="4" fillId="0" borderId="6" xfId="0" applyNumberFormat="1" applyFont="1" applyBorder="1" applyAlignment="1"/>
    <xf numFmtId="164" fontId="23" fillId="0" borderId="0" xfId="0" applyNumberFormat="1" applyFont="1" applyAlignment="1"/>
    <xf numFmtId="164" fontId="7" fillId="0" borderId="21" xfId="0" applyNumberFormat="1" applyFont="1" applyBorder="1" applyAlignment="1">
      <alignment wrapText="1"/>
    </xf>
    <xf numFmtId="164" fontId="7" fillId="0" borderId="22" xfId="0" applyNumberFormat="1" applyFont="1" applyBorder="1" applyAlignment="1">
      <alignment wrapText="1"/>
    </xf>
    <xf numFmtId="49" fontId="13" fillId="0" borderId="4" xfId="0" applyNumberFormat="1" applyFont="1" applyBorder="1" applyAlignment="1">
      <alignment wrapText="1"/>
    </xf>
    <xf numFmtId="164" fontId="7" fillId="0" borderId="8" xfId="0" applyNumberFormat="1" applyFont="1" applyBorder="1" applyAlignment="1">
      <alignment horizontal="center" wrapText="1"/>
    </xf>
    <xf numFmtId="0" fontId="25" fillId="0" borderId="0" xfId="5" applyFont="1" applyAlignment="1">
      <alignment horizontal="left"/>
    </xf>
    <xf numFmtId="164" fontId="24" fillId="0" borderId="0" xfId="0" applyNumberFormat="1" applyFont="1" applyBorder="1" applyAlignment="1">
      <alignment horizontal="right" wrapText="1"/>
    </xf>
    <xf numFmtId="49" fontId="13" fillId="0" borderId="0" xfId="0" applyNumberFormat="1" applyFont="1" applyBorder="1" applyAlignment="1">
      <alignment wrapText="1"/>
    </xf>
    <xf numFmtId="167" fontId="4" fillId="0" borderId="0" xfId="0" applyNumberFormat="1" applyFont="1" applyAlignment="1"/>
    <xf numFmtId="49" fontId="13" fillId="0" borderId="23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horizontal="right" wrapText="1"/>
    </xf>
    <xf numFmtId="165" fontId="5" fillId="0" borderId="10" xfId="0" applyNumberFormat="1" applyFont="1" applyBorder="1" applyAlignment="1"/>
    <xf numFmtId="168" fontId="20" fillId="0" borderId="0" xfId="6" applyNumberFormat="1" applyFont="1"/>
    <xf numFmtId="0" fontId="20" fillId="0" borderId="0" xfId="5" applyFont="1" applyAlignment="1">
      <alignment wrapText="1"/>
    </xf>
    <xf numFmtId="168" fontId="20" fillId="0" borderId="0" xfId="5" applyNumberFormat="1" applyFont="1"/>
    <xf numFmtId="164" fontId="7" fillId="5" borderId="0" xfId="0" applyNumberFormat="1" applyFont="1" applyFill="1" applyBorder="1" applyAlignment="1"/>
    <xf numFmtId="164" fontId="7" fillId="5" borderId="0" xfId="0" applyNumberFormat="1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wrapText="1"/>
    </xf>
    <xf numFmtId="164" fontId="7" fillId="5" borderId="6" xfId="0" applyNumberFormat="1" applyFont="1" applyFill="1" applyBorder="1" applyAlignment="1">
      <alignment wrapText="1"/>
    </xf>
    <xf numFmtId="164" fontId="5" fillId="5" borderId="0" xfId="0" applyNumberFormat="1" applyFont="1" applyFill="1" applyAlignment="1"/>
    <xf numFmtId="164" fontId="7" fillId="5" borderId="0" xfId="0" applyNumberFormat="1" applyFont="1" applyFill="1" applyAlignment="1"/>
    <xf numFmtId="164" fontId="7" fillId="5" borderId="8" xfId="0" applyNumberFormat="1" applyFont="1" applyFill="1" applyBorder="1" applyAlignment="1">
      <alignment wrapText="1"/>
    </xf>
    <xf numFmtId="164" fontId="7" fillId="5" borderId="0" xfId="0" applyNumberFormat="1" applyFont="1" applyFill="1" applyBorder="1" applyAlignment="1">
      <alignment horizontal="left" wrapText="1"/>
    </xf>
    <xf numFmtId="0" fontId="16" fillId="0" borderId="0" xfId="5" applyFont="1"/>
    <xf numFmtId="165" fontId="5" fillId="5" borderId="0" xfId="0" applyNumberFormat="1" applyFont="1" applyFill="1" applyAlignment="1"/>
    <xf numFmtId="167" fontId="5" fillId="0" borderId="0" xfId="0" applyNumberFormat="1" applyFont="1" applyBorder="1" applyAlignment="1"/>
    <xf numFmtId="164" fontId="7" fillId="5" borderId="6" xfId="0" applyNumberFormat="1" applyFont="1" applyFill="1" applyBorder="1" applyAlignment="1"/>
    <xf numFmtId="164" fontId="7" fillId="6" borderId="0" xfId="0" applyNumberFormat="1" applyFont="1" applyFill="1" applyBorder="1" applyAlignment="1"/>
    <xf numFmtId="164" fontId="7" fillId="6" borderId="0" xfId="0" applyNumberFormat="1" applyFont="1" applyFill="1" applyBorder="1" applyAlignment="1">
      <alignment wrapText="1"/>
    </xf>
    <xf numFmtId="164" fontId="7" fillId="6" borderId="6" xfId="0" applyNumberFormat="1" applyFont="1" applyFill="1" applyBorder="1" applyAlignment="1"/>
    <xf numFmtId="164" fontId="16" fillId="7" borderId="0" xfId="0" applyNumberFormat="1" applyFont="1" applyFill="1" applyBorder="1" applyAlignment="1">
      <alignment wrapText="1"/>
    </xf>
    <xf numFmtId="164" fontId="7" fillId="7" borderId="0" xfId="0" applyNumberFormat="1" applyFont="1" applyFill="1" applyBorder="1" applyAlignment="1">
      <alignment wrapText="1"/>
    </xf>
    <xf numFmtId="164" fontId="5" fillId="8" borderId="0" xfId="0" applyNumberFormat="1" applyFont="1" applyFill="1" applyBorder="1" applyAlignment="1"/>
    <xf numFmtId="164" fontId="7" fillId="8" borderId="6" xfId="0" applyNumberFormat="1" applyFont="1" applyFill="1" applyBorder="1" applyAlignment="1"/>
    <xf numFmtId="164" fontId="8" fillId="2" borderId="1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 wrapText="1"/>
    </xf>
    <xf numFmtId="164" fontId="8" fillId="2" borderId="3" xfId="0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14" fillId="0" borderId="0" xfId="0" applyNumberFormat="1" applyFont="1" applyBorder="1" applyAlignment="1">
      <alignment horizontal="right" wrapText="1"/>
    </xf>
    <xf numFmtId="164" fontId="7" fillId="0" borderId="9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left"/>
    </xf>
    <xf numFmtId="164" fontId="7" fillId="0" borderId="5" xfId="0" applyNumberFormat="1" applyFont="1" applyFill="1" applyBorder="1" applyAlignment="1">
      <alignment horizontal="left"/>
    </xf>
    <xf numFmtId="164" fontId="8" fillId="0" borderId="9" xfId="0" applyNumberFormat="1" applyFont="1" applyBorder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164" fontId="8" fillId="0" borderId="7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164" fontId="7" fillId="9" borderId="6" xfId="0" applyNumberFormat="1" applyFont="1" applyFill="1" applyBorder="1" applyAlignment="1">
      <alignment wrapText="1"/>
    </xf>
    <xf numFmtId="164" fontId="7" fillId="9" borderId="13" xfId="0" applyNumberFormat="1" applyFont="1" applyFill="1" applyBorder="1" applyAlignment="1"/>
    <xf numFmtId="164" fontId="7" fillId="0" borderId="7" xfId="0" applyNumberFormat="1" applyFont="1" applyFill="1" applyBorder="1" applyAlignment="1">
      <alignment wrapText="1"/>
    </xf>
    <xf numFmtId="164" fontId="7" fillId="0" borderId="4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164" fontId="7" fillId="0" borderId="8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horizontal="left" wrapText="1"/>
    </xf>
    <xf numFmtId="164" fontId="7" fillId="0" borderId="0" xfId="0" applyNumberFormat="1" applyFont="1" applyFill="1" applyBorder="1" applyAlignment="1">
      <alignment horizontal="left"/>
    </xf>
    <xf numFmtId="164" fontId="5" fillId="0" borderId="0" xfId="0" applyNumberFormat="1" applyFont="1" applyFill="1" applyAlignment="1"/>
    <xf numFmtId="164" fontId="7" fillId="0" borderId="0" xfId="0" applyNumberFormat="1" applyFont="1" applyFill="1" applyAlignment="1"/>
    <xf numFmtId="164" fontId="7" fillId="0" borderId="11" xfId="0" applyNumberFormat="1" applyFont="1" applyFill="1" applyBorder="1" applyAlignment="1">
      <alignment wrapText="1"/>
    </xf>
    <xf numFmtId="0" fontId="20" fillId="0" borderId="0" xfId="5" applyFont="1" applyFill="1"/>
  </cellXfs>
  <cellStyles count="7">
    <cellStyle name="Comma" xfId="6" builtinId="3"/>
    <cellStyle name="List Numbering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80</xdr:row>
      <xdr:rowOff>0</xdr:rowOff>
    </xdr:from>
    <xdr:to>
      <xdr:col>15</xdr:col>
      <xdr:colOff>491243</xdr:colOff>
      <xdr:row>93</xdr:row>
      <xdr:rowOff>56834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4293850"/>
          <a:ext cx="7057143" cy="2533334"/>
        </a:xfrm>
        <a:prstGeom prst="rect">
          <a:avLst/>
        </a:prstGeom>
      </xdr:spPr>
    </xdr:pic>
    <xdr:clientData/>
  </xdr:twoCellAnchor>
  <xdr:twoCellAnchor>
    <xdr:from>
      <xdr:col>6</xdr:col>
      <xdr:colOff>40005</xdr:colOff>
      <xdr:row>74</xdr:row>
      <xdr:rowOff>93345</xdr:rowOff>
    </xdr:from>
    <xdr:to>
      <xdr:col>11</xdr:col>
      <xdr:colOff>7620</xdr:colOff>
      <xdr:row>76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52F80FC-BF62-42D1-C883-8D78D37CDEE4}"/>
            </a:ext>
          </a:extLst>
        </xdr:cNvPr>
        <xdr:cNvCxnSpPr/>
      </xdr:nvCxnSpPr>
      <xdr:spPr>
        <a:xfrm>
          <a:off x="2506980" y="12685395"/>
          <a:ext cx="2444115" cy="363855"/>
        </a:xfrm>
        <a:prstGeom prst="straightConnector1">
          <a:avLst/>
        </a:prstGeom>
        <a:ln w="19050">
          <a:solidFill>
            <a:srgbClr val="00B050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96</xdr:row>
      <xdr:rowOff>0</xdr:rowOff>
    </xdr:from>
    <xdr:to>
      <xdr:col>14</xdr:col>
      <xdr:colOff>478612</xdr:colOff>
      <xdr:row>113</xdr:row>
      <xdr:rowOff>85310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240250"/>
          <a:ext cx="6504762" cy="3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showGridLines="0" tabSelected="1" zoomScaleNormal="100" workbookViewId="0">
      <selection activeCell="J33" sqref="J33"/>
    </sheetView>
  </sheetViews>
  <sheetFormatPr defaultColWidth="9.109375" defaultRowHeight="13.2" x14ac:dyDescent="0.25"/>
  <cols>
    <col min="1" max="1" width="3.21875" style="84" customWidth="1"/>
    <col min="2" max="8" width="9.109375" style="84"/>
    <col min="9" max="9" width="10.33203125" style="84" bestFit="1" customWidth="1"/>
    <col min="10" max="16384" width="9.109375" style="84"/>
  </cols>
  <sheetData>
    <row r="1" spans="1:26" ht="15.6" x14ac:dyDescent="0.25">
      <c r="A1" s="83"/>
    </row>
    <row r="3" spans="1:26" ht="15" customHeight="1" x14ac:dyDescent="0.25">
      <c r="A3" s="85"/>
      <c r="B3" s="86" t="s">
        <v>77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5"/>
      <c r="N3" s="86" t="s">
        <v>84</v>
      </c>
    </row>
    <row r="4" spans="1:26" ht="15" customHeight="1" x14ac:dyDescent="0.25">
      <c r="A4" s="85">
        <v>1</v>
      </c>
      <c r="B4" s="87" t="s">
        <v>34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5">
        <v>1</v>
      </c>
      <c r="N4" s="194" t="s">
        <v>49</v>
      </c>
    </row>
    <row r="5" spans="1:26" ht="15" customHeight="1" x14ac:dyDescent="0.25">
      <c r="A5" s="85">
        <v>2</v>
      </c>
      <c r="B5" s="87" t="s">
        <v>78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5">
        <v>2</v>
      </c>
      <c r="N5" s="194" t="s">
        <v>50</v>
      </c>
    </row>
    <row r="6" spans="1:26" ht="15" customHeight="1" x14ac:dyDescent="0.25">
      <c r="A6" s="85">
        <v>3</v>
      </c>
      <c r="B6" s="87" t="s">
        <v>35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5">
        <v>3</v>
      </c>
      <c r="N6" s="194" t="s">
        <v>51</v>
      </c>
    </row>
    <row r="7" spans="1:26" ht="15" customHeight="1" x14ac:dyDescent="0.25">
      <c r="A7" s="85">
        <v>4</v>
      </c>
      <c r="B7" s="87" t="s">
        <v>36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5">
        <v>4</v>
      </c>
      <c r="N7" s="194" t="s">
        <v>85</v>
      </c>
    </row>
    <row r="8" spans="1:26" ht="15" customHeight="1" x14ac:dyDescent="0.25">
      <c r="A8" s="85">
        <v>5</v>
      </c>
      <c r="B8" s="87" t="s">
        <v>37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5">
        <v>5</v>
      </c>
      <c r="N8" s="194" t="s">
        <v>52</v>
      </c>
    </row>
    <row r="9" spans="1:26" ht="15" customHeight="1" x14ac:dyDescent="0.25">
      <c r="A9" s="85">
        <v>6</v>
      </c>
      <c r="B9" s="87" t="s">
        <v>38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5">
        <v>6</v>
      </c>
      <c r="N9" s="194" t="s">
        <v>53</v>
      </c>
    </row>
    <row r="10" spans="1:26" ht="15" customHeight="1" x14ac:dyDescent="0.25">
      <c r="A10" s="85">
        <v>7</v>
      </c>
      <c r="B10" s="87" t="s">
        <v>39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5">
        <v>7</v>
      </c>
      <c r="N10" s="194" t="s">
        <v>54</v>
      </c>
    </row>
    <row r="11" spans="1:26" ht="15" customHeight="1" x14ac:dyDescent="0.25">
      <c r="A11" s="85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5">
        <v>8</v>
      </c>
      <c r="N11" s="194" t="s">
        <v>55</v>
      </c>
    </row>
    <row r="12" spans="1:26" ht="15" customHeight="1" x14ac:dyDescent="0.25">
      <c r="A12" s="85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5">
        <v>9</v>
      </c>
      <c r="N12" s="194" t="s">
        <v>56</v>
      </c>
    </row>
    <row r="13" spans="1:26" ht="15" customHeight="1" x14ac:dyDescent="0.25">
      <c r="A13" s="85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5">
        <v>10</v>
      </c>
      <c r="N13" s="194" t="s">
        <v>57</v>
      </c>
    </row>
    <row r="14" spans="1:26" ht="15" customHeight="1" x14ac:dyDescent="0.25">
      <c r="A14" s="85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5"/>
      <c r="N14" s="87"/>
    </row>
    <row r="15" spans="1:26" ht="15" customHeight="1" x14ac:dyDescent="0.25">
      <c r="A15" s="85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5"/>
      <c r="N15" s="87"/>
    </row>
    <row r="16" spans="1:26" ht="27.45" customHeight="1" x14ac:dyDescent="0.25">
      <c r="A16" s="85"/>
      <c r="B16" s="86" t="s">
        <v>79</v>
      </c>
      <c r="C16" s="87"/>
      <c r="D16" s="87"/>
      <c r="E16" s="87"/>
      <c r="F16" s="87"/>
      <c r="G16" s="87"/>
      <c r="H16" s="142" t="s">
        <v>93</v>
      </c>
      <c r="I16" s="142" t="s">
        <v>94</v>
      </c>
      <c r="J16" s="87" t="s">
        <v>95</v>
      </c>
      <c r="K16" s="87" t="s">
        <v>96</v>
      </c>
      <c r="L16" s="87"/>
      <c r="M16" s="85"/>
      <c r="N16" s="86" t="s">
        <v>86</v>
      </c>
      <c r="W16" s="152" t="s">
        <v>120</v>
      </c>
      <c r="X16" s="152" t="s">
        <v>94</v>
      </c>
      <c r="Y16" s="152" t="s">
        <v>121</v>
      </c>
      <c r="Z16" s="152" t="s">
        <v>122</v>
      </c>
    </row>
    <row r="17" spans="1:26" ht="15" customHeight="1" x14ac:dyDescent="0.25">
      <c r="A17" s="85">
        <v>8</v>
      </c>
      <c r="B17" s="87" t="s">
        <v>40</v>
      </c>
      <c r="C17" s="87"/>
      <c r="D17" s="87"/>
      <c r="E17" s="87"/>
      <c r="F17" s="87"/>
      <c r="G17" s="87"/>
      <c r="H17" s="87">
        <v>8000</v>
      </c>
      <c r="I17" s="141">
        <f>H17/12</f>
        <v>666.66666666666663</v>
      </c>
      <c r="J17" s="87">
        <v>9</v>
      </c>
      <c r="K17" s="143">
        <f>I17*J17</f>
        <v>6000</v>
      </c>
      <c r="L17" s="87"/>
      <c r="M17" s="85">
        <v>11</v>
      </c>
      <c r="N17" s="87" t="s">
        <v>87</v>
      </c>
      <c r="W17" s="84">
        <v>9000</v>
      </c>
      <c r="X17" s="84">
        <f>W17/12</f>
        <v>750</v>
      </c>
      <c r="Y17" s="84">
        <v>9</v>
      </c>
      <c r="Z17" s="84">
        <f>X17*Y17</f>
        <v>6750</v>
      </c>
    </row>
    <row r="18" spans="1:26" ht="15" customHeight="1" x14ac:dyDescent="0.25">
      <c r="A18" s="85">
        <v>9</v>
      </c>
      <c r="B18" s="87" t="s">
        <v>41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5">
        <v>12</v>
      </c>
      <c r="N18" s="87" t="s">
        <v>58</v>
      </c>
    </row>
    <row r="19" spans="1:26" ht="15" customHeight="1" x14ac:dyDescent="0.25">
      <c r="A19" s="85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26" ht="15" customHeight="1" x14ac:dyDescent="0.25">
      <c r="A20" s="85"/>
      <c r="B20" s="88" t="s">
        <v>27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</row>
    <row r="21" spans="1:26" ht="15" customHeight="1" x14ac:dyDescent="0.25">
      <c r="A21" s="89" t="s">
        <v>28</v>
      </c>
      <c r="B21" s="194" t="s">
        <v>43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26" ht="15" customHeight="1" x14ac:dyDescent="0.25">
      <c r="A22" s="89" t="s">
        <v>29</v>
      </c>
      <c r="B22" s="194" t="s">
        <v>42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26" ht="15" customHeight="1" x14ac:dyDescent="0.25">
      <c r="A23" s="89" t="s">
        <v>30</v>
      </c>
      <c r="B23" s="194" t="s">
        <v>80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26" ht="15" customHeight="1" x14ac:dyDescent="0.25">
      <c r="A24" s="89" t="s">
        <v>31</v>
      </c>
      <c r="B24" s="194" t="s">
        <v>81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26" ht="15" customHeight="1" x14ac:dyDescent="0.25">
      <c r="A25" s="89" t="s">
        <v>44</v>
      </c>
      <c r="B25" s="87" t="s">
        <v>45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</row>
    <row r="26" spans="1:26" ht="15" customHeight="1" x14ac:dyDescent="0.25">
      <c r="A26" s="89"/>
      <c r="B26" s="87" t="s">
        <v>46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</row>
    <row r="27" spans="1:26" ht="15" customHeight="1" x14ac:dyDescent="0.25">
      <c r="A27" s="89" t="s">
        <v>47</v>
      </c>
      <c r="B27" s="87" t="s">
        <v>82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</row>
    <row r="28" spans="1:26" ht="15" customHeight="1" x14ac:dyDescent="0.25">
      <c r="A28" s="89" t="s">
        <v>48</v>
      </c>
      <c r="B28" s="87" t="s">
        <v>83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26" ht="15" customHeight="1" x14ac:dyDescent="0.25">
      <c r="A29" s="89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26" ht="15" customHeight="1" x14ac:dyDescent="0.25">
      <c r="A30" s="89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  <row r="31" spans="1:26" ht="13.8" x14ac:dyDescent="0.25">
      <c r="A31" s="85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</row>
    <row r="32" spans="1:26" ht="13.8" x14ac:dyDescent="0.25"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</row>
    <row r="33" spans="2:12" ht="13.8" x14ac:dyDescent="0.25"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</row>
    <row r="34" spans="2:12" ht="13.8" x14ac:dyDescent="0.25"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2:12" ht="13.8" x14ac:dyDescent="0.25"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0"/>
  <sheetViews>
    <sheetView zoomScaleNormal="100" workbookViewId="0">
      <selection activeCell="C37" sqref="C37:G46"/>
    </sheetView>
  </sheetViews>
  <sheetFormatPr defaultColWidth="9.109375" defaultRowHeight="13.8" x14ac:dyDescent="0.25"/>
  <cols>
    <col min="1" max="1" width="2.5546875" style="1" bestFit="1" customWidth="1"/>
    <col min="2" max="2" width="2.88671875" style="4" customWidth="1"/>
    <col min="3" max="4" width="9.109375" style="4"/>
    <col min="5" max="5" width="4.109375" style="4" customWidth="1"/>
    <col min="6" max="6" width="8" style="4" bestFit="1" customWidth="1"/>
    <col min="7" max="8" width="9.109375" style="4"/>
    <col min="9" max="9" width="4" style="4" customWidth="1"/>
    <col min="10" max="10" width="4.5546875" style="4" customWidth="1"/>
    <col min="11" max="12" width="9.109375" style="4"/>
    <col min="13" max="13" width="4.5546875" style="4" customWidth="1"/>
    <col min="14" max="19" width="9.109375" style="4"/>
    <col min="20" max="20" width="9.109375" style="5"/>
    <col min="21" max="16384" width="9.109375" style="4"/>
  </cols>
  <sheetData>
    <row r="1" spans="1:19" ht="13.5" customHeight="1" x14ac:dyDescent="0.25">
      <c r="B1" s="2"/>
      <c r="C1" s="3"/>
      <c r="D1" s="3" t="s">
        <v>75</v>
      </c>
      <c r="E1" s="3"/>
      <c r="F1" s="3"/>
      <c r="G1" s="3"/>
      <c r="H1" s="3"/>
      <c r="I1" s="3"/>
      <c r="J1" s="3"/>
      <c r="K1" s="3"/>
      <c r="L1" s="3"/>
      <c r="M1" s="3"/>
      <c r="O1" s="83"/>
      <c r="P1" s="84"/>
      <c r="Q1" s="84"/>
      <c r="R1" s="84"/>
    </row>
    <row r="2" spans="1:19" x14ac:dyDescent="0.25">
      <c r="A2" s="6" t="s">
        <v>13</v>
      </c>
      <c r="B2" s="7"/>
      <c r="C2" s="170" t="s">
        <v>0</v>
      </c>
      <c r="D2" s="170"/>
      <c r="E2" s="170"/>
      <c r="F2" s="170"/>
      <c r="G2" s="170"/>
      <c r="H2" s="170"/>
      <c r="I2" s="170"/>
      <c r="J2" s="170"/>
      <c r="K2" s="170"/>
      <c r="L2" s="170"/>
      <c r="M2" s="8"/>
      <c r="O2" s="84"/>
      <c r="P2" s="84"/>
      <c r="Q2" s="84"/>
      <c r="R2" s="84"/>
    </row>
    <row r="3" spans="1:19" x14ac:dyDescent="0.25">
      <c r="B3" s="7"/>
      <c r="C3" s="164" t="s">
        <v>1</v>
      </c>
      <c r="D3" s="164"/>
      <c r="E3" s="9"/>
      <c r="F3" s="10" t="s">
        <v>2</v>
      </c>
      <c r="G3" s="170" t="s">
        <v>3</v>
      </c>
      <c r="H3" s="170"/>
      <c r="I3" s="10"/>
      <c r="J3" s="10" t="s">
        <v>4</v>
      </c>
      <c r="K3" s="164" t="s">
        <v>5</v>
      </c>
      <c r="L3" s="164"/>
      <c r="M3" s="8"/>
      <c r="O3" s="85"/>
      <c r="P3" s="86"/>
      <c r="Q3" s="87"/>
      <c r="R3" s="87"/>
      <c r="S3" s="11"/>
    </row>
    <row r="4" spans="1:19" ht="16.5" customHeight="1" x14ac:dyDescent="0.25">
      <c r="B4" s="12"/>
      <c r="C4" s="174" t="s">
        <v>6</v>
      </c>
      <c r="D4" s="174"/>
      <c r="E4" s="13"/>
      <c r="F4" s="14"/>
      <c r="G4" s="174" t="s">
        <v>91</v>
      </c>
      <c r="H4" s="174"/>
      <c r="I4" s="13"/>
      <c r="J4" s="15"/>
      <c r="K4" s="174" t="s">
        <v>7</v>
      </c>
      <c r="L4" s="174"/>
      <c r="M4" s="16"/>
      <c r="O4" s="85"/>
      <c r="P4" s="87"/>
      <c r="Q4" s="87"/>
      <c r="R4" s="87"/>
      <c r="S4" s="11"/>
    </row>
    <row r="5" spans="1:19" x14ac:dyDescent="0.25">
      <c r="B5" s="12">
        <v>1</v>
      </c>
      <c r="C5" s="113">
        <v>26000</v>
      </c>
      <c r="D5" s="185">
        <v>8000</v>
      </c>
      <c r="E5" s="13">
        <v>2</v>
      </c>
      <c r="F5" s="23">
        <v>7</v>
      </c>
      <c r="G5" s="17">
        <v>23000</v>
      </c>
      <c r="H5" s="18">
        <v>27000</v>
      </c>
      <c r="I5" s="13">
        <v>4</v>
      </c>
      <c r="J5" s="13"/>
      <c r="K5" s="17"/>
      <c r="L5" s="18">
        <v>26000</v>
      </c>
      <c r="M5" s="19">
        <v>1</v>
      </c>
      <c r="O5" s="85"/>
      <c r="P5" s="87"/>
      <c r="Q5" s="87"/>
      <c r="R5" s="87"/>
      <c r="S5" s="11"/>
    </row>
    <row r="6" spans="1:19" ht="14.4" thickBot="1" x14ac:dyDescent="0.3">
      <c r="B6" s="12">
        <v>5</v>
      </c>
      <c r="C6" s="113">
        <v>50300</v>
      </c>
      <c r="D6" s="186">
        <v>17000</v>
      </c>
      <c r="E6" s="13">
        <v>6</v>
      </c>
      <c r="F6" s="21"/>
      <c r="G6" s="102"/>
      <c r="H6" s="103">
        <f>H5-G5</f>
        <v>4000</v>
      </c>
      <c r="I6" s="13"/>
      <c r="J6" s="13"/>
      <c r="K6" s="17"/>
      <c r="L6" s="17"/>
      <c r="M6" s="19"/>
      <c r="O6" s="85"/>
      <c r="P6" s="87"/>
      <c r="Q6" s="87"/>
      <c r="R6" s="87"/>
      <c r="S6" s="11"/>
    </row>
    <row r="7" spans="1:19" x14ac:dyDescent="0.25">
      <c r="B7" s="12"/>
      <c r="C7" s="187"/>
      <c r="D7" s="186">
        <v>23000</v>
      </c>
      <c r="E7" s="13">
        <v>7</v>
      </c>
      <c r="F7" s="23"/>
      <c r="G7" s="17"/>
      <c r="H7" s="20"/>
      <c r="I7" s="13"/>
      <c r="J7" s="24"/>
      <c r="K7" s="174"/>
      <c r="L7" s="174"/>
      <c r="M7" s="19"/>
      <c r="O7" s="89"/>
      <c r="P7" s="110"/>
      <c r="Q7" s="87"/>
      <c r="R7" s="87"/>
      <c r="S7" s="11"/>
    </row>
    <row r="8" spans="1:19" x14ac:dyDescent="0.25">
      <c r="B8" s="25"/>
      <c r="C8" s="17"/>
      <c r="D8" s="20"/>
      <c r="E8" s="13"/>
      <c r="F8" s="23"/>
      <c r="G8" s="17"/>
      <c r="H8" s="17"/>
      <c r="I8" s="13"/>
      <c r="J8" s="23"/>
      <c r="K8" s="26"/>
      <c r="L8" s="18"/>
      <c r="M8" s="27"/>
      <c r="O8" s="85"/>
      <c r="P8" s="110"/>
      <c r="Q8" s="87"/>
      <c r="R8" s="87"/>
      <c r="S8" s="11"/>
    </row>
    <row r="9" spans="1:19" ht="14.4" thickBot="1" x14ac:dyDescent="0.3">
      <c r="B9" s="12"/>
      <c r="C9" s="102">
        <f>SUM(C5:C8)-SUM(D5:D8)</f>
        <v>28300</v>
      </c>
      <c r="D9" s="102"/>
      <c r="E9" s="13"/>
      <c r="F9" s="23"/>
      <c r="G9" s="17"/>
      <c r="H9" s="17"/>
      <c r="I9" s="13"/>
      <c r="J9" s="23"/>
      <c r="K9" s="17"/>
      <c r="L9" s="20"/>
      <c r="M9" s="19"/>
      <c r="O9" s="85"/>
      <c r="P9" s="87"/>
      <c r="Q9" s="87"/>
      <c r="R9" s="87"/>
      <c r="S9" s="11"/>
    </row>
    <row r="10" spans="1:19" x14ac:dyDescent="0.25">
      <c r="B10" s="12"/>
      <c r="C10" s="17"/>
      <c r="D10" s="17"/>
      <c r="E10" s="13"/>
      <c r="F10" s="23"/>
      <c r="G10" s="17"/>
      <c r="H10" s="17"/>
      <c r="I10" s="13"/>
      <c r="J10" s="23"/>
      <c r="K10" s="17"/>
      <c r="L10" s="17"/>
      <c r="M10" s="19"/>
      <c r="O10" s="85"/>
      <c r="P10" s="87"/>
      <c r="Q10" s="87"/>
      <c r="R10" s="87"/>
      <c r="S10" s="11"/>
    </row>
    <row r="11" spans="1:19" ht="14.25" customHeight="1" x14ac:dyDescent="0.25">
      <c r="B11" s="12"/>
      <c r="C11" s="174" t="s">
        <v>88</v>
      </c>
      <c r="D11" s="174"/>
      <c r="E11" s="13"/>
      <c r="F11" s="23"/>
      <c r="G11" s="174" t="s">
        <v>98</v>
      </c>
      <c r="H11" s="174"/>
      <c r="I11" s="13"/>
      <c r="J11" s="28"/>
      <c r="K11" s="28"/>
      <c r="L11" s="28"/>
      <c r="M11" s="29"/>
      <c r="O11" s="85"/>
      <c r="P11" s="87"/>
      <c r="Q11" s="87"/>
      <c r="R11" s="87"/>
      <c r="S11" s="11"/>
    </row>
    <row r="12" spans="1:19" x14ac:dyDescent="0.25">
      <c r="B12" s="12">
        <v>2</v>
      </c>
      <c r="C12" s="17">
        <v>8000</v>
      </c>
      <c r="D12" s="18">
        <v>6000</v>
      </c>
      <c r="E12" s="30">
        <v>8</v>
      </c>
      <c r="F12" s="31"/>
      <c r="G12" s="17"/>
      <c r="H12" s="18">
        <v>1800</v>
      </c>
      <c r="I12" s="111">
        <v>9</v>
      </c>
      <c r="J12" s="24"/>
      <c r="K12" s="174" t="s">
        <v>89</v>
      </c>
      <c r="L12" s="174"/>
      <c r="M12" s="19"/>
      <c r="O12" s="85"/>
      <c r="P12" s="88"/>
      <c r="Q12" s="87"/>
      <c r="R12" s="87"/>
      <c r="S12" s="11"/>
    </row>
    <row r="13" spans="1:19" ht="14.4" thickBot="1" x14ac:dyDescent="0.3">
      <c r="B13" s="12"/>
      <c r="C13" s="102">
        <f>C12-D12</f>
        <v>2000</v>
      </c>
      <c r="D13" s="103"/>
      <c r="E13" s="13"/>
      <c r="F13" s="23"/>
      <c r="G13" s="102"/>
      <c r="H13" s="103">
        <f>H12</f>
        <v>1800</v>
      </c>
      <c r="I13" s="13"/>
      <c r="J13" s="32" t="s">
        <v>112</v>
      </c>
      <c r="K13" s="106">
        <v>54000</v>
      </c>
      <c r="L13" s="107">
        <v>54000</v>
      </c>
      <c r="M13" s="19">
        <v>3</v>
      </c>
      <c r="O13" s="89"/>
      <c r="P13" s="87"/>
      <c r="Q13" s="87"/>
      <c r="R13" s="87"/>
    </row>
    <row r="14" spans="1:19" ht="14.4" x14ac:dyDescent="0.3">
      <c r="B14" s="25"/>
      <c r="C14" s="17"/>
      <c r="D14" s="17"/>
      <c r="E14" s="13"/>
      <c r="F14" s="23"/>
      <c r="G14" s="17"/>
      <c r="H14" s="17"/>
      <c r="I14" s="13"/>
      <c r="J14" s="24"/>
      <c r="K14" s="17"/>
      <c r="L14" s="20">
        <f>L13-K13</f>
        <v>0</v>
      </c>
      <c r="M14" s="19"/>
      <c r="O14" s="89"/>
      <c r="P14" s="90"/>
      <c r="Q14" s="87"/>
      <c r="R14" s="87"/>
    </row>
    <row r="15" spans="1:19" ht="13.5" customHeight="1" x14ac:dyDescent="0.25">
      <c r="B15" s="12"/>
      <c r="C15" s="174" t="s">
        <v>59</v>
      </c>
      <c r="D15" s="174"/>
      <c r="E15" s="13"/>
      <c r="F15" s="23"/>
      <c r="G15" s="17"/>
      <c r="H15" s="17"/>
      <c r="I15" s="13"/>
      <c r="J15" s="24"/>
      <c r="K15" s="24"/>
      <c r="L15" s="24"/>
      <c r="M15" s="19"/>
      <c r="O15" s="89"/>
      <c r="P15" s="87"/>
      <c r="Q15" s="87"/>
      <c r="R15" s="87"/>
    </row>
    <row r="16" spans="1:19" x14ac:dyDescent="0.25">
      <c r="B16" s="12">
        <v>3</v>
      </c>
      <c r="C16" s="17">
        <v>54000</v>
      </c>
      <c r="D16" s="18">
        <v>50300</v>
      </c>
      <c r="E16" s="13">
        <v>5</v>
      </c>
      <c r="F16" s="23"/>
      <c r="G16" s="174"/>
      <c r="H16" s="174"/>
      <c r="I16" s="13"/>
      <c r="J16" s="28"/>
      <c r="K16" s="174" t="s">
        <v>90</v>
      </c>
      <c r="L16" s="174"/>
      <c r="M16" s="29"/>
      <c r="O16" s="85"/>
      <c r="P16" s="87"/>
      <c r="Q16" s="87"/>
      <c r="R16" s="87"/>
    </row>
    <row r="17" spans="2:19" ht="14.4" thickBot="1" x14ac:dyDescent="0.3">
      <c r="B17" s="12"/>
      <c r="C17" s="17"/>
      <c r="D17" s="20"/>
      <c r="E17" s="13"/>
      <c r="F17" s="23"/>
      <c r="G17" s="17"/>
      <c r="H17" s="18"/>
      <c r="I17" s="30"/>
      <c r="J17" s="23">
        <v>4</v>
      </c>
      <c r="K17" s="106">
        <v>27000</v>
      </c>
      <c r="L17" s="107">
        <v>27000</v>
      </c>
      <c r="M17" s="27" t="s">
        <v>113</v>
      </c>
      <c r="O17" s="89"/>
      <c r="P17" s="87"/>
      <c r="Q17" s="87"/>
      <c r="R17" s="87"/>
    </row>
    <row r="18" spans="2:19" ht="15" thickTop="1" thickBot="1" x14ac:dyDescent="0.3">
      <c r="B18" s="12"/>
      <c r="C18" s="102">
        <f>C16-D16</f>
        <v>3700</v>
      </c>
      <c r="D18" s="112"/>
      <c r="E18" s="13"/>
      <c r="F18" s="23"/>
      <c r="G18" s="17"/>
      <c r="H18" s="20"/>
      <c r="I18" s="13"/>
      <c r="J18" s="23"/>
      <c r="K18" s="17"/>
      <c r="L18" s="20">
        <f>L17-K17</f>
        <v>0</v>
      </c>
      <c r="M18" s="29"/>
      <c r="O18" s="89"/>
      <c r="P18" s="87"/>
      <c r="Q18" s="87"/>
      <c r="R18" s="87"/>
    </row>
    <row r="19" spans="2:19" x14ac:dyDescent="0.25">
      <c r="B19" s="12"/>
      <c r="C19" s="24"/>
      <c r="D19" s="24"/>
      <c r="E19" s="13"/>
      <c r="F19" s="23"/>
      <c r="G19" s="17"/>
      <c r="H19" s="17"/>
      <c r="I19" s="13"/>
      <c r="J19" s="24"/>
      <c r="K19" s="24"/>
      <c r="L19" s="24"/>
      <c r="M19" s="19"/>
      <c r="O19" s="89"/>
      <c r="P19" s="87"/>
      <c r="Q19" s="87"/>
      <c r="R19" s="87"/>
    </row>
    <row r="20" spans="2:19" x14ac:dyDescent="0.25">
      <c r="B20" s="12"/>
      <c r="C20" s="24"/>
      <c r="D20" s="24"/>
      <c r="E20" s="13"/>
      <c r="F20" s="23"/>
      <c r="G20" s="17"/>
      <c r="H20" s="17"/>
      <c r="I20" s="13"/>
      <c r="J20" s="24"/>
      <c r="K20" s="174" t="s">
        <v>92</v>
      </c>
      <c r="L20" s="174"/>
      <c r="M20" s="19"/>
      <c r="O20" s="89"/>
      <c r="P20" s="87"/>
      <c r="Q20" s="87"/>
      <c r="R20" s="87"/>
    </row>
    <row r="21" spans="2:19" x14ac:dyDescent="0.25">
      <c r="B21" s="12"/>
      <c r="C21" s="24"/>
      <c r="D21" s="24"/>
      <c r="E21" s="13"/>
      <c r="F21" s="23"/>
      <c r="G21" s="17"/>
      <c r="H21" s="17"/>
      <c r="I21" s="13"/>
      <c r="J21" s="23">
        <v>6</v>
      </c>
      <c r="K21" s="26">
        <v>17000</v>
      </c>
      <c r="L21" s="18">
        <v>18800</v>
      </c>
      <c r="M21" s="19" t="s">
        <v>114</v>
      </c>
      <c r="O21" s="89"/>
      <c r="P21" s="87"/>
      <c r="Q21" s="87"/>
      <c r="R21" s="87"/>
    </row>
    <row r="22" spans="2:19" ht="14.4" thickBot="1" x14ac:dyDescent="0.3">
      <c r="B22" s="12"/>
      <c r="C22" s="24"/>
      <c r="D22" s="24"/>
      <c r="E22" s="13"/>
      <c r="F22" s="23"/>
      <c r="G22" s="17"/>
      <c r="H22" s="17"/>
      <c r="I22" s="13"/>
      <c r="J22" s="31">
        <v>9</v>
      </c>
      <c r="K22" s="130">
        <v>1800</v>
      </c>
      <c r="L22" s="131"/>
      <c r="M22" s="27"/>
      <c r="O22" s="89"/>
      <c r="P22" s="87"/>
      <c r="Q22" s="87"/>
      <c r="R22" s="87"/>
    </row>
    <row r="23" spans="2:19" ht="14.4" thickTop="1" x14ac:dyDescent="0.25">
      <c r="B23" s="12"/>
      <c r="C23" s="24"/>
      <c r="D23" s="24"/>
      <c r="E23" s="13"/>
      <c r="F23" s="23"/>
      <c r="G23" s="17"/>
      <c r="H23" s="17"/>
      <c r="I23" s="13"/>
      <c r="J23" s="24"/>
      <c r="K23" s="24">
        <f>SUM(K21:K22)</f>
        <v>18800</v>
      </c>
      <c r="L23" s="24">
        <f>L21-SUM(K21:K22)</f>
        <v>0</v>
      </c>
      <c r="M23" s="19"/>
      <c r="O23" s="89"/>
      <c r="P23" s="87"/>
      <c r="Q23" s="87"/>
      <c r="R23" s="87"/>
    </row>
    <row r="24" spans="2:19" x14ac:dyDescent="0.25">
      <c r="B24" s="12"/>
      <c r="C24" s="24"/>
      <c r="D24" s="24"/>
      <c r="E24" s="24"/>
      <c r="F24" s="23"/>
      <c r="G24" s="17"/>
      <c r="H24" s="17"/>
      <c r="I24" s="13"/>
      <c r="J24" s="24"/>
      <c r="K24" s="174" t="s">
        <v>97</v>
      </c>
      <c r="L24" s="174"/>
      <c r="M24" s="19"/>
      <c r="O24" s="85"/>
      <c r="P24" s="87"/>
      <c r="Q24" s="87"/>
      <c r="R24" s="87"/>
    </row>
    <row r="25" spans="2:19" x14ac:dyDescent="0.25">
      <c r="B25" s="12"/>
      <c r="C25" s="24"/>
      <c r="D25" s="24"/>
      <c r="E25" s="24"/>
      <c r="F25" s="24"/>
      <c r="G25" s="17"/>
      <c r="H25" s="17"/>
      <c r="I25" s="13"/>
      <c r="J25" s="31">
        <v>8</v>
      </c>
      <c r="K25" s="26">
        <v>6000</v>
      </c>
      <c r="L25" s="18">
        <v>6000</v>
      </c>
      <c r="M25" s="27" t="s">
        <v>115</v>
      </c>
      <c r="O25" s="84"/>
      <c r="P25" s="87"/>
      <c r="Q25" s="87"/>
      <c r="R25" s="87"/>
    </row>
    <row r="26" spans="2:19" ht="14.4" thickBot="1" x14ac:dyDescent="0.3">
      <c r="B26" s="12"/>
      <c r="C26" s="24"/>
      <c r="D26" s="24"/>
      <c r="E26" s="24"/>
      <c r="F26" s="24"/>
      <c r="G26" s="17"/>
      <c r="H26" s="17"/>
      <c r="I26" s="13"/>
      <c r="J26" s="23"/>
      <c r="K26" s="130"/>
      <c r="L26" s="131"/>
      <c r="M26" s="19"/>
    </row>
    <row r="27" spans="2:19" ht="14.4" thickTop="1" x14ac:dyDescent="0.25">
      <c r="B27" s="12"/>
      <c r="C27" s="24"/>
      <c r="D27" s="24"/>
      <c r="E27" s="24"/>
      <c r="F27" s="24"/>
      <c r="G27" s="17"/>
      <c r="H27" s="17"/>
      <c r="I27" s="17"/>
      <c r="J27" s="24"/>
      <c r="K27" s="24"/>
      <c r="L27" s="24">
        <f>L25-K25</f>
        <v>0</v>
      </c>
      <c r="M27" s="19"/>
    </row>
    <row r="28" spans="2:19" x14ac:dyDescent="0.25">
      <c r="B28" s="12"/>
      <c r="C28" s="24"/>
      <c r="D28" s="24"/>
      <c r="E28" s="24"/>
      <c r="F28" s="24"/>
      <c r="G28" s="17"/>
      <c r="H28" s="17"/>
      <c r="I28" s="17"/>
      <c r="J28" s="24"/>
      <c r="K28" s="174" t="s">
        <v>8</v>
      </c>
      <c r="L28" s="174"/>
      <c r="M28" s="19"/>
      <c r="O28" s="24"/>
      <c r="P28" s="166"/>
      <c r="Q28" s="166"/>
      <c r="R28" s="13"/>
      <c r="S28" s="28"/>
    </row>
    <row r="29" spans="2:19" x14ac:dyDescent="0.25">
      <c r="B29" s="12"/>
      <c r="C29" s="24"/>
      <c r="D29" s="24"/>
      <c r="E29" s="24"/>
      <c r="F29" s="24"/>
      <c r="G29" s="17"/>
      <c r="H29" s="17"/>
      <c r="I29" s="17"/>
      <c r="J29" s="32" t="s">
        <v>113</v>
      </c>
      <c r="K29" s="17">
        <f>L17</f>
        <v>27000</v>
      </c>
      <c r="L29" s="20">
        <f>K13</f>
        <v>54000</v>
      </c>
      <c r="M29" s="27" t="s">
        <v>112</v>
      </c>
      <c r="O29" s="32"/>
      <c r="P29" s="17"/>
      <c r="Q29" s="17"/>
      <c r="R29" s="109"/>
      <c r="S29" s="28"/>
    </row>
    <row r="30" spans="2:19" x14ac:dyDescent="0.25">
      <c r="B30" s="12"/>
      <c r="C30" s="24"/>
      <c r="D30" s="24"/>
      <c r="E30" s="24"/>
      <c r="F30" s="24"/>
      <c r="G30" s="17"/>
      <c r="H30" s="17"/>
      <c r="I30" s="17"/>
      <c r="J30" s="32" t="s">
        <v>114</v>
      </c>
      <c r="K30" s="17">
        <f>L21</f>
        <v>18800</v>
      </c>
      <c r="L30" s="20"/>
      <c r="M30" s="27"/>
      <c r="O30" s="32"/>
      <c r="P30" s="17"/>
      <c r="Q30" s="17"/>
      <c r="R30" s="109"/>
      <c r="S30" s="28"/>
    </row>
    <row r="31" spans="2:19" x14ac:dyDescent="0.25">
      <c r="B31" s="12"/>
      <c r="C31" s="24"/>
      <c r="D31" s="24"/>
      <c r="E31" s="24"/>
      <c r="F31" s="24"/>
      <c r="G31" s="17"/>
      <c r="H31" s="17"/>
      <c r="I31" s="17"/>
      <c r="J31" s="32" t="s">
        <v>115</v>
      </c>
      <c r="K31" s="17">
        <f>L25</f>
        <v>6000</v>
      </c>
      <c r="L31" s="20"/>
      <c r="M31" s="33"/>
      <c r="O31" s="32"/>
      <c r="P31" s="17"/>
      <c r="Q31" s="17"/>
      <c r="R31" s="24"/>
      <c r="S31" s="28"/>
    </row>
    <row r="32" spans="2:19" ht="14.4" thickBot="1" x14ac:dyDescent="0.3">
      <c r="B32" s="34"/>
      <c r="C32" s="35"/>
      <c r="D32" s="35"/>
      <c r="E32" s="35"/>
      <c r="F32" s="35"/>
      <c r="G32" s="36"/>
      <c r="H32" s="36"/>
      <c r="I32" s="36"/>
      <c r="J32" s="35"/>
      <c r="K32" s="108"/>
      <c r="L32" s="106">
        <f>L29-SUM(K29:K31)</f>
        <v>2200</v>
      </c>
      <c r="M32" s="37"/>
      <c r="O32" s="24"/>
      <c r="P32" s="24"/>
      <c r="Q32" s="17"/>
      <c r="R32" s="24"/>
      <c r="S32" s="28"/>
    </row>
    <row r="33" spans="1:19" ht="3.75" customHeight="1" thickTop="1" x14ac:dyDescent="0.25">
      <c r="B33" s="38"/>
      <c r="O33" s="28"/>
      <c r="P33" s="28"/>
      <c r="Q33" s="28"/>
      <c r="R33" s="28"/>
      <c r="S33" s="28"/>
    </row>
    <row r="34" spans="1:19" ht="6.75" customHeight="1" x14ac:dyDescent="0.25">
      <c r="B34" s="38"/>
    </row>
    <row r="35" spans="1:19" ht="15" customHeight="1" x14ac:dyDescent="0.25">
      <c r="A35" s="6" t="s">
        <v>14</v>
      </c>
      <c r="B35" s="163" t="s">
        <v>99</v>
      </c>
      <c r="C35" s="164"/>
      <c r="D35" s="164"/>
      <c r="E35" s="164"/>
      <c r="F35" s="164"/>
      <c r="G35" s="165"/>
    </row>
    <row r="36" spans="1:19" x14ac:dyDescent="0.25">
      <c r="B36" s="52"/>
      <c r="C36" s="176" t="s">
        <v>9</v>
      </c>
      <c r="D36" s="176"/>
      <c r="E36" s="53"/>
      <c r="F36" s="54" t="s">
        <v>10</v>
      </c>
      <c r="G36" s="55" t="s">
        <v>11</v>
      </c>
    </row>
    <row r="37" spans="1:19" x14ac:dyDescent="0.25">
      <c r="B37" s="20"/>
      <c r="C37" s="188" t="s">
        <v>6</v>
      </c>
      <c r="D37" s="188"/>
      <c r="E37" s="189"/>
      <c r="F37" s="113">
        <f>C9</f>
        <v>28300</v>
      </c>
      <c r="G37" s="114"/>
    </row>
    <row r="38" spans="1:19" x14ac:dyDescent="0.25">
      <c r="B38" s="20"/>
      <c r="C38" s="187" t="s">
        <v>100</v>
      </c>
      <c r="D38" s="187"/>
      <c r="E38" s="190"/>
      <c r="F38" s="113">
        <f>C13</f>
        <v>2000</v>
      </c>
      <c r="G38" s="114"/>
    </row>
    <row r="39" spans="1:19" x14ac:dyDescent="0.25">
      <c r="B39" s="20"/>
      <c r="C39" s="187" t="s">
        <v>59</v>
      </c>
      <c r="D39" s="187"/>
      <c r="E39" s="190"/>
      <c r="F39" s="113">
        <f>C18</f>
        <v>3700</v>
      </c>
      <c r="G39" s="114"/>
    </row>
    <row r="40" spans="1:19" x14ac:dyDescent="0.25">
      <c r="B40" s="20"/>
      <c r="C40" s="190" t="s">
        <v>91</v>
      </c>
      <c r="D40" s="190"/>
      <c r="E40" s="190"/>
      <c r="F40" s="113"/>
      <c r="G40" s="114">
        <f>H6</f>
        <v>4000</v>
      </c>
    </row>
    <row r="41" spans="1:19" x14ac:dyDescent="0.25">
      <c r="B41" s="20"/>
      <c r="C41" s="190" t="s">
        <v>101</v>
      </c>
      <c r="D41" s="190"/>
      <c r="E41" s="190"/>
      <c r="F41" s="113"/>
      <c r="G41" s="114">
        <f>H13</f>
        <v>1800</v>
      </c>
    </row>
    <row r="42" spans="1:19" x14ac:dyDescent="0.25">
      <c r="B42" s="20"/>
      <c r="C42" s="187" t="s">
        <v>7</v>
      </c>
      <c r="D42" s="187"/>
      <c r="E42" s="190"/>
      <c r="F42" s="113"/>
      <c r="G42" s="114">
        <f>L5</f>
        <v>26000</v>
      </c>
    </row>
    <row r="43" spans="1:19" x14ac:dyDescent="0.25">
      <c r="B43" s="20"/>
      <c r="C43" s="187" t="s">
        <v>89</v>
      </c>
      <c r="D43" s="187"/>
      <c r="E43" s="190"/>
      <c r="F43" s="113"/>
      <c r="G43" s="114">
        <f>L13</f>
        <v>54000</v>
      </c>
    </row>
    <row r="44" spans="1:19" x14ac:dyDescent="0.25">
      <c r="B44" s="20"/>
      <c r="C44" s="187" t="s">
        <v>102</v>
      </c>
      <c r="D44" s="187"/>
      <c r="E44" s="190"/>
      <c r="F44" s="113">
        <f>K17</f>
        <v>27000</v>
      </c>
      <c r="G44" s="114"/>
    </row>
    <row r="45" spans="1:19" x14ac:dyDescent="0.25">
      <c r="B45" s="20"/>
      <c r="C45" s="190" t="s">
        <v>103</v>
      </c>
      <c r="D45" s="113"/>
      <c r="E45" s="113"/>
      <c r="F45" s="113">
        <f>K23</f>
        <v>18800</v>
      </c>
      <c r="G45" s="114"/>
    </row>
    <row r="46" spans="1:19" ht="14.4" thickBot="1" x14ac:dyDescent="0.3">
      <c r="B46" s="20"/>
      <c r="C46" s="190" t="s">
        <v>97</v>
      </c>
      <c r="D46" s="191"/>
      <c r="E46" s="191"/>
      <c r="F46" s="192">
        <f>K25</f>
        <v>6000</v>
      </c>
      <c r="G46" s="193"/>
    </row>
    <row r="47" spans="1:19" ht="14.4" thickBot="1" x14ac:dyDescent="0.3">
      <c r="B47" s="20"/>
      <c r="C47" s="47"/>
      <c r="D47" s="48" t="s">
        <v>12</v>
      </c>
      <c r="E47" s="48"/>
      <c r="F47" s="82">
        <f>SUM(F37:F46)</f>
        <v>85800</v>
      </c>
      <c r="G47" s="49">
        <f>SUM(G37:G46)</f>
        <v>85800</v>
      </c>
    </row>
    <row r="48" spans="1:19" ht="8.25" customHeight="1" thickTop="1" x14ac:dyDescent="0.25">
      <c r="B48" s="50"/>
      <c r="C48" s="36"/>
      <c r="D48" s="36"/>
      <c r="E48" s="36"/>
      <c r="F48" s="36"/>
      <c r="G48" s="51"/>
    </row>
    <row r="49" spans="1:19" ht="8.25" customHeight="1" x14ac:dyDescent="0.25">
      <c r="B49" s="17"/>
      <c r="C49" s="17"/>
      <c r="D49" s="17"/>
      <c r="E49" s="17"/>
      <c r="F49" s="17"/>
      <c r="G49" s="17"/>
    </row>
    <row r="50" spans="1:19" x14ac:dyDescent="0.25">
      <c r="A50" s="6" t="s">
        <v>26</v>
      </c>
      <c r="B50" s="38"/>
      <c r="H50" s="163" t="s">
        <v>105</v>
      </c>
      <c r="I50" s="164"/>
      <c r="J50" s="164"/>
      <c r="K50" s="164"/>
      <c r="L50" s="165"/>
      <c r="O50" s="124" t="s">
        <v>105</v>
      </c>
      <c r="P50" s="125"/>
      <c r="Q50" s="125"/>
      <c r="R50" s="125"/>
      <c r="S50" s="126"/>
    </row>
    <row r="51" spans="1:19" x14ac:dyDescent="0.25">
      <c r="A51" s="4"/>
      <c r="H51" s="116" t="s">
        <v>61</v>
      </c>
      <c r="I51" s="115"/>
      <c r="J51" s="115"/>
      <c r="K51" s="115"/>
      <c r="L51" s="67"/>
      <c r="O51" s="71"/>
      <c r="P51" s="28"/>
      <c r="Q51" s="127" t="s">
        <v>7</v>
      </c>
      <c r="R51" s="127" t="s">
        <v>8</v>
      </c>
      <c r="S51" s="128" t="s">
        <v>63</v>
      </c>
    </row>
    <row r="52" spans="1:19" x14ac:dyDescent="0.25">
      <c r="A52" s="6"/>
      <c r="H52" s="71" t="s">
        <v>108</v>
      </c>
      <c r="I52" s="28"/>
      <c r="J52" s="28"/>
      <c r="K52" s="28"/>
      <c r="L52" s="29">
        <f>G42</f>
        <v>26000</v>
      </c>
      <c r="O52" s="71" t="s">
        <v>64</v>
      </c>
      <c r="P52" s="28"/>
      <c r="Q52" s="28">
        <f>L52</f>
        <v>26000</v>
      </c>
      <c r="R52" s="28"/>
      <c r="S52" s="29">
        <f>SUM(Q52:R52)</f>
        <v>26000</v>
      </c>
    </row>
    <row r="53" spans="1:19" x14ac:dyDescent="0.25">
      <c r="A53" s="6"/>
      <c r="H53" s="117"/>
      <c r="I53" s="28"/>
      <c r="J53" s="28"/>
      <c r="K53" s="28"/>
      <c r="L53" s="118">
        <f>SUM(L52)</f>
        <v>26000</v>
      </c>
      <c r="O53" s="71" t="s">
        <v>33</v>
      </c>
      <c r="P53" s="28"/>
      <c r="Q53" s="28"/>
      <c r="R53" s="28">
        <f>L56</f>
        <v>2200</v>
      </c>
      <c r="S53" s="29">
        <f>SUM(Q53:R53)</f>
        <v>2200</v>
      </c>
    </row>
    <row r="54" spans="1:19" ht="15" customHeight="1" thickBot="1" x14ac:dyDescent="0.3">
      <c r="B54" s="169" t="s">
        <v>104</v>
      </c>
      <c r="C54" s="170"/>
      <c r="D54" s="170"/>
      <c r="E54" s="170"/>
      <c r="F54" s="171"/>
      <c r="H54" s="71"/>
      <c r="I54" s="28"/>
      <c r="J54" s="28"/>
      <c r="K54" s="28"/>
      <c r="L54" s="29"/>
      <c r="O54" s="71"/>
      <c r="P54" s="28"/>
      <c r="Q54" s="122">
        <f>SUM(Q52:Q53)</f>
        <v>26000</v>
      </c>
      <c r="R54" s="122">
        <f t="shared" ref="R54:S54" si="0">SUM(R52:R53)</f>
        <v>2200</v>
      </c>
      <c r="S54" s="123">
        <f t="shared" si="0"/>
        <v>28200</v>
      </c>
    </row>
    <row r="55" spans="1:19" ht="14.4" thickTop="1" x14ac:dyDescent="0.25">
      <c r="B55" s="56"/>
      <c r="C55" s="43" t="s">
        <v>89</v>
      </c>
      <c r="D55" s="43"/>
      <c r="E55" s="57"/>
      <c r="F55" s="58">
        <f>G43</f>
        <v>54000</v>
      </c>
      <c r="G55" s="59"/>
      <c r="H55" s="74" t="s">
        <v>8</v>
      </c>
      <c r="I55" s="22"/>
      <c r="J55" s="22"/>
      <c r="K55" s="22"/>
      <c r="L55" s="58"/>
      <c r="O55" s="79"/>
      <c r="P55" s="80"/>
      <c r="Q55" s="80"/>
      <c r="R55" s="80"/>
      <c r="S55" s="61"/>
    </row>
    <row r="56" spans="1:19" x14ac:dyDescent="0.25">
      <c r="B56" s="60"/>
      <c r="C56" s="22" t="s">
        <v>90</v>
      </c>
      <c r="D56" s="22"/>
      <c r="E56" s="57"/>
      <c r="F56" s="58">
        <f>-F44</f>
        <v>-27000</v>
      </c>
      <c r="G56" s="59"/>
      <c r="H56" s="60" t="s">
        <v>33</v>
      </c>
      <c r="I56" s="22"/>
      <c r="J56" s="22"/>
      <c r="K56" s="22"/>
      <c r="L56" s="58">
        <f>F59</f>
        <v>2200</v>
      </c>
    </row>
    <row r="57" spans="1:19" x14ac:dyDescent="0.25">
      <c r="B57" s="60"/>
      <c r="C57" s="101" t="s">
        <v>103</v>
      </c>
      <c r="D57" s="22"/>
      <c r="E57" s="46"/>
      <c r="F57" s="58">
        <f>-F45</f>
        <v>-18800</v>
      </c>
      <c r="G57" s="59"/>
      <c r="H57" s="60"/>
      <c r="I57" s="22"/>
      <c r="J57" s="22"/>
      <c r="K57" s="22"/>
      <c r="L57" s="72">
        <f>SUM(L56)</f>
        <v>2200</v>
      </c>
    </row>
    <row r="58" spans="1:19" x14ac:dyDescent="0.25">
      <c r="B58" s="60"/>
      <c r="C58" s="101" t="s">
        <v>97</v>
      </c>
      <c r="D58" s="22"/>
      <c r="E58" s="46"/>
      <c r="F58" s="58">
        <f>-F46</f>
        <v>-6000</v>
      </c>
      <c r="G58" s="59"/>
      <c r="H58" s="60"/>
      <c r="I58" s="22"/>
      <c r="J58" s="22"/>
      <c r="K58" s="48"/>
      <c r="L58" s="58"/>
    </row>
    <row r="59" spans="1:19" ht="14.4" thickBot="1" x14ac:dyDescent="0.3">
      <c r="B59" s="62"/>
      <c r="C59" s="47"/>
      <c r="D59" s="47"/>
      <c r="E59" s="48" t="s">
        <v>15</v>
      </c>
      <c r="F59" s="63">
        <f>SUM(F55:F58)</f>
        <v>2200</v>
      </c>
      <c r="H59" s="167" t="s">
        <v>62</v>
      </c>
      <c r="I59" s="168"/>
      <c r="J59" s="168"/>
      <c r="K59" s="168"/>
      <c r="L59" s="121">
        <f>+L53+L57</f>
        <v>28200</v>
      </c>
    </row>
    <row r="60" spans="1:19" ht="6" customHeight="1" thickTop="1" x14ac:dyDescent="0.25">
      <c r="B60" s="177"/>
      <c r="C60" s="178"/>
      <c r="D60" s="178"/>
      <c r="E60" s="64"/>
      <c r="F60" s="65"/>
    </row>
    <row r="61" spans="1:19" ht="6" customHeight="1" x14ac:dyDescent="0.25">
      <c r="B61" s="119"/>
      <c r="C61" s="119"/>
      <c r="D61" s="119"/>
      <c r="E61" s="119"/>
      <c r="F61" s="120"/>
    </row>
    <row r="62" spans="1:19" ht="15" customHeight="1" x14ac:dyDescent="0.25">
      <c r="H62" s="169" t="s">
        <v>107</v>
      </c>
      <c r="I62" s="170"/>
      <c r="J62" s="170"/>
      <c r="K62" s="170"/>
      <c r="L62" s="171"/>
    </row>
    <row r="63" spans="1:19" ht="15" customHeight="1" x14ac:dyDescent="0.25">
      <c r="B63" s="163" t="s">
        <v>106</v>
      </c>
      <c r="C63" s="164"/>
      <c r="D63" s="164"/>
      <c r="E63" s="164"/>
      <c r="F63" s="165"/>
      <c r="H63" s="68" t="s">
        <v>17</v>
      </c>
      <c r="I63" s="69"/>
      <c r="J63" s="69"/>
      <c r="K63" s="69"/>
      <c r="L63" s="67"/>
    </row>
    <row r="64" spans="1:19" ht="15" customHeight="1" x14ac:dyDescent="0.25">
      <c r="B64" s="179" t="s">
        <v>16</v>
      </c>
      <c r="C64" s="180"/>
      <c r="D64" s="180"/>
      <c r="E64" s="66"/>
      <c r="F64" s="67"/>
      <c r="H64" s="60" t="s">
        <v>110</v>
      </c>
      <c r="I64" s="22"/>
      <c r="J64" s="17"/>
      <c r="K64" s="17"/>
      <c r="L64" s="58">
        <f>C6</f>
        <v>50300</v>
      </c>
      <c r="N64" s="28"/>
      <c r="O64" s="28"/>
      <c r="P64" s="28"/>
      <c r="Q64" s="28"/>
      <c r="R64" s="28"/>
    </row>
    <row r="65" spans="2:18" ht="15" customHeight="1" x14ac:dyDescent="0.25">
      <c r="B65" s="60"/>
      <c r="C65" s="22" t="s">
        <v>7</v>
      </c>
      <c r="D65" s="22"/>
      <c r="E65" s="22"/>
      <c r="F65" s="58">
        <f>L53</f>
        <v>26000</v>
      </c>
      <c r="H65" s="60" t="s">
        <v>111</v>
      </c>
      <c r="I65" s="22"/>
      <c r="J65" s="28"/>
      <c r="K65" s="28"/>
      <c r="L65" s="70">
        <f>-SUM(D5:D7)</f>
        <v>-48000</v>
      </c>
      <c r="N65" s="28"/>
      <c r="O65" s="24"/>
      <c r="P65" s="166"/>
      <c r="Q65" s="166"/>
      <c r="R65" s="13"/>
    </row>
    <row r="66" spans="2:18" ht="15" customHeight="1" x14ac:dyDescent="0.25">
      <c r="B66" s="20"/>
      <c r="C66" s="17" t="s">
        <v>8</v>
      </c>
      <c r="D66" s="17"/>
      <c r="E66" s="44"/>
      <c r="F66" s="70">
        <f>L57</f>
        <v>2200</v>
      </c>
      <c r="H66" s="71"/>
      <c r="I66" s="28"/>
      <c r="J66" s="28"/>
      <c r="K66" s="48" t="s">
        <v>18</v>
      </c>
      <c r="L66" s="72">
        <f>SUM(L64:L65)</f>
        <v>2300</v>
      </c>
      <c r="N66" s="28"/>
      <c r="O66" s="24"/>
      <c r="P66" s="17"/>
      <c r="Q66" s="17"/>
      <c r="R66" s="13"/>
    </row>
    <row r="67" spans="2:18" ht="15" customHeight="1" x14ac:dyDescent="0.25">
      <c r="B67" s="20"/>
      <c r="C67" s="17"/>
      <c r="D67" s="17"/>
      <c r="E67" s="48"/>
      <c r="F67" s="72">
        <f>SUM(F65:F66)</f>
        <v>28200</v>
      </c>
      <c r="H67" s="74"/>
      <c r="I67" s="75"/>
      <c r="J67" s="75"/>
      <c r="K67" s="75"/>
      <c r="L67" s="58"/>
      <c r="N67" s="28"/>
      <c r="O67" s="24"/>
      <c r="P67" s="17"/>
      <c r="Q67" s="17"/>
      <c r="R67" s="13"/>
    </row>
    <row r="68" spans="2:18" ht="15" customHeight="1" x14ac:dyDescent="0.25">
      <c r="B68" s="181" t="s">
        <v>3</v>
      </c>
      <c r="C68" s="182"/>
      <c r="D68" s="182"/>
      <c r="E68" s="73"/>
      <c r="F68" s="58"/>
      <c r="H68" s="74" t="s">
        <v>19</v>
      </c>
      <c r="I68" s="75"/>
      <c r="J68" s="17"/>
      <c r="K68" s="17"/>
      <c r="L68" s="70"/>
      <c r="N68" s="28"/>
      <c r="O68" s="24"/>
      <c r="P68" s="22"/>
      <c r="Q68" s="17"/>
      <c r="R68" s="13"/>
    </row>
    <row r="69" spans="2:18" ht="15" customHeight="1" x14ac:dyDescent="0.25">
      <c r="B69" s="60"/>
      <c r="C69" s="101" t="s">
        <v>91</v>
      </c>
      <c r="D69" s="22"/>
      <c r="E69" s="46"/>
      <c r="F69" s="45">
        <f>G40</f>
        <v>4000</v>
      </c>
      <c r="H69" s="71"/>
      <c r="I69" s="28"/>
      <c r="J69" s="28"/>
      <c r="K69" s="28"/>
      <c r="L69" s="29"/>
      <c r="N69" s="28"/>
      <c r="O69" s="23"/>
      <c r="P69" s="17"/>
      <c r="Q69" s="17"/>
      <c r="R69" s="13"/>
    </row>
    <row r="70" spans="2:18" ht="15" customHeight="1" x14ac:dyDescent="0.25">
      <c r="B70" s="60"/>
      <c r="C70" s="101" t="s">
        <v>101</v>
      </c>
      <c r="D70" s="22"/>
      <c r="E70" s="46"/>
      <c r="F70" s="45">
        <f>G41</f>
        <v>1800</v>
      </c>
      <c r="H70" s="74" t="s">
        <v>20</v>
      </c>
      <c r="I70" s="75"/>
      <c r="J70" s="75"/>
      <c r="K70" s="75"/>
      <c r="L70" s="58"/>
      <c r="N70" s="28"/>
      <c r="O70" s="24"/>
      <c r="P70" s="17"/>
      <c r="Q70" s="17"/>
      <c r="R70" s="13"/>
    </row>
    <row r="71" spans="2:18" ht="15" customHeight="1" x14ac:dyDescent="0.25">
      <c r="B71" s="60"/>
      <c r="C71" s="91"/>
      <c r="D71" s="28"/>
      <c r="E71" s="76"/>
      <c r="F71" s="45"/>
      <c r="H71" s="60" t="s">
        <v>108</v>
      </c>
      <c r="I71" s="22"/>
      <c r="J71" s="22"/>
      <c r="K71" s="22"/>
      <c r="L71" s="58">
        <f>C5</f>
        <v>26000</v>
      </c>
      <c r="N71" s="28"/>
      <c r="O71" s="28"/>
      <c r="P71" s="28"/>
      <c r="Q71" s="28"/>
      <c r="R71" s="28"/>
    </row>
    <row r="72" spans="2:18" ht="15" customHeight="1" x14ac:dyDescent="0.25">
      <c r="B72" s="62"/>
      <c r="C72" s="47" t="s">
        <v>109</v>
      </c>
      <c r="D72" s="47"/>
      <c r="E72" s="48"/>
      <c r="F72" s="72">
        <f>SUM(F69:F70)</f>
        <v>5800</v>
      </c>
      <c r="H72" s="60"/>
      <c r="I72" s="22"/>
      <c r="J72" s="22"/>
      <c r="K72" s="22"/>
      <c r="L72" s="58"/>
    </row>
    <row r="73" spans="2:18" ht="14.4" thickBot="1" x14ac:dyDescent="0.3">
      <c r="B73" s="71"/>
      <c r="C73" s="28"/>
      <c r="D73" s="28"/>
      <c r="E73" s="48" t="s">
        <v>21</v>
      </c>
      <c r="F73" s="63">
        <f>+F67+F72</f>
        <v>34000</v>
      </c>
      <c r="H73" s="60"/>
      <c r="I73" s="22"/>
      <c r="J73" s="28"/>
      <c r="K73" s="28"/>
      <c r="L73" s="70"/>
    </row>
    <row r="74" spans="2:18" ht="14.4" thickTop="1" x14ac:dyDescent="0.25">
      <c r="B74" s="181" t="s">
        <v>1</v>
      </c>
      <c r="C74" s="182"/>
      <c r="D74" s="182"/>
      <c r="E74" s="73"/>
      <c r="F74" s="58"/>
      <c r="H74" s="60"/>
      <c r="I74" s="28"/>
      <c r="J74" s="22"/>
      <c r="K74" s="22"/>
      <c r="L74" s="72">
        <f>SUM(L71:L73)</f>
        <v>26000</v>
      </c>
    </row>
    <row r="75" spans="2:18" x14ac:dyDescent="0.25">
      <c r="B75" s="60"/>
      <c r="C75" s="26" t="s">
        <v>6</v>
      </c>
      <c r="D75" s="22"/>
      <c r="E75" s="46"/>
      <c r="F75" s="183">
        <f>F37</f>
        <v>28300</v>
      </c>
      <c r="H75" s="60" t="s">
        <v>22</v>
      </c>
      <c r="I75" s="22"/>
      <c r="J75" s="22"/>
      <c r="K75" s="22"/>
      <c r="L75" s="58">
        <f>+L66+L68+L74</f>
        <v>28300</v>
      </c>
    </row>
    <row r="76" spans="2:18" x14ac:dyDescent="0.25">
      <c r="B76" s="60"/>
      <c r="C76" s="22" t="s">
        <v>100</v>
      </c>
      <c r="D76" s="22"/>
      <c r="E76" s="46"/>
      <c r="F76" s="114">
        <f t="shared" ref="F76:F77" si="1">F38</f>
        <v>2000</v>
      </c>
      <c r="H76" s="60" t="s">
        <v>24</v>
      </c>
      <c r="I76" s="22"/>
      <c r="J76" s="22"/>
      <c r="K76" s="22"/>
      <c r="L76" s="58">
        <v>0</v>
      </c>
    </row>
    <row r="77" spans="2:18" ht="15" customHeight="1" thickBot="1" x14ac:dyDescent="0.3">
      <c r="B77" s="60"/>
      <c r="C77" s="22" t="s">
        <v>59</v>
      </c>
      <c r="D77" s="22"/>
      <c r="E77" s="101"/>
      <c r="F77" s="114">
        <f t="shared" si="1"/>
        <v>3700</v>
      </c>
      <c r="H77" s="60" t="s">
        <v>25</v>
      </c>
      <c r="I77" s="22"/>
      <c r="J77" s="78"/>
      <c r="K77" s="78"/>
      <c r="L77" s="184">
        <f>SUM(L75:L76)</f>
        <v>28300</v>
      </c>
    </row>
    <row r="78" spans="2:18" ht="15" customHeight="1" thickTop="1" thickBot="1" x14ac:dyDescent="0.3">
      <c r="B78" s="62"/>
      <c r="C78" s="47"/>
      <c r="D78" s="47"/>
      <c r="E78" s="48" t="s">
        <v>23</v>
      </c>
      <c r="F78" s="63">
        <f>SUM(F75:F77)</f>
        <v>34000</v>
      </c>
      <c r="H78" s="79"/>
      <c r="I78" s="80"/>
      <c r="J78" s="80"/>
      <c r="K78" s="80"/>
      <c r="L78" s="61"/>
    </row>
    <row r="79" spans="2:18" ht="8.25" customHeight="1" thickTop="1" x14ac:dyDescent="0.25">
      <c r="B79" s="173"/>
      <c r="C79" s="174"/>
      <c r="D79" s="174"/>
      <c r="E79" s="77"/>
      <c r="F79" s="70"/>
    </row>
    <row r="81" spans="1:4" ht="15" customHeight="1" x14ac:dyDescent="0.25">
      <c r="A81" s="6" t="s">
        <v>65</v>
      </c>
    </row>
    <row r="82" spans="1:4" ht="15" customHeight="1" x14ac:dyDescent="0.25">
      <c r="A82" s="6"/>
    </row>
    <row r="83" spans="1:4" ht="15" customHeight="1" x14ac:dyDescent="0.25">
      <c r="A83" s="6"/>
    </row>
    <row r="84" spans="1:4" ht="15" customHeight="1" x14ac:dyDescent="0.25">
      <c r="A84" s="6"/>
    </row>
    <row r="85" spans="1:4" ht="15" customHeight="1" x14ac:dyDescent="0.25">
      <c r="A85" s="6"/>
    </row>
    <row r="86" spans="1:4" ht="15" customHeight="1" x14ac:dyDescent="0.25">
      <c r="A86" s="6"/>
    </row>
    <row r="87" spans="1:4" ht="15" customHeight="1" x14ac:dyDescent="0.25">
      <c r="A87" s="6"/>
    </row>
    <row r="88" spans="1:4" ht="15" customHeight="1" x14ac:dyDescent="0.25">
      <c r="A88" s="6"/>
    </row>
    <row r="89" spans="1:4" ht="15" customHeight="1" x14ac:dyDescent="0.25">
      <c r="A89" s="6"/>
    </row>
    <row r="90" spans="1:4" ht="15" customHeight="1" x14ac:dyDescent="0.25">
      <c r="A90" s="6"/>
    </row>
    <row r="91" spans="1:4" ht="15" customHeight="1" x14ac:dyDescent="0.25">
      <c r="A91" s="6"/>
    </row>
    <row r="92" spans="1:4" ht="15" customHeight="1" x14ac:dyDescent="0.25">
      <c r="A92" s="6"/>
    </row>
    <row r="93" spans="1:4" ht="15" customHeight="1" x14ac:dyDescent="0.25">
      <c r="A93" s="6"/>
    </row>
    <row r="94" spans="1:4" ht="15" customHeight="1" x14ac:dyDescent="0.25">
      <c r="A94" s="6"/>
    </row>
    <row r="95" spans="1:4" ht="15" customHeight="1" x14ac:dyDescent="0.25">
      <c r="A95" s="6"/>
      <c r="D95" s="129" t="s">
        <v>67</v>
      </c>
    </row>
    <row r="96" spans="1:4" ht="15" customHeight="1" x14ac:dyDescent="0.25">
      <c r="A96" s="6"/>
      <c r="D96" s="4" t="s">
        <v>66</v>
      </c>
    </row>
    <row r="97" spans="1:7" ht="15" customHeight="1" x14ac:dyDescent="0.25">
      <c r="A97" s="6"/>
      <c r="D97" s="4" t="s">
        <v>68</v>
      </c>
    </row>
    <row r="98" spans="1:7" ht="15" customHeight="1" x14ac:dyDescent="0.25">
      <c r="A98" s="6"/>
    </row>
    <row r="99" spans="1:7" x14ac:dyDescent="0.25">
      <c r="A99" s="6" t="s">
        <v>69</v>
      </c>
    </row>
    <row r="100" spans="1:7" x14ac:dyDescent="0.25">
      <c r="B100" s="169" t="s">
        <v>70</v>
      </c>
      <c r="C100" s="170"/>
      <c r="D100" s="170"/>
      <c r="E100" s="170"/>
      <c r="F100" s="170"/>
      <c r="G100" s="171"/>
    </row>
    <row r="101" spans="1:7" x14ac:dyDescent="0.25">
      <c r="B101" s="39"/>
      <c r="C101" s="175" t="s">
        <v>9</v>
      </c>
      <c r="D101" s="175"/>
      <c r="E101" s="40"/>
      <c r="F101" s="41" t="s">
        <v>10</v>
      </c>
      <c r="G101" s="42" t="s">
        <v>11</v>
      </c>
    </row>
    <row r="102" spans="1:7" x14ac:dyDescent="0.25">
      <c r="B102" s="20"/>
      <c r="C102" s="26" t="s">
        <v>6</v>
      </c>
      <c r="D102" s="26"/>
      <c r="E102" s="100"/>
      <c r="F102" s="113">
        <f>F37</f>
        <v>28300</v>
      </c>
      <c r="G102" s="114"/>
    </row>
    <row r="103" spans="1:7" x14ac:dyDescent="0.25">
      <c r="B103" s="20"/>
      <c r="C103" s="22" t="s">
        <v>32</v>
      </c>
      <c r="D103" s="22"/>
      <c r="E103" s="101"/>
      <c r="F103" s="113">
        <f>F38</f>
        <v>2000</v>
      </c>
      <c r="G103" s="114"/>
    </row>
    <row r="104" spans="1:7" x14ac:dyDescent="0.25">
      <c r="B104" s="20"/>
      <c r="C104" s="22" t="s">
        <v>59</v>
      </c>
      <c r="D104" s="22"/>
      <c r="E104" s="101"/>
      <c r="F104" s="113">
        <f>F39</f>
        <v>3700</v>
      </c>
      <c r="G104" s="114"/>
    </row>
    <row r="105" spans="1:7" x14ac:dyDescent="0.25">
      <c r="B105" s="20"/>
      <c r="C105" s="101" t="s">
        <v>91</v>
      </c>
      <c r="D105" s="101"/>
      <c r="E105" s="101"/>
      <c r="F105" s="113"/>
      <c r="G105" s="114">
        <f>G40</f>
        <v>4000</v>
      </c>
    </row>
    <row r="106" spans="1:7" x14ac:dyDescent="0.25">
      <c r="B106" s="20"/>
      <c r="C106" s="101" t="s">
        <v>60</v>
      </c>
      <c r="D106" s="101"/>
      <c r="E106" s="101"/>
      <c r="F106" s="113"/>
      <c r="G106" s="114">
        <f>G41</f>
        <v>1800</v>
      </c>
    </row>
    <row r="107" spans="1:7" x14ac:dyDescent="0.25">
      <c r="B107" s="20"/>
      <c r="C107" s="22" t="s">
        <v>7</v>
      </c>
      <c r="D107" s="22"/>
      <c r="E107" s="101"/>
      <c r="F107" s="113"/>
      <c r="G107" s="114">
        <f>G42</f>
        <v>26000</v>
      </c>
    </row>
    <row r="108" spans="1:7" ht="14.4" thickBot="1" x14ac:dyDescent="0.3">
      <c r="B108" s="20"/>
      <c r="C108" s="22" t="s">
        <v>8</v>
      </c>
      <c r="D108" s="22"/>
      <c r="E108" s="101"/>
      <c r="F108" s="113"/>
      <c r="G108" s="114">
        <f>F59</f>
        <v>2200</v>
      </c>
    </row>
    <row r="109" spans="1:7" ht="14.4" thickBot="1" x14ac:dyDescent="0.3">
      <c r="B109" s="20"/>
      <c r="C109" s="172" t="s">
        <v>12</v>
      </c>
      <c r="D109" s="172"/>
      <c r="E109" s="81"/>
      <c r="F109" s="82">
        <f>SUM(F102:F108)</f>
        <v>34000</v>
      </c>
      <c r="G109" s="49">
        <f>SUM(G102:G108)</f>
        <v>34000</v>
      </c>
    </row>
    <row r="110" spans="1:7" ht="14.4" thickTop="1" x14ac:dyDescent="0.25">
      <c r="B110" s="173"/>
      <c r="C110" s="174"/>
      <c r="D110" s="174"/>
      <c r="E110" s="77"/>
      <c r="F110" s="36"/>
      <c r="G110" s="51"/>
    </row>
  </sheetData>
  <mergeCells count="35">
    <mergeCell ref="C2:L2"/>
    <mergeCell ref="C3:D3"/>
    <mergeCell ref="G3:H3"/>
    <mergeCell ref="K3:L3"/>
    <mergeCell ref="C4:D4"/>
    <mergeCell ref="G4:H4"/>
    <mergeCell ref="K4:L4"/>
    <mergeCell ref="K24:L24"/>
    <mergeCell ref="K28:L28"/>
    <mergeCell ref="K7:L7"/>
    <mergeCell ref="C11:D11"/>
    <mergeCell ref="G11:H11"/>
    <mergeCell ref="K12:L12"/>
    <mergeCell ref="G16:H16"/>
    <mergeCell ref="K16:L16"/>
    <mergeCell ref="C15:D15"/>
    <mergeCell ref="K20:L20"/>
    <mergeCell ref="C109:D109"/>
    <mergeCell ref="B110:D110"/>
    <mergeCell ref="C101:D101"/>
    <mergeCell ref="C36:D36"/>
    <mergeCell ref="B54:F54"/>
    <mergeCell ref="B60:D60"/>
    <mergeCell ref="B63:F63"/>
    <mergeCell ref="B64:D64"/>
    <mergeCell ref="B68:D68"/>
    <mergeCell ref="B74:D74"/>
    <mergeCell ref="B79:D79"/>
    <mergeCell ref="B100:G100"/>
    <mergeCell ref="B35:G35"/>
    <mergeCell ref="P65:Q65"/>
    <mergeCell ref="P28:Q28"/>
    <mergeCell ref="H50:L50"/>
    <mergeCell ref="H59:K59"/>
    <mergeCell ref="H62:L62"/>
  </mergeCells>
  <pageMargins left="0.11811023622047245" right="0.11811023622047245" top="0.15748031496062992" bottom="0.15748031496062992" header="0.31496062992125984" footer="0.31496062992125984"/>
  <pageSetup paperSize="9" scale="115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1"/>
  <sheetViews>
    <sheetView topLeftCell="A68" zoomScale="220" zoomScaleNormal="220" workbookViewId="0">
      <selection activeCell="B122" sqref="B122"/>
    </sheetView>
  </sheetViews>
  <sheetFormatPr defaultColWidth="9.109375" defaultRowHeight="13.8" x14ac:dyDescent="0.25"/>
  <cols>
    <col min="1" max="1" width="2.5546875" style="1" bestFit="1" customWidth="1"/>
    <col min="2" max="2" width="2.88671875" style="4" customWidth="1"/>
    <col min="3" max="4" width="9.109375" style="4"/>
    <col min="5" max="5" width="4.109375" style="4" customWidth="1"/>
    <col min="6" max="6" width="8" style="4" bestFit="1" customWidth="1"/>
    <col min="7" max="8" width="9.109375" style="4"/>
    <col min="9" max="9" width="4" style="4" customWidth="1"/>
    <col min="10" max="10" width="4.5546875" style="4" customWidth="1"/>
    <col min="11" max="11" width="9.109375" style="4"/>
    <col min="12" max="12" width="10.109375" style="4" bestFit="1" customWidth="1"/>
    <col min="13" max="13" width="4.5546875" style="4" customWidth="1"/>
    <col min="14" max="16" width="9.109375" style="4"/>
    <col min="17" max="17" width="10.33203125" style="4" customWidth="1"/>
    <col min="18" max="19" width="9.109375" style="4"/>
    <col min="20" max="20" width="9.109375" style="5"/>
    <col min="21" max="16384" width="9.109375" style="4"/>
  </cols>
  <sheetData>
    <row r="1" spans="1:19" ht="13.5" customHeight="1" x14ac:dyDescent="0.25">
      <c r="B1" s="2"/>
      <c r="C1" s="3"/>
      <c r="D1" s="3" t="s">
        <v>76</v>
      </c>
      <c r="E1" s="3"/>
      <c r="F1" s="3"/>
      <c r="G1" s="3"/>
      <c r="H1" s="3"/>
      <c r="I1" s="3"/>
      <c r="J1" s="3"/>
      <c r="K1" s="3"/>
      <c r="L1" s="3"/>
      <c r="M1" s="3"/>
      <c r="O1" s="83"/>
      <c r="P1" s="84"/>
      <c r="Q1" s="84"/>
      <c r="R1" s="84"/>
    </row>
    <row r="2" spans="1:19" x14ac:dyDescent="0.25">
      <c r="A2" s="6" t="s">
        <v>13</v>
      </c>
      <c r="B2" s="7"/>
      <c r="C2" s="170" t="s">
        <v>0</v>
      </c>
      <c r="D2" s="170"/>
      <c r="E2" s="170"/>
      <c r="F2" s="170"/>
      <c r="G2" s="170"/>
      <c r="H2" s="170"/>
      <c r="I2" s="170"/>
      <c r="J2" s="170"/>
      <c r="K2" s="170"/>
      <c r="L2" s="170"/>
      <c r="M2" s="8"/>
      <c r="O2" s="84"/>
      <c r="P2" s="84"/>
      <c r="Q2" s="84"/>
      <c r="R2" s="84"/>
    </row>
    <row r="3" spans="1:19" x14ac:dyDescent="0.25">
      <c r="B3" s="7"/>
      <c r="C3" s="164" t="s">
        <v>1</v>
      </c>
      <c r="D3" s="164"/>
      <c r="E3" s="9"/>
      <c r="F3" s="92" t="s">
        <v>2</v>
      </c>
      <c r="G3" s="170" t="s">
        <v>3</v>
      </c>
      <c r="H3" s="170"/>
      <c r="I3" s="92"/>
      <c r="J3" s="92" t="s">
        <v>4</v>
      </c>
      <c r="K3" s="164" t="s">
        <v>5</v>
      </c>
      <c r="L3" s="164"/>
      <c r="M3" s="8"/>
      <c r="O3" s="85"/>
      <c r="P3" s="86"/>
      <c r="Q3" s="87"/>
      <c r="R3" s="87"/>
      <c r="S3" s="11"/>
    </row>
    <row r="4" spans="1:19" ht="16.5" customHeight="1" x14ac:dyDescent="0.25">
      <c r="B4" s="12"/>
      <c r="C4" s="178" t="s">
        <v>6</v>
      </c>
      <c r="D4" s="178"/>
      <c r="E4" s="13"/>
      <c r="F4" s="14"/>
      <c r="G4" s="174" t="s">
        <v>91</v>
      </c>
      <c r="H4" s="174"/>
      <c r="I4" s="13"/>
      <c r="J4" s="15"/>
      <c r="K4" s="174" t="s">
        <v>7</v>
      </c>
      <c r="L4" s="174"/>
      <c r="M4" s="16"/>
      <c r="O4" s="134"/>
      <c r="P4" s="87"/>
      <c r="Q4" s="87"/>
      <c r="R4" s="87"/>
      <c r="S4" s="11"/>
    </row>
    <row r="5" spans="1:19" x14ac:dyDescent="0.25">
      <c r="B5" s="132" t="s">
        <v>116</v>
      </c>
      <c r="C5" s="17">
        <f>'Vinnublað 2019'!C9</f>
        <v>28300</v>
      </c>
      <c r="D5" s="18">
        <v>1800</v>
      </c>
      <c r="E5" s="13">
        <v>1</v>
      </c>
      <c r="F5" s="23">
        <v>8</v>
      </c>
      <c r="G5" s="17">
        <v>40000</v>
      </c>
      <c r="H5" s="18">
        <f>'Vinnublað 2019'!H6</f>
        <v>4000</v>
      </c>
      <c r="I5" s="136" t="s">
        <v>116</v>
      </c>
      <c r="J5" s="13"/>
      <c r="K5" s="17"/>
      <c r="L5" s="18">
        <f>'Vinnublað 2019'!L5</f>
        <v>26000</v>
      </c>
      <c r="M5" s="136" t="s">
        <v>116</v>
      </c>
      <c r="N5" s="71"/>
      <c r="O5" s="134"/>
      <c r="P5" s="87"/>
      <c r="Q5" s="87"/>
      <c r="R5" s="87"/>
      <c r="S5" s="11"/>
    </row>
    <row r="6" spans="1:19" x14ac:dyDescent="0.25">
      <c r="B6" s="12">
        <v>2</v>
      </c>
      <c r="C6" s="17">
        <v>17000</v>
      </c>
      <c r="D6" s="20">
        <v>9000</v>
      </c>
      <c r="E6" s="13">
        <v>4</v>
      </c>
      <c r="F6" s="21"/>
      <c r="G6" s="17"/>
      <c r="H6" s="71">
        <v>2400</v>
      </c>
      <c r="I6" s="13">
        <v>3</v>
      </c>
      <c r="J6" s="13"/>
      <c r="K6" s="17"/>
      <c r="L6" s="17"/>
      <c r="M6" s="19"/>
      <c r="O6" s="85"/>
      <c r="P6" s="87"/>
      <c r="Q6" s="87"/>
      <c r="R6" s="87"/>
      <c r="S6" s="11"/>
    </row>
    <row r="7" spans="1:19" x14ac:dyDescent="0.25">
      <c r="B7" s="12">
        <v>7</v>
      </c>
      <c r="C7" s="22">
        <v>81000</v>
      </c>
      <c r="D7" s="20">
        <v>40000</v>
      </c>
      <c r="E7" s="13">
        <v>8</v>
      </c>
      <c r="F7" s="23"/>
      <c r="G7" s="17"/>
      <c r="H7" s="20">
        <v>38500</v>
      </c>
      <c r="I7" s="13">
        <v>6</v>
      </c>
      <c r="J7" s="24"/>
      <c r="K7" s="174" t="s">
        <v>119</v>
      </c>
      <c r="L7" s="174"/>
      <c r="M7" s="19"/>
      <c r="O7" s="89"/>
      <c r="P7" s="110"/>
      <c r="Q7" s="87"/>
      <c r="R7" s="87"/>
      <c r="S7" s="11"/>
    </row>
    <row r="8" spans="1:19" s="5" customFormat="1" ht="14.4" thickBot="1" x14ac:dyDescent="0.3">
      <c r="A8" s="1"/>
      <c r="B8" s="25"/>
      <c r="C8" s="17"/>
      <c r="D8" s="20">
        <v>28000</v>
      </c>
      <c r="E8" s="13">
        <v>9</v>
      </c>
      <c r="F8" s="23"/>
      <c r="G8" s="102"/>
      <c r="H8" s="102">
        <f>SUM(H5:H7)-G5</f>
        <v>4900</v>
      </c>
      <c r="I8" s="13"/>
      <c r="J8" s="23">
        <v>10</v>
      </c>
      <c r="K8" s="26">
        <v>12000</v>
      </c>
      <c r="L8" s="18">
        <v>12000</v>
      </c>
      <c r="M8" s="27" t="s">
        <v>141</v>
      </c>
      <c r="N8" s="4"/>
      <c r="O8" s="85"/>
      <c r="P8" s="110"/>
      <c r="Q8" s="87"/>
      <c r="R8" s="87"/>
      <c r="S8" s="11"/>
    </row>
    <row r="9" spans="1:19" s="5" customFormat="1" x14ac:dyDescent="0.25">
      <c r="A9" s="1"/>
      <c r="B9" s="25"/>
      <c r="C9" s="17"/>
      <c r="D9" s="50">
        <v>12000</v>
      </c>
      <c r="E9" s="13">
        <v>10</v>
      </c>
      <c r="F9" s="23"/>
      <c r="G9" s="17"/>
      <c r="H9" s="17"/>
      <c r="I9" s="13"/>
      <c r="J9" s="23"/>
      <c r="K9" s="17"/>
      <c r="L9" s="20"/>
      <c r="M9" s="27"/>
      <c r="N9" s="4"/>
      <c r="O9" s="85"/>
      <c r="P9" s="110"/>
      <c r="Q9" s="87"/>
      <c r="R9" s="87"/>
      <c r="S9" s="11"/>
    </row>
    <row r="10" spans="1:19" s="5" customFormat="1" x14ac:dyDescent="0.25">
      <c r="A10" s="1"/>
      <c r="B10" s="25"/>
      <c r="C10" s="17"/>
      <c r="F10" s="23"/>
      <c r="G10" s="17"/>
      <c r="H10" s="17"/>
      <c r="I10" s="13"/>
      <c r="J10" s="23"/>
      <c r="K10" s="17"/>
      <c r="L10" s="20"/>
      <c r="M10" s="27"/>
      <c r="N10" s="4"/>
      <c r="O10" s="85"/>
      <c r="P10" s="87"/>
      <c r="Q10" s="87"/>
      <c r="R10" s="87"/>
      <c r="S10" s="11"/>
    </row>
    <row r="11" spans="1:19" s="5" customFormat="1" ht="14.4" thickBot="1" x14ac:dyDescent="0.3">
      <c r="A11" s="1"/>
      <c r="B11" s="12"/>
      <c r="C11" s="102">
        <f>SUM(C5:C10)-SUM(D5:D10)</f>
        <v>35500</v>
      </c>
      <c r="D11" s="102"/>
      <c r="E11" s="13"/>
      <c r="F11" s="23"/>
      <c r="G11" s="17"/>
      <c r="H11" s="17"/>
      <c r="I11" s="13"/>
      <c r="J11" s="23"/>
      <c r="K11" s="17"/>
      <c r="L11" s="20"/>
      <c r="M11" s="19"/>
      <c r="N11" s="4"/>
      <c r="O11" s="85"/>
      <c r="Q11" s="87"/>
      <c r="R11" s="87"/>
      <c r="S11" s="11"/>
    </row>
    <row r="12" spans="1:19" s="5" customFormat="1" x14ac:dyDescent="0.25">
      <c r="A12" s="1"/>
      <c r="B12" s="12"/>
      <c r="C12" s="17"/>
      <c r="D12" s="17"/>
      <c r="E12" s="13"/>
      <c r="F12" s="23"/>
      <c r="G12" s="17"/>
      <c r="H12" s="17"/>
      <c r="I12" s="13"/>
      <c r="J12" s="23"/>
      <c r="K12" s="17"/>
      <c r="L12" s="17"/>
      <c r="M12" s="19"/>
      <c r="N12" s="4"/>
      <c r="O12" s="85"/>
      <c r="P12" s="87"/>
      <c r="Q12" s="87"/>
      <c r="R12" s="87"/>
      <c r="S12" s="11"/>
    </row>
    <row r="13" spans="1:19" s="5" customFormat="1" ht="25.5" customHeight="1" x14ac:dyDescent="0.25">
      <c r="A13" s="1"/>
      <c r="B13" s="12"/>
      <c r="C13" s="174" t="s">
        <v>88</v>
      </c>
      <c r="D13" s="174"/>
      <c r="E13" s="13"/>
      <c r="F13" s="23"/>
      <c r="G13" s="174" t="s">
        <v>101</v>
      </c>
      <c r="H13" s="174"/>
      <c r="I13" s="13"/>
      <c r="J13" s="28"/>
      <c r="K13" s="28"/>
      <c r="L13" s="28"/>
      <c r="M13" s="29"/>
      <c r="N13" s="4"/>
      <c r="O13" s="85"/>
      <c r="P13" s="87"/>
      <c r="Q13" s="87"/>
      <c r="R13" s="87"/>
      <c r="S13" s="11"/>
    </row>
    <row r="14" spans="1:19" s="5" customFormat="1" x14ac:dyDescent="0.25">
      <c r="A14" s="1"/>
      <c r="B14" s="132" t="s">
        <v>116</v>
      </c>
      <c r="C14" s="17">
        <f>'Vinnublað 2019'!C13</f>
        <v>2000</v>
      </c>
      <c r="D14" s="18">
        <v>2000</v>
      </c>
      <c r="E14" s="30" t="s">
        <v>112</v>
      </c>
      <c r="F14" s="135">
        <v>1</v>
      </c>
      <c r="G14" s="17">
        <v>1800</v>
      </c>
      <c r="H14" s="18">
        <f>'Vinnublað 2019'!H13</f>
        <v>1800</v>
      </c>
      <c r="I14" s="132" t="s">
        <v>116</v>
      </c>
      <c r="J14" s="24"/>
      <c r="K14" s="174" t="s">
        <v>89</v>
      </c>
      <c r="L14" s="174"/>
      <c r="M14" s="19"/>
      <c r="N14" s="4"/>
      <c r="O14" s="85"/>
      <c r="P14" s="88"/>
      <c r="Q14" s="87"/>
      <c r="R14" s="87"/>
      <c r="S14" s="11"/>
    </row>
    <row r="15" spans="1:19" s="5" customFormat="1" x14ac:dyDescent="0.25">
      <c r="A15" s="1"/>
      <c r="B15" s="12">
        <v>4</v>
      </c>
      <c r="C15" s="17">
        <v>9000</v>
      </c>
      <c r="D15" s="50">
        <v>6750</v>
      </c>
      <c r="E15" s="30" t="s">
        <v>113</v>
      </c>
      <c r="F15" s="31"/>
      <c r="G15" s="17"/>
      <c r="H15" s="20"/>
      <c r="I15" s="111"/>
      <c r="J15" s="24"/>
      <c r="K15" s="133"/>
      <c r="L15" s="139">
        <v>17000</v>
      </c>
      <c r="M15" s="19">
        <v>2</v>
      </c>
      <c r="N15" s="4"/>
      <c r="O15" s="85"/>
      <c r="P15" s="86"/>
      <c r="Q15" s="87"/>
      <c r="R15" s="87"/>
      <c r="S15" s="137"/>
    </row>
    <row r="16" spans="1:19" s="5" customFormat="1" ht="14.4" thickBot="1" x14ac:dyDescent="0.3">
      <c r="A16" s="1"/>
      <c r="B16" s="12"/>
      <c r="C16" s="102">
        <f>SUM(C14:C15)-SUM(D14:D15)</f>
        <v>2250</v>
      </c>
      <c r="D16" s="103"/>
      <c r="E16" s="13"/>
      <c r="F16" s="23"/>
      <c r="G16" s="17"/>
      <c r="H16" s="20"/>
      <c r="I16" s="13"/>
      <c r="J16" s="32" t="s">
        <v>136</v>
      </c>
      <c r="K16" s="130">
        <v>101000</v>
      </c>
      <c r="L16" s="131">
        <v>84000</v>
      </c>
      <c r="M16" s="19">
        <v>5</v>
      </c>
      <c r="N16" s="4"/>
      <c r="O16" s="89"/>
      <c r="P16" s="87"/>
      <c r="Q16" s="87"/>
      <c r="R16" s="87"/>
      <c r="S16" s="4"/>
    </row>
    <row r="17" spans="1:19" s="5" customFormat="1" x14ac:dyDescent="0.25">
      <c r="A17" s="1"/>
      <c r="B17" s="25"/>
      <c r="C17" s="17"/>
      <c r="D17" s="17"/>
      <c r="E17" s="13"/>
      <c r="F17" s="23"/>
      <c r="G17" s="17"/>
      <c r="H17" s="17"/>
      <c r="I17" s="13"/>
      <c r="J17" s="24"/>
      <c r="K17" s="17"/>
      <c r="L17" s="20">
        <f>SUM(L15:L16)</f>
        <v>101000</v>
      </c>
      <c r="M17" s="19"/>
      <c r="N17" s="4"/>
      <c r="O17" s="89"/>
      <c r="P17" s="87"/>
      <c r="Q17" s="87"/>
      <c r="R17" s="87"/>
      <c r="S17" s="4"/>
    </row>
    <row r="18" spans="1:19" s="5" customFormat="1" x14ac:dyDescent="0.25">
      <c r="A18" s="1"/>
      <c r="B18" s="12"/>
      <c r="C18" s="174" t="s">
        <v>59</v>
      </c>
      <c r="D18" s="174"/>
      <c r="E18" s="13"/>
      <c r="F18" s="23"/>
      <c r="G18" s="17"/>
      <c r="H18" s="17"/>
      <c r="I18" s="13"/>
      <c r="J18" s="24"/>
      <c r="K18" s="24"/>
      <c r="L18" s="24"/>
      <c r="M18" s="19"/>
      <c r="N18" s="4"/>
      <c r="O18" s="89"/>
      <c r="P18" s="87"/>
      <c r="Q18" s="87"/>
      <c r="R18" s="87"/>
      <c r="S18" s="4"/>
    </row>
    <row r="19" spans="1:19" s="5" customFormat="1" x14ac:dyDescent="0.25">
      <c r="A19" s="1"/>
      <c r="B19" s="132" t="s">
        <v>116</v>
      </c>
      <c r="C19" s="17">
        <f>'Vinnublað 2019'!C18</f>
        <v>3700</v>
      </c>
      <c r="D19" s="18">
        <v>81000</v>
      </c>
      <c r="E19" s="13">
        <v>7</v>
      </c>
      <c r="F19" s="23"/>
      <c r="G19" s="174"/>
      <c r="H19" s="174"/>
      <c r="I19" s="13"/>
      <c r="J19" s="28"/>
      <c r="K19" s="174" t="s">
        <v>118</v>
      </c>
      <c r="L19" s="174"/>
      <c r="M19" s="29"/>
      <c r="N19" s="4"/>
      <c r="O19" s="85"/>
      <c r="Q19" s="87"/>
      <c r="R19" s="87"/>
      <c r="S19" s="4"/>
    </row>
    <row r="20" spans="1:19" s="5" customFormat="1" ht="14.4" thickBot="1" x14ac:dyDescent="0.3">
      <c r="A20" s="1"/>
      <c r="B20" s="12">
        <v>5</v>
      </c>
      <c r="C20" s="17">
        <v>84000</v>
      </c>
      <c r="D20" s="20"/>
      <c r="E20" s="13"/>
      <c r="F20" s="23"/>
      <c r="G20" s="17"/>
      <c r="H20" s="18"/>
      <c r="I20" s="30"/>
      <c r="J20" s="23">
        <v>6</v>
      </c>
      <c r="K20" s="106">
        <v>38500</v>
      </c>
      <c r="L20" s="107">
        <v>38500</v>
      </c>
      <c r="M20" s="27" t="s">
        <v>137</v>
      </c>
      <c r="N20" s="4"/>
      <c r="O20" s="89"/>
      <c r="P20" s="87"/>
      <c r="Q20" s="87"/>
      <c r="R20" s="87"/>
      <c r="S20" s="4"/>
    </row>
    <row r="21" spans="1:19" s="5" customFormat="1" ht="15" thickTop="1" thickBot="1" x14ac:dyDescent="0.3">
      <c r="A21" s="1"/>
      <c r="B21" s="12"/>
      <c r="C21" s="102">
        <f>SUM(C19:C20)-D19</f>
        <v>6700</v>
      </c>
      <c r="D21" s="112"/>
      <c r="E21" s="13"/>
      <c r="F21" s="23"/>
      <c r="G21" s="17"/>
      <c r="H21" s="20"/>
      <c r="I21" s="13"/>
      <c r="J21" s="23"/>
      <c r="K21" s="17"/>
      <c r="L21" s="20"/>
      <c r="M21" s="29"/>
      <c r="N21" s="4"/>
      <c r="O21" s="89"/>
      <c r="P21" s="87"/>
      <c r="Q21" s="87"/>
      <c r="R21" s="87"/>
      <c r="S21" s="4"/>
    </row>
    <row r="22" spans="1:19" s="5" customFormat="1" x14ac:dyDescent="0.25">
      <c r="A22" s="1"/>
      <c r="B22" s="12"/>
      <c r="C22" s="24"/>
      <c r="D22" s="24"/>
      <c r="E22" s="13"/>
      <c r="F22" s="23"/>
      <c r="G22" s="17"/>
      <c r="H22" s="17"/>
      <c r="I22" s="13"/>
      <c r="J22" s="24"/>
      <c r="K22" s="24"/>
      <c r="L22" s="24"/>
      <c r="M22" s="19"/>
      <c r="N22" s="4"/>
      <c r="O22" s="89"/>
      <c r="Q22" s="87"/>
      <c r="R22" s="87"/>
      <c r="S22" s="4"/>
    </row>
    <row r="23" spans="1:19" s="5" customFormat="1" x14ac:dyDescent="0.25">
      <c r="A23" s="1"/>
      <c r="B23" s="12"/>
      <c r="C23" s="24"/>
      <c r="D23" s="24"/>
      <c r="E23" s="13"/>
      <c r="F23" s="23"/>
      <c r="G23" s="17"/>
      <c r="H23" s="17"/>
      <c r="I23" s="13"/>
      <c r="J23" s="24"/>
      <c r="K23" s="174" t="s">
        <v>103</v>
      </c>
      <c r="L23" s="174"/>
      <c r="M23" s="19"/>
      <c r="N23" s="4"/>
      <c r="O23" s="89"/>
      <c r="P23" s="87"/>
      <c r="Q23" s="87"/>
      <c r="R23" s="87"/>
      <c r="S23" s="4"/>
    </row>
    <row r="24" spans="1:19" s="5" customFormat="1" x14ac:dyDescent="0.25">
      <c r="A24" s="1"/>
      <c r="B24" s="12"/>
      <c r="C24" s="174" t="s">
        <v>117</v>
      </c>
      <c r="D24" s="174"/>
      <c r="E24" s="13"/>
      <c r="F24" s="23"/>
      <c r="G24" s="17"/>
      <c r="H24" s="17"/>
      <c r="I24" s="13"/>
      <c r="J24" s="23">
        <v>9</v>
      </c>
      <c r="K24" s="26">
        <v>28000</v>
      </c>
      <c r="L24" s="18">
        <v>28000</v>
      </c>
      <c r="M24" s="27" t="s">
        <v>138</v>
      </c>
      <c r="N24" s="4"/>
      <c r="O24" s="89"/>
      <c r="P24" s="87"/>
      <c r="Q24" s="87"/>
      <c r="R24" s="87"/>
      <c r="S24" s="4"/>
    </row>
    <row r="25" spans="1:19" s="5" customFormat="1" ht="14.4" thickBot="1" x14ac:dyDescent="0.3">
      <c r="A25" s="1"/>
      <c r="B25" s="12">
        <v>3</v>
      </c>
      <c r="C25" s="17">
        <v>2400</v>
      </c>
      <c r="D25" s="18">
        <v>2100</v>
      </c>
      <c r="E25" s="111" t="s">
        <v>114</v>
      </c>
      <c r="F25" s="23"/>
      <c r="G25" s="17"/>
      <c r="H25" s="17"/>
      <c r="I25" s="13"/>
      <c r="J25" s="31"/>
      <c r="K25" s="130"/>
      <c r="L25" s="131"/>
      <c r="M25" s="27"/>
      <c r="N25" s="4"/>
      <c r="O25" s="89"/>
      <c r="P25" s="87"/>
      <c r="Q25" s="87"/>
      <c r="R25" s="87"/>
      <c r="S25" s="4"/>
    </row>
    <row r="26" spans="1:19" s="5" customFormat="1" ht="14.4" thickTop="1" x14ac:dyDescent="0.25">
      <c r="A26" s="1"/>
      <c r="B26" s="12"/>
      <c r="C26" s="17"/>
      <c r="D26" s="20"/>
      <c r="E26" s="13"/>
      <c r="F26" s="23"/>
      <c r="G26" s="17"/>
      <c r="H26" s="17"/>
      <c r="I26" s="13"/>
      <c r="J26" s="24"/>
      <c r="K26" s="24"/>
      <c r="L26" s="24"/>
      <c r="M26" s="19"/>
      <c r="N26" s="4"/>
      <c r="O26" s="89"/>
      <c r="P26" s="87"/>
      <c r="Q26" s="87"/>
      <c r="R26" s="87"/>
      <c r="S26" s="4"/>
    </row>
    <row r="27" spans="1:19" s="5" customFormat="1" ht="14.4" thickBot="1" x14ac:dyDescent="0.3">
      <c r="A27" s="1"/>
      <c r="B27" s="12"/>
      <c r="C27" s="102">
        <f>C25-D25</f>
        <v>300</v>
      </c>
      <c r="D27" s="112"/>
      <c r="E27" s="24"/>
      <c r="F27" s="23"/>
      <c r="G27" s="17"/>
      <c r="H27" s="17"/>
      <c r="I27" s="13"/>
      <c r="J27" s="24"/>
      <c r="K27" s="174" t="s">
        <v>97</v>
      </c>
      <c r="L27" s="174"/>
      <c r="M27" s="19"/>
      <c r="N27" s="4"/>
      <c r="O27" s="85"/>
      <c r="P27" s="87"/>
      <c r="Q27" s="87"/>
      <c r="R27" s="87"/>
      <c r="S27" s="4"/>
    </row>
    <row r="28" spans="1:19" s="5" customFormat="1" x14ac:dyDescent="0.25">
      <c r="A28" s="1"/>
      <c r="B28" s="12"/>
      <c r="C28" s="24"/>
      <c r="D28" s="24"/>
      <c r="E28" s="24"/>
      <c r="F28" s="24"/>
      <c r="G28" s="17"/>
      <c r="H28" s="17"/>
      <c r="I28" s="13"/>
      <c r="J28" s="31" t="s">
        <v>112</v>
      </c>
      <c r="K28" s="26">
        <v>2000</v>
      </c>
      <c r="L28" s="18">
        <v>8750</v>
      </c>
      <c r="M28" s="27" t="s">
        <v>139</v>
      </c>
      <c r="N28" s="4"/>
      <c r="O28" s="84"/>
      <c r="P28" s="87"/>
      <c r="Q28" s="87"/>
      <c r="R28" s="87"/>
      <c r="S28" s="4"/>
    </row>
    <row r="29" spans="1:19" s="5" customFormat="1" ht="14.4" thickBot="1" x14ac:dyDescent="0.3">
      <c r="A29" s="1"/>
      <c r="B29" s="12"/>
      <c r="C29" s="24"/>
      <c r="D29" s="24"/>
      <c r="E29" s="24"/>
      <c r="F29" s="24"/>
      <c r="G29" s="17"/>
      <c r="H29" s="17"/>
      <c r="I29" s="13"/>
      <c r="J29" s="23" t="s">
        <v>113</v>
      </c>
      <c r="K29" s="130">
        <v>6750</v>
      </c>
      <c r="L29" s="131"/>
      <c r="M29" s="19"/>
      <c r="N29" s="4"/>
      <c r="O29" s="4"/>
      <c r="P29" s="4"/>
      <c r="Q29" s="4"/>
      <c r="R29" s="4"/>
      <c r="S29" s="4"/>
    </row>
    <row r="30" spans="1:19" s="5" customFormat="1" ht="14.4" thickTop="1" x14ac:dyDescent="0.25">
      <c r="A30" s="1"/>
      <c r="B30" s="12"/>
      <c r="C30" s="24"/>
      <c r="D30" s="24"/>
      <c r="E30" s="24"/>
      <c r="F30" s="24"/>
      <c r="G30" s="17"/>
      <c r="H30" s="17"/>
      <c r="I30" s="17"/>
      <c r="J30" s="24"/>
      <c r="K30" s="24">
        <f>SUM(K28:K29)</f>
        <v>8750</v>
      </c>
      <c r="L30" s="24"/>
      <c r="M30" s="19"/>
      <c r="N30" s="4"/>
      <c r="O30" s="4"/>
      <c r="P30" s="4"/>
      <c r="Q30" s="4"/>
      <c r="R30" s="4"/>
      <c r="S30" s="4"/>
    </row>
    <row r="31" spans="1:19" s="5" customFormat="1" x14ac:dyDescent="0.25">
      <c r="A31" s="1"/>
      <c r="B31" s="12"/>
      <c r="C31" s="24"/>
      <c r="D31" s="24"/>
      <c r="E31" s="24"/>
      <c r="F31" s="24"/>
      <c r="G31" s="17"/>
      <c r="H31" s="17"/>
      <c r="I31" s="17"/>
      <c r="J31" s="24"/>
      <c r="K31" s="24"/>
      <c r="L31" s="24"/>
      <c r="M31" s="19"/>
      <c r="N31" s="4"/>
      <c r="O31" s="4"/>
      <c r="P31" s="4"/>
      <c r="Q31" s="4"/>
      <c r="R31" s="4"/>
      <c r="S31" s="4"/>
    </row>
    <row r="32" spans="1:19" s="5" customFormat="1" x14ac:dyDescent="0.25">
      <c r="A32" s="1"/>
      <c r="B32" s="12"/>
      <c r="C32" s="24"/>
      <c r="D32" s="24"/>
      <c r="E32" s="24"/>
      <c r="F32" s="24"/>
      <c r="G32" s="17"/>
      <c r="H32" s="17"/>
      <c r="I32" s="17"/>
      <c r="J32" s="24"/>
      <c r="K32" s="174" t="s">
        <v>124</v>
      </c>
      <c r="L32" s="174"/>
      <c r="M32" s="19"/>
      <c r="N32" s="4"/>
      <c r="O32" s="4"/>
      <c r="P32" s="4"/>
      <c r="Q32" s="4"/>
      <c r="R32" s="4"/>
      <c r="S32" s="4"/>
    </row>
    <row r="33" spans="1:19" s="5" customFormat="1" x14ac:dyDescent="0.25">
      <c r="A33" s="1"/>
      <c r="B33" s="12"/>
      <c r="C33" s="24"/>
      <c r="D33" s="24"/>
      <c r="E33" s="24"/>
      <c r="F33" s="24"/>
      <c r="G33" s="17"/>
      <c r="H33" s="17"/>
      <c r="I33" s="17"/>
      <c r="J33" s="31" t="s">
        <v>114</v>
      </c>
      <c r="K33" s="26">
        <v>2100</v>
      </c>
      <c r="L33" s="18">
        <v>2100</v>
      </c>
      <c r="M33" s="27" t="s">
        <v>140</v>
      </c>
      <c r="N33" s="4"/>
      <c r="O33" s="4"/>
      <c r="P33" s="4"/>
      <c r="Q33" s="4"/>
      <c r="R33" s="4"/>
      <c r="S33" s="4"/>
    </row>
    <row r="34" spans="1:19" s="5" customFormat="1" ht="14.4" thickBot="1" x14ac:dyDescent="0.3">
      <c r="A34" s="1"/>
      <c r="B34" s="12"/>
      <c r="C34" s="24"/>
      <c r="D34" s="24"/>
      <c r="E34" s="24"/>
      <c r="F34" s="24"/>
      <c r="G34" s="17"/>
      <c r="H34" s="17"/>
      <c r="I34" s="17"/>
      <c r="J34" s="23"/>
      <c r="K34" s="130"/>
      <c r="L34" s="131"/>
      <c r="M34" s="19"/>
      <c r="N34" s="4"/>
      <c r="O34" s="4"/>
      <c r="P34" s="4"/>
      <c r="Q34" s="4"/>
      <c r="R34" s="4"/>
      <c r="S34" s="4"/>
    </row>
    <row r="35" spans="1:19" s="5" customFormat="1" ht="14.4" thickTop="1" x14ac:dyDescent="0.25">
      <c r="A35" s="1"/>
      <c r="B35" s="12"/>
      <c r="C35" s="24"/>
      <c r="D35" s="24"/>
      <c r="E35" s="24"/>
      <c r="F35" s="24"/>
      <c r="G35" s="17"/>
      <c r="H35" s="17"/>
      <c r="I35" s="17"/>
      <c r="J35" s="24"/>
      <c r="K35" s="24"/>
      <c r="L35" s="24"/>
      <c r="M35" s="19"/>
      <c r="N35" s="4"/>
      <c r="O35" s="4"/>
      <c r="P35" s="4"/>
      <c r="Q35" s="4"/>
      <c r="R35" s="4"/>
      <c r="S35" s="4"/>
    </row>
    <row r="36" spans="1:19" s="5" customFormat="1" x14ac:dyDescent="0.25">
      <c r="A36" s="1"/>
      <c r="B36" s="12"/>
      <c r="C36" s="24"/>
      <c r="D36" s="24"/>
      <c r="E36" s="24"/>
      <c r="F36" s="24"/>
      <c r="G36" s="17"/>
      <c r="H36" s="17"/>
      <c r="I36" s="17"/>
      <c r="J36" s="24"/>
      <c r="K36" s="24"/>
      <c r="L36" s="24"/>
      <c r="M36" s="19"/>
      <c r="N36" s="4"/>
      <c r="O36" s="4"/>
      <c r="P36" s="4"/>
      <c r="Q36" s="4"/>
      <c r="R36" s="4"/>
      <c r="S36" s="4"/>
    </row>
    <row r="37" spans="1:19" s="5" customFormat="1" x14ac:dyDescent="0.25">
      <c r="A37" s="1"/>
      <c r="B37" s="12"/>
      <c r="C37" s="24"/>
      <c r="D37" s="24"/>
      <c r="E37" s="24"/>
      <c r="F37" s="24"/>
      <c r="G37" s="17"/>
      <c r="H37" s="17"/>
      <c r="I37" s="17"/>
      <c r="J37" s="24"/>
      <c r="K37" s="174" t="s">
        <v>8</v>
      </c>
      <c r="L37" s="174"/>
      <c r="M37" s="19"/>
      <c r="N37" s="4"/>
      <c r="O37" s="24"/>
      <c r="P37" s="166"/>
      <c r="Q37" s="166"/>
      <c r="R37" s="13"/>
      <c r="S37" s="28"/>
    </row>
    <row r="38" spans="1:19" s="5" customFormat="1" x14ac:dyDescent="0.25">
      <c r="A38" s="1"/>
      <c r="B38" s="12"/>
      <c r="C38" s="24"/>
      <c r="D38" s="24"/>
      <c r="E38" s="24"/>
      <c r="F38" s="24"/>
      <c r="G38" s="17"/>
      <c r="H38" s="17"/>
      <c r="I38" s="17"/>
      <c r="J38" s="32" t="s">
        <v>137</v>
      </c>
      <c r="K38" s="17">
        <v>38500</v>
      </c>
      <c r="L38" s="20">
        <f>'Vinnublað 2019'!L32</f>
        <v>2200</v>
      </c>
      <c r="M38" s="138" t="s">
        <v>116</v>
      </c>
      <c r="N38" s="4"/>
      <c r="O38" s="32"/>
      <c r="P38" s="17"/>
      <c r="Q38" s="17"/>
      <c r="R38" s="109"/>
      <c r="S38" s="28"/>
    </row>
    <row r="39" spans="1:19" s="5" customFormat="1" x14ac:dyDescent="0.25">
      <c r="A39" s="1"/>
      <c r="B39" s="12"/>
      <c r="C39" s="24"/>
      <c r="D39" s="24"/>
      <c r="E39" s="24"/>
      <c r="F39" s="24"/>
      <c r="G39" s="17"/>
      <c r="H39" s="17"/>
      <c r="I39" s="17"/>
      <c r="J39" s="32" t="s">
        <v>138</v>
      </c>
      <c r="K39" s="17">
        <v>28000</v>
      </c>
      <c r="L39" s="20">
        <v>101000</v>
      </c>
      <c r="M39" s="27" t="s">
        <v>137</v>
      </c>
      <c r="N39" s="4"/>
      <c r="O39" s="32"/>
      <c r="P39" s="17"/>
      <c r="Q39" s="17"/>
      <c r="R39" s="109"/>
      <c r="S39" s="28"/>
    </row>
    <row r="40" spans="1:19" s="5" customFormat="1" x14ac:dyDescent="0.25">
      <c r="A40" s="1"/>
      <c r="B40" s="12"/>
      <c r="C40" s="24"/>
      <c r="D40" s="24"/>
      <c r="E40" s="24"/>
      <c r="F40" s="24"/>
      <c r="G40" s="17"/>
      <c r="H40" s="17"/>
      <c r="I40" s="17"/>
      <c r="J40" s="32" t="s">
        <v>139</v>
      </c>
      <c r="K40" s="17">
        <v>8750</v>
      </c>
      <c r="L40" s="20"/>
      <c r="M40" s="33"/>
      <c r="N40" s="4"/>
      <c r="O40" s="32"/>
      <c r="P40" s="17"/>
      <c r="Q40" s="17"/>
      <c r="R40" s="24"/>
      <c r="S40" s="28"/>
    </row>
    <row r="41" spans="1:19" s="5" customFormat="1" x14ac:dyDescent="0.25">
      <c r="A41" s="1"/>
      <c r="B41" s="12"/>
      <c r="C41" s="24"/>
      <c r="D41" s="24"/>
      <c r="E41" s="24"/>
      <c r="F41" s="24"/>
      <c r="G41" s="17"/>
      <c r="H41" s="17"/>
      <c r="I41" s="17"/>
      <c r="J41" s="32" t="s">
        <v>140</v>
      </c>
      <c r="K41" s="17">
        <v>2100</v>
      </c>
      <c r="L41" s="17"/>
      <c r="M41" s="33"/>
      <c r="N41" s="4"/>
      <c r="O41" s="32"/>
      <c r="P41" s="17"/>
      <c r="Q41" s="17"/>
      <c r="R41" s="24"/>
      <c r="S41" s="28"/>
    </row>
    <row r="42" spans="1:19" s="5" customFormat="1" x14ac:dyDescent="0.25">
      <c r="A42" s="1"/>
      <c r="B42" s="12"/>
      <c r="C42" s="24"/>
      <c r="D42" s="24"/>
      <c r="E42" s="24"/>
      <c r="F42" s="24"/>
      <c r="G42" s="17"/>
      <c r="H42" s="17"/>
      <c r="I42" s="17"/>
      <c r="J42" s="32" t="s">
        <v>141</v>
      </c>
      <c r="K42" s="17">
        <v>12000</v>
      </c>
      <c r="L42" s="17"/>
      <c r="M42" s="33"/>
      <c r="N42" s="4"/>
      <c r="O42" s="32"/>
      <c r="P42" s="17"/>
      <c r="Q42" s="17"/>
      <c r="R42" s="24"/>
      <c r="S42" s="28"/>
    </row>
    <row r="43" spans="1:19" s="5" customFormat="1" ht="14.4" thickBot="1" x14ac:dyDescent="0.3">
      <c r="A43" s="1"/>
      <c r="B43" s="34"/>
      <c r="C43" s="35"/>
      <c r="D43" s="35"/>
      <c r="E43" s="35"/>
      <c r="F43" s="35"/>
      <c r="G43" s="36"/>
      <c r="H43" s="36"/>
      <c r="I43" s="36"/>
      <c r="J43" s="35"/>
      <c r="K43" s="108"/>
      <c r="L43" s="106">
        <f>SUM(L38:L42)-SUM(K38:K42)</f>
        <v>13850</v>
      </c>
      <c r="M43" s="37"/>
      <c r="N43" s="4"/>
      <c r="O43" s="24"/>
      <c r="P43" s="24"/>
      <c r="Q43" s="17"/>
      <c r="R43" s="24"/>
      <c r="S43" s="28"/>
    </row>
    <row r="44" spans="1:19" s="5" customFormat="1" ht="3.75" customHeight="1" thickTop="1" x14ac:dyDescent="0.25">
      <c r="A44" s="1"/>
      <c r="B44" s="3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8"/>
      <c r="P44" s="28"/>
      <c r="Q44" s="28"/>
      <c r="R44" s="28"/>
      <c r="S44" s="28"/>
    </row>
    <row r="45" spans="1:19" s="5" customFormat="1" ht="6.75" customHeight="1" x14ac:dyDescent="0.25">
      <c r="A45" s="1"/>
      <c r="B45" s="3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s="5" customFormat="1" ht="15" customHeight="1" x14ac:dyDescent="0.25">
      <c r="A46" s="6" t="s">
        <v>14</v>
      </c>
      <c r="B46" s="163" t="s">
        <v>127</v>
      </c>
      <c r="C46" s="164"/>
      <c r="D46" s="164"/>
      <c r="E46" s="164"/>
      <c r="F46" s="164"/>
      <c r="G46" s="16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s="5" customFormat="1" x14ac:dyDescent="0.25">
      <c r="A47" s="1"/>
      <c r="B47" s="52"/>
      <c r="C47" s="176" t="s">
        <v>9</v>
      </c>
      <c r="D47" s="176"/>
      <c r="E47" s="96"/>
      <c r="F47" s="54" t="s">
        <v>10</v>
      </c>
      <c r="G47" s="55" t="s">
        <v>11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5" customFormat="1" x14ac:dyDescent="0.25">
      <c r="A48" s="1"/>
      <c r="B48" s="20"/>
      <c r="C48" s="150" t="s">
        <v>6</v>
      </c>
      <c r="D48" s="150"/>
      <c r="E48" s="151"/>
      <c r="F48" s="146">
        <f>C11</f>
        <v>35500</v>
      </c>
      <c r="G48" s="14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s="5" customFormat="1" x14ac:dyDescent="0.25">
      <c r="A49" s="1"/>
      <c r="B49" s="20"/>
      <c r="C49" s="144" t="s">
        <v>88</v>
      </c>
      <c r="D49" s="144"/>
      <c r="E49" s="145"/>
      <c r="F49" s="146">
        <f>C16</f>
        <v>2250</v>
      </c>
      <c r="G49" s="14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s="5" customFormat="1" x14ac:dyDescent="0.25">
      <c r="A50" s="1"/>
      <c r="B50" s="20"/>
      <c r="C50" s="144" t="s">
        <v>59</v>
      </c>
      <c r="D50" s="144"/>
      <c r="E50" s="145"/>
      <c r="F50" s="146">
        <f>C21</f>
        <v>6700</v>
      </c>
      <c r="G50" s="14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s="5" customFormat="1" x14ac:dyDescent="0.25">
      <c r="A51" s="1"/>
      <c r="B51" s="20"/>
      <c r="C51" s="144" t="s">
        <v>123</v>
      </c>
      <c r="D51" s="144"/>
      <c r="E51" s="145"/>
      <c r="F51" s="146">
        <f>C27</f>
        <v>300</v>
      </c>
      <c r="G51" s="14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s="5" customFormat="1" x14ac:dyDescent="0.25">
      <c r="A52" s="1"/>
      <c r="B52" s="20"/>
      <c r="C52" s="145" t="s">
        <v>91</v>
      </c>
      <c r="D52" s="145"/>
      <c r="E52" s="145"/>
      <c r="F52" s="146"/>
      <c r="G52" s="147">
        <f>H8</f>
        <v>4900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s="5" customFormat="1" x14ac:dyDescent="0.25">
      <c r="A53" s="1"/>
      <c r="B53" s="20"/>
      <c r="C53" s="144" t="s">
        <v>7</v>
      </c>
      <c r="D53" s="145"/>
      <c r="E53" s="145"/>
      <c r="F53" s="146"/>
      <c r="G53" s="147">
        <f>L5</f>
        <v>26000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s="5" customFormat="1" x14ac:dyDescent="0.25">
      <c r="A54" s="1"/>
      <c r="B54" s="20"/>
      <c r="C54" s="153" t="s">
        <v>119</v>
      </c>
      <c r="D54" s="144"/>
      <c r="E54" s="145"/>
      <c r="F54" s="146">
        <f>K8</f>
        <v>12000</v>
      </c>
      <c r="G54" s="14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5" customFormat="1" x14ac:dyDescent="0.25">
      <c r="A55" s="1"/>
      <c r="B55" s="20"/>
      <c r="C55" s="153" t="s">
        <v>125</v>
      </c>
      <c r="D55" s="144"/>
      <c r="E55" s="145"/>
      <c r="F55" s="146"/>
      <c r="G55" s="147">
        <f>L38</f>
        <v>2200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s="5" customFormat="1" x14ac:dyDescent="0.25">
      <c r="A56" s="1"/>
      <c r="B56" s="20"/>
      <c r="C56" s="144" t="s">
        <v>89</v>
      </c>
      <c r="D56" s="144"/>
      <c r="E56" s="145"/>
      <c r="F56" s="146"/>
      <c r="G56" s="147">
        <f>L17</f>
        <v>101000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s="5" customFormat="1" x14ac:dyDescent="0.25">
      <c r="A57" s="1"/>
      <c r="B57" s="20"/>
      <c r="C57" s="144" t="s">
        <v>90</v>
      </c>
      <c r="D57" s="144"/>
      <c r="E57" s="145"/>
      <c r="F57" s="146">
        <f>K20</f>
        <v>38500</v>
      </c>
      <c r="G57" s="14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s="5" customFormat="1" x14ac:dyDescent="0.25">
      <c r="A58" s="1"/>
      <c r="B58" s="20"/>
      <c r="C58" s="145" t="s">
        <v>103</v>
      </c>
      <c r="D58" s="146"/>
      <c r="E58" s="146"/>
      <c r="F58" s="146">
        <f>K24</f>
        <v>28000</v>
      </c>
      <c r="G58" s="14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s="5" customFormat="1" x14ac:dyDescent="0.25">
      <c r="A59" s="1"/>
      <c r="B59" s="20"/>
      <c r="C59" s="145" t="s">
        <v>97</v>
      </c>
      <c r="D59" s="148"/>
      <c r="E59" s="148"/>
      <c r="F59" s="149">
        <f>K30</f>
        <v>8750</v>
      </c>
      <c r="G59" s="14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s="5" customFormat="1" ht="14.4" thickBot="1" x14ac:dyDescent="0.3">
      <c r="A60" s="1"/>
      <c r="B60" s="20"/>
      <c r="C60" s="145" t="s">
        <v>124</v>
      </c>
      <c r="D60" s="148"/>
      <c r="E60" s="148"/>
      <c r="F60" s="149">
        <f>K33</f>
        <v>2100</v>
      </c>
      <c r="G60" s="14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s="5" customFormat="1" ht="14.4" thickBot="1" x14ac:dyDescent="0.3">
      <c r="A61" s="1"/>
      <c r="B61" s="20"/>
      <c r="C61" s="47"/>
      <c r="D61" s="48" t="s">
        <v>12</v>
      </c>
      <c r="E61" s="48"/>
      <c r="F61" s="82">
        <f>SUM(F48:F60)</f>
        <v>134100</v>
      </c>
      <c r="G61" s="49">
        <f>SUM(G48:G60)</f>
        <v>134100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s="5" customFormat="1" ht="8.25" customHeight="1" thickTop="1" x14ac:dyDescent="0.25">
      <c r="A62" s="1"/>
      <c r="B62" s="50"/>
      <c r="C62" s="36"/>
      <c r="D62" s="36"/>
      <c r="E62" s="36"/>
      <c r="F62" s="36"/>
      <c r="G62" s="5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s="5" customFormat="1" ht="8.25" customHeight="1" x14ac:dyDescent="0.25">
      <c r="A63" s="1"/>
      <c r="B63" s="17"/>
      <c r="C63" s="17"/>
      <c r="D63" s="17"/>
      <c r="E63" s="17"/>
      <c r="F63" s="17"/>
      <c r="G63" s="1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s="5" customFormat="1" x14ac:dyDescent="0.25">
      <c r="A64" s="6" t="s">
        <v>26</v>
      </c>
      <c r="B64" s="38"/>
      <c r="C64" s="4"/>
      <c r="D64" s="4"/>
      <c r="E64" s="4"/>
      <c r="F64" s="4"/>
      <c r="G64" s="4"/>
      <c r="H64" s="163" t="s">
        <v>129</v>
      </c>
      <c r="I64" s="164"/>
      <c r="J64" s="164"/>
      <c r="K64" s="164"/>
      <c r="L64" s="165"/>
      <c r="M64" s="4"/>
      <c r="N64" s="4"/>
      <c r="O64" s="124" t="s">
        <v>129</v>
      </c>
      <c r="P64" s="125"/>
      <c r="Q64" s="125"/>
      <c r="R64" s="125"/>
      <c r="S64" s="126"/>
    </row>
    <row r="65" spans="1:19" s="5" customFormat="1" x14ac:dyDescent="0.25">
      <c r="A65" s="4"/>
      <c r="B65" s="4"/>
      <c r="C65" s="4"/>
      <c r="D65" s="4"/>
      <c r="E65" s="4"/>
      <c r="F65" s="4"/>
      <c r="G65" s="4"/>
      <c r="H65" s="116" t="s">
        <v>61</v>
      </c>
      <c r="I65" s="115"/>
      <c r="J65" s="115"/>
      <c r="K65" s="115"/>
      <c r="L65" s="67"/>
      <c r="M65" s="4"/>
      <c r="N65" s="4"/>
      <c r="O65" s="71"/>
      <c r="P65" s="28"/>
      <c r="Q65" s="127" t="s">
        <v>7</v>
      </c>
      <c r="R65" s="127" t="s">
        <v>8</v>
      </c>
      <c r="S65" s="128" t="s">
        <v>63</v>
      </c>
    </row>
    <row r="66" spans="1:19" s="5" customFormat="1" x14ac:dyDescent="0.25">
      <c r="A66" s="6"/>
      <c r="B66" s="4"/>
      <c r="C66" s="4"/>
      <c r="D66" s="4"/>
      <c r="E66" s="4"/>
      <c r="F66" s="4"/>
      <c r="G66" s="4"/>
      <c r="H66" s="71" t="s">
        <v>61</v>
      </c>
      <c r="I66" s="28"/>
      <c r="J66" s="28"/>
      <c r="K66" s="28"/>
      <c r="L66" s="29">
        <f>G53</f>
        <v>26000</v>
      </c>
      <c r="M66" s="4"/>
      <c r="N66" s="4"/>
      <c r="O66" s="71" t="s">
        <v>133</v>
      </c>
      <c r="P66" s="28"/>
      <c r="Q66" s="28">
        <v>26000</v>
      </c>
      <c r="R66" s="28">
        <v>2200</v>
      </c>
      <c r="S66" s="29">
        <f>SUM(Q66:R66)</f>
        <v>28200</v>
      </c>
    </row>
    <row r="67" spans="1:19" s="5" customFormat="1" x14ac:dyDescent="0.25">
      <c r="A67" s="6"/>
      <c r="B67" s="4"/>
      <c r="C67" s="4"/>
      <c r="D67" s="4"/>
      <c r="E67" s="4"/>
      <c r="F67" s="4"/>
      <c r="G67" s="4"/>
      <c r="H67" s="117"/>
      <c r="I67" s="28"/>
      <c r="J67" s="28"/>
      <c r="K67" s="28"/>
      <c r="L67" s="140"/>
      <c r="M67" s="4"/>
      <c r="N67" s="4"/>
      <c r="O67" s="71" t="s">
        <v>131</v>
      </c>
      <c r="P67" s="28"/>
      <c r="Q67" s="28"/>
      <c r="R67" s="28">
        <v>-12000</v>
      </c>
      <c r="S67" s="29">
        <f>SUM(Q67:R67)</f>
        <v>-12000</v>
      </c>
    </row>
    <row r="68" spans="1:19" s="5" customFormat="1" ht="15" customHeight="1" x14ac:dyDescent="0.25">
      <c r="A68" s="1"/>
      <c r="B68" s="169" t="s">
        <v>126</v>
      </c>
      <c r="C68" s="170"/>
      <c r="D68" s="170"/>
      <c r="E68" s="170"/>
      <c r="F68" s="171"/>
      <c r="G68" s="4"/>
      <c r="H68" s="71"/>
      <c r="I68" s="28"/>
      <c r="J68" s="28"/>
      <c r="K68" s="28"/>
      <c r="L68" s="118">
        <f>SUM(L66)</f>
        <v>26000</v>
      </c>
      <c r="M68" s="4"/>
      <c r="N68" s="4"/>
      <c r="O68" s="71" t="s">
        <v>33</v>
      </c>
      <c r="P68" s="28"/>
      <c r="Q68" s="28"/>
      <c r="R68" s="28">
        <f>F74</f>
        <v>23650</v>
      </c>
      <c r="S68" s="29">
        <f t="shared" ref="S68" si="0">SUM(Q68:R68)</f>
        <v>23650</v>
      </c>
    </row>
    <row r="69" spans="1:19" s="5" customFormat="1" ht="14.4" thickBot="1" x14ac:dyDescent="0.3">
      <c r="A69" s="1"/>
      <c r="B69" s="56"/>
      <c r="C69" s="22" t="s">
        <v>89</v>
      </c>
      <c r="D69" s="43"/>
      <c r="E69" s="57"/>
      <c r="F69" s="58">
        <f>G56</f>
        <v>101000</v>
      </c>
      <c r="G69" s="59"/>
      <c r="H69" s="74" t="s">
        <v>8</v>
      </c>
      <c r="I69" s="22"/>
      <c r="J69" s="22"/>
      <c r="K69" s="22"/>
      <c r="L69" s="58"/>
      <c r="M69" s="4"/>
      <c r="N69" s="4"/>
      <c r="O69" s="71"/>
      <c r="P69" s="28"/>
      <c r="Q69" s="122">
        <f>SUM(Q66:Q68)</f>
        <v>26000</v>
      </c>
      <c r="R69" s="122">
        <f t="shared" ref="R69:S69" si="1">SUM(R66:R68)</f>
        <v>13850</v>
      </c>
      <c r="S69" s="122">
        <f t="shared" si="1"/>
        <v>39850</v>
      </c>
    </row>
    <row r="70" spans="1:19" s="5" customFormat="1" ht="14.4" thickTop="1" x14ac:dyDescent="0.25">
      <c r="A70" s="1"/>
      <c r="B70" s="60"/>
      <c r="C70" s="22" t="s">
        <v>90</v>
      </c>
      <c r="D70" s="22"/>
      <c r="E70" s="57"/>
      <c r="F70" s="58">
        <f>-F57</f>
        <v>-38500</v>
      </c>
      <c r="G70" s="59"/>
      <c r="H70" s="60" t="s">
        <v>130</v>
      </c>
      <c r="I70" s="22"/>
      <c r="J70" s="22"/>
      <c r="K70" s="22"/>
      <c r="L70" s="58">
        <f>G55</f>
        <v>2200</v>
      </c>
      <c r="M70" s="4"/>
      <c r="N70" s="4"/>
      <c r="O70" s="79"/>
      <c r="P70" s="80"/>
      <c r="Q70" s="80"/>
      <c r="R70" s="80"/>
      <c r="S70" s="61"/>
    </row>
    <row r="71" spans="1:19" s="5" customFormat="1" x14ac:dyDescent="0.25">
      <c r="A71" s="1"/>
      <c r="B71" s="60"/>
      <c r="C71" s="101" t="s">
        <v>103</v>
      </c>
      <c r="D71" s="22"/>
      <c r="E71" s="101"/>
      <c r="F71" s="58">
        <f>-F58</f>
        <v>-28000</v>
      </c>
      <c r="G71" s="59"/>
      <c r="H71" s="60" t="s">
        <v>131</v>
      </c>
      <c r="I71" s="22"/>
      <c r="J71" s="22"/>
      <c r="K71" s="22"/>
      <c r="L71" s="58">
        <f>-F54</f>
        <v>-12000</v>
      </c>
      <c r="M71" s="4"/>
      <c r="N71" s="4"/>
      <c r="O71" s="4"/>
      <c r="P71" s="4"/>
      <c r="Q71" s="4"/>
      <c r="R71" s="4"/>
      <c r="S71" s="4"/>
    </row>
    <row r="72" spans="1:19" s="5" customFormat="1" x14ac:dyDescent="0.25">
      <c r="A72" s="1"/>
      <c r="B72" s="60"/>
      <c r="C72" s="101" t="s">
        <v>97</v>
      </c>
      <c r="D72" s="22"/>
      <c r="E72" s="101"/>
      <c r="F72" s="58">
        <f>-F59</f>
        <v>-8750</v>
      </c>
      <c r="G72" s="59"/>
      <c r="H72" s="60" t="s">
        <v>33</v>
      </c>
      <c r="I72" s="22"/>
      <c r="J72" s="22"/>
      <c r="K72" s="48"/>
      <c r="L72" s="58">
        <f>F74</f>
        <v>23650</v>
      </c>
      <c r="M72" s="4"/>
      <c r="N72" s="4"/>
      <c r="O72" s="4"/>
      <c r="P72" s="4"/>
      <c r="Q72" s="4"/>
      <c r="R72" s="4"/>
      <c r="S72" s="4"/>
    </row>
    <row r="73" spans="1:19" s="5" customFormat="1" x14ac:dyDescent="0.25">
      <c r="A73" s="1"/>
      <c r="B73" s="60"/>
      <c r="C73" s="101" t="s">
        <v>124</v>
      </c>
      <c r="D73" s="22"/>
      <c r="E73" s="101"/>
      <c r="F73" s="58">
        <f>-F60</f>
        <v>-2100</v>
      </c>
      <c r="G73" s="59"/>
      <c r="H73" s="60"/>
      <c r="I73" s="22"/>
      <c r="J73" s="22"/>
      <c r="K73" s="48"/>
      <c r="L73" s="72">
        <f>SUM(L70:L72)</f>
        <v>13850</v>
      </c>
      <c r="M73" s="4"/>
      <c r="N73" s="4"/>
      <c r="O73" s="4"/>
      <c r="P73" s="4"/>
      <c r="Q73" s="4"/>
      <c r="R73" s="4"/>
      <c r="S73" s="4"/>
    </row>
    <row r="74" spans="1:19" s="5" customFormat="1" ht="14.4" thickBot="1" x14ac:dyDescent="0.3">
      <c r="A74" s="1"/>
      <c r="B74" s="62"/>
      <c r="C74" s="47"/>
      <c r="D74" s="47"/>
      <c r="E74" s="48" t="s">
        <v>15</v>
      </c>
      <c r="F74" s="63">
        <f>SUM(F69:F73)</f>
        <v>23650</v>
      </c>
      <c r="G74" s="4"/>
      <c r="H74" s="167" t="s">
        <v>62</v>
      </c>
      <c r="I74" s="168"/>
      <c r="J74" s="168"/>
      <c r="K74" s="168"/>
      <c r="L74" s="121">
        <f>+L68+L73</f>
        <v>39850</v>
      </c>
      <c r="M74" s="4"/>
      <c r="N74" s="4"/>
      <c r="O74" s="4"/>
      <c r="P74" s="4"/>
      <c r="Q74" s="4"/>
      <c r="R74" s="4"/>
      <c r="S74" s="4"/>
    </row>
    <row r="75" spans="1:19" s="5" customFormat="1" ht="6" customHeight="1" thickTop="1" x14ac:dyDescent="0.25">
      <c r="A75" s="1"/>
      <c r="B75" s="177"/>
      <c r="C75" s="178"/>
      <c r="D75" s="178"/>
      <c r="E75" s="97"/>
      <c r="F75" s="6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s="5" customFormat="1" ht="6" customHeight="1" x14ac:dyDescent="0.25">
      <c r="A76" s="1"/>
      <c r="B76" s="119"/>
      <c r="C76" s="119"/>
      <c r="D76" s="119"/>
      <c r="E76" s="119"/>
      <c r="F76" s="120"/>
      <c r="G76" s="4"/>
      <c r="H76" s="4"/>
      <c r="I76" s="4"/>
      <c r="J76" s="4"/>
      <c r="K76" s="4"/>
      <c r="L76" s="4"/>
      <c r="M76" s="4"/>
      <c r="N76" s="28"/>
      <c r="O76" s="28"/>
      <c r="P76" s="28"/>
      <c r="Q76" s="28"/>
      <c r="R76" s="28"/>
      <c r="S76" s="28"/>
    </row>
    <row r="77" spans="1:19" s="5" customFormat="1" ht="15" customHeight="1" x14ac:dyDescent="0.25">
      <c r="A77" s="1"/>
      <c r="B77" s="4"/>
      <c r="C77" s="4"/>
      <c r="D77" s="4"/>
      <c r="E77" s="4"/>
      <c r="F77" s="4"/>
      <c r="G77" s="4"/>
      <c r="H77" s="169" t="s">
        <v>132</v>
      </c>
      <c r="I77" s="170"/>
      <c r="J77" s="170"/>
      <c r="K77" s="170"/>
      <c r="L77" s="171"/>
      <c r="M77" s="4"/>
      <c r="N77" s="28"/>
      <c r="O77" s="24"/>
      <c r="P77" s="166"/>
      <c r="Q77" s="166"/>
      <c r="R77" s="13"/>
      <c r="S77" s="28"/>
    </row>
    <row r="78" spans="1:19" s="5" customFormat="1" ht="15" customHeight="1" x14ac:dyDescent="0.25">
      <c r="A78" s="1"/>
      <c r="B78" s="163" t="s">
        <v>128</v>
      </c>
      <c r="C78" s="164"/>
      <c r="D78" s="164"/>
      <c r="E78" s="164"/>
      <c r="F78" s="165"/>
      <c r="G78" s="4"/>
      <c r="H78" s="68" t="s">
        <v>17</v>
      </c>
      <c r="I78" s="69"/>
      <c r="J78" s="69"/>
      <c r="K78" s="69"/>
      <c r="L78" s="67"/>
      <c r="M78" s="4"/>
      <c r="N78" s="28"/>
      <c r="O78" s="136"/>
      <c r="P78" s="17" t="s">
        <v>6</v>
      </c>
      <c r="Q78" s="17"/>
      <c r="R78" s="13"/>
      <c r="S78" s="28"/>
    </row>
    <row r="79" spans="1:19" s="5" customFormat="1" ht="15" customHeight="1" x14ac:dyDescent="0.25">
      <c r="A79" s="1"/>
      <c r="B79" s="179" t="s">
        <v>16</v>
      </c>
      <c r="C79" s="180"/>
      <c r="D79" s="180"/>
      <c r="E79" s="98"/>
      <c r="F79" s="67"/>
      <c r="G79" s="4"/>
      <c r="H79" s="60" t="s">
        <v>134</v>
      </c>
      <c r="I79" s="22"/>
      <c r="J79" s="17"/>
      <c r="K79" s="17"/>
      <c r="L79" s="158">
        <f>P80+P81</f>
        <v>98000</v>
      </c>
      <c r="M79" s="4"/>
      <c r="N79" s="28"/>
      <c r="O79" s="24" t="s">
        <v>116</v>
      </c>
      <c r="P79" s="146">
        <v>28300</v>
      </c>
      <c r="Q79" s="159">
        <v>1800</v>
      </c>
      <c r="R79" s="13">
        <v>1</v>
      </c>
      <c r="S79" s="28"/>
    </row>
    <row r="80" spans="1:19" ht="15" customHeight="1" x14ac:dyDescent="0.25">
      <c r="B80" s="60"/>
      <c r="C80" s="22" t="s">
        <v>7</v>
      </c>
      <c r="D80" s="22"/>
      <c r="E80" s="22"/>
      <c r="F80" s="58">
        <f>+L68</f>
        <v>26000</v>
      </c>
      <c r="H80" s="60" t="s">
        <v>135</v>
      </c>
      <c r="I80" s="22"/>
      <c r="J80" s="28"/>
      <c r="K80" s="28"/>
      <c r="L80" s="70">
        <f>-SUM(Q79:Q82)</f>
        <v>-78800</v>
      </c>
      <c r="N80" s="28"/>
      <c r="O80" s="24">
        <v>2</v>
      </c>
      <c r="P80" s="156">
        <v>17000</v>
      </c>
      <c r="Q80" s="160">
        <v>9000</v>
      </c>
      <c r="R80" s="13">
        <v>4</v>
      </c>
      <c r="S80" s="28"/>
    </row>
    <row r="81" spans="2:19" ht="15" customHeight="1" x14ac:dyDescent="0.25">
      <c r="B81" s="20"/>
      <c r="C81" s="17" t="s">
        <v>8</v>
      </c>
      <c r="D81" s="17"/>
      <c r="E81" s="100"/>
      <c r="F81" s="70">
        <f>+L73</f>
        <v>13850</v>
      </c>
      <c r="H81" s="71"/>
      <c r="I81" s="28"/>
      <c r="J81" s="28"/>
      <c r="K81" s="48" t="s">
        <v>18</v>
      </c>
      <c r="L81" s="72">
        <f>SUM(L79:L80)</f>
        <v>19200</v>
      </c>
      <c r="N81" s="28"/>
      <c r="O81" s="23">
        <v>7</v>
      </c>
      <c r="P81" s="157">
        <v>81000</v>
      </c>
      <c r="Q81" s="160">
        <v>40000</v>
      </c>
      <c r="R81" s="13">
        <v>8</v>
      </c>
      <c r="S81" s="28"/>
    </row>
    <row r="82" spans="2:19" ht="15" customHeight="1" x14ac:dyDescent="0.25">
      <c r="B82" s="20"/>
      <c r="C82" s="17"/>
      <c r="D82" s="17"/>
      <c r="E82" s="48"/>
      <c r="F82" s="72">
        <f>SUM(F80:F81)</f>
        <v>39850</v>
      </c>
      <c r="H82" s="74"/>
      <c r="I82" s="75"/>
      <c r="J82" s="75"/>
      <c r="K82" s="75"/>
      <c r="L82" s="58"/>
      <c r="N82" s="28"/>
      <c r="O82" s="23"/>
      <c r="P82" s="17"/>
      <c r="Q82" s="160">
        <v>28000</v>
      </c>
      <c r="R82" s="13">
        <v>9</v>
      </c>
      <c r="S82" s="28"/>
    </row>
    <row r="83" spans="2:19" ht="15" customHeight="1" x14ac:dyDescent="0.25">
      <c r="B83" s="181" t="s">
        <v>3</v>
      </c>
      <c r="C83" s="182"/>
      <c r="D83" s="182"/>
      <c r="E83" s="99"/>
      <c r="F83" s="58"/>
      <c r="H83" s="74" t="s">
        <v>19</v>
      </c>
      <c r="I83" s="75"/>
      <c r="J83" s="17"/>
      <c r="K83" s="17"/>
      <c r="L83" s="70">
        <v>0</v>
      </c>
      <c r="N83" s="28"/>
      <c r="O83" s="23"/>
      <c r="P83" s="17"/>
      <c r="Q83" s="161">
        <v>12000</v>
      </c>
      <c r="R83" s="154">
        <v>10</v>
      </c>
      <c r="S83" s="28"/>
    </row>
    <row r="84" spans="2:19" ht="15" customHeight="1" x14ac:dyDescent="0.25">
      <c r="B84" s="60"/>
      <c r="C84" s="101" t="s">
        <v>91</v>
      </c>
      <c r="D84" s="22"/>
      <c r="E84" s="101"/>
      <c r="F84" s="45">
        <f>+G52</f>
        <v>4900</v>
      </c>
      <c r="H84" s="71"/>
      <c r="I84" s="28"/>
      <c r="J84" s="28"/>
      <c r="K84" s="28"/>
      <c r="L84" s="29"/>
      <c r="N84" s="28"/>
      <c r="O84" s="24"/>
      <c r="P84" s="17"/>
      <c r="Q84" s="17"/>
      <c r="R84" s="13"/>
      <c r="S84" s="28"/>
    </row>
    <row r="85" spans="2:19" ht="15" customHeight="1" x14ac:dyDescent="0.25">
      <c r="B85" s="60"/>
      <c r="C85" s="101"/>
      <c r="D85" s="22"/>
      <c r="E85" s="101"/>
      <c r="F85" s="45"/>
      <c r="H85" s="74" t="s">
        <v>20</v>
      </c>
      <c r="I85" s="75"/>
      <c r="J85" s="75"/>
      <c r="K85" s="75"/>
      <c r="L85" s="58"/>
      <c r="N85" s="28"/>
      <c r="O85" s="23"/>
      <c r="P85" s="17">
        <v>35500</v>
      </c>
      <c r="Q85" s="17"/>
      <c r="R85" s="13"/>
      <c r="S85" s="28"/>
    </row>
    <row r="86" spans="2:19" ht="15" customHeight="1" x14ac:dyDescent="0.25">
      <c r="B86" s="60"/>
      <c r="C86" s="101"/>
      <c r="D86" s="28"/>
      <c r="E86" s="76"/>
      <c r="F86" s="45"/>
      <c r="H86" s="60" t="s">
        <v>131</v>
      </c>
      <c r="I86" s="22"/>
      <c r="J86" s="22"/>
      <c r="K86" s="22"/>
      <c r="L86" s="162">
        <f>-Q83</f>
        <v>-12000</v>
      </c>
      <c r="N86" s="28"/>
      <c r="O86" s="24"/>
      <c r="P86" s="17"/>
      <c r="Q86" s="17"/>
      <c r="R86" s="13"/>
    </row>
    <row r="87" spans="2:19" ht="15" customHeight="1" x14ac:dyDescent="0.25">
      <c r="B87" s="62"/>
      <c r="C87" s="47"/>
      <c r="D87" s="47"/>
      <c r="E87" s="48"/>
      <c r="F87" s="72">
        <f>SUM(F84:F86)</f>
        <v>4900</v>
      </c>
      <c r="H87" s="60"/>
      <c r="I87" s="22"/>
      <c r="J87" s="22"/>
      <c r="K87" s="22"/>
      <c r="L87" s="58"/>
      <c r="N87" s="28"/>
      <c r="O87" s="28"/>
      <c r="P87" s="28"/>
      <c r="Q87" s="28"/>
      <c r="R87" s="28"/>
    </row>
    <row r="88" spans="2:19" ht="14.4" thickBot="1" x14ac:dyDescent="0.3">
      <c r="B88" s="71"/>
      <c r="C88" s="28"/>
      <c r="D88" s="28"/>
      <c r="E88" s="48" t="s">
        <v>21</v>
      </c>
      <c r="F88" s="63">
        <f>+F82+F87</f>
        <v>44750</v>
      </c>
      <c r="H88" s="60"/>
      <c r="I88" s="22"/>
      <c r="J88" s="28"/>
      <c r="K88" s="28"/>
      <c r="L88" s="70"/>
    </row>
    <row r="89" spans="2:19" ht="14.4" thickTop="1" x14ac:dyDescent="0.25">
      <c r="B89" s="181" t="s">
        <v>1</v>
      </c>
      <c r="C89" s="182"/>
      <c r="D89" s="182"/>
      <c r="E89" s="99"/>
      <c r="F89" s="58"/>
      <c r="H89" s="60"/>
      <c r="I89" s="28"/>
      <c r="J89" s="22"/>
      <c r="K89" s="22"/>
      <c r="L89" s="72">
        <f>SUM(L86:L88)</f>
        <v>-12000</v>
      </c>
    </row>
    <row r="90" spans="2:19" x14ac:dyDescent="0.25">
      <c r="B90" s="60"/>
      <c r="C90" s="26" t="s">
        <v>6</v>
      </c>
      <c r="D90" s="22"/>
      <c r="E90" s="101"/>
      <c r="F90" s="104">
        <f>+F48</f>
        <v>35500</v>
      </c>
      <c r="H90" s="60" t="s">
        <v>22</v>
      </c>
      <c r="I90" s="22"/>
      <c r="J90" s="22"/>
      <c r="K90" s="22"/>
      <c r="L90" s="58">
        <f>+L81+L83+L89</f>
        <v>7200</v>
      </c>
    </row>
    <row r="91" spans="2:19" x14ac:dyDescent="0.25">
      <c r="B91" s="60"/>
      <c r="C91" s="22" t="s">
        <v>88</v>
      </c>
      <c r="D91" s="22"/>
      <c r="E91" s="101"/>
      <c r="F91" s="45">
        <f>+F49</f>
        <v>2250</v>
      </c>
      <c r="H91" s="60" t="s">
        <v>24</v>
      </c>
      <c r="I91" s="22"/>
      <c r="J91" s="22"/>
      <c r="K91" s="22"/>
      <c r="L91" s="155">
        <f>+C5</f>
        <v>28300</v>
      </c>
    </row>
    <row r="92" spans="2:19" ht="15" customHeight="1" thickBot="1" x14ac:dyDescent="0.3">
      <c r="B92" s="60"/>
      <c r="C92" s="22" t="s">
        <v>59</v>
      </c>
      <c r="D92" s="22"/>
      <c r="E92" s="101"/>
      <c r="F92" s="45">
        <f>+F50</f>
        <v>6700</v>
      </c>
      <c r="H92" s="60" t="s">
        <v>25</v>
      </c>
      <c r="I92" s="22"/>
      <c r="J92" s="78"/>
      <c r="K92" s="78"/>
      <c r="L92" s="105">
        <f>SUM(L90:L91)</f>
        <v>35500</v>
      </c>
    </row>
    <row r="93" spans="2:19" ht="15" customHeight="1" thickTop="1" x14ac:dyDescent="0.25">
      <c r="B93" s="60"/>
      <c r="C93" s="22" t="s">
        <v>123</v>
      </c>
      <c r="D93" s="22"/>
      <c r="E93" s="101"/>
      <c r="F93" s="51">
        <f>+F51</f>
        <v>300</v>
      </c>
      <c r="H93" s="60"/>
      <c r="I93" s="22"/>
      <c r="J93" s="78"/>
      <c r="K93" s="78"/>
      <c r="L93" s="58"/>
    </row>
    <row r="94" spans="2:19" ht="15" customHeight="1" thickBot="1" x14ac:dyDescent="0.3">
      <c r="B94" s="62"/>
      <c r="C94" s="47"/>
      <c r="D94" s="47"/>
      <c r="E94" s="48" t="s">
        <v>23</v>
      </c>
      <c r="F94" s="63">
        <f>SUM(F90:F93)</f>
        <v>44750</v>
      </c>
      <c r="H94" s="79"/>
      <c r="I94" s="80"/>
      <c r="J94" s="80"/>
      <c r="K94" s="80"/>
      <c r="L94" s="61"/>
    </row>
    <row r="95" spans="2:19" ht="8.25" customHeight="1" thickTop="1" x14ac:dyDescent="0.25">
      <c r="B95" s="173"/>
      <c r="C95" s="174"/>
      <c r="D95" s="174"/>
      <c r="E95" s="93"/>
      <c r="F95" s="70"/>
    </row>
    <row r="97" spans="1:4" ht="15" customHeight="1" x14ac:dyDescent="0.25">
      <c r="A97" s="6" t="s">
        <v>65</v>
      </c>
    </row>
    <row r="98" spans="1:4" ht="15" customHeight="1" x14ac:dyDescent="0.25">
      <c r="A98" s="6"/>
    </row>
    <row r="99" spans="1:4" ht="15" customHeight="1" x14ac:dyDescent="0.25">
      <c r="A99" s="6"/>
    </row>
    <row r="100" spans="1:4" ht="15" customHeight="1" x14ac:dyDescent="0.25">
      <c r="A100" s="6"/>
    </row>
    <row r="101" spans="1:4" ht="15" customHeight="1" x14ac:dyDescent="0.25">
      <c r="A101" s="6"/>
    </row>
    <row r="102" spans="1:4" ht="15" customHeight="1" x14ac:dyDescent="0.25">
      <c r="A102" s="6"/>
    </row>
    <row r="103" spans="1:4" ht="15" customHeight="1" x14ac:dyDescent="0.25">
      <c r="A103" s="6"/>
    </row>
    <row r="104" spans="1:4" ht="15" customHeight="1" x14ac:dyDescent="0.25">
      <c r="A104" s="6"/>
    </row>
    <row r="105" spans="1:4" ht="15" customHeight="1" x14ac:dyDescent="0.25">
      <c r="A105" s="6"/>
    </row>
    <row r="106" spans="1:4" ht="15" customHeight="1" x14ac:dyDescent="0.25">
      <c r="A106" s="6"/>
    </row>
    <row r="107" spans="1:4" ht="15" customHeight="1" x14ac:dyDescent="0.25">
      <c r="A107" s="6"/>
    </row>
    <row r="108" spans="1:4" ht="15" customHeight="1" x14ac:dyDescent="0.25">
      <c r="A108" s="6"/>
    </row>
    <row r="109" spans="1:4" ht="15" customHeight="1" x14ac:dyDescent="0.25">
      <c r="A109" s="6"/>
    </row>
    <row r="110" spans="1:4" ht="15" customHeight="1" x14ac:dyDescent="0.25">
      <c r="A110" s="6"/>
    </row>
    <row r="111" spans="1:4" ht="15" customHeight="1" x14ac:dyDescent="0.25">
      <c r="A111" s="6"/>
      <c r="D111" s="129"/>
    </row>
    <row r="112" spans="1:4" ht="15" customHeight="1" x14ac:dyDescent="0.25">
      <c r="A112" s="6"/>
    </row>
    <row r="113" spans="1:7" ht="15" customHeight="1" x14ac:dyDescent="0.25">
      <c r="A113" s="6"/>
    </row>
    <row r="114" spans="1:7" ht="15" customHeight="1" x14ac:dyDescent="0.25">
      <c r="A114" s="6"/>
    </row>
    <row r="115" spans="1:7" ht="15" customHeight="1" x14ac:dyDescent="0.25">
      <c r="A115" s="6"/>
      <c r="D115" s="129" t="s">
        <v>67</v>
      </c>
    </row>
    <row r="116" spans="1:7" ht="15" customHeight="1" x14ac:dyDescent="0.25">
      <c r="A116" s="6"/>
      <c r="D116" s="4" t="s">
        <v>73</v>
      </c>
    </row>
    <row r="117" spans="1:7" ht="15" customHeight="1" x14ac:dyDescent="0.25">
      <c r="A117" s="6"/>
      <c r="D117" s="4" t="s">
        <v>74</v>
      </c>
    </row>
    <row r="118" spans="1:7" ht="15" customHeight="1" x14ac:dyDescent="0.25">
      <c r="A118" s="6"/>
      <c r="D118" s="4" t="s">
        <v>71</v>
      </c>
    </row>
    <row r="119" spans="1:7" ht="15" customHeight="1" x14ac:dyDescent="0.25">
      <c r="A119" s="6"/>
      <c r="D119" s="4" t="s">
        <v>72</v>
      </c>
    </row>
    <row r="120" spans="1:7" x14ac:dyDescent="0.25">
      <c r="A120" s="6" t="s">
        <v>69</v>
      </c>
    </row>
    <row r="121" spans="1:7" x14ac:dyDescent="0.25">
      <c r="B121" s="169" t="s">
        <v>142</v>
      </c>
      <c r="C121" s="170"/>
      <c r="D121" s="170"/>
      <c r="E121" s="170"/>
      <c r="F121" s="170"/>
      <c r="G121" s="171"/>
    </row>
    <row r="122" spans="1:7" x14ac:dyDescent="0.25">
      <c r="B122" s="39"/>
      <c r="C122" s="175" t="s">
        <v>9</v>
      </c>
      <c r="D122" s="175"/>
      <c r="E122" s="94"/>
      <c r="F122" s="41" t="s">
        <v>10</v>
      </c>
      <c r="G122" s="42" t="s">
        <v>11</v>
      </c>
    </row>
    <row r="123" spans="1:7" x14ac:dyDescent="0.25">
      <c r="B123" s="20"/>
      <c r="C123" s="26" t="s">
        <v>6</v>
      </c>
      <c r="D123" s="26"/>
      <c r="E123" s="100"/>
      <c r="F123" s="113">
        <v>35500</v>
      </c>
      <c r="G123" s="114"/>
    </row>
    <row r="124" spans="1:7" x14ac:dyDescent="0.25">
      <c r="B124" s="20"/>
      <c r="C124" s="22" t="s">
        <v>88</v>
      </c>
      <c r="D124" s="22"/>
      <c r="E124" s="101"/>
      <c r="F124" s="113">
        <v>2250</v>
      </c>
      <c r="G124" s="114"/>
    </row>
    <row r="125" spans="1:7" x14ac:dyDescent="0.25">
      <c r="B125" s="20"/>
      <c r="C125" s="22" t="s">
        <v>59</v>
      </c>
      <c r="D125" s="22"/>
      <c r="E125" s="101"/>
      <c r="F125" s="113">
        <v>6700</v>
      </c>
      <c r="G125" s="114"/>
    </row>
    <row r="126" spans="1:7" x14ac:dyDescent="0.25">
      <c r="B126" s="20"/>
      <c r="C126" s="22" t="s">
        <v>123</v>
      </c>
      <c r="D126" s="22"/>
      <c r="E126" s="101"/>
      <c r="F126" s="113">
        <v>300</v>
      </c>
      <c r="G126" s="114"/>
    </row>
    <row r="127" spans="1:7" x14ac:dyDescent="0.25">
      <c r="B127" s="20"/>
      <c r="C127" s="101" t="s">
        <v>91</v>
      </c>
      <c r="D127" s="101"/>
      <c r="E127" s="101"/>
      <c r="F127" s="113"/>
      <c r="G127" s="114">
        <v>4900</v>
      </c>
    </row>
    <row r="128" spans="1:7" x14ac:dyDescent="0.25">
      <c r="B128" s="20"/>
      <c r="C128" s="22" t="s">
        <v>7</v>
      </c>
      <c r="D128" s="101"/>
      <c r="E128" s="101"/>
      <c r="F128" s="113"/>
      <c r="G128" s="114">
        <v>26000</v>
      </c>
    </row>
    <row r="129" spans="2:7" ht="14.4" thickBot="1" x14ac:dyDescent="0.3">
      <c r="B129" s="20"/>
      <c r="C129" s="5" t="s">
        <v>8</v>
      </c>
      <c r="D129" s="22"/>
      <c r="E129" s="101"/>
      <c r="F129" s="113"/>
      <c r="G129" s="114">
        <f>L43</f>
        <v>13850</v>
      </c>
    </row>
    <row r="130" spans="2:7" ht="14.4" thickBot="1" x14ac:dyDescent="0.3">
      <c r="B130" s="20"/>
      <c r="C130" s="172" t="s">
        <v>12</v>
      </c>
      <c r="D130" s="172"/>
      <c r="E130" s="95"/>
      <c r="F130" s="82">
        <f>SUM(F123:F129)</f>
        <v>44750</v>
      </c>
      <c r="G130" s="49">
        <f>SUM(G123:G129)</f>
        <v>44750</v>
      </c>
    </row>
    <row r="131" spans="2:7" ht="14.4" thickTop="1" x14ac:dyDescent="0.25">
      <c r="B131" s="173"/>
      <c r="C131" s="174"/>
      <c r="D131" s="174"/>
      <c r="E131" s="93"/>
      <c r="F131" s="36"/>
      <c r="G131" s="51"/>
    </row>
  </sheetData>
  <mergeCells count="37">
    <mergeCell ref="C122:D122"/>
    <mergeCell ref="C130:D130"/>
    <mergeCell ref="B131:D131"/>
    <mergeCell ref="C24:D24"/>
    <mergeCell ref="K32:L32"/>
    <mergeCell ref="B121:G121"/>
    <mergeCell ref="H64:L64"/>
    <mergeCell ref="B68:F68"/>
    <mergeCell ref="H74:K74"/>
    <mergeCell ref="B75:D75"/>
    <mergeCell ref="C47:D47"/>
    <mergeCell ref="P77:Q77"/>
    <mergeCell ref="B79:D79"/>
    <mergeCell ref="B83:D83"/>
    <mergeCell ref="B89:D89"/>
    <mergeCell ref="B95:D95"/>
    <mergeCell ref="H77:L77"/>
    <mergeCell ref="B78:F78"/>
    <mergeCell ref="K23:L23"/>
    <mergeCell ref="K27:L27"/>
    <mergeCell ref="K37:L37"/>
    <mergeCell ref="P37:Q37"/>
    <mergeCell ref="B46:G46"/>
    <mergeCell ref="G19:H19"/>
    <mergeCell ref="K19:L19"/>
    <mergeCell ref="C2:L2"/>
    <mergeCell ref="C3:D3"/>
    <mergeCell ref="G3:H3"/>
    <mergeCell ref="K3:L3"/>
    <mergeCell ref="C4:D4"/>
    <mergeCell ref="G4:H4"/>
    <mergeCell ref="K4:L4"/>
    <mergeCell ref="K7:L7"/>
    <mergeCell ref="C13:D13"/>
    <mergeCell ref="G13:H13"/>
    <mergeCell ref="K14:L14"/>
    <mergeCell ref="C18:D18"/>
  </mergeCells>
  <pageMargins left="0.11811023622047245" right="0.11811023622047245" top="0.15748031496062992" bottom="0.15748031496062992" header="0.31496062992125984" footer="0.31496062992125984"/>
  <pageSetup paperSize="9" scale="115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Forsendur</vt:lpstr>
      <vt:lpstr>Vinnublað 2019</vt:lpstr>
      <vt:lpstr>Vinnublað 2020</vt:lpstr>
      <vt:lpstr>Forsendur!Print_Area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Pálsson, Unnar F</cp:lastModifiedBy>
  <cp:lastPrinted>2017-08-28T17:34:42Z</cp:lastPrinted>
  <dcterms:created xsi:type="dcterms:W3CDTF">2013-08-24T21:04:48Z</dcterms:created>
  <dcterms:modified xsi:type="dcterms:W3CDTF">2023-08-26T13:31:44Z</dcterms:modified>
</cp:coreProperties>
</file>