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dæmatímalausn/"/>
    </mc:Choice>
  </mc:AlternateContent>
  <xr:revisionPtr revIDLastSave="0" documentId="13_ncr:1_{1EA6133B-E145-3642-B71A-3E6F09F0CB0B}" xr6:coauthVersionLast="47" xr6:coauthVersionMax="47" xr10:uidLastSave="{00000000-0000-0000-0000-000000000000}"/>
  <bookViews>
    <workbookView xWindow="0" yWindow="740" windowWidth="34560" windowHeight="21600" tabRatio="878" activeTab="7" xr2:uid="{00000000-000D-0000-FFFF-FFFF00000000}"/>
  </bookViews>
  <sheets>
    <sheet name="EX 3-7A" sheetId="32" r:id="rId1"/>
    <sheet name="EX 3-5A" sheetId="30" r:id="rId2"/>
    <sheet name="EX 3-19B" sheetId="14" r:id="rId3"/>
    <sheet name="Ex 3-8A" sheetId="19" r:id="rId4"/>
    <sheet name="P 3-32 a-liður" sheetId="26" r:id="rId5"/>
    <sheet name="P 3-32 b liður" sheetId="27" r:id="rId6"/>
    <sheet name="P 3-32 c- og d-liður" sheetId="28" r:id="rId7"/>
    <sheet name="P 3-32 e- og f-liður" sheetId="29" r:id="rId8"/>
  </sheets>
  <definedNames>
    <definedName name="_xlnm.Print_Area" localSheetId="7">'P 3-32 e- og f-liður'!$A$1:$K$75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9" l="1"/>
  <c r="E15" i="29"/>
  <c r="C89" i="28"/>
  <c r="C88" i="28"/>
  <c r="C63" i="28"/>
  <c r="C62" i="28"/>
  <c r="C53" i="28"/>
  <c r="I16" i="14"/>
  <c r="B70" i="29" l="1"/>
  <c r="B69" i="29"/>
  <c r="B68" i="29"/>
  <c r="B67" i="29"/>
  <c r="B66" i="29"/>
  <c r="B65" i="29"/>
  <c r="B64" i="29"/>
  <c r="B63" i="29"/>
  <c r="B62" i="29"/>
  <c r="I31" i="29"/>
  <c r="J32" i="29" s="1"/>
  <c r="F70" i="29" s="1"/>
  <c r="I35" i="29"/>
  <c r="K46" i="26"/>
  <c r="C96" i="28" l="1"/>
  <c r="C95" i="28"/>
  <c r="E89" i="28"/>
  <c r="B21" i="28"/>
  <c r="B37" i="28" s="1"/>
  <c r="B20" i="28"/>
  <c r="B36" i="28" s="1"/>
  <c r="B19" i="28"/>
  <c r="B35" i="28" s="1"/>
  <c r="B18" i="28"/>
  <c r="B31" i="28" s="1"/>
  <c r="B17" i="28"/>
  <c r="D16" i="28"/>
  <c r="B16" i="28"/>
  <c r="B15" i="28"/>
  <c r="B14" i="28"/>
  <c r="B71" i="28" s="1"/>
  <c r="B13" i="28"/>
  <c r="B70" i="28" s="1"/>
  <c r="B12" i="28"/>
  <c r="B69" i="28" s="1"/>
  <c r="B11" i="28"/>
  <c r="B65" i="28" s="1"/>
  <c r="B10" i="28"/>
  <c r="B64" i="28" s="1"/>
  <c r="B9" i="28"/>
  <c r="B63" i="28" s="1"/>
  <c r="B8" i="28"/>
  <c r="B62" i="28" s="1"/>
  <c r="J36" i="27"/>
  <c r="F13" i="29" s="1"/>
  <c r="J32" i="27"/>
  <c r="J27" i="27"/>
  <c r="F12" i="29" s="1"/>
  <c r="B26" i="27"/>
  <c r="K23" i="27"/>
  <c r="E7" i="29" s="1"/>
  <c r="F8" i="29" s="1"/>
  <c r="B22" i="27"/>
  <c r="G18" i="27"/>
  <c r="B18" i="27"/>
  <c r="J16" i="27"/>
  <c r="C17" i="28" s="1"/>
  <c r="C50" i="28" s="1"/>
  <c r="G14" i="27"/>
  <c r="B12" i="27"/>
  <c r="K9" i="27"/>
  <c r="G9" i="27"/>
  <c r="I50" i="26"/>
  <c r="E46" i="26"/>
  <c r="G45" i="26"/>
  <c r="H40" i="26"/>
  <c r="E40" i="26"/>
  <c r="E37" i="26"/>
  <c r="E34" i="26"/>
  <c r="E31" i="26"/>
  <c r="E28" i="26"/>
  <c r="E22" i="26"/>
  <c r="E19" i="26"/>
  <c r="E16" i="26"/>
  <c r="E13" i="26"/>
  <c r="E10" i="26"/>
  <c r="E7" i="26"/>
  <c r="C90" i="28" l="1"/>
  <c r="C97" i="28"/>
  <c r="D13" i="28"/>
  <c r="C70" i="28" s="1"/>
  <c r="F30" i="29"/>
  <c r="F67" i="29" s="1"/>
  <c r="C10" i="28"/>
  <c r="C64" i="28" s="1"/>
  <c r="B35" i="29"/>
  <c r="E64" i="29" s="1"/>
  <c r="C20" i="28"/>
  <c r="C36" i="28" s="1"/>
  <c r="I43" i="29"/>
  <c r="D12" i="28"/>
  <c r="F27" i="29"/>
  <c r="F66" i="29" s="1"/>
  <c r="D18" i="28"/>
  <c r="C31" i="28" s="1"/>
  <c r="C33" i="28" s="1"/>
  <c r="J39" i="29"/>
  <c r="C21" i="28"/>
  <c r="C37" i="28" s="1"/>
  <c r="I51" i="29"/>
  <c r="D15" i="28"/>
  <c r="C45" i="28" s="1"/>
  <c r="C46" i="28" s="1"/>
  <c r="C75" i="28" s="1"/>
  <c r="J27" i="29"/>
  <c r="F69" i="29" s="1"/>
  <c r="C9" i="28"/>
  <c r="B31" i="29"/>
  <c r="E63" i="29" s="1"/>
  <c r="C11" i="28"/>
  <c r="C65" i="28" s="1"/>
  <c r="B39" i="29"/>
  <c r="E65" i="29" s="1"/>
  <c r="C8" i="28"/>
  <c r="B27" i="29"/>
  <c r="E62" i="29" s="1"/>
  <c r="D14" i="28"/>
  <c r="C71" i="28" s="1"/>
  <c r="F33" i="29"/>
  <c r="F68" i="29" s="1"/>
  <c r="C19" i="28"/>
  <c r="C35" i="28" s="1"/>
  <c r="I47" i="29"/>
  <c r="F11" i="29"/>
  <c r="C69" i="28"/>
  <c r="C72" i="28" l="1"/>
  <c r="C66" i="28"/>
  <c r="F72" i="29"/>
  <c r="C38" i="28"/>
  <c r="C40" i="28" s="1"/>
  <c r="C49" i="28" s="1"/>
  <c r="C51" i="28" s="1"/>
  <c r="C76" i="28" s="1"/>
  <c r="C77" i="28" s="1"/>
  <c r="C79" i="28" s="1"/>
  <c r="C99" i="28"/>
  <c r="C101" i="28" s="1"/>
  <c r="D23" i="28"/>
  <c r="E18" i="29"/>
  <c r="F16" i="29"/>
  <c r="F18" i="29" s="1"/>
  <c r="C23" i="28"/>
  <c r="E72" i="29"/>
  <c r="B13" i="19" l="1"/>
  <c r="K25" i="19"/>
  <c r="B24" i="19"/>
  <c r="B28" i="19"/>
  <c r="K10" i="19"/>
  <c r="C23" i="14" l="1"/>
  <c r="D23" i="14"/>
  <c r="I18" i="14"/>
</calcChain>
</file>

<file path=xl/sharedStrings.xml><?xml version="1.0" encoding="utf-8"?>
<sst xmlns="http://schemas.openxmlformats.org/spreadsheetml/2006/main" count="523" uniqueCount="212">
  <si>
    <t>Totals</t>
  </si>
  <si>
    <t>Salaries Expense</t>
  </si>
  <si>
    <t>Rent Expense</t>
  </si>
  <si>
    <t>Service Revenue</t>
  </si>
  <si>
    <t>Dividends</t>
  </si>
  <si>
    <t>Retained Earnings</t>
  </si>
  <si>
    <t>Common Stock</t>
  </si>
  <si>
    <t>Unearned Revenue</t>
  </si>
  <si>
    <t>Accounts Payable</t>
  </si>
  <si>
    <t>Accounts Receivable</t>
  </si>
  <si>
    <t>Cash</t>
  </si>
  <si>
    <t>kredit</t>
  </si>
  <si>
    <t>debet</t>
  </si>
  <si>
    <t>Bókhaldsreikningar</t>
  </si>
  <si>
    <t>Prófjöfnuður</t>
  </si>
  <si>
    <t>Samtals</t>
  </si>
  <si>
    <t>a.</t>
  </si>
  <si>
    <t>Date</t>
  </si>
  <si>
    <t>Account Titles</t>
  </si>
  <si>
    <t>Debit</t>
  </si>
  <si>
    <t>Credit</t>
  </si>
  <si>
    <t>Prepaid Rent</t>
  </si>
  <si>
    <t>Supplies</t>
  </si>
  <si>
    <t>Salaries Payable</t>
  </si>
  <si>
    <t>b.</t>
  </si>
  <si>
    <t>Supplies Expense</t>
  </si>
  <si>
    <t>Trial Balance</t>
  </si>
  <si>
    <t>Financial Statements</t>
  </si>
  <si>
    <t>Assets</t>
  </si>
  <si>
    <t>Liabilities</t>
  </si>
  <si>
    <t>Stockholders’ Equity</t>
  </si>
  <si>
    <t>Closing Entries</t>
  </si>
  <si>
    <t>=</t>
  </si>
  <si>
    <t>+</t>
  </si>
  <si>
    <t>Post-Closing Trial Balance</t>
  </si>
  <si>
    <t xml:space="preserve">Bal. </t>
  </si>
  <si>
    <t>Event</t>
  </si>
  <si>
    <t>Dagbók</t>
  </si>
  <si>
    <t>T-reikningar í aðalbók</t>
  </si>
  <si>
    <r>
      <t xml:space="preserve">c.  Prófjöfnuður </t>
    </r>
    <r>
      <rPr>
        <sz val="12"/>
        <color rgb="FFFF0000"/>
        <rFont val="Arial"/>
        <family val="2"/>
      </rPr>
      <t>(samkvæmt stöðu T-reikninga í aðalbók)</t>
    </r>
  </si>
  <si>
    <r>
      <t xml:space="preserve">Statement of Changes in Stockholders’ Equity </t>
    </r>
    <r>
      <rPr>
        <sz val="11"/>
        <color rgb="FFFF0000"/>
        <rFont val="Arial"/>
        <family val="2"/>
      </rPr>
      <t>(Yfirlit um E.fé)</t>
    </r>
  </si>
  <si>
    <r>
      <t xml:space="preserve">Balance Sheet  </t>
    </r>
    <r>
      <rPr>
        <sz val="11"/>
        <color rgb="FFFF0000"/>
        <rFont val="Arial"/>
        <family val="2"/>
      </rPr>
      <t>(EHR)</t>
    </r>
  </si>
  <si>
    <r>
      <t xml:space="preserve">Income Statement </t>
    </r>
    <r>
      <rPr>
        <sz val="11"/>
        <color rgb="FFFF0000"/>
        <rFont val="Arial"/>
        <family val="2"/>
      </rPr>
      <t>(RR)</t>
    </r>
  </si>
  <si>
    <r>
      <t>Statement of Cash Flows</t>
    </r>
    <r>
      <rPr>
        <sz val="11"/>
        <color rgb="FFFF0000"/>
        <rFont val="Arial"/>
        <family val="2"/>
      </rPr>
      <t xml:space="preserve"> (Sjóðstreymi)</t>
    </r>
  </si>
  <si>
    <t>d.  Semja reikningsskil</t>
  </si>
  <si>
    <r>
      <t>e.  Loka RR og Arði til hluthafa (</t>
    </r>
    <r>
      <rPr>
        <b/>
        <i/>
        <sz val="12"/>
        <color rgb="FFFF0000"/>
        <rFont val="Arial"/>
        <family val="2"/>
      </rPr>
      <t>dividends</t>
    </r>
    <r>
      <rPr>
        <b/>
        <sz val="12"/>
        <color rgb="FFFF0000"/>
        <rFont val="Arial"/>
        <family val="2"/>
      </rPr>
      <t>) með lokafærslum í dagbók.</t>
    </r>
  </si>
  <si>
    <t>Skrá lokafærslur á T-reikninga í aðalbók</t>
  </si>
  <si>
    <r>
      <t xml:space="preserve">f.  Prófjöfnuður </t>
    </r>
    <r>
      <rPr>
        <sz val="12"/>
        <color rgb="FFFF0000"/>
        <rFont val="Arial"/>
        <family val="2"/>
      </rPr>
      <t>(samkvæmt síðustu stöðu T-reikninga í aðalbók)</t>
    </r>
  </si>
  <si>
    <t>Account Debeted</t>
  </si>
  <si>
    <t>Account Credited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</si>
  <si>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</si>
  <si>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</si>
  <si>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</si>
  <si>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</si>
  <si>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</si>
  <si>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</si>
  <si>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</si>
  <si>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</si>
  <si>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</si>
  <si>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</si>
  <si>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</si>
  <si>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</si>
  <si>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</si>
  <si>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</si>
  <si>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Chef Training Company</t>
  </si>
  <si>
    <r>
      <rPr>
        <b/>
        <sz val="12"/>
        <color theme="1"/>
        <rFont val="Arial"/>
        <family val="2"/>
      </rPr>
      <t>Prepaid Insurance</t>
    </r>
    <r>
      <rPr>
        <sz val="12"/>
        <color theme="1"/>
        <rFont val="Arial"/>
        <family val="2"/>
      </rPr>
      <t xml:space="preserve"> - Fyrirframgreidd trygging</t>
    </r>
  </si>
  <si>
    <r>
      <rPr>
        <b/>
        <sz val="12"/>
        <color theme="1"/>
        <rFont val="Arial"/>
        <family val="2"/>
      </rPr>
      <t>Office supplies</t>
    </r>
    <r>
      <rPr>
        <sz val="12"/>
        <color theme="1"/>
        <rFont val="Arial"/>
        <family val="2"/>
      </rPr>
      <t xml:space="preserve"> - rekstrarvörubirgðir</t>
    </r>
  </si>
  <si>
    <r>
      <rPr>
        <b/>
        <sz val="12"/>
        <color theme="1"/>
        <rFont val="Arial"/>
        <family val="2"/>
      </rPr>
      <t>Accounts receivable</t>
    </r>
    <r>
      <rPr>
        <sz val="12"/>
        <color theme="1"/>
        <rFont val="Arial"/>
        <family val="2"/>
      </rPr>
      <t xml:space="preserve"> - Viðskiptakröfur</t>
    </r>
  </si>
  <si>
    <r>
      <rPr>
        <b/>
        <sz val="12"/>
        <color theme="1"/>
        <rFont val="Arial"/>
        <family val="2"/>
      </rPr>
      <t>Cash</t>
    </r>
    <r>
      <rPr>
        <sz val="12"/>
        <color theme="1"/>
        <rFont val="Arial"/>
        <family val="2"/>
      </rPr>
      <t xml:space="preserve"> - handbært fé</t>
    </r>
  </si>
  <si>
    <t>Land</t>
  </si>
  <si>
    <r>
      <rPr>
        <b/>
        <sz val="12"/>
        <color theme="1"/>
        <rFont val="Arial"/>
        <family val="2"/>
      </rPr>
      <t xml:space="preserve">Accounts Payable </t>
    </r>
    <r>
      <rPr>
        <sz val="12"/>
        <color theme="1"/>
        <rFont val="Arial"/>
        <family val="2"/>
      </rPr>
      <t>- Viðskiptaskuldir / Lánardrottnar</t>
    </r>
  </si>
  <si>
    <r>
      <rPr>
        <b/>
        <sz val="12"/>
        <color theme="1"/>
        <rFont val="Arial"/>
        <family val="2"/>
      </rPr>
      <t>Unearned Revenue</t>
    </r>
    <r>
      <rPr>
        <sz val="12"/>
        <color theme="1"/>
        <rFont val="Arial"/>
        <family val="2"/>
      </rPr>
      <t xml:space="preserve"> - Fyrirframinnheimtar tekjur</t>
    </r>
  </si>
  <si>
    <r>
      <rPr>
        <b/>
        <sz val="12"/>
        <color theme="1"/>
        <rFont val="Arial"/>
        <family val="2"/>
      </rPr>
      <t xml:space="preserve">Common Stock </t>
    </r>
    <r>
      <rPr>
        <sz val="12"/>
        <color theme="1"/>
        <rFont val="Arial"/>
        <family val="2"/>
      </rPr>
      <t>- Hlutafé</t>
    </r>
  </si>
  <si>
    <r>
      <rPr>
        <b/>
        <sz val="12"/>
        <color theme="1"/>
        <rFont val="Arial"/>
        <family val="2"/>
      </rPr>
      <t>Retained Earnings</t>
    </r>
    <r>
      <rPr>
        <sz val="12"/>
        <color theme="1"/>
        <rFont val="Arial"/>
        <family val="2"/>
      </rPr>
      <t xml:space="preserve"> - Óráðstafað eigið fé</t>
    </r>
  </si>
  <si>
    <t>ÓRE 1/1</t>
  </si>
  <si>
    <r>
      <rPr>
        <b/>
        <sz val="12"/>
        <color theme="1"/>
        <rFont val="Arial"/>
        <family val="2"/>
      </rPr>
      <t xml:space="preserve">Dividends </t>
    </r>
    <r>
      <rPr>
        <sz val="12"/>
        <color theme="1"/>
        <rFont val="Arial"/>
        <family val="2"/>
      </rPr>
      <t>- Arður til hluthafa</t>
    </r>
  </si>
  <si>
    <t>ÓRE 31/12</t>
  </si>
  <si>
    <r>
      <rPr>
        <b/>
        <sz val="12"/>
        <color theme="1"/>
        <rFont val="Arial"/>
        <family val="2"/>
      </rPr>
      <t xml:space="preserve">Service Revenue </t>
    </r>
    <r>
      <rPr>
        <sz val="12"/>
        <color theme="1"/>
        <rFont val="Arial"/>
        <family val="2"/>
      </rPr>
      <t>- Tekjur</t>
    </r>
  </si>
  <si>
    <r>
      <rPr>
        <b/>
        <sz val="12"/>
        <color theme="1"/>
        <rFont val="Arial"/>
        <family val="2"/>
      </rPr>
      <t>Advertising Expense</t>
    </r>
    <r>
      <rPr>
        <sz val="12"/>
        <color theme="1"/>
        <rFont val="Arial"/>
        <family val="2"/>
      </rPr>
      <t xml:space="preserve"> - Auglýsingakostnaður</t>
    </r>
  </si>
  <si>
    <r>
      <rPr>
        <b/>
        <sz val="12"/>
        <color theme="1"/>
        <rFont val="Arial"/>
        <family val="2"/>
      </rPr>
      <t xml:space="preserve">Rent Expense </t>
    </r>
    <r>
      <rPr>
        <sz val="12"/>
        <color theme="1"/>
        <rFont val="Arial"/>
        <family val="2"/>
      </rPr>
      <t>- Leigugjöld</t>
    </r>
  </si>
  <si>
    <r>
      <rPr>
        <b/>
        <sz val="12"/>
        <color theme="1"/>
        <rFont val="Arial"/>
        <family val="2"/>
      </rPr>
      <t>Salaries Expense</t>
    </r>
    <r>
      <rPr>
        <sz val="12"/>
        <color theme="1"/>
        <rFont val="Arial"/>
        <family val="2"/>
      </rPr>
      <t xml:space="preserve"> - Launakostnaður</t>
    </r>
  </si>
  <si>
    <t>1)</t>
  </si>
  <si>
    <t xml:space="preserve">Eignir </t>
  </si>
  <si>
    <t xml:space="preserve">Skuldir </t>
  </si>
  <si>
    <t>Eigið fé</t>
  </si>
  <si>
    <t xml:space="preserve"> </t>
  </si>
  <si>
    <t>bal</t>
  </si>
  <si>
    <t>Common stock</t>
  </si>
  <si>
    <t>Beginning Common Stock</t>
  </si>
  <si>
    <t>Plus: Stock Issued</t>
  </si>
  <si>
    <t>Ending Common Stock</t>
  </si>
  <si>
    <t>Beginning Retained Earnings</t>
  </si>
  <si>
    <t>Plus: Net Income</t>
  </si>
  <si>
    <t>Less: Dividends</t>
  </si>
  <si>
    <t>Ending Retained Earnings</t>
  </si>
  <si>
    <t>Total Stockholders’ Equity</t>
  </si>
  <si>
    <t>Cash Flows From Investing Activities</t>
  </si>
  <si>
    <t>Cash Flows From Financing Activities:</t>
  </si>
  <si>
    <t>Inflow from Stock Issue</t>
  </si>
  <si>
    <t>Outflow for Dividends</t>
  </si>
  <si>
    <t>Net Cash Flow from Financing Activities</t>
  </si>
  <si>
    <t>Net Change in Cash</t>
  </si>
  <si>
    <t>Plus: Beginning Cash Balance</t>
  </si>
  <si>
    <t>Ending Cash Balance</t>
  </si>
  <si>
    <t>Dec. 31</t>
  </si>
  <si>
    <t>Fred Co.</t>
  </si>
  <si>
    <t>a)</t>
  </si>
  <si>
    <t>b)</t>
  </si>
  <si>
    <t>c)</t>
  </si>
  <si>
    <t>d)</t>
  </si>
  <si>
    <t>T-reikningar í aðalbók og áhrif á bókhaldsjöfnuna</t>
  </si>
  <si>
    <t>Almennt hlutafé</t>
  </si>
  <si>
    <t>Viðskiptakröfur</t>
  </si>
  <si>
    <t>Þjónustutekjur</t>
  </si>
  <si>
    <t>Viðskiptaskuldir</t>
  </si>
  <si>
    <t>Handbært fé</t>
  </si>
  <si>
    <t>Fyrirfram innheimtar tekjur</t>
  </si>
  <si>
    <t>Fyrirfram greidd leiga</t>
  </si>
  <si>
    <t>Annar rekstrarkostnaður</t>
  </si>
  <si>
    <t>Arður</t>
  </si>
  <si>
    <t>Leigukostnaður</t>
  </si>
  <si>
    <t>Fyrirframgreidd leiga</t>
  </si>
  <si>
    <t>Launakostnaður</t>
  </si>
  <si>
    <t>Rekstrarvörubirgðir</t>
  </si>
  <si>
    <t>Viðskiptakrafa</t>
  </si>
  <si>
    <t>Launaskuld</t>
  </si>
  <si>
    <t>Laun og launatengd gjöld</t>
  </si>
  <si>
    <t>Rekstrarvörunotkun</t>
  </si>
  <si>
    <t>Viðskiptaskuld</t>
  </si>
  <si>
    <t>Viðskitpakröfur</t>
  </si>
  <si>
    <t>16. nov</t>
  </si>
  <si>
    <t>1 ÁR</t>
  </si>
  <si>
    <t>1/2 ÁR</t>
  </si>
  <si>
    <t>Vörutalning</t>
  </si>
  <si>
    <t>2)</t>
  </si>
  <si>
    <t>5)</t>
  </si>
  <si>
    <t>3)</t>
  </si>
  <si>
    <t>4)</t>
  </si>
  <si>
    <t>7)</t>
  </si>
  <si>
    <t>8)</t>
  </si>
  <si>
    <t>9)</t>
  </si>
  <si>
    <t>11)</t>
  </si>
  <si>
    <t>12)</t>
  </si>
  <si>
    <t>6)</t>
  </si>
  <si>
    <t>10)</t>
  </si>
  <si>
    <t>13)</t>
  </si>
  <si>
    <t>14)</t>
  </si>
  <si>
    <t>15)</t>
  </si>
  <si>
    <t>Net income</t>
  </si>
  <si>
    <t>Stockholders equity</t>
  </si>
  <si>
    <t>Retained earnings</t>
  </si>
  <si>
    <t>Liabilities and stocholders equity</t>
  </si>
  <si>
    <t>Rekstrarhreyfingar</t>
  </si>
  <si>
    <t>Innborganir frá viðskiptavinum</t>
  </si>
  <si>
    <t>útborganir vegna rekstrarkostnaðar</t>
  </si>
  <si>
    <t>Kredit</t>
  </si>
  <si>
    <t>Eignir</t>
  </si>
  <si>
    <t>Skuldir</t>
  </si>
  <si>
    <t>Tekjur</t>
  </si>
  <si>
    <t>Gjöld</t>
  </si>
  <si>
    <t>Hækkar</t>
  </si>
  <si>
    <t>Lækkar</t>
  </si>
  <si>
    <t xml:space="preserve"> =24.000*6/12</t>
  </si>
  <si>
    <t xml:space="preserve"> =(24000/24)*11</t>
  </si>
  <si>
    <t>Leigan gjaldfærist</t>
  </si>
  <si>
    <t>Vörunotkun</t>
  </si>
  <si>
    <t>Bal</t>
  </si>
  <si>
    <t>Lok1</t>
  </si>
  <si>
    <t>lok2</t>
  </si>
  <si>
    <t>Lok2</t>
  </si>
  <si>
    <t>lok3</t>
  </si>
  <si>
    <t>Lok3</t>
  </si>
  <si>
    <t>FMH</t>
  </si>
  <si>
    <t>RHE</t>
  </si>
  <si>
    <t>December 31, 2016</t>
  </si>
  <si>
    <t>T-Accounts for Closing Entries, 2016</t>
  </si>
  <si>
    <t>Enska</t>
  </si>
  <si>
    <t>Efnahagsreikningur</t>
  </si>
  <si>
    <t>Rekstrarreikningur</t>
  </si>
  <si>
    <t xml:space="preserve">Gjöld </t>
  </si>
  <si>
    <t>Hækka</t>
  </si>
  <si>
    <t>Lækka</t>
  </si>
  <si>
    <t>Unearned revenue</t>
  </si>
  <si>
    <t>Salary payable</t>
  </si>
  <si>
    <t>Accounts receivable</t>
  </si>
  <si>
    <t>Service revenue</t>
  </si>
  <si>
    <t>Operating expenses</t>
  </si>
  <si>
    <t>Accounts payable</t>
  </si>
  <si>
    <t>Salaries expense</t>
  </si>
  <si>
    <t>Supplies expense</t>
  </si>
  <si>
    <t>Íslenska</t>
  </si>
  <si>
    <t>Launaskuld / ógr laun</t>
  </si>
  <si>
    <t xml:space="preserve">Handbært fé. </t>
  </si>
  <si>
    <t>Banki</t>
  </si>
  <si>
    <t>Hlutafé</t>
  </si>
  <si>
    <t>Debet</t>
  </si>
  <si>
    <t>Ógr. laun</t>
  </si>
  <si>
    <t>Birgðir</t>
  </si>
  <si>
    <t xml:space="preserve">Merktu við T-reikningana hér fyrir neðan hvort þeir hækki (+) eða lækki (-) í debet og/eða kredit  </t>
  </si>
  <si>
    <t>-</t>
  </si>
  <si>
    <t>Hagnaður ársins</t>
  </si>
  <si>
    <t>Þjónusta</t>
  </si>
  <si>
    <t>Atburður (liður)</t>
  </si>
  <si>
    <t>Fært debit á reikning</t>
  </si>
  <si>
    <t>Fært kredit á reikning</t>
  </si>
  <si>
    <t>Smith Training Company  General Journal, 2016</t>
  </si>
  <si>
    <t xml:space="preserve">Smith training Company </t>
  </si>
  <si>
    <t>Smith Training Company</t>
  </si>
  <si>
    <t>For the Year Ended December 31, year 1</t>
  </si>
  <si>
    <t>As of December 31, year 1</t>
  </si>
  <si>
    <t>December 31, year 1</t>
  </si>
  <si>
    <t>Wages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</si>
</sst>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k_r_._-;\-* #,##0\ _k_r_._-;_-* &quot;-&quot;\ _k_r_._-;_-@_-"/>
    <numFmt numFmtId="165" formatCode="#,##0;[Red]\(#,##0\)"/>
    <numFmt numFmtId="166" formatCode="dd/mm"/>
    <numFmt numFmtId="167" formatCode="_(&quot;$&quot;* #,##0.00_);_(&quot;$&quot;* \(#,##0.00\);_(&quot;$&quot;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b/>
      <sz val="12"/>
      <color rgb="FFFF0000"/>
      <name val="Arial"/>
      <family val="2"/>
    </font>
    <font>
      <b/>
      <vertAlign val="superscript"/>
      <sz val="12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b/>
      <i/>
      <sz val="12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6" fillId="0" borderId="0"/>
    <xf numFmtId="0" fontId="5" fillId="0" borderId="0"/>
    <xf numFmtId="167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" fillId="0" borderId="0"/>
    <xf numFmtId="0" fontId="3" fillId="0" borderId="0"/>
  </cellStyleXfs>
  <cellXfs count="333">
    <xf numFmtId="0" fontId="0" fillId="0" borderId="0" xfId="0"/>
    <xf numFmtId="3" fontId="9" fillId="0" borderId="0" xfId="0" applyNumberFormat="1" applyFont="1"/>
    <xf numFmtId="0" fontId="9" fillId="0" borderId="0" xfId="0" applyFont="1"/>
    <xf numFmtId="0" fontId="5" fillId="0" borderId="0" xfId="3"/>
    <xf numFmtId="0" fontId="7" fillId="0" borderId="0" xfId="2" applyFont="1" applyAlignment="1">
      <alignment horizontal="left"/>
    </xf>
    <xf numFmtId="3" fontId="10" fillId="0" borderId="9" xfId="3" applyNumberFormat="1" applyFont="1" applyBorder="1" applyAlignment="1">
      <alignment horizontal="right" wrapText="1"/>
    </xf>
    <xf numFmtId="3" fontId="10" fillId="0" borderId="8" xfId="3" applyNumberFormat="1" applyFont="1" applyBorder="1" applyAlignment="1">
      <alignment horizontal="righ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3" fontId="9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wrapText="1"/>
    </xf>
    <xf numFmtId="166" fontId="13" fillId="0" borderId="0" xfId="0" applyNumberFormat="1" applyFont="1" applyAlignment="1">
      <alignment vertical="top" wrapText="1"/>
    </xf>
    <xf numFmtId="166" fontId="13" fillId="0" borderId="0" xfId="0" applyNumberFormat="1" applyFont="1" applyAlignment="1">
      <alignment horizontal="right" vertical="top" wrapText="1"/>
    </xf>
    <xf numFmtId="166" fontId="13" fillId="0" borderId="0" xfId="0" applyNumberFormat="1" applyFont="1"/>
    <xf numFmtId="166" fontId="13" fillId="0" borderId="0" xfId="0" applyNumberFormat="1" applyFont="1" applyAlignment="1">
      <alignment horizontal="left" vertical="top" wrapText="1"/>
    </xf>
    <xf numFmtId="166" fontId="13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wrapText="1"/>
    </xf>
    <xf numFmtId="166" fontId="13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left"/>
    </xf>
    <xf numFmtId="166" fontId="13" fillId="0" borderId="0" xfId="0" applyNumberFormat="1" applyFont="1" applyAlignment="1">
      <alignment horizontal="left" wrapText="1"/>
    </xf>
    <xf numFmtId="0" fontId="11" fillId="0" borderId="24" xfId="3" applyFont="1" applyBorder="1" applyAlignment="1">
      <alignment horizontal="left" vertical="top" wrapText="1"/>
    </xf>
    <xf numFmtId="0" fontId="11" fillId="0" borderId="25" xfId="3" applyFont="1" applyBorder="1" applyAlignment="1">
      <alignment horizontal="right" vertical="top" wrapText="1"/>
    </xf>
    <xf numFmtId="0" fontId="11" fillId="0" borderId="14" xfId="3" applyFont="1" applyBorder="1" applyAlignment="1">
      <alignment horizontal="right" vertical="top" wrapText="1"/>
    </xf>
    <xf numFmtId="0" fontId="10" fillId="0" borderId="27" xfId="3" applyFont="1" applyBorder="1" applyAlignment="1">
      <alignment wrapText="1"/>
    </xf>
    <xf numFmtId="3" fontId="10" fillId="0" borderId="28" xfId="3" applyNumberFormat="1" applyFont="1" applyBorder="1" applyAlignment="1">
      <alignment horizontal="right" wrapText="1"/>
    </xf>
    <xf numFmtId="3" fontId="10" fillId="0" borderId="35" xfId="3" applyNumberFormat="1" applyFont="1" applyBorder="1" applyAlignment="1">
      <alignment horizontal="right" wrapText="1"/>
    </xf>
    <xf numFmtId="0" fontId="10" fillId="0" borderId="20" xfId="3" applyFont="1" applyBorder="1" applyAlignment="1">
      <alignment wrapText="1"/>
    </xf>
    <xf numFmtId="3" fontId="10" fillId="0" borderId="21" xfId="3" applyNumberFormat="1" applyFont="1" applyBorder="1" applyAlignment="1">
      <alignment horizontal="right" wrapText="1"/>
    </xf>
    <xf numFmtId="0" fontId="11" fillId="0" borderId="20" xfId="3" applyFont="1" applyBorder="1" applyAlignment="1">
      <alignment wrapText="1"/>
    </xf>
    <xf numFmtId="3" fontId="10" fillId="0" borderId="19" xfId="3" applyNumberFormat="1" applyFont="1" applyBorder="1" applyAlignment="1">
      <alignment horizontal="right" wrapText="1"/>
    </xf>
    <xf numFmtId="0" fontId="10" fillId="0" borderId="31" xfId="3" applyFont="1" applyBorder="1" applyAlignment="1">
      <alignment vertical="top" wrapText="1"/>
    </xf>
    <xf numFmtId="3" fontId="10" fillId="0" borderId="32" xfId="3" applyNumberFormat="1" applyFont="1" applyBorder="1" applyAlignment="1">
      <alignment horizontal="right" vertical="top" wrapText="1"/>
    </xf>
    <xf numFmtId="3" fontId="10" fillId="0" borderId="23" xfId="3" applyNumberFormat="1" applyFont="1" applyBorder="1" applyAlignment="1">
      <alignment horizontal="right" vertical="top" wrapText="1"/>
    </xf>
    <xf numFmtId="3" fontId="10" fillId="0" borderId="40" xfId="3" applyNumberFormat="1" applyFont="1" applyBorder="1" applyAlignment="1">
      <alignment horizontal="right" wrapText="1"/>
    </xf>
    <xf numFmtId="3" fontId="10" fillId="0" borderId="41" xfId="3" applyNumberFormat="1" applyFont="1" applyBorder="1" applyAlignment="1">
      <alignment horizontal="right" wrapText="1"/>
    </xf>
    <xf numFmtId="3" fontId="11" fillId="0" borderId="40" xfId="3" applyNumberFormat="1" applyFont="1" applyBorder="1" applyAlignment="1">
      <alignment horizontal="right" wrapText="1"/>
    </xf>
    <xf numFmtId="3" fontId="11" fillId="0" borderId="41" xfId="3" applyNumberFormat="1" applyFont="1" applyBorder="1" applyAlignment="1">
      <alignment horizontal="right" wrapText="1"/>
    </xf>
    <xf numFmtId="3" fontId="9" fillId="0" borderId="6" xfId="0" applyNumberFormat="1" applyFont="1" applyBorder="1" applyAlignment="1">
      <alignment vertical="top" wrapText="1"/>
    </xf>
    <xf numFmtId="3" fontId="9" fillId="0" borderId="6" xfId="0" applyNumberFormat="1" applyFont="1" applyBorder="1" applyAlignment="1">
      <alignment horizontal="center" vertical="top" wrapText="1"/>
    </xf>
    <xf numFmtId="3" fontId="9" fillId="0" borderId="1" xfId="0" applyNumberFormat="1" applyFont="1" applyBorder="1" applyAlignment="1">
      <alignment vertical="top" wrapText="1"/>
    </xf>
    <xf numFmtId="3" fontId="9" fillId="0" borderId="4" xfId="0" applyNumberFormat="1" applyFont="1" applyBorder="1" applyAlignment="1">
      <alignment vertical="top" wrapText="1"/>
    </xf>
    <xf numFmtId="0" fontId="10" fillId="0" borderId="0" xfId="3" applyFont="1"/>
    <xf numFmtId="0" fontId="10" fillId="0" borderId="0" xfId="3" applyFont="1" applyAlignment="1">
      <alignment horizontal="right"/>
    </xf>
    <xf numFmtId="0" fontId="16" fillId="0" borderId="0" xfId="3" applyFont="1"/>
    <xf numFmtId="0" fontId="18" fillId="0" borderId="0" xfId="0" applyFont="1"/>
    <xf numFmtId="166" fontId="13" fillId="2" borderId="0" xfId="0" applyNumberFormat="1" applyFont="1" applyFill="1" applyAlignment="1">
      <alignment horizontal="right" wrapText="1"/>
    </xf>
    <xf numFmtId="3" fontId="9" fillId="2" borderId="0" xfId="0" applyNumberFormat="1" applyFont="1" applyFill="1" applyAlignment="1">
      <alignment vertical="top" wrapText="1"/>
    </xf>
    <xf numFmtId="3" fontId="9" fillId="2" borderId="6" xfId="0" applyNumberFormat="1" applyFont="1" applyFill="1" applyBorder="1" applyAlignment="1">
      <alignment vertical="top" wrapText="1"/>
    </xf>
    <xf numFmtId="166" fontId="13" fillId="2" borderId="0" xfId="0" applyNumberFormat="1" applyFont="1" applyFill="1" applyAlignment="1">
      <alignment horizontal="left" wrapText="1"/>
    </xf>
    <xf numFmtId="3" fontId="7" fillId="2" borderId="6" xfId="0" applyNumberFormat="1" applyFont="1" applyFill="1" applyBorder="1" applyAlignment="1">
      <alignment vertical="top" wrapText="1"/>
    </xf>
    <xf numFmtId="166" fontId="13" fillId="2" borderId="0" xfId="0" applyNumberFormat="1" applyFont="1" applyFill="1" applyAlignment="1">
      <alignment horizontal="right"/>
    </xf>
    <xf numFmtId="3" fontId="6" fillId="0" borderId="0" xfId="2" applyNumberFormat="1"/>
    <xf numFmtId="3" fontId="6" fillId="0" borderId="0" xfId="2" applyNumberFormat="1" applyAlignment="1">
      <alignment horizontal="right"/>
    </xf>
    <xf numFmtId="165" fontId="6" fillId="0" borderId="0" xfId="2" applyNumberFormat="1"/>
    <xf numFmtId="0" fontId="6" fillId="0" borderId="53" xfId="0" applyFont="1" applyBorder="1"/>
    <xf numFmtId="0" fontId="0" fillId="0" borderId="53" xfId="0" applyBorder="1"/>
    <xf numFmtId="0" fontId="10" fillId="0" borderId="20" xfId="6" applyFont="1" applyBorder="1" applyAlignment="1">
      <alignment wrapText="1"/>
    </xf>
    <xf numFmtId="0" fontId="4" fillId="0" borderId="0" xfId="3" applyFont="1"/>
    <xf numFmtId="0" fontId="11" fillId="0" borderId="20" xfId="6" applyFont="1" applyBorder="1" applyAlignment="1">
      <alignment wrapText="1"/>
    </xf>
    <xf numFmtId="1" fontId="13" fillId="0" borderId="0" xfId="0" applyNumberFormat="1" applyFont="1" applyAlignment="1">
      <alignment horizontal="left"/>
    </xf>
    <xf numFmtId="0" fontId="9" fillId="0" borderId="10" xfId="2" applyFont="1" applyBorder="1" applyAlignment="1">
      <alignment vertical="top" wrapText="1"/>
    </xf>
    <xf numFmtId="0" fontId="14" fillId="0" borderId="0" xfId="2" applyFont="1"/>
    <xf numFmtId="0" fontId="9" fillId="0" borderId="9" xfId="2" applyFont="1" applyBorder="1" applyAlignment="1">
      <alignment vertical="top" wrapText="1"/>
    </xf>
    <xf numFmtId="0" fontId="9" fillId="3" borderId="0" xfId="0" quotePrefix="1" applyFont="1" applyFill="1" applyAlignment="1">
      <alignment horizontal="center" vertical="top" wrapText="1"/>
    </xf>
    <xf numFmtId="0" fontId="9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left" vertical="top" wrapText="1"/>
    </xf>
    <xf numFmtId="3" fontId="7" fillId="2" borderId="0" xfId="0" applyNumberFormat="1" applyFont="1" applyFill="1" applyAlignment="1">
      <alignment vertical="top" wrapText="1"/>
    </xf>
    <xf numFmtId="166" fontId="13" fillId="0" borderId="0" xfId="0" applyNumberFormat="1" applyFont="1" applyAlignment="1">
      <alignment horizontal="right" wrapText="1"/>
    </xf>
    <xf numFmtId="0" fontId="9" fillId="0" borderId="0" xfId="2" applyFont="1"/>
    <xf numFmtId="0" fontId="6" fillId="0" borderId="0" xfId="2"/>
    <xf numFmtId="0" fontId="15" fillId="0" borderId="0" xfId="2" applyFont="1"/>
    <xf numFmtId="0" fontId="18" fillId="0" borderId="0" xfId="2" applyFont="1"/>
    <xf numFmtId="0" fontId="9" fillId="0" borderId="31" xfId="2" applyFont="1" applyBorder="1" applyAlignment="1">
      <alignment horizontal="left" vertical="top" wrapText="1"/>
    </xf>
    <xf numFmtId="0" fontId="9" fillId="0" borderId="23" xfId="2" applyFont="1" applyBorder="1" applyAlignment="1">
      <alignment horizontal="center" vertical="top" wrapText="1"/>
    </xf>
    <xf numFmtId="3" fontId="9" fillId="0" borderId="9" xfId="2" applyNumberFormat="1" applyFont="1" applyBorder="1" applyAlignment="1">
      <alignment vertical="top" wrapText="1"/>
    </xf>
    <xf numFmtId="3" fontId="9" fillId="0" borderId="21" xfId="2" applyNumberFormat="1" applyFont="1" applyBorder="1" applyAlignment="1">
      <alignment vertical="top" wrapText="1"/>
    </xf>
    <xf numFmtId="0" fontId="9" fillId="0" borderId="37" xfId="2" applyFont="1" applyBorder="1" applyAlignment="1">
      <alignment horizontal="left" vertical="top" wrapText="1"/>
    </xf>
    <xf numFmtId="16" fontId="9" fillId="0" borderId="37" xfId="2" applyNumberFormat="1" applyFont="1" applyBorder="1" applyAlignment="1">
      <alignment horizontal="left" vertical="top" wrapText="1"/>
    </xf>
    <xf numFmtId="0" fontId="9" fillId="0" borderId="8" xfId="2" applyFont="1" applyBorder="1" applyAlignment="1">
      <alignment vertical="top" wrapText="1"/>
    </xf>
    <xf numFmtId="3" fontId="9" fillId="0" borderId="8" xfId="2" applyNumberFormat="1" applyFont="1" applyBorder="1" applyAlignment="1">
      <alignment vertical="top" wrapText="1"/>
    </xf>
    <xf numFmtId="3" fontId="9" fillId="0" borderId="19" xfId="2" applyNumberFormat="1" applyFont="1" applyBorder="1" applyAlignment="1">
      <alignment vertical="top" wrapText="1"/>
    </xf>
    <xf numFmtId="16" fontId="9" fillId="0" borderId="34" xfId="2" applyNumberFormat="1" applyFont="1" applyBorder="1" applyAlignment="1">
      <alignment horizontal="left" vertical="top" wrapText="1"/>
    </xf>
    <xf numFmtId="3" fontId="9" fillId="0" borderId="10" xfId="2" applyNumberFormat="1" applyFont="1" applyBorder="1" applyAlignment="1">
      <alignment vertical="top" wrapText="1"/>
    </xf>
    <xf numFmtId="3" fontId="9" fillId="0" borderId="30" xfId="2" applyNumberFormat="1" applyFont="1" applyBorder="1" applyAlignment="1">
      <alignment vertical="top" wrapText="1"/>
    </xf>
    <xf numFmtId="0" fontId="9" fillId="0" borderId="20" xfId="2" applyFont="1" applyBorder="1" applyAlignment="1">
      <alignment horizontal="left" vertical="top" wrapText="1"/>
    </xf>
    <xf numFmtId="16" fontId="9" fillId="0" borderId="36" xfId="2" applyNumberFormat="1" applyFont="1" applyBorder="1" applyAlignment="1">
      <alignment horizontal="left" vertical="top" wrapText="1"/>
    </xf>
    <xf numFmtId="16" fontId="9" fillId="0" borderId="20" xfId="2" applyNumberFormat="1" applyFont="1" applyBorder="1" applyAlignment="1">
      <alignment horizontal="left" vertical="top" wrapText="1"/>
    </xf>
    <xf numFmtId="3" fontId="9" fillId="0" borderId="0" xfId="2" applyNumberFormat="1" applyFont="1"/>
    <xf numFmtId="0" fontId="9" fillId="0" borderId="20" xfId="2" applyFont="1" applyBorder="1" applyAlignment="1">
      <alignment vertical="top" wrapText="1"/>
    </xf>
    <xf numFmtId="0" fontId="9" fillId="0" borderId="31" xfId="2" applyFont="1" applyBorder="1" applyAlignment="1">
      <alignment vertical="top" wrapText="1"/>
    </xf>
    <xf numFmtId="0" fontId="9" fillId="0" borderId="32" xfId="2" applyFont="1" applyBorder="1" applyAlignment="1">
      <alignment vertical="top" wrapText="1"/>
    </xf>
    <xf numFmtId="3" fontId="9" fillId="0" borderId="32" xfId="2" applyNumberFormat="1" applyFont="1" applyBorder="1" applyAlignment="1">
      <alignment vertical="top" wrapText="1"/>
    </xf>
    <xf numFmtId="3" fontId="9" fillId="0" borderId="23" xfId="2" applyNumberFormat="1" applyFont="1" applyBorder="1" applyAlignment="1">
      <alignment vertical="top" wrapText="1"/>
    </xf>
    <xf numFmtId="0" fontId="13" fillId="0" borderId="0" xfId="2" applyFont="1"/>
    <xf numFmtId="0" fontId="9" fillId="0" borderId="0" xfId="2" applyFont="1" applyAlignment="1">
      <alignment horizontal="center" vertical="top" wrapText="1"/>
    </xf>
    <xf numFmtId="0" fontId="9" fillId="0" borderId="0" xfId="2" applyFont="1" applyAlignment="1">
      <alignment vertical="top" wrapText="1"/>
    </xf>
    <xf numFmtId="0" fontId="9" fillId="0" borderId="0" xfId="2" applyFont="1" applyAlignment="1">
      <alignment horizontal="left" vertical="top" wrapText="1"/>
    </xf>
    <xf numFmtId="0" fontId="7" fillId="0" borderId="1" xfId="2" applyFont="1" applyBorder="1" applyAlignment="1">
      <alignment vertical="top"/>
    </xf>
    <xf numFmtId="0" fontId="7" fillId="0" borderId="1" xfId="2" applyFont="1" applyBorder="1" applyAlignment="1">
      <alignment vertical="top" wrapText="1"/>
    </xf>
    <xf numFmtId="166" fontId="13" fillId="0" borderId="0" xfId="2" applyNumberFormat="1" applyFont="1" applyAlignment="1">
      <alignment wrapText="1"/>
    </xf>
    <xf numFmtId="3" fontId="9" fillId="0" borderId="0" xfId="2" applyNumberFormat="1" applyFont="1" applyAlignment="1">
      <alignment vertical="top" wrapText="1"/>
    </xf>
    <xf numFmtId="3" fontId="9" fillId="0" borderId="6" xfId="2" applyNumberFormat="1" applyFont="1" applyBorder="1" applyAlignment="1">
      <alignment vertical="top" wrapText="1"/>
    </xf>
    <xf numFmtId="166" fontId="13" fillId="0" borderId="0" xfId="2" applyNumberFormat="1" applyFont="1" applyAlignment="1">
      <alignment horizontal="left"/>
    </xf>
    <xf numFmtId="166" fontId="13" fillId="0" borderId="0" xfId="2" applyNumberFormat="1" applyFont="1"/>
    <xf numFmtId="3" fontId="9" fillId="0" borderId="1" xfId="2" applyNumberFormat="1" applyFont="1" applyBorder="1" applyAlignment="1">
      <alignment vertical="top" wrapText="1"/>
    </xf>
    <xf numFmtId="3" fontId="9" fillId="0" borderId="4" xfId="2" applyNumberFormat="1" applyFont="1" applyBorder="1" applyAlignment="1">
      <alignment vertical="top" wrapText="1"/>
    </xf>
    <xf numFmtId="166" fontId="13" fillId="0" borderId="0" xfId="2" applyNumberFormat="1" applyFont="1" applyAlignment="1">
      <alignment horizontal="left" wrapText="1"/>
    </xf>
    <xf numFmtId="166" fontId="13" fillId="0" borderId="0" xfId="2" applyNumberFormat="1" applyFont="1" applyAlignment="1">
      <alignment horizontal="right"/>
    </xf>
    <xf numFmtId="166" fontId="13" fillId="0" borderId="0" xfId="2" applyNumberFormat="1" applyFont="1" applyAlignment="1">
      <alignment vertical="top" wrapText="1"/>
    </xf>
    <xf numFmtId="3" fontId="9" fillId="2" borderId="6" xfId="2" applyNumberFormat="1" applyFont="1" applyFill="1" applyBorder="1" applyAlignment="1">
      <alignment vertical="top" wrapText="1"/>
    </xf>
    <xf numFmtId="166" fontId="13" fillId="2" borderId="0" xfId="2" applyNumberFormat="1" applyFont="1" applyFill="1" applyAlignment="1">
      <alignment horizontal="left" wrapText="1"/>
    </xf>
    <xf numFmtId="3" fontId="9" fillId="0" borderId="1" xfId="2" applyNumberFormat="1" applyFont="1" applyBorder="1" applyAlignment="1">
      <alignment vertical="top"/>
    </xf>
    <xf numFmtId="166" fontId="13" fillId="2" borderId="0" xfId="2" applyNumberFormat="1" applyFont="1" applyFill="1" applyAlignment="1">
      <alignment horizontal="right" wrapText="1"/>
    </xf>
    <xf numFmtId="3" fontId="9" fillId="2" borderId="0" xfId="2" applyNumberFormat="1" applyFont="1" applyFill="1" applyAlignment="1">
      <alignment vertical="top" wrapText="1"/>
    </xf>
    <xf numFmtId="3" fontId="7" fillId="0" borderId="1" xfId="2" applyNumberFormat="1" applyFont="1" applyBorder="1" applyAlignment="1">
      <alignment vertical="top"/>
    </xf>
    <xf numFmtId="3" fontId="7" fillId="0" borderId="1" xfId="2" applyNumberFormat="1" applyFont="1" applyBorder="1" applyAlignment="1">
      <alignment vertical="top" wrapText="1"/>
    </xf>
    <xf numFmtId="3" fontId="7" fillId="2" borderId="6" xfId="2" applyNumberFormat="1" applyFont="1" applyFill="1" applyBorder="1" applyAlignment="1">
      <alignment vertical="top" wrapText="1"/>
    </xf>
    <xf numFmtId="3" fontId="7" fillId="0" borderId="1" xfId="2" applyNumberFormat="1" applyFont="1" applyBorder="1" applyAlignment="1">
      <alignment horizontal="left" vertical="top"/>
    </xf>
    <xf numFmtId="166" fontId="13" fillId="2" borderId="0" xfId="2" applyNumberFormat="1" applyFont="1" applyFill="1" applyAlignment="1">
      <alignment horizontal="right"/>
    </xf>
    <xf numFmtId="166" fontId="13" fillId="0" borderId="0" xfId="2" applyNumberFormat="1" applyFont="1" applyAlignment="1">
      <alignment horizontal="right" vertical="top" wrapText="1"/>
    </xf>
    <xf numFmtId="166" fontId="13" fillId="0" borderId="0" xfId="2" applyNumberFormat="1" applyFont="1" applyAlignment="1">
      <alignment horizontal="left" vertical="top" wrapText="1"/>
    </xf>
    <xf numFmtId="3" fontId="9" fillId="0" borderId="6" xfId="2" applyNumberFormat="1" applyFont="1" applyBorder="1" applyAlignment="1">
      <alignment horizontal="center" vertical="top" wrapText="1"/>
    </xf>
    <xf numFmtId="0" fontId="13" fillId="0" borderId="0" xfId="2" applyFont="1" applyAlignment="1">
      <alignment vertical="top" wrapText="1"/>
    </xf>
    <xf numFmtId="3" fontId="7" fillId="0" borderId="0" xfId="2" applyNumberFormat="1" applyFont="1" applyAlignment="1">
      <alignment vertical="top" wrapText="1"/>
    </xf>
    <xf numFmtId="0" fontId="12" fillId="0" borderId="0" xfId="2" applyFont="1" applyAlignment="1">
      <alignment wrapText="1"/>
    </xf>
    <xf numFmtId="3" fontId="12" fillId="0" borderId="0" xfId="2" applyNumberFormat="1" applyFont="1" applyAlignment="1">
      <alignment wrapText="1"/>
    </xf>
    <xf numFmtId="0" fontId="13" fillId="0" borderId="0" xfId="2" applyFont="1" applyAlignment="1">
      <alignment horizontal="left"/>
    </xf>
    <xf numFmtId="165" fontId="9" fillId="0" borderId="0" xfId="2" applyNumberFormat="1" applyFont="1"/>
    <xf numFmtId="165" fontId="15" fillId="0" borderId="0" xfId="2" applyNumberFormat="1" applyFont="1"/>
    <xf numFmtId="165" fontId="9" fillId="0" borderId="24" xfId="2" applyNumberFormat="1" applyFont="1" applyBorder="1" applyAlignment="1">
      <alignment horizontal="left" vertical="top" wrapText="1"/>
    </xf>
    <xf numFmtId="165" fontId="9" fillId="0" borderId="25" xfId="2" applyNumberFormat="1" applyFont="1" applyBorder="1" applyAlignment="1">
      <alignment horizontal="right" vertical="top" wrapText="1"/>
    </xf>
    <xf numFmtId="165" fontId="9" fillId="0" borderId="14" xfId="2" applyNumberFormat="1" applyFont="1" applyBorder="1" applyAlignment="1">
      <alignment horizontal="center" vertical="top" wrapText="1"/>
    </xf>
    <xf numFmtId="165" fontId="9" fillId="0" borderId="20" xfId="2" applyNumberFormat="1" applyFont="1" applyBorder="1" applyAlignment="1">
      <alignment vertical="top" wrapText="1"/>
    </xf>
    <xf numFmtId="165" fontId="9" fillId="0" borderId="9" xfId="2" applyNumberFormat="1" applyFont="1" applyBorder="1" applyAlignment="1">
      <alignment vertical="top" wrapText="1"/>
    </xf>
    <xf numFmtId="165" fontId="9" fillId="0" borderId="21" xfId="2" applyNumberFormat="1" applyFont="1" applyBorder="1" applyAlignment="1">
      <alignment vertical="top" wrapText="1"/>
    </xf>
    <xf numFmtId="165" fontId="9" fillId="0" borderId="8" xfId="2" applyNumberFormat="1" applyFont="1" applyBorder="1" applyAlignment="1">
      <alignment vertical="top" wrapText="1"/>
    </xf>
    <xf numFmtId="165" fontId="9" fillId="0" borderId="10" xfId="2" applyNumberFormat="1" applyFont="1" applyBorder="1" applyAlignment="1">
      <alignment vertical="top" wrapText="1"/>
    </xf>
    <xf numFmtId="165" fontId="9" fillId="0" borderId="48" xfId="2" applyNumberFormat="1" applyFont="1" applyBorder="1" applyAlignment="1">
      <alignment vertical="top" wrapText="1"/>
    </xf>
    <xf numFmtId="165" fontId="9" fillId="0" borderId="29" xfId="2" applyNumberFormat="1" applyFont="1" applyBorder="1" applyAlignment="1">
      <alignment vertical="top" wrapText="1"/>
    </xf>
    <xf numFmtId="165" fontId="9" fillId="0" borderId="22" xfId="2" applyNumberFormat="1" applyFont="1" applyBorder="1" applyAlignment="1">
      <alignment vertical="top" wrapText="1"/>
    </xf>
    <xf numFmtId="165" fontId="9" fillId="0" borderId="49" xfId="2" applyNumberFormat="1" applyFont="1" applyBorder="1" applyAlignment="1">
      <alignment vertical="top" wrapText="1"/>
    </xf>
    <xf numFmtId="165" fontId="9" fillId="0" borderId="47" xfId="2" applyNumberFormat="1" applyFont="1" applyBorder="1" applyAlignment="1">
      <alignment vertical="top" wrapText="1"/>
    </xf>
    <xf numFmtId="165" fontId="9" fillId="0" borderId="27" xfId="2" applyNumberFormat="1" applyFont="1" applyBorder="1" applyAlignment="1">
      <alignment horizontal="justify" vertical="top" wrapText="1"/>
    </xf>
    <xf numFmtId="165" fontId="9" fillId="0" borderId="35" xfId="2" applyNumberFormat="1" applyFont="1" applyBorder="1" applyAlignment="1">
      <alignment vertical="top" wrapText="1"/>
    </xf>
    <xf numFmtId="165" fontId="9" fillId="0" borderId="20" xfId="2" applyNumberFormat="1" applyFont="1" applyBorder="1" applyAlignment="1">
      <alignment horizontal="justify" vertical="top" wrapText="1"/>
    </xf>
    <xf numFmtId="165" fontId="9" fillId="0" borderId="39" xfId="2" applyNumberFormat="1" applyFont="1" applyBorder="1" applyAlignment="1">
      <alignment vertical="top" wrapText="1"/>
    </xf>
    <xf numFmtId="165" fontId="9" fillId="0" borderId="44" xfId="2" applyNumberFormat="1" applyFont="1" applyBorder="1" applyAlignment="1">
      <alignment horizontal="justify" vertical="top" wrapText="1"/>
    </xf>
    <xf numFmtId="165" fontId="9" fillId="0" borderId="19" xfId="2" applyNumberFormat="1" applyFont="1" applyBorder="1" applyAlignment="1">
      <alignment vertical="top" wrapText="1"/>
    </xf>
    <xf numFmtId="165" fontId="9" fillId="0" borderId="45" xfId="2" applyNumberFormat="1" applyFont="1" applyBorder="1" applyAlignment="1">
      <alignment vertical="top" wrapText="1"/>
    </xf>
    <xf numFmtId="165" fontId="9" fillId="0" borderId="31" xfId="2" applyNumberFormat="1" applyFont="1" applyBorder="1" applyAlignment="1">
      <alignment horizontal="justify" vertical="top" wrapText="1"/>
    </xf>
    <xf numFmtId="165" fontId="9" fillId="0" borderId="23" xfId="2" applyNumberFormat="1" applyFont="1" applyBorder="1" applyAlignment="1">
      <alignment vertical="top" wrapText="1"/>
    </xf>
    <xf numFmtId="165" fontId="9" fillId="0" borderId="21" xfId="2" applyNumberFormat="1" applyFont="1" applyBorder="1" applyAlignment="1">
      <alignment horizontal="right" vertical="top" wrapText="1"/>
    </xf>
    <xf numFmtId="165" fontId="9" fillId="0" borderId="21" xfId="2" applyNumberFormat="1" applyFont="1" applyBorder="1" applyAlignment="1">
      <alignment horizontal="justify" vertical="top" wrapText="1"/>
    </xf>
    <xf numFmtId="165" fontId="9" fillId="0" borderId="19" xfId="2" applyNumberFormat="1" applyFont="1" applyBorder="1" applyAlignment="1">
      <alignment horizontal="justify" vertical="top" wrapText="1"/>
    </xf>
    <xf numFmtId="165" fontId="9" fillId="0" borderId="45" xfId="2" applyNumberFormat="1" applyFont="1" applyBorder="1" applyAlignment="1">
      <alignment horizontal="right" vertical="top" wrapText="1"/>
    </xf>
    <xf numFmtId="165" fontId="9" fillId="0" borderId="23" xfId="2" applyNumberFormat="1" applyFont="1" applyBorder="1" applyAlignment="1">
      <alignment horizontal="justify" vertical="top" wrapText="1"/>
    </xf>
    <xf numFmtId="165" fontId="9" fillId="0" borderId="33" xfId="2" applyNumberFormat="1" applyFont="1" applyBorder="1" applyAlignment="1">
      <alignment horizontal="justify" vertical="top" wrapText="1"/>
    </xf>
    <xf numFmtId="165" fontId="9" fillId="0" borderId="17" xfId="2" applyNumberFormat="1" applyFont="1" applyBorder="1" applyAlignment="1">
      <alignment horizontal="right" vertical="top" wrapText="1"/>
    </xf>
    <xf numFmtId="165" fontId="9" fillId="0" borderId="0" xfId="2" applyNumberFormat="1" applyFont="1" applyAlignment="1">
      <alignment wrapText="1"/>
    </xf>
    <xf numFmtId="165" fontId="9" fillId="0" borderId="34" xfId="2" applyNumberFormat="1" applyFont="1" applyBorder="1" applyAlignment="1">
      <alignment horizontal="justify" vertical="top" wrapText="1"/>
    </xf>
    <xf numFmtId="165" fontId="9" fillId="0" borderId="30" xfId="2" applyNumberFormat="1" applyFont="1" applyBorder="1" applyAlignment="1">
      <alignment horizontal="right" vertical="top" wrapText="1"/>
    </xf>
    <xf numFmtId="165" fontId="9" fillId="0" borderId="19" xfId="2" applyNumberFormat="1" applyFont="1" applyBorder="1" applyAlignment="1">
      <alignment horizontal="right" vertical="top" wrapText="1"/>
    </xf>
    <xf numFmtId="165" fontId="9" fillId="0" borderId="39" xfId="2" applyNumberFormat="1" applyFont="1" applyBorder="1" applyAlignment="1">
      <alignment horizontal="right" vertical="top" wrapText="1"/>
    </xf>
    <xf numFmtId="165" fontId="7" fillId="0" borderId="45" xfId="2" applyNumberFormat="1" applyFont="1" applyBorder="1" applyAlignment="1">
      <alignment horizontal="right" vertical="top" wrapText="1"/>
    </xf>
    <xf numFmtId="165" fontId="7" fillId="0" borderId="21" xfId="2" applyNumberFormat="1" applyFont="1" applyBorder="1" applyAlignment="1">
      <alignment horizontal="right" vertical="top" wrapText="1"/>
    </xf>
    <xf numFmtId="165" fontId="9" fillId="0" borderId="23" xfId="2" applyNumberFormat="1" applyFont="1" applyBorder="1" applyAlignment="1">
      <alignment horizontal="right" vertical="top" wrapText="1"/>
    </xf>
    <xf numFmtId="3" fontId="9" fillId="4" borderId="6" xfId="2" applyNumberFormat="1" applyFont="1" applyFill="1" applyBorder="1" applyAlignment="1">
      <alignment vertical="top" wrapText="1"/>
    </xf>
    <xf numFmtId="165" fontId="9" fillId="0" borderId="35" xfId="2" applyNumberFormat="1" applyFont="1" applyBorder="1" applyAlignment="1">
      <alignment horizontal="justify" vertical="top" wrapText="1"/>
    </xf>
    <xf numFmtId="3" fontId="9" fillId="4" borderId="0" xfId="2" applyNumberFormat="1" applyFont="1" applyFill="1" applyAlignment="1">
      <alignment vertical="top" wrapText="1"/>
    </xf>
    <xf numFmtId="3" fontId="9" fillId="4" borderId="1" xfId="2" applyNumberFormat="1" applyFont="1" applyFill="1" applyBorder="1" applyAlignment="1">
      <alignment vertical="top" wrapText="1"/>
    </xf>
    <xf numFmtId="165" fontId="9" fillId="0" borderId="29" xfId="2" applyNumberFormat="1" applyFont="1" applyBorder="1" applyAlignment="1">
      <alignment horizontal="right" vertical="top" wrapText="1"/>
    </xf>
    <xf numFmtId="165" fontId="9" fillId="0" borderId="36" xfId="2" applyNumberFormat="1" applyFont="1" applyBorder="1" applyAlignment="1">
      <alignment horizontal="justify" vertical="top" wrapText="1"/>
    </xf>
    <xf numFmtId="165" fontId="9" fillId="0" borderId="37" xfId="2" applyNumberFormat="1" applyFont="1" applyBorder="1" applyAlignment="1">
      <alignment horizontal="justify" vertical="top" wrapText="1"/>
    </xf>
    <xf numFmtId="165" fontId="9" fillId="0" borderId="38" xfId="2" applyNumberFormat="1" applyFont="1" applyBorder="1" applyAlignment="1">
      <alignment horizontal="justify" vertical="top" wrapText="1"/>
    </xf>
    <xf numFmtId="165" fontId="6" fillId="0" borderId="0" xfId="2" applyNumberFormat="1" applyAlignment="1">
      <alignment horizontal="left" indent="1"/>
    </xf>
    <xf numFmtId="0" fontId="9" fillId="0" borderId="24" xfId="2" applyFont="1" applyBorder="1" applyAlignment="1">
      <alignment horizontal="left" vertical="top" wrapText="1"/>
    </xf>
    <xf numFmtId="0" fontId="9" fillId="0" borderId="25" xfId="2" applyFont="1" applyBorder="1" applyAlignment="1">
      <alignment horizontal="right" vertical="top" wrapText="1"/>
    </xf>
    <xf numFmtId="0" fontId="9" fillId="0" borderId="14" xfId="2" applyFont="1" applyBorder="1" applyAlignment="1">
      <alignment horizontal="right" vertical="top" wrapText="1"/>
    </xf>
    <xf numFmtId="0" fontId="9" fillId="0" borderId="34" xfId="2" applyFont="1" applyBorder="1" applyAlignment="1">
      <alignment vertical="top" wrapText="1"/>
    </xf>
    <xf numFmtId="0" fontId="9" fillId="0" borderId="0" xfId="2" applyFont="1" applyAlignment="1">
      <alignment horizontal="left"/>
    </xf>
    <xf numFmtId="0" fontId="9" fillId="0" borderId="36" xfId="2" applyFont="1" applyBorder="1" applyAlignment="1">
      <alignment horizontal="left" vertical="top" wrapText="1"/>
    </xf>
    <xf numFmtId="3" fontId="9" fillId="0" borderId="21" xfId="2" applyNumberFormat="1" applyFont="1" applyBorder="1" applyAlignment="1">
      <alignment horizontal="left" vertical="top" wrapText="1"/>
    </xf>
    <xf numFmtId="0" fontId="9" fillId="0" borderId="37" xfId="2" applyFont="1" applyBorder="1" applyAlignment="1">
      <alignment vertical="top" wrapText="1"/>
    </xf>
    <xf numFmtId="165" fontId="9" fillId="0" borderId="0" xfId="2" applyNumberFormat="1" applyFont="1" applyAlignment="1">
      <alignment vertical="top" wrapText="1"/>
    </xf>
    <xf numFmtId="0" fontId="9" fillId="0" borderId="36" xfId="2" applyFont="1" applyBorder="1" applyAlignment="1">
      <alignment vertical="top" wrapText="1"/>
    </xf>
    <xf numFmtId="0" fontId="9" fillId="0" borderId="8" xfId="2" applyFont="1" applyBorder="1" applyAlignment="1">
      <alignment horizontal="left" vertical="top" wrapText="1"/>
    </xf>
    <xf numFmtId="3" fontId="9" fillId="0" borderId="52" xfId="2" applyNumberFormat="1" applyFont="1" applyBorder="1" applyAlignment="1">
      <alignment vertical="top" wrapText="1"/>
    </xf>
    <xf numFmtId="3" fontId="9" fillId="0" borderId="47" xfId="2" applyNumberFormat="1" applyFont="1" applyBorder="1" applyAlignment="1">
      <alignment vertical="top" wrapText="1"/>
    </xf>
    <xf numFmtId="0" fontId="7" fillId="0" borderId="0" xfId="2" applyFont="1" applyAlignment="1">
      <alignment horizontal="center" vertical="top" wrapText="1"/>
    </xf>
    <xf numFmtId="0" fontId="9" fillId="0" borderId="16" xfId="2" applyFont="1" applyBorder="1" applyAlignment="1">
      <alignment vertical="top" wrapText="1"/>
    </xf>
    <xf numFmtId="166" fontId="13" fillId="0" borderId="0" xfId="2" applyNumberFormat="1" applyFont="1" applyAlignment="1">
      <alignment horizontal="right" wrapText="1"/>
    </xf>
    <xf numFmtId="3" fontId="9" fillId="0" borderId="42" xfId="2" applyNumberFormat="1" applyFont="1" applyBorder="1" applyAlignment="1">
      <alignment vertical="top" wrapText="1"/>
    </xf>
    <xf numFmtId="3" fontId="9" fillId="0" borderId="16" xfId="2" applyNumberFormat="1" applyFont="1" applyBorder="1" applyAlignment="1">
      <alignment vertical="top" wrapText="1"/>
    </xf>
    <xf numFmtId="3" fontId="13" fillId="0" borderId="0" xfId="2" applyNumberFormat="1" applyFont="1" applyAlignment="1">
      <alignment horizontal="left" wrapText="1"/>
    </xf>
    <xf numFmtId="3" fontId="21" fillId="0" borderId="0" xfId="2" applyNumberFormat="1" applyFont="1" applyAlignment="1">
      <alignment horizontal="right" wrapText="1"/>
    </xf>
    <xf numFmtId="3" fontId="21" fillId="0" borderId="0" xfId="2" applyNumberFormat="1" applyFont="1" applyAlignment="1">
      <alignment horizontal="left" wrapText="1"/>
    </xf>
    <xf numFmtId="3" fontId="9" fillId="0" borderId="26" xfId="2" applyNumberFormat="1" applyFont="1" applyBorder="1" applyAlignment="1">
      <alignment vertical="top" wrapText="1"/>
    </xf>
    <xf numFmtId="3" fontId="9" fillId="0" borderId="7" xfId="2" applyNumberFormat="1" applyFont="1" applyBorder="1" applyAlignment="1">
      <alignment vertical="top" wrapText="1"/>
    </xf>
    <xf numFmtId="3" fontId="9" fillId="0" borderId="0" xfId="2" applyNumberFormat="1" applyFont="1" applyAlignment="1">
      <alignment horizontal="center" vertical="top" wrapText="1"/>
    </xf>
    <xf numFmtId="3" fontId="13" fillId="0" borderId="0" xfId="2" applyNumberFormat="1" applyFont="1" applyAlignment="1">
      <alignment horizontal="right" wrapText="1"/>
    </xf>
    <xf numFmtId="3" fontId="9" fillId="0" borderId="43" xfId="2" applyNumberFormat="1" applyFont="1" applyBorder="1" applyAlignment="1">
      <alignment vertical="top" wrapText="1"/>
    </xf>
    <xf numFmtId="3" fontId="13" fillId="2" borderId="0" xfId="2" applyNumberFormat="1" applyFont="1" applyFill="1" applyAlignment="1">
      <alignment horizontal="right" wrapText="1"/>
    </xf>
    <xf numFmtId="3" fontId="13" fillId="2" borderId="0" xfId="2" applyNumberFormat="1" applyFont="1" applyFill="1" applyAlignment="1">
      <alignment horizontal="left" wrapText="1"/>
    </xf>
    <xf numFmtId="0" fontId="12" fillId="0" borderId="0" xfId="2" applyFont="1" applyAlignment="1">
      <alignment horizontal="center" wrapText="1"/>
    </xf>
    <xf numFmtId="0" fontId="9" fillId="0" borderId="46" xfId="2" applyFont="1" applyBorder="1" applyAlignment="1">
      <alignment vertical="top" wrapText="1"/>
    </xf>
    <xf numFmtId="0" fontId="9" fillId="0" borderId="35" xfId="2" applyFont="1" applyBorder="1" applyAlignment="1">
      <alignment vertical="top" wrapText="1"/>
    </xf>
    <xf numFmtId="0" fontId="9" fillId="0" borderId="32" xfId="2" applyFont="1" applyBorder="1" applyAlignment="1">
      <alignment horizontal="right" vertical="top" wrapText="1"/>
    </xf>
    <xf numFmtId="0" fontId="9" fillId="0" borderId="23" xfId="2" applyFont="1" applyBorder="1" applyAlignment="1">
      <alignment horizontal="right" vertical="top" wrapText="1"/>
    </xf>
    <xf numFmtId="0" fontId="9" fillId="0" borderId="21" xfId="2" applyFont="1" applyBorder="1" applyAlignment="1">
      <alignment vertical="top" wrapText="1"/>
    </xf>
    <xf numFmtId="3" fontId="9" fillId="0" borderId="57" xfId="2" applyNumberFormat="1" applyFont="1" applyBorder="1" applyAlignment="1">
      <alignment vertical="top" wrapText="1"/>
    </xf>
    <xf numFmtId="3" fontId="9" fillId="0" borderId="29" xfId="2" applyNumberFormat="1" applyFont="1" applyBorder="1" applyAlignment="1">
      <alignment vertical="top" wrapText="1"/>
    </xf>
    <xf numFmtId="3" fontId="9" fillId="0" borderId="40" xfId="2" applyNumberFormat="1" applyFont="1" applyBorder="1" applyAlignment="1">
      <alignment vertical="top" wrapText="1"/>
    </xf>
    <xf numFmtId="3" fontId="9" fillId="0" borderId="39" xfId="2" applyNumberFormat="1" applyFont="1" applyBorder="1" applyAlignment="1">
      <alignment vertical="top" wrapText="1"/>
    </xf>
    <xf numFmtId="0" fontId="9" fillId="0" borderId="32" xfId="2" applyFont="1" applyBorder="1" applyAlignment="1">
      <alignment horizontal="center" vertical="top" wrapText="1"/>
    </xf>
    <xf numFmtId="0" fontId="9" fillId="0" borderId="23" xfId="2" applyFont="1" applyBorder="1" applyAlignment="1">
      <alignment vertical="top" wrapText="1"/>
    </xf>
    <xf numFmtId="0" fontId="22" fillId="0" borderId="53" xfId="0" applyFont="1" applyBorder="1"/>
    <xf numFmtId="0" fontId="2" fillId="0" borderId="53" xfId="3" applyFont="1" applyBorder="1"/>
    <xf numFmtId="0" fontId="24" fillId="0" borderId="53" xfId="3" applyFont="1" applyBorder="1"/>
    <xf numFmtId="16" fontId="9" fillId="0" borderId="18" xfId="2" applyNumberFormat="1" applyFont="1" applyBorder="1" applyAlignment="1">
      <alignment horizontal="left" vertical="top" wrapText="1"/>
    </xf>
    <xf numFmtId="3" fontId="9" fillId="0" borderId="58" xfId="2" applyNumberFormat="1" applyFont="1" applyBorder="1"/>
    <xf numFmtId="3" fontId="9" fillId="5" borderId="0" xfId="2" applyNumberFormat="1" applyFont="1" applyFill="1" applyAlignment="1">
      <alignment vertical="top" wrapText="1"/>
    </xf>
    <xf numFmtId="3" fontId="9" fillId="5" borderId="4" xfId="2" applyNumberFormat="1" applyFont="1" applyFill="1" applyBorder="1" applyAlignment="1">
      <alignment vertical="top" wrapText="1"/>
    </xf>
    <xf numFmtId="165" fontId="9" fillId="5" borderId="0" xfId="2" applyNumberFormat="1" applyFont="1" applyFill="1"/>
    <xf numFmtId="165" fontId="9" fillId="4" borderId="0" xfId="2" applyNumberFormat="1" applyFont="1" applyFill="1"/>
    <xf numFmtId="0" fontId="22" fillId="0" borderId="0" xfId="2" applyFont="1"/>
    <xf numFmtId="0" fontId="6" fillId="0" borderId="55" xfId="2" applyBorder="1"/>
    <xf numFmtId="0" fontId="6" fillId="0" borderId="17" xfId="2" applyBorder="1"/>
    <xf numFmtId="0" fontId="22" fillId="0" borderId="53" xfId="2" applyFont="1" applyBorder="1"/>
    <xf numFmtId="0" fontId="22" fillId="0" borderId="56" xfId="2" applyFont="1" applyBorder="1"/>
    <xf numFmtId="0" fontId="22" fillId="0" borderId="23" xfId="2" applyFont="1" applyBorder="1"/>
    <xf numFmtId="0" fontId="6" fillId="0" borderId="53" xfId="2" applyBorder="1"/>
    <xf numFmtId="0" fontId="6" fillId="0" borderId="54" xfId="2" applyBorder="1"/>
    <xf numFmtId="16" fontId="6" fillId="0" borderId="0" xfId="2" applyNumberFormat="1"/>
    <xf numFmtId="0" fontId="22" fillId="0" borderId="0" xfId="0" applyFont="1"/>
    <xf numFmtId="0" fontId="6" fillId="0" borderId="0" xfId="0" applyFont="1"/>
    <xf numFmtId="0" fontId="0" fillId="0" borderId="6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4" borderId="6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25" fillId="0" borderId="0" xfId="2" applyFont="1"/>
    <xf numFmtId="0" fontId="1" fillId="0" borderId="0" xfId="3" applyFont="1"/>
    <xf numFmtId="164" fontId="4" fillId="0" borderId="0" xfId="5" applyFont="1" applyAlignment="1">
      <alignment horizontal="right"/>
    </xf>
    <xf numFmtId="0" fontId="1" fillId="0" borderId="0" xfId="3" applyFont="1" applyAlignment="1">
      <alignment horizontal="right"/>
    </xf>
    <xf numFmtId="164" fontId="1" fillId="0" borderId="0" xfId="5" applyFont="1" applyAlignment="1">
      <alignment horizontal="right"/>
    </xf>
    <xf numFmtId="164" fontId="24" fillId="0" borderId="58" xfId="5" applyFont="1" applyFill="1" applyBorder="1" applyAlignment="1">
      <alignment horizontal="right"/>
    </xf>
    <xf numFmtId="3" fontId="5" fillId="0" borderId="0" xfId="3" applyNumberFormat="1" applyAlignment="1">
      <alignment horizontal="right"/>
    </xf>
    <xf numFmtId="3" fontId="5" fillId="0" borderId="0" xfId="5" applyNumberFormat="1" applyFont="1" applyAlignment="1">
      <alignment horizontal="right"/>
    </xf>
    <xf numFmtId="3" fontId="24" fillId="0" borderId="58" xfId="5" applyNumberFormat="1" applyFont="1" applyFill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6" fillId="0" borderId="5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2" fillId="0" borderId="53" xfId="2" applyFont="1" applyBorder="1" applyAlignment="1">
      <alignment horizontal="center"/>
    </xf>
    <xf numFmtId="0" fontId="11" fillId="0" borderId="15" xfId="3" applyFont="1" applyBorder="1" applyAlignment="1">
      <alignment horizontal="center" vertical="top" wrapText="1"/>
    </xf>
    <xf numFmtId="0" fontId="11" fillId="0" borderId="16" xfId="3" applyFont="1" applyBorder="1" applyAlignment="1">
      <alignment horizontal="center" vertical="top" wrapText="1"/>
    </xf>
    <xf numFmtId="0" fontId="11" fillId="0" borderId="17" xfId="3" applyFont="1" applyBorder="1" applyAlignment="1">
      <alignment horizontal="center" vertical="top" wrapText="1"/>
    </xf>
    <xf numFmtId="0" fontId="11" fillId="0" borderId="18" xfId="3" applyFont="1" applyBorder="1" applyAlignment="1">
      <alignment horizontal="center" vertical="top" wrapText="1"/>
    </xf>
    <xf numFmtId="0" fontId="11" fillId="0" borderId="0" xfId="3" applyFont="1" applyAlignment="1">
      <alignment horizontal="center" vertical="top" wrapText="1"/>
    </xf>
    <xf numFmtId="0" fontId="11" fillId="0" borderId="19" xfId="3" applyFont="1" applyBorder="1" applyAlignment="1">
      <alignment horizontal="center" vertical="top" wrapText="1"/>
    </xf>
    <xf numFmtId="15" fontId="11" fillId="0" borderId="22" xfId="3" applyNumberFormat="1" applyFont="1" applyBorder="1" applyAlignment="1">
      <alignment horizontal="center" vertical="top" wrapText="1"/>
    </xf>
    <xf numFmtId="0" fontId="11" fillId="0" borderId="26" xfId="3" applyFont="1" applyBorder="1" applyAlignment="1">
      <alignment horizontal="center" vertical="top" wrapText="1"/>
    </xf>
    <xf numFmtId="0" fontId="11" fillId="0" borderId="23" xfId="3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2" xfId="2" applyFont="1" applyBorder="1" applyAlignment="1">
      <alignment horizontal="center" vertical="top" wrapText="1"/>
    </xf>
    <xf numFmtId="0" fontId="9" fillId="0" borderId="13" xfId="2" applyFont="1" applyBorder="1" applyAlignment="1">
      <alignment horizontal="center" vertical="top" wrapText="1"/>
    </xf>
    <xf numFmtId="0" fontId="9" fillId="0" borderId="14" xfId="2" applyFont="1" applyBorder="1" applyAlignment="1">
      <alignment horizontal="center" vertical="top" wrapText="1"/>
    </xf>
    <xf numFmtId="0" fontId="7" fillId="0" borderId="0" xfId="2" applyFont="1" applyAlignment="1">
      <alignment horizontal="center"/>
    </xf>
    <xf numFmtId="3" fontId="7" fillId="0" borderId="1" xfId="2" applyNumberFormat="1" applyFont="1" applyBorder="1" applyAlignment="1">
      <alignment horizontal="center" vertical="top" wrapText="1"/>
    </xf>
    <xf numFmtId="0" fontId="8" fillId="0" borderId="5" xfId="2" applyFont="1" applyBorder="1" applyAlignment="1">
      <alignment horizontal="center" vertical="top" wrapText="1"/>
    </xf>
    <xf numFmtId="0" fontId="8" fillId="0" borderId="3" xfId="2" applyFont="1" applyBorder="1" applyAlignment="1">
      <alignment horizontal="center" vertical="top" wrapText="1"/>
    </xf>
    <xf numFmtId="0" fontId="8" fillId="0" borderId="2" xfId="2" applyFont="1" applyBorder="1" applyAlignment="1">
      <alignment horizontal="center" vertical="top" wrapText="1"/>
    </xf>
    <xf numFmtId="0" fontId="9" fillId="0" borderId="0" xfId="2" applyFont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165" fontId="9" fillId="0" borderId="22" xfId="2" applyNumberFormat="1" applyFont="1" applyBorder="1" applyAlignment="1">
      <alignment horizontal="center" vertical="top" wrapText="1"/>
    </xf>
    <xf numFmtId="165" fontId="9" fillId="0" borderId="23" xfId="2" applyNumberFormat="1" applyFont="1" applyBorder="1" applyAlignment="1">
      <alignment horizontal="center" vertical="top" wrapText="1"/>
    </xf>
    <xf numFmtId="165" fontId="9" fillId="0" borderId="15" xfId="2" applyNumberFormat="1" applyFont="1" applyBorder="1" applyAlignment="1">
      <alignment horizontal="center" vertical="top" wrapText="1"/>
    </xf>
    <xf numFmtId="165" fontId="9" fillId="0" borderId="16" xfId="2" applyNumberFormat="1" applyFont="1" applyBorder="1" applyAlignment="1">
      <alignment horizontal="center" vertical="top" wrapText="1"/>
    </xf>
    <xf numFmtId="165" fontId="9" fillId="0" borderId="17" xfId="2" applyNumberFormat="1" applyFont="1" applyBorder="1" applyAlignment="1">
      <alignment horizontal="center" vertical="top" wrapText="1"/>
    </xf>
    <xf numFmtId="165" fontId="9" fillId="0" borderId="18" xfId="2" applyNumberFormat="1" applyFont="1" applyBorder="1" applyAlignment="1">
      <alignment horizontal="center" vertical="top" wrapText="1"/>
    </xf>
    <xf numFmtId="165" fontId="9" fillId="0" borderId="0" xfId="2" applyNumberFormat="1" applyFont="1" applyAlignment="1">
      <alignment horizontal="center" vertical="top" wrapText="1"/>
    </xf>
    <xf numFmtId="165" fontId="9" fillId="0" borderId="19" xfId="2" applyNumberFormat="1" applyFont="1" applyBorder="1" applyAlignment="1">
      <alignment horizontal="center" vertical="top" wrapText="1"/>
    </xf>
    <xf numFmtId="165" fontId="9" fillId="0" borderId="18" xfId="2" applyNumberFormat="1" applyFont="1" applyBorder="1" applyAlignment="1">
      <alignment horizontal="center" vertical="top"/>
    </xf>
    <xf numFmtId="165" fontId="9" fillId="0" borderId="19" xfId="2" applyNumberFormat="1" applyFont="1" applyBorder="1" applyAlignment="1">
      <alignment horizontal="center" vertical="top"/>
    </xf>
    <xf numFmtId="165" fontId="9" fillId="0" borderId="22" xfId="2" applyNumberFormat="1" applyFont="1" applyBorder="1" applyAlignment="1">
      <alignment horizontal="center" vertical="top"/>
    </xf>
    <xf numFmtId="165" fontId="9" fillId="0" borderId="23" xfId="2" applyNumberFormat="1" applyFont="1" applyBorder="1" applyAlignment="1">
      <alignment horizontal="center" vertical="top"/>
    </xf>
    <xf numFmtId="165" fontId="9" fillId="0" borderId="12" xfId="2" applyNumberFormat="1" applyFont="1" applyBorder="1" applyAlignment="1">
      <alignment horizontal="center" vertical="top" wrapText="1"/>
    </xf>
    <xf numFmtId="165" fontId="9" fillId="0" borderId="14" xfId="2" applyNumberFormat="1" applyFont="1" applyBorder="1" applyAlignment="1">
      <alignment horizontal="center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10" xfId="2" applyFont="1" applyBorder="1" applyAlignment="1">
      <alignment horizontal="left" vertical="top" wrapText="1"/>
    </xf>
    <xf numFmtId="0" fontId="9" fillId="0" borderId="50" xfId="2" applyFont="1" applyBorder="1" applyAlignment="1">
      <alignment horizontal="left" vertical="top" wrapText="1"/>
    </xf>
    <xf numFmtId="0" fontId="9" fillId="0" borderId="25" xfId="2" applyFont="1" applyBorder="1" applyAlignment="1">
      <alignment horizontal="left" vertical="top" wrapText="1"/>
    </xf>
    <xf numFmtId="0" fontId="9" fillId="0" borderId="12" xfId="2" applyFont="1" applyBorder="1" applyAlignment="1">
      <alignment horizontal="center" vertical="top"/>
    </xf>
    <xf numFmtId="0" fontId="9" fillId="0" borderId="13" xfId="2" applyFont="1" applyBorder="1" applyAlignment="1">
      <alignment horizontal="center" vertical="top"/>
    </xf>
    <xf numFmtId="0" fontId="9" fillId="0" borderId="14" xfId="2" applyFont="1" applyBorder="1" applyAlignment="1">
      <alignment horizontal="center" vertical="top"/>
    </xf>
    <xf numFmtId="0" fontId="9" fillId="0" borderId="11" xfId="2" applyFont="1" applyBorder="1" applyAlignment="1">
      <alignment horizontal="center" vertical="top" wrapText="1"/>
    </xf>
    <xf numFmtId="0" fontId="9" fillId="0" borderId="10" xfId="2" applyFont="1" applyBorder="1" applyAlignment="1">
      <alignment horizontal="center" vertical="top" wrapText="1"/>
    </xf>
    <xf numFmtId="0" fontId="9" fillId="0" borderId="26" xfId="2" applyFont="1" applyBorder="1" applyAlignment="1">
      <alignment horizontal="center" vertical="top" wrapText="1"/>
    </xf>
    <xf numFmtId="165" fontId="9" fillId="0" borderId="22" xfId="2" applyNumberFormat="1" applyFont="1" applyBorder="1" applyAlignment="1">
      <alignment horizontal="left" vertical="top" wrapText="1"/>
    </xf>
    <xf numFmtId="165" fontId="9" fillId="0" borderId="26" xfId="2" applyNumberFormat="1" applyFont="1" applyBorder="1" applyAlignment="1">
      <alignment horizontal="left" vertical="top" wrapText="1"/>
    </xf>
    <xf numFmtId="165" fontId="9" fillId="0" borderId="32" xfId="2" applyNumberFormat="1" applyFont="1" applyBorder="1" applyAlignment="1">
      <alignment horizontal="left" vertical="top" wrapText="1"/>
    </xf>
    <xf numFmtId="0" fontId="7" fillId="0" borderId="26" xfId="2" applyFont="1" applyBorder="1" applyAlignment="1">
      <alignment horizontal="center" vertical="top" wrapText="1"/>
    </xf>
    <xf numFmtId="0" fontId="9" fillId="0" borderId="15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center" vertical="top" wrapText="1"/>
    </xf>
    <xf numFmtId="0" fontId="9" fillId="0" borderId="17" xfId="2" applyFont="1" applyBorder="1" applyAlignment="1">
      <alignment horizontal="center" vertical="top" wrapText="1"/>
    </xf>
    <xf numFmtId="3" fontId="9" fillId="0" borderId="26" xfId="2" applyNumberFormat="1" applyFont="1" applyBorder="1" applyAlignment="1">
      <alignment horizontal="center" vertical="top" wrapText="1"/>
    </xf>
    <xf numFmtId="3" fontId="9" fillId="0" borderId="0" xfId="2" applyNumberFormat="1" applyFont="1" applyAlignment="1">
      <alignment horizontal="center" vertical="top" wrapText="1"/>
    </xf>
    <xf numFmtId="3" fontId="9" fillId="0" borderId="18" xfId="2" applyNumberFormat="1" applyFont="1" applyBorder="1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18" xfId="2" applyFont="1" applyBorder="1" applyAlignment="1">
      <alignment horizontal="center" vertical="top" wrapText="1"/>
    </xf>
    <xf numFmtId="0" fontId="9" fillId="0" borderId="19" xfId="2" applyFont="1" applyBorder="1" applyAlignment="1">
      <alignment horizontal="center" vertical="top" wrapText="1"/>
    </xf>
    <xf numFmtId="0" fontId="9" fillId="0" borderId="22" xfId="2" applyFont="1" applyBorder="1" applyAlignment="1">
      <alignment horizontal="center" vertical="top" wrapText="1"/>
    </xf>
    <xf numFmtId="0" fontId="9" fillId="0" borderId="23" xfId="2" applyFont="1" applyBorder="1" applyAlignment="1">
      <alignment horizontal="center" vertical="top" wrapText="1"/>
    </xf>
    <xf numFmtId="0" fontId="9" fillId="0" borderId="22" xfId="2" applyFont="1" applyBorder="1" applyAlignment="1">
      <alignment horizontal="left" vertical="top" wrapText="1"/>
    </xf>
    <xf numFmtId="0" fontId="9" fillId="0" borderId="26" xfId="2" applyFont="1" applyBorder="1" applyAlignment="1">
      <alignment horizontal="left" vertical="top" wrapText="1"/>
    </xf>
    <xf numFmtId="0" fontId="9" fillId="0" borderId="32" xfId="2" applyFont="1" applyBorder="1" applyAlignment="1">
      <alignment horizontal="left" vertical="top" wrapText="1"/>
    </xf>
    <xf numFmtId="0" fontId="9" fillId="0" borderId="51" xfId="2" applyFont="1" applyBorder="1" applyAlignment="1">
      <alignment horizontal="center" vertical="top" wrapText="1"/>
    </xf>
    <xf numFmtId="0" fontId="9" fillId="0" borderId="18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center" vertical="top" wrapText="1"/>
    </xf>
    <xf numFmtId="0" fontId="9" fillId="0" borderId="32" xfId="2" applyFont="1" applyBorder="1" applyAlignment="1">
      <alignment horizontal="center" vertical="top" wrapText="1"/>
    </xf>
  </cellXfs>
  <cellStyles count="8">
    <cellStyle name="Comma [0]" xfId="5" builtinId="6"/>
    <cellStyle name="Currency 2" xfId="4" xr:uid="{00000000-0005-0000-0000-000001000000}"/>
    <cellStyle name="List Numbering" xfId="1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6" xr:uid="{00000000-0005-0000-0000-000006000000}"/>
    <cellStyle name="Normal 3 3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FFFFCC"/>
      <color rgb="FFF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38</xdr:row>
      <xdr:rowOff>9525</xdr:rowOff>
    </xdr:from>
    <xdr:to>
      <xdr:col>5</xdr:col>
      <xdr:colOff>552450</xdr:colOff>
      <xdr:row>38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 bwMode="auto">
        <a:xfrm>
          <a:off x="5048250" y="7134225"/>
          <a:ext cx="571500" cy="28575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66675</xdr:colOff>
      <xdr:row>44</xdr:row>
      <xdr:rowOff>66675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>
          <a:off x="5067300" y="8220075"/>
          <a:ext cx="676275" cy="66675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42</xdr:row>
      <xdr:rowOff>66675</xdr:rowOff>
    </xdr:from>
    <xdr:to>
      <xdr:col>9</xdr:col>
      <xdr:colOff>66675</xdr:colOff>
      <xdr:row>43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 bwMode="auto">
        <a:xfrm flipV="1">
          <a:off x="7258050" y="7924800"/>
          <a:ext cx="314325" cy="28575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47</xdr:row>
      <xdr:rowOff>66675</xdr:rowOff>
    </xdr:from>
    <xdr:to>
      <xdr:col>5</xdr:col>
      <xdr:colOff>571500</xdr:colOff>
      <xdr:row>47</xdr:row>
      <xdr:rowOff>133350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 bwMode="auto">
        <a:xfrm>
          <a:off x="4962525" y="8848725"/>
          <a:ext cx="676275" cy="66675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C37" sqref="C37"/>
    </sheetView>
  </sheetViews>
  <sheetFormatPr baseColWidth="10" defaultColWidth="8.83203125" defaultRowHeight="13" x14ac:dyDescent="0.15"/>
  <cols>
    <col min="1" max="2" width="12.5" customWidth="1"/>
    <col min="3" max="3" width="4.33203125" customWidth="1"/>
    <col min="4" max="5" width="12.5" customWidth="1"/>
    <col min="6" max="6" width="4.33203125" customWidth="1"/>
    <col min="7" max="8" width="12.6640625" customWidth="1"/>
  </cols>
  <sheetData>
    <row r="1" spans="1:8" x14ac:dyDescent="0.15">
      <c r="A1" s="238"/>
      <c r="C1" s="238"/>
    </row>
    <row r="2" spans="1:8" x14ac:dyDescent="0.15">
      <c r="A2" s="238"/>
      <c r="C2" s="238"/>
    </row>
    <row r="5" spans="1:8" x14ac:dyDescent="0.15">
      <c r="A5" s="239" t="s">
        <v>198</v>
      </c>
    </row>
    <row r="9" spans="1:8" x14ac:dyDescent="0.15">
      <c r="A9" s="253" t="s">
        <v>193</v>
      </c>
      <c r="B9" s="253"/>
      <c r="D9" s="253" t="s">
        <v>114</v>
      </c>
      <c r="E9" s="253"/>
      <c r="G9" s="253" t="s">
        <v>194</v>
      </c>
      <c r="H9" s="253"/>
    </row>
    <row r="10" spans="1:8" x14ac:dyDescent="0.15">
      <c r="A10" s="254" t="s">
        <v>195</v>
      </c>
      <c r="B10" s="256" t="s">
        <v>155</v>
      </c>
      <c r="D10" s="254" t="s">
        <v>195</v>
      </c>
      <c r="E10" s="256" t="s">
        <v>155</v>
      </c>
      <c r="G10" s="254" t="s">
        <v>195</v>
      </c>
      <c r="H10" s="256" t="s">
        <v>155</v>
      </c>
    </row>
    <row r="11" spans="1:8" x14ac:dyDescent="0.15">
      <c r="A11" s="255"/>
      <c r="B11" s="257"/>
      <c r="D11" s="255"/>
      <c r="E11" s="257"/>
      <c r="G11" s="255"/>
      <c r="H11" s="257"/>
    </row>
    <row r="12" spans="1:8" ht="14" x14ac:dyDescent="0.15">
      <c r="A12" s="241" t="s">
        <v>33</v>
      </c>
      <c r="B12" s="240" t="s">
        <v>199</v>
      </c>
      <c r="D12" s="242" t="s">
        <v>199</v>
      </c>
      <c r="E12" s="243" t="s">
        <v>33</v>
      </c>
      <c r="G12" s="242" t="s">
        <v>199</v>
      </c>
      <c r="H12" s="243" t="s">
        <v>33</v>
      </c>
    </row>
    <row r="15" spans="1:8" x14ac:dyDescent="0.15">
      <c r="A15" s="253" t="s">
        <v>112</v>
      </c>
      <c r="B15" s="253"/>
      <c r="D15" s="253" t="s">
        <v>196</v>
      </c>
      <c r="E15" s="253"/>
      <c r="G15" s="253" t="s">
        <v>119</v>
      </c>
      <c r="H15" s="253"/>
    </row>
    <row r="16" spans="1:8" x14ac:dyDescent="0.15">
      <c r="A16" s="254" t="s">
        <v>195</v>
      </c>
      <c r="B16" s="256" t="s">
        <v>155</v>
      </c>
      <c r="D16" s="254" t="s">
        <v>195</v>
      </c>
      <c r="E16" s="256" t="s">
        <v>155</v>
      </c>
      <c r="G16" s="254" t="s">
        <v>195</v>
      </c>
      <c r="H16" s="256" t="s">
        <v>155</v>
      </c>
    </row>
    <row r="17" spans="1:8" x14ac:dyDescent="0.15">
      <c r="A17" s="255"/>
      <c r="B17" s="257"/>
      <c r="D17" s="255"/>
      <c r="E17" s="257"/>
      <c r="G17" s="255"/>
      <c r="H17" s="257"/>
    </row>
    <row r="18" spans="1:8" ht="14" x14ac:dyDescent="0.15">
      <c r="A18" s="242" t="s">
        <v>33</v>
      </c>
      <c r="B18" s="243" t="s">
        <v>199</v>
      </c>
      <c r="D18" s="242" t="s">
        <v>199</v>
      </c>
      <c r="E18" s="243" t="s">
        <v>33</v>
      </c>
      <c r="G18" s="242" t="s">
        <v>33</v>
      </c>
      <c r="H18" s="243" t="s">
        <v>199</v>
      </c>
    </row>
    <row r="21" spans="1:8" x14ac:dyDescent="0.15">
      <c r="A21" s="253" t="s">
        <v>197</v>
      </c>
      <c r="B21" s="253"/>
      <c r="G21" s="253" t="s">
        <v>113</v>
      </c>
      <c r="H21" s="253"/>
    </row>
    <row r="22" spans="1:8" x14ac:dyDescent="0.15">
      <c r="A22" s="254" t="s">
        <v>195</v>
      </c>
      <c r="B22" s="256" t="s">
        <v>155</v>
      </c>
      <c r="G22" s="254" t="s">
        <v>195</v>
      </c>
      <c r="H22" s="256" t="s">
        <v>155</v>
      </c>
    </row>
    <row r="23" spans="1:8" x14ac:dyDescent="0.15">
      <c r="A23" s="255"/>
      <c r="B23" s="257"/>
      <c r="G23" s="255"/>
      <c r="H23" s="257"/>
    </row>
    <row r="24" spans="1:8" ht="14" x14ac:dyDescent="0.15">
      <c r="A24" s="242" t="s">
        <v>33</v>
      </c>
      <c r="B24" s="243" t="s">
        <v>199</v>
      </c>
      <c r="G24" s="242" t="s">
        <v>199</v>
      </c>
      <c r="H24" s="243" t="s">
        <v>33</v>
      </c>
    </row>
    <row r="27" spans="1:8" x14ac:dyDescent="0.15">
      <c r="G27" s="253" t="s">
        <v>118</v>
      </c>
      <c r="H27" s="253"/>
    </row>
    <row r="28" spans="1:8" x14ac:dyDescent="0.15">
      <c r="G28" s="254" t="s">
        <v>195</v>
      </c>
      <c r="H28" s="256" t="s">
        <v>155</v>
      </c>
    </row>
    <row r="29" spans="1:8" x14ac:dyDescent="0.15">
      <c r="G29" s="255"/>
      <c r="H29" s="257"/>
    </row>
    <row r="30" spans="1:8" ht="14" x14ac:dyDescent="0.15">
      <c r="G30" s="242" t="s">
        <v>33</v>
      </c>
      <c r="H30" s="243" t="s">
        <v>199</v>
      </c>
    </row>
  </sheetData>
  <mergeCells count="27">
    <mergeCell ref="A9:B9"/>
    <mergeCell ref="D9:E9"/>
    <mergeCell ref="G9:H9"/>
    <mergeCell ref="A10:A11"/>
    <mergeCell ref="B10:B11"/>
    <mergeCell ref="D10:D11"/>
    <mergeCell ref="E10:E11"/>
    <mergeCell ref="G10:G11"/>
    <mergeCell ref="H10:H11"/>
    <mergeCell ref="A15:B15"/>
    <mergeCell ref="D15:E15"/>
    <mergeCell ref="G15:H15"/>
    <mergeCell ref="A16:A17"/>
    <mergeCell ref="B16:B17"/>
    <mergeCell ref="D16:D17"/>
    <mergeCell ref="E16:E17"/>
    <mergeCell ref="G16:G17"/>
    <mergeCell ref="H16:H17"/>
    <mergeCell ref="G27:H27"/>
    <mergeCell ref="G28:G29"/>
    <mergeCell ref="H28:H29"/>
    <mergeCell ref="A21:B21"/>
    <mergeCell ref="G21:H21"/>
    <mergeCell ref="A22:A23"/>
    <mergeCell ref="B22:B23"/>
    <mergeCell ref="G22:G23"/>
    <mergeCell ref="H22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115" zoomScaleNormal="115" workbookViewId="0">
      <selection sqref="A1:C2"/>
    </sheetView>
  </sheetViews>
  <sheetFormatPr baseColWidth="10" defaultColWidth="9.1640625" defaultRowHeight="13" x14ac:dyDescent="0.15"/>
  <cols>
    <col min="1" max="1" width="9.1640625" style="74"/>
    <col min="2" max="2" width="15.1640625" style="74" customWidth="1"/>
    <col min="3" max="3" width="23.83203125" style="74" customWidth="1"/>
    <col min="4" max="4" width="23" style="74" bestFit="1" customWidth="1"/>
    <col min="5" max="5" width="9.1640625" style="74"/>
    <col min="6" max="6" width="10.5" style="74" customWidth="1"/>
    <col min="7" max="8" width="9.1640625" style="74"/>
    <col min="9" max="11" width="9" style="74" customWidth="1"/>
    <col min="12" max="13" width="9.1640625" style="74" customWidth="1"/>
    <col min="14" max="14" width="6.5" style="74" customWidth="1"/>
    <col min="15" max="16384" width="9.1640625" style="74"/>
  </cols>
  <sheetData>
    <row r="1" spans="1:12" x14ac:dyDescent="0.15">
      <c r="A1" s="238"/>
      <c r="C1" s="229"/>
    </row>
    <row r="2" spans="1:12" x14ac:dyDescent="0.15">
      <c r="A2" s="238"/>
      <c r="B2"/>
      <c r="C2" s="238"/>
    </row>
    <row r="4" spans="1:12" ht="14" thickBot="1" x14ac:dyDescent="0.2">
      <c r="B4" s="74" t="s">
        <v>176</v>
      </c>
      <c r="G4" s="258" t="s">
        <v>177</v>
      </c>
      <c r="H4" s="258"/>
      <c r="I4" s="258"/>
      <c r="J4" s="258" t="s">
        <v>178</v>
      </c>
      <c r="K4" s="258"/>
    </row>
    <row r="5" spans="1:12" x14ac:dyDescent="0.15">
      <c r="B5" s="230"/>
      <c r="C5" s="230"/>
      <c r="D5" s="231"/>
      <c r="F5" s="232"/>
      <c r="G5" s="232" t="s">
        <v>156</v>
      </c>
      <c r="H5" s="232" t="s">
        <v>157</v>
      </c>
      <c r="I5" s="232" t="s">
        <v>84</v>
      </c>
      <c r="J5" s="232" t="s">
        <v>158</v>
      </c>
      <c r="K5" s="232" t="s">
        <v>179</v>
      </c>
      <c r="L5" s="232" t="s">
        <v>119</v>
      </c>
    </row>
    <row r="6" spans="1:12" ht="14" thickBot="1" x14ac:dyDescent="0.2">
      <c r="B6" s="233" t="s">
        <v>36</v>
      </c>
      <c r="C6" s="233" t="s">
        <v>48</v>
      </c>
      <c r="D6" s="234" t="s">
        <v>49</v>
      </c>
      <c r="F6" s="232" t="s">
        <v>19</v>
      </c>
      <c r="G6" s="235" t="s">
        <v>180</v>
      </c>
      <c r="H6" s="235" t="s">
        <v>181</v>
      </c>
      <c r="I6" s="235" t="s">
        <v>181</v>
      </c>
      <c r="J6" s="235" t="s">
        <v>181</v>
      </c>
      <c r="K6" s="235" t="s">
        <v>180</v>
      </c>
      <c r="L6" s="235" t="s">
        <v>180</v>
      </c>
    </row>
    <row r="7" spans="1:12" ht="15" customHeight="1" x14ac:dyDescent="0.15">
      <c r="A7" s="56"/>
      <c r="B7" s="236" t="s">
        <v>50</v>
      </c>
      <c r="C7" s="236" t="s">
        <v>10</v>
      </c>
      <c r="D7" s="236" t="s">
        <v>87</v>
      </c>
      <c r="F7" s="232" t="s">
        <v>155</v>
      </c>
      <c r="G7" s="235" t="s">
        <v>181</v>
      </c>
      <c r="H7" s="235" t="s">
        <v>180</v>
      </c>
      <c r="I7" s="235" t="s">
        <v>180</v>
      </c>
      <c r="J7" s="235" t="s">
        <v>180</v>
      </c>
      <c r="K7" s="235" t="s">
        <v>181</v>
      </c>
      <c r="L7" s="235" t="s">
        <v>181</v>
      </c>
    </row>
    <row r="8" spans="1:12" x14ac:dyDescent="0.15">
      <c r="A8" s="56"/>
      <c r="B8" s="235" t="s">
        <v>51</v>
      </c>
      <c r="C8" s="235" t="s">
        <v>10</v>
      </c>
      <c r="D8" s="235" t="s">
        <v>182</v>
      </c>
    </row>
    <row r="9" spans="1:12" x14ac:dyDescent="0.15">
      <c r="A9" s="56"/>
      <c r="B9" s="235" t="s">
        <v>52</v>
      </c>
      <c r="C9" s="235" t="s">
        <v>183</v>
      </c>
      <c r="D9" s="235" t="s">
        <v>10</v>
      </c>
    </row>
    <row r="10" spans="1:12" x14ac:dyDescent="0.15">
      <c r="A10" s="57"/>
      <c r="B10" s="235" t="s">
        <v>53</v>
      </c>
      <c r="C10" s="235" t="s">
        <v>184</v>
      </c>
      <c r="D10" s="235" t="s">
        <v>185</v>
      </c>
    </row>
    <row r="11" spans="1:12" x14ac:dyDescent="0.15">
      <c r="A11" s="58"/>
      <c r="B11" s="235" t="s">
        <v>54</v>
      </c>
      <c r="C11" s="235" t="s">
        <v>186</v>
      </c>
      <c r="D11" s="235" t="s">
        <v>10</v>
      </c>
      <c r="G11" s="237"/>
    </row>
    <row r="12" spans="1:12" x14ac:dyDescent="0.15">
      <c r="A12" s="56"/>
      <c r="B12" s="235" t="s">
        <v>55</v>
      </c>
      <c r="C12" s="235" t="s">
        <v>22</v>
      </c>
      <c r="D12" s="235" t="s">
        <v>187</v>
      </c>
      <c r="G12" s="56"/>
    </row>
    <row r="13" spans="1:12" x14ac:dyDescent="0.15">
      <c r="A13" s="56"/>
      <c r="B13" s="235" t="s">
        <v>56</v>
      </c>
      <c r="C13" s="235" t="s">
        <v>182</v>
      </c>
      <c r="D13" s="235" t="s">
        <v>185</v>
      </c>
    </row>
    <row r="14" spans="1:12" x14ac:dyDescent="0.15">
      <c r="A14" s="56"/>
      <c r="B14" s="235" t="s">
        <v>57</v>
      </c>
      <c r="C14" s="235" t="s">
        <v>188</v>
      </c>
      <c r="D14" s="235" t="s">
        <v>23</v>
      </c>
      <c r="G14" s="56"/>
    </row>
    <row r="15" spans="1:12" x14ac:dyDescent="0.15">
      <c r="A15" s="56"/>
      <c r="B15" s="235" t="s">
        <v>58</v>
      </c>
      <c r="C15" s="235" t="s">
        <v>189</v>
      </c>
      <c r="D15" s="235" t="s">
        <v>22</v>
      </c>
    </row>
    <row r="16" spans="1:12" x14ac:dyDescent="0.15">
      <c r="A16" s="56"/>
      <c r="B16" s="235" t="s">
        <v>59</v>
      </c>
      <c r="C16" s="235" t="s">
        <v>10</v>
      </c>
      <c r="D16" s="235" t="s">
        <v>185</v>
      </c>
    </row>
    <row r="17" spans="1:6" x14ac:dyDescent="0.15">
      <c r="A17" s="56"/>
      <c r="B17" s="235" t="s">
        <v>60</v>
      </c>
      <c r="C17" s="235" t="s">
        <v>187</v>
      </c>
      <c r="D17" s="235" t="s">
        <v>10</v>
      </c>
      <c r="F17" s="244"/>
    </row>
    <row r="18" spans="1:6" x14ac:dyDescent="0.15">
      <c r="A18" s="56"/>
      <c r="B18" s="235" t="s">
        <v>61</v>
      </c>
      <c r="C18" s="235" t="s">
        <v>187</v>
      </c>
      <c r="D18" s="235" t="s">
        <v>10</v>
      </c>
    </row>
    <row r="19" spans="1:6" x14ac:dyDescent="0.15">
      <c r="B19" s="235" t="s">
        <v>62</v>
      </c>
      <c r="C19" s="235" t="s">
        <v>10</v>
      </c>
      <c r="D19" s="235" t="s">
        <v>184</v>
      </c>
    </row>
    <row r="20" spans="1:6" x14ac:dyDescent="0.15">
      <c r="B20" s="235" t="s">
        <v>63</v>
      </c>
      <c r="C20" s="235" t="s">
        <v>4</v>
      </c>
      <c r="D20" s="235" t="s">
        <v>10</v>
      </c>
    </row>
    <row r="22" spans="1:6" ht="14" thickBot="1" x14ac:dyDescent="0.2">
      <c r="B22" s="74" t="s">
        <v>190</v>
      </c>
    </row>
    <row r="23" spans="1:6" x14ac:dyDescent="0.15">
      <c r="B23" s="230"/>
      <c r="C23" s="230"/>
      <c r="D23" s="231"/>
    </row>
    <row r="24" spans="1:6" ht="14" thickBot="1" x14ac:dyDescent="0.2">
      <c r="B24" s="233" t="s">
        <v>202</v>
      </c>
      <c r="C24" s="233" t="s">
        <v>203</v>
      </c>
      <c r="D24" s="234" t="s">
        <v>204</v>
      </c>
    </row>
    <row r="25" spans="1:6" x14ac:dyDescent="0.15">
      <c r="B25" s="236" t="s">
        <v>50</v>
      </c>
      <c r="C25" s="236" t="s">
        <v>115</v>
      </c>
      <c r="D25" s="236" t="s">
        <v>111</v>
      </c>
    </row>
    <row r="26" spans="1:6" x14ac:dyDescent="0.15">
      <c r="B26" s="235" t="s">
        <v>51</v>
      </c>
      <c r="C26" s="236" t="s">
        <v>115</v>
      </c>
      <c r="D26" s="235" t="s">
        <v>116</v>
      </c>
    </row>
    <row r="27" spans="1:6" x14ac:dyDescent="0.15">
      <c r="B27" s="235" t="s">
        <v>52</v>
      </c>
      <c r="C27" s="235" t="s">
        <v>191</v>
      </c>
      <c r="D27" s="235" t="s">
        <v>115</v>
      </c>
    </row>
    <row r="28" spans="1:6" x14ac:dyDescent="0.15">
      <c r="B28" s="235" t="s">
        <v>53</v>
      </c>
      <c r="C28" s="235" t="s">
        <v>124</v>
      </c>
      <c r="D28" s="235" t="s">
        <v>113</v>
      </c>
    </row>
    <row r="29" spans="1:6" x14ac:dyDescent="0.15">
      <c r="B29" s="235" t="s">
        <v>54</v>
      </c>
      <c r="C29" s="235" t="s">
        <v>118</v>
      </c>
      <c r="D29" s="235" t="s">
        <v>115</v>
      </c>
    </row>
    <row r="30" spans="1:6" x14ac:dyDescent="0.15">
      <c r="B30" s="235" t="s">
        <v>55</v>
      </c>
      <c r="C30" s="235" t="s">
        <v>123</v>
      </c>
      <c r="D30" s="235" t="s">
        <v>114</v>
      </c>
    </row>
    <row r="31" spans="1:6" x14ac:dyDescent="0.15">
      <c r="B31" s="235" t="s">
        <v>56</v>
      </c>
      <c r="C31" s="235" t="s">
        <v>116</v>
      </c>
      <c r="D31" s="235" t="s">
        <v>113</v>
      </c>
    </row>
    <row r="32" spans="1:6" x14ac:dyDescent="0.15">
      <c r="B32" s="235" t="s">
        <v>57</v>
      </c>
      <c r="C32" s="235" t="s">
        <v>126</v>
      </c>
      <c r="D32" s="235" t="s">
        <v>191</v>
      </c>
    </row>
    <row r="33" spans="2:6" x14ac:dyDescent="0.15">
      <c r="B33" s="235" t="s">
        <v>58</v>
      </c>
      <c r="C33" s="235" t="s">
        <v>127</v>
      </c>
      <c r="D33" s="235" t="s">
        <v>123</v>
      </c>
    </row>
    <row r="34" spans="2:6" x14ac:dyDescent="0.15">
      <c r="B34" s="235" t="s">
        <v>59</v>
      </c>
      <c r="C34" s="235" t="s">
        <v>115</v>
      </c>
      <c r="D34" s="235" t="s">
        <v>113</v>
      </c>
    </row>
    <row r="35" spans="2:6" x14ac:dyDescent="0.15">
      <c r="B35" s="235" t="s">
        <v>60</v>
      </c>
      <c r="C35" s="235" t="s">
        <v>114</v>
      </c>
      <c r="D35" s="235" t="s">
        <v>115</v>
      </c>
      <c r="F35" s="244"/>
    </row>
    <row r="36" spans="2:6" x14ac:dyDescent="0.15">
      <c r="B36" s="235" t="s">
        <v>61</v>
      </c>
      <c r="C36" s="235" t="s">
        <v>128</v>
      </c>
      <c r="D36" s="235" t="s">
        <v>115</v>
      </c>
    </row>
    <row r="37" spans="2:6" x14ac:dyDescent="0.15">
      <c r="B37" s="235" t="s">
        <v>62</v>
      </c>
      <c r="C37" s="235" t="s">
        <v>115</v>
      </c>
      <c r="D37" s="235" t="s">
        <v>112</v>
      </c>
    </row>
    <row r="38" spans="2:6" x14ac:dyDescent="0.15">
      <c r="B38" s="235" t="s">
        <v>63</v>
      </c>
      <c r="C38" s="235" t="s">
        <v>119</v>
      </c>
      <c r="D38" s="235" t="s">
        <v>192</v>
      </c>
    </row>
  </sheetData>
  <mergeCells count="2">
    <mergeCell ref="G4:I4"/>
    <mergeCell ref="J4:K4"/>
  </mergeCells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31"/>
  <sheetViews>
    <sheetView zoomScale="134" zoomScaleNormal="85" workbookViewId="0">
      <selection activeCell="I16" sqref="I16"/>
    </sheetView>
  </sheetViews>
  <sheetFormatPr baseColWidth="10" defaultColWidth="9.1640625" defaultRowHeight="15" x14ac:dyDescent="0.2"/>
  <cols>
    <col min="1" max="1" width="3.6640625" style="3" customWidth="1"/>
    <col min="2" max="2" width="56" style="3" customWidth="1"/>
    <col min="3" max="4" width="10" style="3" customWidth="1"/>
    <col min="5" max="5" width="4" style="3" customWidth="1"/>
    <col min="6" max="6" width="10.1640625" style="3" bestFit="1" customWidth="1"/>
    <col min="7" max="7" width="6" style="3" bestFit="1" customWidth="1"/>
    <col min="8" max="8" width="14.83203125" style="3" bestFit="1" customWidth="1"/>
    <col min="9" max="9" width="11.6640625" style="3" bestFit="1" customWidth="1"/>
    <col min="10" max="16384" width="9.1640625" style="3"/>
  </cols>
  <sheetData>
    <row r="1" spans="1:9" x14ac:dyDescent="0.2">
      <c r="A1" s="4"/>
    </row>
    <row r="2" spans="1:9" x14ac:dyDescent="0.2">
      <c r="A2" s="4"/>
    </row>
    <row r="3" spans="1:9" ht="16" thickBot="1" x14ac:dyDescent="0.25"/>
    <row r="4" spans="1:9" ht="16" x14ac:dyDescent="0.2">
      <c r="B4" s="259" t="s">
        <v>211</v>
      </c>
      <c r="C4" s="260"/>
      <c r="D4" s="261"/>
    </row>
    <row r="5" spans="1:9" ht="15" customHeight="1" x14ac:dyDescent="0.2">
      <c r="B5" s="262" t="s">
        <v>14</v>
      </c>
      <c r="C5" s="263"/>
      <c r="D5" s="264"/>
    </row>
    <row r="6" spans="1:9" ht="17" thickBot="1" x14ac:dyDescent="0.25">
      <c r="B6" s="265">
        <v>37621</v>
      </c>
      <c r="C6" s="266"/>
      <c r="D6" s="267"/>
    </row>
    <row r="7" spans="1:9" ht="18" thickBot="1" x14ac:dyDescent="0.25">
      <c r="B7" s="25" t="s">
        <v>13</v>
      </c>
      <c r="C7" s="26" t="s">
        <v>12</v>
      </c>
      <c r="D7" s="27" t="s">
        <v>11</v>
      </c>
      <c r="H7" s="222" t="s">
        <v>156</v>
      </c>
      <c r="I7" s="221" t="s">
        <v>19</v>
      </c>
    </row>
    <row r="8" spans="1:9" ht="19.5" customHeight="1" x14ac:dyDescent="0.2">
      <c r="B8" s="28" t="s">
        <v>68</v>
      </c>
      <c r="C8" s="29">
        <v>120000</v>
      </c>
      <c r="D8" s="30"/>
      <c r="H8" s="222" t="s">
        <v>83</v>
      </c>
      <c r="I8" s="221" t="s">
        <v>155</v>
      </c>
    </row>
    <row r="9" spans="1:9" ht="19.5" customHeight="1" x14ac:dyDescent="0.2">
      <c r="B9" s="31" t="s">
        <v>67</v>
      </c>
      <c r="C9" s="5">
        <v>13000</v>
      </c>
      <c r="D9" s="32"/>
      <c r="H9" s="222" t="s">
        <v>84</v>
      </c>
      <c r="I9" s="221" t="s">
        <v>155</v>
      </c>
    </row>
    <row r="10" spans="1:9" ht="19.5" customHeight="1" x14ac:dyDescent="0.2">
      <c r="B10" s="31" t="s">
        <v>66</v>
      </c>
      <c r="C10" s="5">
        <v>3600</v>
      </c>
      <c r="D10" s="32"/>
      <c r="H10" s="222" t="s">
        <v>158</v>
      </c>
      <c r="I10" s="221" t="s">
        <v>155</v>
      </c>
    </row>
    <row r="11" spans="1:9" ht="19.5" customHeight="1" x14ac:dyDescent="0.2">
      <c r="B11" s="61" t="s">
        <v>65</v>
      </c>
      <c r="C11" s="5">
        <v>12800</v>
      </c>
      <c r="D11" s="32"/>
      <c r="H11" s="222" t="s">
        <v>159</v>
      </c>
      <c r="I11" s="221" t="s">
        <v>19</v>
      </c>
    </row>
    <row r="12" spans="1:9" ht="19.5" customHeight="1" x14ac:dyDescent="0.2">
      <c r="B12" s="63" t="s">
        <v>69</v>
      </c>
      <c r="C12" s="5">
        <v>44000</v>
      </c>
      <c r="D12" s="32"/>
      <c r="H12" s="222" t="s">
        <v>119</v>
      </c>
      <c r="I12" s="221" t="s">
        <v>19</v>
      </c>
    </row>
    <row r="13" spans="1:9" ht="19.5" customHeight="1" x14ac:dyDescent="0.2">
      <c r="B13" s="61" t="s">
        <v>70</v>
      </c>
      <c r="C13" s="5"/>
      <c r="D13" s="32">
        <v>4000</v>
      </c>
    </row>
    <row r="14" spans="1:9" ht="19.5" customHeight="1" x14ac:dyDescent="0.2">
      <c r="B14" s="61" t="s">
        <v>71</v>
      </c>
      <c r="C14" s="5"/>
      <c r="D14" s="32">
        <v>36000</v>
      </c>
    </row>
    <row r="15" spans="1:9" ht="19.5" customHeight="1" x14ac:dyDescent="0.2">
      <c r="B15" s="61" t="s">
        <v>72</v>
      </c>
      <c r="C15" s="5"/>
      <c r="D15" s="32">
        <v>50000</v>
      </c>
      <c r="G15" s="245" t="s">
        <v>81</v>
      </c>
      <c r="H15" s="246" t="s">
        <v>74</v>
      </c>
      <c r="I15" s="251">
        <v>28400</v>
      </c>
    </row>
    <row r="16" spans="1:9" ht="19.5" customHeight="1" x14ac:dyDescent="0.2">
      <c r="B16" s="61" t="s">
        <v>73</v>
      </c>
      <c r="C16" s="5"/>
      <c r="D16" s="32">
        <v>28400</v>
      </c>
      <c r="E16" s="48" t="s">
        <v>81</v>
      </c>
      <c r="H16" s="247" t="s">
        <v>200</v>
      </c>
      <c r="I16" s="250">
        <f>D18-C19-C20-C21</f>
        <v>85000</v>
      </c>
    </row>
    <row r="17" spans="2:10" ht="19.5" customHeight="1" x14ac:dyDescent="0.2">
      <c r="B17" s="61" t="s">
        <v>75</v>
      </c>
      <c r="C17" s="5">
        <v>10000</v>
      </c>
      <c r="D17" s="32"/>
      <c r="H17" s="248" t="s">
        <v>119</v>
      </c>
      <c r="I17" s="251">
        <v>-10000</v>
      </c>
    </row>
    <row r="18" spans="2:10" ht="19.5" customHeight="1" thickBot="1" x14ac:dyDescent="0.25">
      <c r="B18" s="61" t="s">
        <v>77</v>
      </c>
      <c r="C18" s="5"/>
      <c r="D18" s="32">
        <v>152000</v>
      </c>
      <c r="H18" s="249" t="s">
        <v>76</v>
      </c>
      <c r="I18" s="252">
        <f>SUM(I15:I17)</f>
        <v>103400</v>
      </c>
      <c r="J18" s="62"/>
    </row>
    <row r="19" spans="2:10" ht="19.5" customHeight="1" thickTop="1" x14ac:dyDescent="0.2">
      <c r="B19" s="61" t="s">
        <v>78</v>
      </c>
      <c r="C19" s="5">
        <v>5000</v>
      </c>
      <c r="D19" s="32"/>
      <c r="I19" s="250"/>
    </row>
    <row r="20" spans="2:10" ht="19.5" customHeight="1" x14ac:dyDescent="0.2">
      <c r="B20" s="61" t="s">
        <v>79</v>
      </c>
      <c r="C20" s="5">
        <v>30000</v>
      </c>
      <c r="D20" s="32"/>
    </row>
    <row r="21" spans="2:10" ht="19.5" customHeight="1" thickBot="1" x14ac:dyDescent="0.25">
      <c r="B21" s="61" t="s">
        <v>80</v>
      </c>
      <c r="C21" s="38">
        <v>32000</v>
      </c>
      <c r="D21" s="39"/>
    </row>
    <row r="22" spans="2:10" ht="6" customHeight="1" x14ac:dyDescent="0.2">
      <c r="B22" s="31"/>
      <c r="C22" s="6"/>
      <c r="D22" s="34"/>
    </row>
    <row r="23" spans="2:10" ht="19.5" customHeight="1" thickBot="1" x14ac:dyDescent="0.25">
      <c r="B23" s="33" t="s">
        <v>15</v>
      </c>
      <c r="C23" s="40">
        <f>SUM(C8:C22)</f>
        <v>270400</v>
      </c>
      <c r="D23" s="41">
        <f>SUM(D8:D22)</f>
        <v>270400</v>
      </c>
    </row>
    <row r="24" spans="2:10" ht="19.5" customHeight="1" thickBot="1" x14ac:dyDescent="0.25">
      <c r="B24" s="35"/>
      <c r="C24" s="36"/>
      <c r="D24" s="37"/>
    </row>
    <row r="25" spans="2:10" s="46" customFormat="1" ht="16" x14ac:dyDescent="0.2"/>
    <row r="26" spans="2:10" s="46" customFormat="1" ht="16" x14ac:dyDescent="0.2"/>
    <row r="27" spans="2:10" s="46" customFormat="1" ht="16" x14ac:dyDescent="0.2">
      <c r="C27" s="47"/>
    </row>
    <row r="28" spans="2:10" s="46" customFormat="1" ht="16" x14ac:dyDescent="0.2">
      <c r="C28" s="47"/>
    </row>
    <row r="29" spans="2:10" s="46" customFormat="1" ht="18" x14ac:dyDescent="0.2">
      <c r="C29" s="47"/>
      <c r="E29" s="48"/>
    </row>
    <row r="30" spans="2:10" s="46" customFormat="1" ht="16" x14ac:dyDescent="0.2"/>
    <row r="31" spans="2:10" s="46" customFormat="1" ht="16" x14ac:dyDescent="0.2"/>
  </sheetData>
  <mergeCells count="3">
    <mergeCell ref="B4:D4"/>
    <mergeCell ref="B5:D5"/>
    <mergeCell ref="B6:D6"/>
  </mergeCells>
  <pageMargins left="0.7" right="0.7" top="0.75" bottom="0.75" header="0.3" footer="0.3"/>
  <pageSetup paperSize="9" scale="67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T41"/>
  <sheetViews>
    <sheetView zoomScale="85" zoomScaleNormal="85" workbookViewId="0">
      <selection activeCell="G45" sqref="G45"/>
    </sheetView>
  </sheetViews>
  <sheetFormatPr baseColWidth="10" defaultColWidth="9.1640625" defaultRowHeight="14" x14ac:dyDescent="0.15"/>
  <cols>
    <col min="1" max="1" width="6.5" style="2" customWidth="1"/>
    <col min="2" max="3" width="10.83203125" style="2" customWidth="1"/>
    <col min="4" max="5" width="6.6640625" style="2" customWidth="1"/>
    <col min="6" max="7" width="10.83203125" style="2" customWidth="1"/>
    <col min="8" max="9" width="6.33203125" style="2" customWidth="1"/>
    <col min="10" max="11" width="10.83203125" style="2" customWidth="1"/>
    <col min="12" max="12" width="6.5" style="2" customWidth="1"/>
    <col min="13" max="16384" width="9.1640625" style="2"/>
  </cols>
  <sheetData>
    <row r="1" spans="1:20" x14ac:dyDescent="0.15">
      <c r="A1" s="4"/>
      <c r="D1" s="4"/>
    </row>
    <row r="2" spans="1:20" x14ac:dyDescent="0.15">
      <c r="A2" s="4"/>
      <c r="D2" s="4"/>
    </row>
    <row r="3" spans="1:20" x14ac:dyDescent="0.15">
      <c r="A3" s="4"/>
      <c r="D3" s="4"/>
    </row>
    <row r="4" spans="1:20" x14ac:dyDescent="0.15">
      <c r="B4" s="49" t="s">
        <v>110</v>
      </c>
      <c r="C4" s="49"/>
      <c r="L4" s="8"/>
      <c r="N4" s="60"/>
      <c r="O4" s="220" t="s">
        <v>156</v>
      </c>
      <c r="P4" s="220" t="s">
        <v>157</v>
      </c>
      <c r="Q4" s="220" t="s">
        <v>84</v>
      </c>
      <c r="R4" s="220" t="s">
        <v>158</v>
      </c>
      <c r="S4" s="220" t="s">
        <v>159</v>
      </c>
      <c r="T4" s="220" t="s">
        <v>119</v>
      </c>
    </row>
    <row r="5" spans="1:20" ht="15.75" customHeight="1" x14ac:dyDescent="0.15">
      <c r="B5" s="268" t="s">
        <v>105</v>
      </c>
      <c r="C5" s="269"/>
      <c r="D5" s="269"/>
      <c r="E5" s="269"/>
      <c r="F5" s="269"/>
      <c r="G5" s="269"/>
      <c r="H5" s="269"/>
      <c r="I5" s="269"/>
      <c r="J5" s="269"/>
      <c r="K5" s="270"/>
      <c r="L5" s="8"/>
      <c r="N5" s="220" t="s">
        <v>19</v>
      </c>
      <c r="O5" s="59" t="s">
        <v>160</v>
      </c>
      <c r="P5" s="59" t="s">
        <v>161</v>
      </c>
      <c r="Q5" s="59" t="s">
        <v>161</v>
      </c>
      <c r="R5" s="59" t="s">
        <v>161</v>
      </c>
      <c r="S5" s="59" t="s">
        <v>160</v>
      </c>
      <c r="T5" s="59" t="s">
        <v>160</v>
      </c>
    </row>
    <row r="6" spans="1:20" x14ac:dyDescent="0.15">
      <c r="B6" s="271"/>
      <c r="C6" s="271"/>
      <c r="D6" s="11"/>
      <c r="E6" s="9"/>
      <c r="F6" s="271"/>
      <c r="G6" s="271"/>
      <c r="H6" s="22"/>
      <c r="I6" s="9"/>
      <c r="J6" s="271"/>
      <c r="K6" s="271"/>
      <c r="L6" s="8"/>
      <c r="N6" s="220" t="s">
        <v>155</v>
      </c>
      <c r="O6" s="59" t="s">
        <v>161</v>
      </c>
      <c r="P6" s="59" t="s">
        <v>160</v>
      </c>
      <c r="Q6" s="59" t="s">
        <v>160</v>
      </c>
      <c r="R6" s="59" t="s">
        <v>160</v>
      </c>
      <c r="S6" s="59" t="s">
        <v>161</v>
      </c>
      <c r="T6" s="59" t="s">
        <v>161</v>
      </c>
    </row>
    <row r="7" spans="1:20" ht="15" x14ac:dyDescent="0.15">
      <c r="B7" s="273" t="s">
        <v>82</v>
      </c>
      <c r="C7" s="273"/>
      <c r="D7" s="68" t="s">
        <v>32</v>
      </c>
      <c r="E7" s="69"/>
      <c r="F7" s="273" t="s">
        <v>83</v>
      </c>
      <c r="G7" s="273"/>
      <c r="H7" s="70"/>
      <c r="I7" s="69"/>
      <c r="J7" s="273" t="s">
        <v>84</v>
      </c>
      <c r="K7" s="273"/>
      <c r="L7" s="8"/>
    </row>
    <row r="8" spans="1:20" ht="15" customHeight="1" x14ac:dyDescent="0.15">
      <c r="B8" s="272" t="s">
        <v>10</v>
      </c>
      <c r="C8" s="272"/>
      <c r="D8" s="11"/>
      <c r="E8" s="9"/>
      <c r="F8" s="272" t="s">
        <v>8</v>
      </c>
      <c r="G8" s="272"/>
      <c r="H8" s="22"/>
      <c r="I8" s="9"/>
      <c r="J8" s="272" t="s">
        <v>6</v>
      </c>
      <c r="K8" s="272"/>
      <c r="L8" s="8"/>
    </row>
    <row r="9" spans="1:20" x14ac:dyDescent="0.15">
      <c r="A9" s="20" t="s">
        <v>106</v>
      </c>
      <c r="B9" s="12">
        <v>20000</v>
      </c>
      <c r="C9" s="42">
        <v>1000</v>
      </c>
      <c r="D9" s="21" t="s">
        <v>107</v>
      </c>
      <c r="E9" s="17"/>
      <c r="F9" s="44"/>
      <c r="G9" s="45"/>
      <c r="H9" s="24"/>
      <c r="I9" s="19"/>
      <c r="J9" s="44"/>
      <c r="K9" s="45">
        <v>20000</v>
      </c>
      <c r="L9" s="21" t="s">
        <v>106</v>
      </c>
    </row>
    <row r="10" spans="1:20" x14ac:dyDescent="0.15">
      <c r="A10" s="20"/>
      <c r="B10" s="12"/>
      <c r="C10" s="42">
        <v>10000</v>
      </c>
      <c r="D10" s="21" t="s">
        <v>108</v>
      </c>
      <c r="E10" s="15"/>
      <c r="F10" s="12"/>
      <c r="G10" s="52"/>
      <c r="H10" s="53"/>
      <c r="I10" s="19"/>
      <c r="J10" s="12"/>
      <c r="K10" s="52">
        <f>SUM(K9)</f>
        <v>20000</v>
      </c>
      <c r="L10" s="53" t="s">
        <v>86</v>
      </c>
    </row>
    <row r="11" spans="1:20" x14ac:dyDescent="0.15">
      <c r="A11" s="20" t="s">
        <v>109</v>
      </c>
      <c r="B11" s="12">
        <v>3200</v>
      </c>
      <c r="C11" s="42"/>
      <c r="D11" s="21"/>
      <c r="E11" s="15"/>
      <c r="F11" s="12"/>
      <c r="G11" s="12"/>
      <c r="H11" s="24"/>
      <c r="I11" s="19"/>
      <c r="J11" s="12"/>
      <c r="K11" s="12"/>
      <c r="L11" s="21"/>
    </row>
    <row r="12" spans="1:20" ht="15" x14ac:dyDescent="0.15">
      <c r="A12" s="20"/>
      <c r="B12" s="44"/>
      <c r="C12" s="45" t="s">
        <v>85</v>
      </c>
      <c r="D12" s="64" t="s">
        <v>85</v>
      </c>
      <c r="E12" s="15"/>
      <c r="F12" s="12"/>
      <c r="G12" s="12"/>
      <c r="H12" s="24"/>
      <c r="I12" s="19"/>
      <c r="J12" s="275" t="s">
        <v>5</v>
      </c>
      <c r="K12" s="275"/>
      <c r="L12" s="21"/>
    </row>
    <row r="13" spans="1:20" ht="15.75" customHeight="1" x14ac:dyDescent="0.15">
      <c r="A13" s="50" t="s">
        <v>86</v>
      </c>
      <c r="B13" s="51">
        <f>+B9+B11-C10-C9</f>
        <v>12200</v>
      </c>
      <c r="C13" s="51"/>
      <c r="D13" s="21"/>
      <c r="E13" s="17"/>
      <c r="H13" s="21"/>
      <c r="I13" s="19"/>
      <c r="J13" s="12"/>
      <c r="K13" s="54"/>
      <c r="L13" s="53"/>
    </row>
    <row r="14" spans="1:20" ht="15.75" customHeight="1" x14ac:dyDescent="0.15">
      <c r="A14" s="72"/>
      <c r="B14" s="12"/>
      <c r="C14" s="12"/>
      <c r="D14" s="21"/>
      <c r="E14" s="17"/>
      <c r="F14" s="274" t="s">
        <v>7</v>
      </c>
      <c r="G14" s="274"/>
      <c r="H14" s="21"/>
      <c r="I14" s="19"/>
      <c r="J14" s="12"/>
      <c r="K14" s="71"/>
      <c r="L14" s="53"/>
    </row>
    <row r="15" spans="1:20" x14ac:dyDescent="0.15">
      <c r="A15" s="17"/>
      <c r="B15" s="12"/>
      <c r="C15" s="12"/>
      <c r="D15" s="21"/>
      <c r="E15" s="17"/>
      <c r="F15" s="44"/>
      <c r="G15" s="45"/>
      <c r="H15" s="21"/>
      <c r="I15" s="19"/>
      <c r="J15" s="12"/>
      <c r="K15" s="12"/>
      <c r="L15" s="21"/>
    </row>
    <row r="16" spans="1:20" x14ac:dyDescent="0.15">
      <c r="A16" s="17"/>
      <c r="B16" s="12"/>
      <c r="C16" s="12"/>
      <c r="D16" s="21"/>
      <c r="E16" s="17"/>
      <c r="F16" s="12"/>
      <c r="G16" s="52"/>
      <c r="H16" s="53"/>
      <c r="I16" s="19"/>
      <c r="J16" s="274" t="s">
        <v>4</v>
      </c>
      <c r="K16" s="274"/>
      <c r="L16" s="21"/>
    </row>
    <row r="17" spans="1:12" x14ac:dyDescent="0.15">
      <c r="A17" s="17"/>
      <c r="B17" s="274" t="s">
        <v>9</v>
      </c>
      <c r="C17" s="274"/>
      <c r="D17" s="21"/>
      <c r="E17" s="17"/>
      <c r="F17" s="12"/>
      <c r="G17" s="12"/>
      <c r="H17" s="21"/>
      <c r="I17" s="19"/>
      <c r="J17" s="44"/>
      <c r="K17" s="45"/>
      <c r="L17" s="21"/>
    </row>
    <row r="18" spans="1:12" ht="15.75" customHeight="1" x14ac:dyDescent="0.15">
      <c r="A18" s="20"/>
      <c r="B18" s="12"/>
      <c r="C18" s="42"/>
      <c r="D18" s="21"/>
      <c r="E18" s="15"/>
      <c r="F18" s="274" t="s">
        <v>23</v>
      </c>
      <c r="G18" s="274"/>
      <c r="H18" s="24"/>
      <c r="I18" s="55"/>
      <c r="J18" s="51"/>
      <c r="K18" s="42"/>
      <c r="L18" s="21"/>
    </row>
    <row r="19" spans="1:12" x14ac:dyDescent="0.15">
      <c r="A19" s="20"/>
      <c r="B19" s="44"/>
      <c r="C19" s="45"/>
      <c r="D19" s="21"/>
      <c r="E19" s="15"/>
      <c r="F19" s="44"/>
      <c r="G19" s="45"/>
      <c r="H19" s="24"/>
      <c r="I19" s="19"/>
      <c r="J19" s="12"/>
      <c r="K19" s="12"/>
      <c r="L19" s="21"/>
    </row>
    <row r="20" spans="1:12" x14ac:dyDescent="0.15">
      <c r="A20" s="50"/>
      <c r="B20" s="51"/>
      <c r="C20" s="42"/>
      <c r="D20" s="21"/>
      <c r="E20" s="16"/>
      <c r="F20" s="12"/>
      <c r="G20" s="52"/>
      <c r="H20" s="53"/>
      <c r="I20" s="19"/>
      <c r="J20" s="274" t="s">
        <v>3</v>
      </c>
      <c r="K20" s="274"/>
      <c r="L20" s="21"/>
    </row>
    <row r="21" spans="1:12" x14ac:dyDescent="0.15">
      <c r="A21" s="17"/>
      <c r="B21" s="12"/>
      <c r="C21" s="12"/>
      <c r="D21" s="21"/>
      <c r="E21" s="17"/>
      <c r="F21" s="12"/>
      <c r="G21" s="12"/>
      <c r="H21" s="21"/>
      <c r="I21" s="19"/>
      <c r="J21" s="12"/>
      <c r="K21" s="42">
        <v>3200</v>
      </c>
      <c r="L21" s="21" t="s">
        <v>109</v>
      </c>
    </row>
    <row r="22" spans="1:12" x14ac:dyDescent="0.15">
      <c r="A22" s="17"/>
      <c r="B22" s="274" t="s">
        <v>69</v>
      </c>
      <c r="C22" s="274"/>
      <c r="D22" s="21"/>
      <c r="E22" s="15"/>
      <c r="F22" s="12"/>
      <c r="G22" s="12"/>
      <c r="H22" s="24"/>
      <c r="I22" s="19"/>
      <c r="J22" s="12"/>
      <c r="K22" s="42"/>
      <c r="L22" s="21"/>
    </row>
    <row r="23" spans="1:12" x14ac:dyDescent="0.15">
      <c r="A23" s="17" t="s">
        <v>108</v>
      </c>
      <c r="B23" s="44">
        <v>10000</v>
      </c>
      <c r="C23" s="45"/>
      <c r="D23" s="21"/>
      <c r="E23" s="15"/>
      <c r="F23" s="12"/>
      <c r="G23" s="12"/>
      <c r="H23" s="18"/>
      <c r="I23" s="19"/>
      <c r="J23" s="12"/>
      <c r="K23" s="42"/>
      <c r="L23" s="21"/>
    </row>
    <row r="24" spans="1:12" x14ac:dyDescent="0.15">
      <c r="A24" s="50" t="s">
        <v>86</v>
      </c>
      <c r="B24" s="51">
        <f>SUM(B23)</f>
        <v>10000</v>
      </c>
      <c r="C24" s="42"/>
      <c r="D24" s="21"/>
      <c r="E24" s="15"/>
      <c r="F24" s="12"/>
      <c r="G24" s="12"/>
      <c r="H24" s="18"/>
      <c r="I24" s="19"/>
      <c r="J24" s="44"/>
      <c r="K24" s="45"/>
      <c r="L24" s="21"/>
    </row>
    <row r="25" spans="1:12" x14ac:dyDescent="0.15">
      <c r="A25" s="17"/>
      <c r="B25" s="12"/>
      <c r="C25" s="12"/>
      <c r="D25" s="21"/>
      <c r="E25" s="15"/>
      <c r="F25" s="12"/>
      <c r="G25" s="12"/>
      <c r="H25" s="18"/>
      <c r="I25" s="19"/>
      <c r="J25" s="12"/>
      <c r="K25" s="52">
        <f>SUM(K21:K24)</f>
        <v>3200</v>
      </c>
      <c r="L25" s="53" t="s">
        <v>86</v>
      </c>
    </row>
    <row r="26" spans="1:12" x14ac:dyDescent="0.15">
      <c r="A26" s="17"/>
      <c r="B26" s="274" t="s">
        <v>22</v>
      </c>
      <c r="C26" s="274"/>
      <c r="D26" s="21"/>
      <c r="E26" s="17"/>
      <c r="F26" s="12"/>
      <c r="G26" s="12"/>
      <c r="H26" s="17"/>
      <c r="I26" s="19"/>
      <c r="J26" s="12"/>
      <c r="K26" s="12"/>
      <c r="L26" s="21"/>
    </row>
    <row r="27" spans="1:12" x14ac:dyDescent="0.15">
      <c r="A27" s="17" t="s">
        <v>107</v>
      </c>
      <c r="B27" s="44">
        <v>1000</v>
      </c>
      <c r="C27" s="45"/>
      <c r="D27" s="21"/>
      <c r="E27" s="17"/>
      <c r="F27" s="12"/>
      <c r="G27" s="12"/>
      <c r="H27" s="17"/>
      <c r="I27" s="19"/>
      <c r="J27" s="274" t="s">
        <v>2</v>
      </c>
      <c r="K27" s="274"/>
      <c r="L27" s="21"/>
    </row>
    <row r="28" spans="1:12" x14ac:dyDescent="0.15">
      <c r="A28" s="50" t="s">
        <v>86</v>
      </c>
      <c r="B28" s="51">
        <f>SUM(B27)</f>
        <v>1000</v>
      </c>
      <c r="C28" s="43"/>
      <c r="D28" s="21"/>
      <c r="E28" s="17"/>
      <c r="F28" s="12"/>
      <c r="G28" s="12"/>
      <c r="H28" s="17"/>
      <c r="I28" s="19"/>
      <c r="J28" s="44"/>
      <c r="K28" s="45"/>
      <c r="L28" s="21"/>
    </row>
    <row r="29" spans="1:12" x14ac:dyDescent="0.15">
      <c r="A29" s="17"/>
      <c r="B29" s="12"/>
      <c r="C29" s="12"/>
      <c r="D29" s="21"/>
      <c r="E29" s="17"/>
      <c r="F29" s="12"/>
      <c r="G29" s="12"/>
      <c r="H29" s="15"/>
      <c r="I29" s="55"/>
      <c r="J29" s="51"/>
      <c r="K29" s="42"/>
      <c r="L29" s="21"/>
    </row>
    <row r="30" spans="1:12" x14ac:dyDescent="0.15">
      <c r="A30" s="8"/>
      <c r="B30" s="12"/>
      <c r="C30" s="12"/>
      <c r="D30" s="18"/>
      <c r="E30" s="15"/>
      <c r="F30" s="12"/>
      <c r="G30" s="12"/>
      <c r="H30" s="15"/>
      <c r="I30" s="19"/>
      <c r="J30" s="12"/>
      <c r="K30" s="12"/>
      <c r="L30" s="21"/>
    </row>
    <row r="31" spans="1:12" x14ac:dyDescent="0.15">
      <c r="A31" s="8"/>
      <c r="B31" s="12"/>
      <c r="C31" s="12"/>
      <c r="D31" s="15"/>
      <c r="E31" s="10"/>
      <c r="F31" s="12"/>
      <c r="G31" s="12"/>
      <c r="H31" s="15"/>
      <c r="I31" s="19"/>
      <c r="J31" s="274" t="s">
        <v>1</v>
      </c>
      <c r="K31" s="274"/>
      <c r="L31" s="21"/>
    </row>
    <row r="32" spans="1:12" x14ac:dyDescent="0.15">
      <c r="B32" s="12"/>
      <c r="C32" s="12"/>
      <c r="D32" s="10"/>
      <c r="E32" s="10"/>
      <c r="F32" s="13"/>
      <c r="G32" s="12"/>
      <c r="H32" s="15"/>
      <c r="I32" s="19"/>
      <c r="J32" s="12"/>
      <c r="K32" s="42"/>
      <c r="L32" s="21"/>
    </row>
    <row r="33" spans="2:12" x14ac:dyDescent="0.15">
      <c r="B33" s="12"/>
      <c r="C33" s="12"/>
      <c r="D33" s="10"/>
      <c r="E33" s="10"/>
      <c r="F33" s="12"/>
      <c r="G33" s="12"/>
      <c r="H33" s="17"/>
      <c r="I33" s="19"/>
      <c r="J33" s="44"/>
      <c r="K33" s="45"/>
      <c r="L33" s="21"/>
    </row>
    <row r="34" spans="2:12" x14ac:dyDescent="0.15">
      <c r="B34" s="12"/>
      <c r="C34" s="12"/>
      <c r="D34" s="9"/>
      <c r="E34" s="9"/>
      <c r="F34" s="12"/>
      <c r="G34" s="12"/>
      <c r="H34" s="17"/>
      <c r="I34" s="55"/>
      <c r="J34" s="51"/>
      <c r="K34" s="42"/>
      <c r="L34" s="21"/>
    </row>
    <row r="35" spans="2:12" x14ac:dyDescent="0.15">
      <c r="B35" s="12"/>
      <c r="C35" s="12"/>
      <c r="D35" s="9"/>
      <c r="E35" s="9"/>
      <c r="F35" s="12"/>
      <c r="G35" s="12"/>
      <c r="H35" s="17"/>
      <c r="I35" s="19"/>
      <c r="J35" s="12"/>
      <c r="K35" s="12"/>
      <c r="L35" s="21"/>
    </row>
    <row r="36" spans="2:12" x14ac:dyDescent="0.15">
      <c r="B36" s="12"/>
      <c r="C36" s="12"/>
      <c r="D36" s="9"/>
      <c r="E36" s="9"/>
      <c r="F36" s="12"/>
      <c r="G36" s="12"/>
      <c r="H36" s="17"/>
      <c r="I36" s="19"/>
      <c r="J36" s="274" t="s">
        <v>25</v>
      </c>
      <c r="K36" s="274"/>
      <c r="L36" s="21"/>
    </row>
    <row r="37" spans="2:12" x14ac:dyDescent="0.15">
      <c r="B37" s="12"/>
      <c r="C37" s="12"/>
      <c r="D37" s="9"/>
      <c r="E37" s="9"/>
      <c r="F37" s="12"/>
      <c r="G37" s="12"/>
      <c r="H37" s="15"/>
      <c r="I37" s="19"/>
      <c r="J37" s="44"/>
      <c r="K37" s="45"/>
      <c r="L37" s="21"/>
    </row>
    <row r="38" spans="2:12" x14ac:dyDescent="0.15">
      <c r="B38" s="9"/>
      <c r="C38" s="9"/>
      <c r="D38" s="9"/>
      <c r="E38" s="9"/>
      <c r="F38" s="12"/>
      <c r="G38" s="12"/>
      <c r="H38" s="15"/>
      <c r="I38" s="55"/>
      <c r="J38" s="51"/>
      <c r="K38" s="42"/>
      <c r="L38" s="21"/>
    </row>
    <row r="39" spans="2:12" ht="15" x14ac:dyDescent="0.2">
      <c r="B39" s="7"/>
      <c r="C39" s="7"/>
      <c r="D39" s="7"/>
      <c r="E39" s="7"/>
      <c r="F39" s="14"/>
      <c r="G39" s="14"/>
      <c r="H39" s="16"/>
      <c r="I39" s="19"/>
      <c r="J39" s="14"/>
      <c r="K39" s="14"/>
      <c r="L39" s="21"/>
    </row>
    <row r="40" spans="2:12" x14ac:dyDescent="0.15">
      <c r="F40" s="1"/>
      <c r="G40" s="1"/>
      <c r="H40" s="17"/>
      <c r="I40" s="19"/>
      <c r="J40" s="1"/>
      <c r="K40" s="1"/>
      <c r="L40" s="23"/>
    </row>
    <row r="41" spans="2:12" x14ac:dyDescent="0.15">
      <c r="B41" s="1"/>
      <c r="H41" s="8"/>
      <c r="I41" s="19"/>
      <c r="J41" s="1"/>
      <c r="K41" s="1"/>
      <c r="L41" s="8"/>
    </row>
  </sheetData>
  <mergeCells count="21">
    <mergeCell ref="J36:K36"/>
    <mergeCell ref="F8:G8"/>
    <mergeCell ref="F14:G14"/>
    <mergeCell ref="F18:G18"/>
    <mergeCell ref="J27:K27"/>
    <mergeCell ref="J31:K31"/>
    <mergeCell ref="J12:K12"/>
    <mergeCell ref="B26:C26"/>
    <mergeCell ref="J20:K20"/>
    <mergeCell ref="B22:C22"/>
    <mergeCell ref="J16:K16"/>
    <mergeCell ref="B17:C17"/>
    <mergeCell ref="B5:K5"/>
    <mergeCell ref="B6:C6"/>
    <mergeCell ref="F6:G6"/>
    <mergeCell ref="J6:K6"/>
    <mergeCell ref="B8:C8"/>
    <mergeCell ref="J8:K8"/>
    <mergeCell ref="B7:C7"/>
    <mergeCell ref="F7:G7"/>
    <mergeCell ref="J7:K7"/>
  </mergeCells>
  <pageMargins left="0.39370078740157483" right="0.31496062992125984" top="0.74803149606299213" bottom="0.74803149606299213" header="0.31496062992125984" footer="0.31496062992125984"/>
  <pageSetup paperSize="9" scale="94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M54"/>
  <sheetViews>
    <sheetView topLeftCell="A2" zoomScale="109" zoomScaleNormal="85" workbookViewId="0">
      <selection activeCell="E51" sqref="B4:E51"/>
    </sheetView>
  </sheetViews>
  <sheetFormatPr baseColWidth="10" defaultColWidth="9.1640625" defaultRowHeight="14" x14ac:dyDescent="0.15"/>
  <cols>
    <col min="1" max="1" width="9.1640625" style="73"/>
    <col min="2" max="2" width="12.5" style="73" customWidth="1"/>
    <col min="3" max="3" width="34" style="73" customWidth="1"/>
    <col min="4" max="5" width="10.1640625" style="73" customWidth="1"/>
    <col min="6" max="10" width="9.1640625" style="73"/>
    <col min="11" max="11" width="12.33203125" style="73" customWidth="1"/>
    <col min="12" max="16384" width="9.1640625" style="73"/>
  </cols>
  <sheetData>
    <row r="1" spans="1:13" x14ac:dyDescent="0.15">
      <c r="A1" s="4"/>
    </row>
    <row r="2" spans="1:13" x14ac:dyDescent="0.15">
      <c r="A2" s="4"/>
      <c r="B2" s="2"/>
      <c r="C2" s="2"/>
    </row>
    <row r="3" spans="1:13" ht="17" thickBot="1" x14ac:dyDescent="0.25">
      <c r="B3" s="75" t="s">
        <v>16</v>
      </c>
      <c r="C3" s="76" t="s">
        <v>37</v>
      </c>
      <c r="G3" s="60"/>
      <c r="H3" s="220" t="s">
        <v>156</v>
      </c>
      <c r="I3" s="220" t="s">
        <v>157</v>
      </c>
      <c r="J3" s="220" t="s">
        <v>84</v>
      </c>
      <c r="K3" s="220" t="s">
        <v>158</v>
      </c>
      <c r="L3" s="220" t="s">
        <v>159</v>
      </c>
      <c r="M3" s="220" t="s">
        <v>119</v>
      </c>
    </row>
    <row r="4" spans="1:13" ht="15" thickBot="1" x14ac:dyDescent="0.2">
      <c r="B4" s="276" t="s">
        <v>205</v>
      </c>
      <c r="C4" s="277"/>
      <c r="D4" s="277"/>
      <c r="E4" s="278"/>
      <c r="G4" s="220" t="s">
        <v>19</v>
      </c>
      <c r="H4" s="59" t="s">
        <v>160</v>
      </c>
      <c r="I4" s="59" t="s">
        <v>161</v>
      </c>
      <c r="J4" s="59" t="s">
        <v>161</v>
      </c>
      <c r="K4" s="59" t="s">
        <v>161</v>
      </c>
      <c r="L4" s="59" t="s">
        <v>160</v>
      </c>
      <c r="M4" s="59" t="s">
        <v>160</v>
      </c>
    </row>
    <row r="5" spans="1:13" ht="16" thickBot="1" x14ac:dyDescent="0.2">
      <c r="B5" s="77" t="s">
        <v>17</v>
      </c>
      <c r="C5" s="218" t="s">
        <v>18</v>
      </c>
      <c r="D5" s="218" t="s">
        <v>19</v>
      </c>
      <c r="E5" s="78" t="s">
        <v>20</v>
      </c>
      <c r="G5" s="220" t="s">
        <v>155</v>
      </c>
      <c r="H5" s="59" t="s">
        <v>161</v>
      </c>
      <c r="I5" s="59" t="s">
        <v>160</v>
      </c>
      <c r="J5" s="59" t="s">
        <v>160</v>
      </c>
      <c r="K5" s="59" t="s">
        <v>160</v>
      </c>
      <c r="L5" s="59" t="s">
        <v>161</v>
      </c>
      <c r="M5" s="59" t="s">
        <v>161</v>
      </c>
    </row>
    <row r="6" spans="1:13" ht="15" x14ac:dyDescent="0.15">
      <c r="B6" s="223">
        <v>42034</v>
      </c>
      <c r="C6" s="67" t="s">
        <v>115</v>
      </c>
      <c r="D6" s="79">
        <v>45000</v>
      </c>
      <c r="E6" s="80"/>
    </row>
    <row r="7" spans="1:13" ht="15" x14ac:dyDescent="0.15">
      <c r="B7" s="91">
        <v>42034</v>
      </c>
      <c r="C7" s="67" t="s">
        <v>111</v>
      </c>
      <c r="D7" s="79"/>
      <c r="E7" s="80">
        <f>D6</f>
        <v>45000</v>
      </c>
    </row>
    <row r="8" spans="1:13" x14ac:dyDescent="0.15">
      <c r="B8" s="81"/>
      <c r="C8" s="67"/>
      <c r="D8" s="79"/>
      <c r="E8" s="80"/>
    </row>
    <row r="9" spans="1:13" ht="15" x14ac:dyDescent="0.15">
      <c r="B9" s="82">
        <v>42036</v>
      </c>
      <c r="C9" s="67" t="s">
        <v>121</v>
      </c>
      <c r="D9" s="79">
        <v>24000</v>
      </c>
      <c r="E9" s="80"/>
    </row>
    <row r="10" spans="1:13" ht="15" x14ac:dyDescent="0.15">
      <c r="B10" s="82">
        <v>42036</v>
      </c>
      <c r="C10" s="67" t="s">
        <v>115</v>
      </c>
      <c r="D10" s="79"/>
      <c r="E10" s="80">
        <f>D9</f>
        <v>24000</v>
      </c>
    </row>
    <row r="11" spans="1:13" x14ac:dyDescent="0.15">
      <c r="B11" s="81"/>
      <c r="C11" s="67"/>
      <c r="D11" s="79"/>
      <c r="E11" s="80"/>
    </row>
    <row r="12" spans="1:13" ht="15" x14ac:dyDescent="0.15">
      <c r="B12" s="82">
        <v>42104</v>
      </c>
      <c r="C12" s="67" t="s">
        <v>123</v>
      </c>
      <c r="D12" s="79">
        <v>3200</v>
      </c>
      <c r="E12" s="80"/>
    </row>
    <row r="13" spans="1:13" ht="15" x14ac:dyDescent="0.15">
      <c r="B13" s="82">
        <v>42104</v>
      </c>
      <c r="C13" s="67" t="s">
        <v>114</v>
      </c>
      <c r="D13" s="79"/>
      <c r="E13" s="80">
        <f>D12</f>
        <v>3200</v>
      </c>
    </row>
    <row r="14" spans="1:13" x14ac:dyDescent="0.15">
      <c r="B14" s="81"/>
      <c r="C14" s="67"/>
      <c r="D14" s="79"/>
      <c r="E14" s="80"/>
    </row>
    <row r="15" spans="1:13" ht="15" x14ac:dyDescent="0.15">
      <c r="B15" s="82">
        <v>42186</v>
      </c>
      <c r="C15" s="67" t="s">
        <v>115</v>
      </c>
      <c r="D15" s="79">
        <v>24000</v>
      </c>
      <c r="E15" s="80"/>
    </row>
    <row r="16" spans="1:13" ht="15" x14ac:dyDescent="0.15">
      <c r="B16" s="82">
        <v>42186</v>
      </c>
      <c r="C16" s="67" t="s">
        <v>116</v>
      </c>
      <c r="D16" s="79"/>
      <c r="E16" s="80">
        <f>D15</f>
        <v>24000</v>
      </c>
    </row>
    <row r="17" spans="2:5" x14ac:dyDescent="0.15">
      <c r="B17" s="81"/>
      <c r="C17" s="67"/>
      <c r="D17" s="79"/>
      <c r="E17" s="80"/>
    </row>
    <row r="18" spans="2:5" ht="15" x14ac:dyDescent="0.15">
      <c r="B18" s="82">
        <v>42205</v>
      </c>
      <c r="C18" s="83" t="s">
        <v>114</v>
      </c>
      <c r="D18" s="79">
        <v>1500</v>
      </c>
      <c r="E18" s="80"/>
    </row>
    <row r="19" spans="2:5" ht="15" x14ac:dyDescent="0.15">
      <c r="B19" s="82">
        <v>42205</v>
      </c>
      <c r="C19" s="65" t="s">
        <v>115</v>
      </c>
      <c r="D19" s="79"/>
      <c r="E19" s="80">
        <f>D18</f>
        <v>1500</v>
      </c>
    </row>
    <row r="20" spans="2:5" x14ac:dyDescent="0.15">
      <c r="B20" s="81"/>
      <c r="C20" s="67"/>
      <c r="D20" s="79"/>
      <c r="E20" s="80"/>
    </row>
    <row r="21" spans="2:5" ht="15" x14ac:dyDescent="0.15">
      <c r="B21" s="82">
        <v>42231</v>
      </c>
      <c r="C21" s="67" t="s">
        <v>112</v>
      </c>
      <c r="D21" s="79">
        <v>18000</v>
      </c>
      <c r="E21" s="80"/>
    </row>
    <row r="22" spans="2:5" ht="15" x14ac:dyDescent="0.15">
      <c r="B22" s="82">
        <v>42231</v>
      </c>
      <c r="C22" s="67" t="s">
        <v>113</v>
      </c>
      <c r="D22" s="79"/>
      <c r="E22" s="80">
        <f>D21</f>
        <v>18000</v>
      </c>
    </row>
    <row r="23" spans="2:5" x14ac:dyDescent="0.15">
      <c r="B23" s="81"/>
      <c r="C23" s="67"/>
      <c r="D23" s="79"/>
      <c r="E23" s="80"/>
    </row>
    <row r="24" spans="2:5" ht="15" x14ac:dyDescent="0.15">
      <c r="B24" s="82">
        <v>42262</v>
      </c>
      <c r="C24" s="67" t="s">
        <v>115</v>
      </c>
      <c r="D24" s="79">
        <v>8400</v>
      </c>
      <c r="E24" s="80"/>
    </row>
    <row r="25" spans="2:5" ht="15" x14ac:dyDescent="0.15">
      <c r="B25" s="82">
        <v>42262</v>
      </c>
      <c r="C25" s="67" t="s">
        <v>113</v>
      </c>
      <c r="D25" s="79"/>
      <c r="E25" s="80">
        <v>8400</v>
      </c>
    </row>
    <row r="26" spans="2:5" x14ac:dyDescent="0.15">
      <c r="B26" s="81"/>
      <c r="C26" s="67"/>
      <c r="D26" s="79"/>
      <c r="E26" s="80"/>
    </row>
    <row r="27" spans="2:5" ht="15" x14ac:dyDescent="0.15">
      <c r="B27" s="82">
        <v>42278</v>
      </c>
      <c r="C27" s="67" t="s">
        <v>122</v>
      </c>
      <c r="D27" s="79">
        <v>12000</v>
      </c>
      <c r="E27" s="80"/>
    </row>
    <row r="28" spans="2:5" ht="15" x14ac:dyDescent="0.15">
      <c r="B28" s="82">
        <v>42278</v>
      </c>
      <c r="C28" s="67" t="s">
        <v>115</v>
      </c>
      <c r="D28" s="79"/>
      <c r="E28" s="80">
        <f>D27</f>
        <v>12000</v>
      </c>
    </row>
    <row r="29" spans="2:5" x14ac:dyDescent="0.15">
      <c r="B29" s="81"/>
      <c r="C29" s="83"/>
      <c r="D29" s="84"/>
      <c r="E29" s="85"/>
    </row>
    <row r="30" spans="2:5" ht="15" x14ac:dyDescent="0.15">
      <c r="B30" s="86">
        <v>42292</v>
      </c>
      <c r="C30" s="65" t="s">
        <v>115</v>
      </c>
      <c r="D30" s="87">
        <v>15000</v>
      </c>
      <c r="E30" s="88"/>
    </row>
    <row r="31" spans="2:5" ht="15" x14ac:dyDescent="0.15">
      <c r="B31" s="86">
        <v>42292</v>
      </c>
      <c r="C31" s="67" t="s">
        <v>129</v>
      </c>
      <c r="D31" s="79"/>
      <c r="E31" s="80">
        <f>D30</f>
        <v>15000</v>
      </c>
    </row>
    <row r="32" spans="2:5" x14ac:dyDescent="0.15">
      <c r="B32" s="89"/>
      <c r="C32" s="67"/>
      <c r="D32" s="79"/>
      <c r="E32" s="80"/>
    </row>
    <row r="33" spans="2:11" ht="15" x14ac:dyDescent="0.15">
      <c r="B33" s="89" t="s">
        <v>130</v>
      </c>
      <c r="C33" s="65" t="s">
        <v>112</v>
      </c>
      <c r="D33" s="87">
        <v>42000</v>
      </c>
      <c r="E33" s="88"/>
    </row>
    <row r="34" spans="2:11" ht="15" x14ac:dyDescent="0.15">
      <c r="B34" s="89" t="s">
        <v>130</v>
      </c>
      <c r="C34" s="67" t="s">
        <v>113</v>
      </c>
      <c r="D34" s="79"/>
      <c r="E34" s="80">
        <f>D33</f>
        <v>42000</v>
      </c>
    </row>
    <row r="35" spans="2:11" x14ac:dyDescent="0.15">
      <c r="B35" s="89"/>
      <c r="C35" s="67"/>
      <c r="D35" s="79"/>
      <c r="E35" s="80"/>
    </row>
    <row r="36" spans="2:11" ht="15" x14ac:dyDescent="0.15">
      <c r="B36" s="90">
        <v>42339</v>
      </c>
      <c r="C36" s="67" t="s">
        <v>119</v>
      </c>
      <c r="D36" s="79">
        <v>15000</v>
      </c>
      <c r="E36" s="80"/>
    </row>
    <row r="37" spans="2:11" ht="15" x14ac:dyDescent="0.15">
      <c r="B37" s="90">
        <v>42339</v>
      </c>
      <c r="C37" s="83" t="s">
        <v>115</v>
      </c>
      <c r="D37" s="84"/>
      <c r="E37" s="85">
        <f>D36</f>
        <v>15000</v>
      </c>
    </row>
    <row r="38" spans="2:11" x14ac:dyDescent="0.15">
      <c r="B38" s="89"/>
      <c r="C38" s="65"/>
      <c r="D38" s="87"/>
      <c r="E38" s="88"/>
      <c r="G38" s="279" t="s">
        <v>201</v>
      </c>
      <c r="H38" s="279"/>
    </row>
    <row r="39" spans="2:11" ht="15" x14ac:dyDescent="0.15">
      <c r="B39" s="91">
        <v>42369</v>
      </c>
      <c r="C39" s="67" t="s">
        <v>116</v>
      </c>
      <c r="D39" s="79">
        <v>12000</v>
      </c>
      <c r="E39" s="80"/>
      <c r="G39" s="73" t="s">
        <v>131</v>
      </c>
      <c r="H39" s="92">
        <v>24000</v>
      </c>
    </row>
    <row r="40" spans="2:11" ht="15" x14ac:dyDescent="0.15">
      <c r="B40" s="91">
        <v>42369</v>
      </c>
      <c r="C40" s="67" t="s">
        <v>113</v>
      </c>
      <c r="D40" s="79"/>
      <c r="E40" s="80">
        <f>D39</f>
        <v>12000</v>
      </c>
      <c r="G40" s="73" t="s">
        <v>132</v>
      </c>
      <c r="H40" s="92">
        <f>H39/2</f>
        <v>12000</v>
      </c>
      <c r="I40" s="73" t="s">
        <v>162</v>
      </c>
    </row>
    <row r="41" spans="2:11" x14ac:dyDescent="0.15">
      <c r="B41" s="89"/>
      <c r="C41" s="65"/>
      <c r="D41" s="87"/>
      <c r="E41" s="88"/>
    </row>
    <row r="42" spans="2:11" ht="15" x14ac:dyDescent="0.15">
      <c r="B42" s="91">
        <v>42369</v>
      </c>
      <c r="C42" s="67" t="s">
        <v>122</v>
      </c>
      <c r="D42" s="79">
        <v>3600</v>
      </c>
      <c r="E42" s="80"/>
      <c r="J42" s="279" t="s">
        <v>164</v>
      </c>
      <c r="K42" s="279"/>
    </row>
    <row r="43" spans="2:11" ht="15" x14ac:dyDescent="0.15">
      <c r="B43" s="91">
        <v>42369</v>
      </c>
      <c r="C43" s="67" t="s">
        <v>125</v>
      </c>
      <c r="D43" s="79"/>
      <c r="E43" s="88">
        <v>3600</v>
      </c>
      <c r="J43" s="73">
        <v>2016</v>
      </c>
      <c r="K43" s="92">
        <v>11000</v>
      </c>
    </row>
    <row r="44" spans="2:11" x14ac:dyDescent="0.15">
      <c r="B44" s="93"/>
      <c r="C44" s="67"/>
      <c r="D44" s="79"/>
      <c r="E44" s="80"/>
      <c r="J44" s="73">
        <v>2017</v>
      </c>
      <c r="K44" s="92">
        <v>12000</v>
      </c>
    </row>
    <row r="45" spans="2:11" ht="15" x14ac:dyDescent="0.15">
      <c r="B45" s="91">
        <v>42369</v>
      </c>
      <c r="C45" s="67" t="s">
        <v>120</v>
      </c>
      <c r="D45" s="79">
        <v>11000</v>
      </c>
      <c r="E45" s="80"/>
      <c r="G45" s="73">
        <f>(24000/24)*11</f>
        <v>11000</v>
      </c>
      <c r="H45" s="73" t="s">
        <v>163</v>
      </c>
      <c r="J45" s="73">
        <v>2018</v>
      </c>
      <c r="K45" s="92">
        <v>1000</v>
      </c>
    </row>
    <row r="46" spans="2:11" ht="16" thickBot="1" x14ac:dyDescent="0.2">
      <c r="B46" s="91">
        <v>42369</v>
      </c>
      <c r="C46" s="67" t="s">
        <v>117</v>
      </c>
      <c r="D46" s="79"/>
      <c r="E46" s="80">
        <f>D45</f>
        <v>11000</v>
      </c>
      <c r="K46" s="224">
        <f>SUM(K43:K45)</f>
        <v>24000</v>
      </c>
    </row>
    <row r="47" spans="2:11" ht="15" thickTop="1" x14ac:dyDescent="0.15">
      <c r="B47" s="93"/>
      <c r="C47" s="67"/>
      <c r="D47" s="79"/>
      <c r="E47" s="80"/>
    </row>
    <row r="48" spans="2:11" ht="15" x14ac:dyDescent="0.15">
      <c r="B48" s="91">
        <v>42369</v>
      </c>
      <c r="C48" s="67" t="s">
        <v>127</v>
      </c>
      <c r="D48" s="79">
        <v>2920</v>
      </c>
      <c r="E48" s="80"/>
      <c r="G48" s="73" t="s">
        <v>123</v>
      </c>
      <c r="I48" s="73">
        <v>3200</v>
      </c>
    </row>
    <row r="49" spans="2:9" ht="15" x14ac:dyDescent="0.15">
      <c r="B49" s="91">
        <v>42369</v>
      </c>
      <c r="C49" s="67" t="s">
        <v>123</v>
      </c>
      <c r="D49" s="79"/>
      <c r="E49" s="80">
        <v>2920</v>
      </c>
      <c r="G49" s="73" t="s">
        <v>133</v>
      </c>
      <c r="I49" s="73">
        <v>280</v>
      </c>
    </row>
    <row r="50" spans="2:9" x14ac:dyDescent="0.15">
      <c r="B50" s="93"/>
      <c r="C50" s="67"/>
      <c r="D50" s="79"/>
      <c r="E50" s="85"/>
      <c r="G50" s="73" t="s">
        <v>165</v>
      </c>
      <c r="I50" s="73">
        <f>I48-I49</f>
        <v>2920</v>
      </c>
    </row>
    <row r="51" spans="2:9" ht="15" thickBot="1" x14ac:dyDescent="0.2">
      <c r="B51" s="94"/>
      <c r="C51" s="95"/>
      <c r="D51" s="96"/>
      <c r="E51" s="97"/>
    </row>
    <row r="52" spans="2:9" ht="15" x14ac:dyDescent="0.15">
      <c r="B52" s="66"/>
    </row>
    <row r="53" spans="2:9" ht="15" x14ac:dyDescent="0.15">
      <c r="B53" s="66"/>
    </row>
    <row r="54" spans="2:9" ht="15" x14ac:dyDescent="0.15">
      <c r="B54" s="66"/>
    </row>
  </sheetData>
  <mergeCells count="3">
    <mergeCell ref="B4:E4"/>
    <mergeCell ref="G38:H38"/>
    <mergeCell ref="J42:K42"/>
  </mergeCells>
  <pageMargins left="0.70866141732283472" right="0.70866141732283472" top="0.47" bottom="0.48" header="0.31496062992125984" footer="0.31496062992125984"/>
  <pageSetup paperSize="9" scale="78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pageSetUpPr fitToPage="1"/>
  </sheetPr>
  <dimension ref="A1:T39"/>
  <sheetViews>
    <sheetView zoomScaleNormal="100" workbookViewId="0">
      <selection activeCell="M40" sqref="M40:M41"/>
    </sheetView>
  </sheetViews>
  <sheetFormatPr baseColWidth="10" defaultColWidth="9.1640625" defaultRowHeight="14" x14ac:dyDescent="0.15"/>
  <cols>
    <col min="1" max="1" width="6.5" style="73" customWidth="1"/>
    <col min="2" max="2" width="10.83203125" style="73" customWidth="1"/>
    <col min="3" max="3" width="12.33203125" style="73" customWidth="1"/>
    <col min="4" max="5" width="6.6640625" style="73" customWidth="1"/>
    <col min="6" max="7" width="10.83203125" style="73" customWidth="1"/>
    <col min="8" max="9" width="6.33203125" style="73" customWidth="1"/>
    <col min="10" max="11" width="10.83203125" style="73" customWidth="1"/>
    <col min="12" max="12" width="6.5" style="73" customWidth="1"/>
    <col min="13" max="16384" width="9.1640625" style="73"/>
  </cols>
  <sheetData>
    <row r="1" spans="1:20" x14ac:dyDescent="0.15">
      <c r="A1" s="4"/>
    </row>
    <row r="2" spans="1:20" x14ac:dyDescent="0.15">
      <c r="A2" s="4"/>
    </row>
    <row r="3" spans="1:20" ht="16" x14ac:dyDescent="0.2">
      <c r="B3" s="75" t="s">
        <v>24</v>
      </c>
      <c r="C3" s="76" t="s">
        <v>38</v>
      </c>
      <c r="L3" s="98"/>
    </row>
    <row r="4" spans="1:20" ht="15.75" customHeight="1" x14ac:dyDescent="0.15">
      <c r="B4" s="281" t="s">
        <v>206</v>
      </c>
      <c r="C4" s="282"/>
      <c r="D4" s="282"/>
      <c r="E4" s="282"/>
      <c r="F4" s="282"/>
      <c r="G4" s="282"/>
      <c r="H4" s="282"/>
      <c r="I4" s="282"/>
      <c r="J4" s="282"/>
      <c r="K4" s="283"/>
      <c r="L4" s="98"/>
      <c r="N4" s="60"/>
      <c r="O4" s="220" t="s">
        <v>156</v>
      </c>
      <c r="P4" s="220" t="s">
        <v>157</v>
      </c>
      <c r="Q4" s="220" t="s">
        <v>84</v>
      </c>
      <c r="R4" s="220" t="s">
        <v>158</v>
      </c>
      <c r="S4" s="220" t="s">
        <v>159</v>
      </c>
      <c r="T4" s="220" t="s">
        <v>119</v>
      </c>
    </row>
    <row r="5" spans="1:20" x14ac:dyDescent="0.15">
      <c r="B5" s="284"/>
      <c r="C5" s="284"/>
      <c r="D5" s="99"/>
      <c r="E5" s="100"/>
      <c r="F5" s="284"/>
      <c r="G5" s="284"/>
      <c r="H5" s="101"/>
      <c r="I5" s="100"/>
      <c r="J5" s="284"/>
      <c r="K5" s="284"/>
      <c r="L5" s="98"/>
      <c r="N5" s="220" t="s">
        <v>19</v>
      </c>
      <c r="O5" s="59" t="s">
        <v>160</v>
      </c>
      <c r="P5" s="59" t="s">
        <v>161</v>
      </c>
      <c r="Q5" s="59" t="s">
        <v>161</v>
      </c>
      <c r="R5" s="59" t="s">
        <v>161</v>
      </c>
      <c r="S5" s="59" t="s">
        <v>160</v>
      </c>
      <c r="T5" s="59" t="s">
        <v>160</v>
      </c>
    </row>
    <row r="6" spans="1:20" x14ac:dyDescent="0.15">
      <c r="B6" s="99"/>
      <c r="C6" s="99"/>
      <c r="D6" s="99"/>
      <c r="E6" s="100"/>
      <c r="F6" s="99"/>
      <c r="G6" s="99"/>
      <c r="H6" s="101"/>
      <c r="I6" s="100"/>
      <c r="J6" s="99"/>
      <c r="K6" s="99"/>
      <c r="L6" s="98"/>
      <c r="N6" s="220" t="s">
        <v>155</v>
      </c>
      <c r="O6" s="59" t="s">
        <v>161</v>
      </c>
      <c r="P6" s="59" t="s">
        <v>160</v>
      </c>
      <c r="Q6" s="59" t="s">
        <v>160</v>
      </c>
      <c r="R6" s="59" t="s">
        <v>160</v>
      </c>
      <c r="S6" s="59" t="s">
        <v>161</v>
      </c>
      <c r="T6" s="59" t="s">
        <v>161</v>
      </c>
    </row>
    <row r="7" spans="1:20" ht="15" customHeight="1" x14ac:dyDescent="0.15">
      <c r="B7" s="285" t="s">
        <v>10</v>
      </c>
      <c r="C7" s="285"/>
      <c r="D7" s="99"/>
      <c r="E7" s="100"/>
      <c r="F7" s="102" t="s">
        <v>8</v>
      </c>
      <c r="G7" s="103"/>
      <c r="H7" s="101"/>
      <c r="I7" s="100"/>
      <c r="J7" s="102" t="s">
        <v>6</v>
      </c>
      <c r="K7" s="102"/>
      <c r="L7" s="98"/>
    </row>
    <row r="8" spans="1:20" x14ac:dyDescent="0.15">
      <c r="A8" s="104" t="s">
        <v>81</v>
      </c>
      <c r="B8" s="105">
        <v>45000</v>
      </c>
      <c r="C8" s="106">
        <v>24000</v>
      </c>
      <c r="D8" s="107" t="s">
        <v>134</v>
      </c>
      <c r="E8" s="108" t="s">
        <v>135</v>
      </c>
      <c r="F8" s="109">
        <v>1500</v>
      </c>
      <c r="G8" s="110">
        <v>3200</v>
      </c>
      <c r="H8" s="111" t="s">
        <v>136</v>
      </c>
      <c r="I8" s="112"/>
      <c r="J8" s="109"/>
      <c r="K8" s="110">
        <v>45000</v>
      </c>
      <c r="L8" s="107" t="s">
        <v>81</v>
      </c>
    </row>
    <row r="9" spans="1:20" x14ac:dyDescent="0.15">
      <c r="A9" s="104" t="s">
        <v>137</v>
      </c>
      <c r="B9" s="105">
        <v>24000</v>
      </c>
      <c r="C9" s="106">
        <v>1500</v>
      </c>
      <c r="D9" s="107" t="s">
        <v>135</v>
      </c>
      <c r="E9" s="113"/>
      <c r="F9" s="105"/>
      <c r="G9" s="114">
        <f>G8-F8</f>
        <v>1700</v>
      </c>
      <c r="H9" s="115"/>
      <c r="I9" s="112"/>
      <c r="J9" s="105"/>
      <c r="K9" s="114">
        <f>K8-J8</f>
        <v>45000</v>
      </c>
      <c r="L9" s="115"/>
    </row>
    <row r="10" spans="1:20" x14ac:dyDescent="0.15">
      <c r="A10" s="104" t="s">
        <v>138</v>
      </c>
      <c r="B10" s="105">
        <v>8400</v>
      </c>
      <c r="C10" s="106">
        <v>12000</v>
      </c>
      <c r="D10" s="107" t="s">
        <v>139</v>
      </c>
      <c r="E10" s="113"/>
      <c r="F10" s="105"/>
      <c r="G10" s="105"/>
      <c r="H10" s="111"/>
      <c r="I10" s="112"/>
      <c r="J10" s="105"/>
      <c r="K10" s="105"/>
      <c r="L10" s="107"/>
    </row>
    <row r="11" spans="1:20" ht="14.25" customHeight="1" x14ac:dyDescent="0.15">
      <c r="A11" s="104" t="s">
        <v>140</v>
      </c>
      <c r="B11" s="109">
        <v>15000</v>
      </c>
      <c r="C11" s="110">
        <v>15000</v>
      </c>
      <c r="D11" s="107" t="s">
        <v>141</v>
      </c>
      <c r="E11" s="113"/>
      <c r="F11" s="105"/>
      <c r="G11" s="105"/>
      <c r="H11" s="111"/>
      <c r="I11" s="112"/>
      <c r="J11" s="116" t="s">
        <v>5</v>
      </c>
      <c r="K11" s="116"/>
      <c r="L11" s="107"/>
    </row>
    <row r="12" spans="1:20" ht="15.75" customHeight="1" x14ac:dyDescent="0.15">
      <c r="A12" s="117"/>
      <c r="B12" s="118">
        <f>SUM(B8:B11)-SUM(C8:C11)</f>
        <v>39900</v>
      </c>
      <c r="C12" s="106"/>
      <c r="D12" s="107"/>
      <c r="E12" s="108"/>
      <c r="F12" s="119" t="s">
        <v>7</v>
      </c>
      <c r="G12" s="120"/>
      <c r="H12" s="107"/>
      <c r="I12" s="112"/>
      <c r="J12" s="105"/>
      <c r="K12" s="121">
        <v>0</v>
      </c>
      <c r="L12" s="115" t="s">
        <v>35</v>
      </c>
    </row>
    <row r="13" spans="1:20" x14ac:dyDescent="0.15">
      <c r="A13" s="108"/>
      <c r="B13" s="105"/>
      <c r="C13" s="105"/>
      <c r="D13" s="107"/>
      <c r="E13" s="108" t="s">
        <v>142</v>
      </c>
      <c r="F13" s="109">
        <v>12000</v>
      </c>
      <c r="G13" s="110">
        <v>24000</v>
      </c>
      <c r="H13" s="107" t="s">
        <v>137</v>
      </c>
      <c r="I13" s="112"/>
      <c r="J13" s="105"/>
      <c r="K13" s="105"/>
      <c r="L13" s="107"/>
    </row>
    <row r="14" spans="1:20" ht="15" customHeight="1" x14ac:dyDescent="0.15">
      <c r="A14" s="108"/>
      <c r="B14" s="105"/>
      <c r="C14" s="105"/>
      <c r="D14" s="107"/>
      <c r="E14" s="108"/>
      <c r="F14" s="105"/>
      <c r="G14" s="114">
        <f>G13-F13</f>
        <v>12000</v>
      </c>
      <c r="H14" s="115"/>
      <c r="I14" s="112"/>
      <c r="J14" s="119" t="s">
        <v>4</v>
      </c>
      <c r="K14" s="119"/>
      <c r="L14" s="107"/>
    </row>
    <row r="15" spans="1:20" x14ac:dyDescent="0.15">
      <c r="A15" s="108"/>
      <c r="B15" s="280" t="s">
        <v>9</v>
      </c>
      <c r="C15" s="280"/>
      <c r="D15" s="107"/>
      <c r="E15" s="108"/>
      <c r="F15" s="105"/>
      <c r="G15" s="105"/>
      <c r="H15" s="107"/>
      <c r="I15" s="112" t="s">
        <v>141</v>
      </c>
      <c r="J15" s="109">
        <v>15000</v>
      </c>
      <c r="K15" s="110"/>
      <c r="L15" s="107"/>
    </row>
    <row r="16" spans="1:20" ht="15.75" customHeight="1" x14ac:dyDescent="0.15">
      <c r="A16" s="104" t="s">
        <v>143</v>
      </c>
      <c r="B16" s="105">
        <v>18000</v>
      </c>
      <c r="C16" s="106">
        <v>15000</v>
      </c>
      <c r="D16" s="107" t="s">
        <v>140</v>
      </c>
      <c r="E16" s="113"/>
      <c r="F16" s="122" t="s">
        <v>23</v>
      </c>
      <c r="G16" s="120"/>
      <c r="H16" s="111"/>
      <c r="I16" s="123"/>
      <c r="J16" s="118">
        <f>J15-K15</f>
        <v>15000</v>
      </c>
      <c r="K16" s="106"/>
      <c r="L16" s="107"/>
    </row>
    <row r="17" spans="1:12" x14ac:dyDescent="0.15">
      <c r="A17" s="104" t="s">
        <v>144</v>
      </c>
      <c r="B17" s="109">
        <v>42000</v>
      </c>
      <c r="C17" s="110"/>
      <c r="D17" s="107"/>
      <c r="E17" s="113"/>
      <c r="F17" s="109"/>
      <c r="G17" s="110">
        <v>3600</v>
      </c>
      <c r="H17" s="111" t="s">
        <v>145</v>
      </c>
      <c r="I17" s="112"/>
      <c r="J17" s="105"/>
      <c r="K17" s="105"/>
      <c r="L17" s="107"/>
    </row>
    <row r="18" spans="1:12" ht="15" customHeight="1" x14ac:dyDescent="0.15">
      <c r="A18" s="117"/>
      <c r="B18" s="118">
        <f>SUM(B16:B17)-C16</f>
        <v>45000</v>
      </c>
      <c r="C18" s="106"/>
      <c r="D18" s="107"/>
      <c r="E18" s="124"/>
      <c r="F18" s="105"/>
      <c r="G18" s="114">
        <f>G17-F17</f>
        <v>3600</v>
      </c>
      <c r="H18" s="115"/>
      <c r="I18" s="112"/>
      <c r="J18" s="119" t="s">
        <v>3</v>
      </c>
      <c r="K18" s="119"/>
      <c r="L18" s="107"/>
    </row>
    <row r="19" spans="1:12" x14ac:dyDescent="0.15">
      <c r="A19" s="108"/>
      <c r="B19" s="105"/>
      <c r="C19" s="105"/>
      <c r="D19" s="107"/>
      <c r="E19" s="108"/>
      <c r="F19" s="105"/>
      <c r="G19" s="105"/>
      <c r="H19" s="107"/>
      <c r="I19" s="112"/>
      <c r="J19" s="105"/>
      <c r="K19" s="106">
        <v>18000</v>
      </c>
      <c r="L19" s="107" t="s">
        <v>143</v>
      </c>
    </row>
    <row r="20" spans="1:12" x14ac:dyDescent="0.15">
      <c r="A20" s="108"/>
      <c r="B20" s="280" t="s">
        <v>21</v>
      </c>
      <c r="C20" s="280"/>
      <c r="D20" s="107"/>
      <c r="E20" s="113"/>
      <c r="F20" s="105"/>
      <c r="G20" s="105"/>
      <c r="H20" s="111"/>
      <c r="I20" s="112"/>
      <c r="J20" s="105"/>
      <c r="K20" s="106">
        <v>8400</v>
      </c>
      <c r="L20" s="107" t="s">
        <v>138</v>
      </c>
    </row>
    <row r="21" spans="1:12" x14ac:dyDescent="0.15">
      <c r="A21" s="108" t="s">
        <v>134</v>
      </c>
      <c r="B21" s="109">
        <v>24000</v>
      </c>
      <c r="C21" s="110">
        <v>11000</v>
      </c>
      <c r="D21" s="107" t="s">
        <v>146</v>
      </c>
      <c r="E21" s="113"/>
      <c r="F21" s="105"/>
      <c r="G21" s="105"/>
      <c r="H21" s="125"/>
      <c r="I21" s="112"/>
      <c r="J21" s="105"/>
      <c r="K21" s="106">
        <v>42000</v>
      </c>
      <c r="L21" s="107" t="s">
        <v>144</v>
      </c>
    </row>
    <row r="22" spans="1:12" x14ac:dyDescent="0.15">
      <c r="A22" s="117"/>
      <c r="B22" s="118">
        <f>B21-C21</f>
        <v>13000</v>
      </c>
      <c r="C22" s="106"/>
      <c r="D22" s="107"/>
      <c r="E22" s="113"/>
      <c r="F22" s="105"/>
      <c r="G22" s="105"/>
      <c r="H22" s="125"/>
      <c r="I22" s="112"/>
      <c r="J22" s="109"/>
      <c r="K22" s="110">
        <v>12000</v>
      </c>
      <c r="L22" s="107" t="s">
        <v>142</v>
      </c>
    </row>
    <row r="23" spans="1:12" x14ac:dyDescent="0.15">
      <c r="A23" s="108"/>
      <c r="B23" s="105"/>
      <c r="C23" s="105"/>
      <c r="D23" s="107"/>
      <c r="E23" s="113"/>
      <c r="F23" s="105"/>
      <c r="G23" s="105"/>
      <c r="H23" s="125"/>
      <c r="I23" s="112"/>
      <c r="J23" s="105"/>
      <c r="K23" s="114">
        <f>SUM(K19:K22)</f>
        <v>80400</v>
      </c>
      <c r="L23" s="115"/>
    </row>
    <row r="24" spans="1:12" x14ac:dyDescent="0.15">
      <c r="A24" s="108"/>
      <c r="B24" s="280" t="s">
        <v>22</v>
      </c>
      <c r="C24" s="280"/>
      <c r="D24" s="107"/>
      <c r="E24" s="108"/>
      <c r="F24" s="105"/>
      <c r="G24" s="105"/>
      <c r="H24" s="108"/>
      <c r="I24" s="112"/>
      <c r="J24" s="105"/>
      <c r="K24" s="105"/>
      <c r="L24" s="107"/>
    </row>
    <row r="25" spans="1:12" ht="15" customHeight="1" x14ac:dyDescent="0.15">
      <c r="A25" s="108" t="s">
        <v>136</v>
      </c>
      <c r="B25" s="109">
        <v>3200</v>
      </c>
      <c r="C25" s="110">
        <v>2920</v>
      </c>
      <c r="D25" s="107" t="s">
        <v>147</v>
      </c>
      <c r="E25" s="108"/>
      <c r="F25" s="105"/>
      <c r="G25" s="105"/>
      <c r="H25" s="108"/>
      <c r="I25" s="112"/>
      <c r="J25" s="119" t="s">
        <v>2</v>
      </c>
      <c r="K25" s="119"/>
      <c r="L25" s="107"/>
    </row>
    <row r="26" spans="1:12" x14ac:dyDescent="0.15">
      <c r="A26" s="117"/>
      <c r="B26" s="118">
        <f>B25-C25</f>
        <v>280</v>
      </c>
      <c r="C26" s="126"/>
      <c r="D26" s="107"/>
      <c r="E26" s="108"/>
      <c r="F26" s="105"/>
      <c r="G26" s="105"/>
      <c r="H26" s="108"/>
      <c r="I26" s="112" t="s">
        <v>146</v>
      </c>
      <c r="J26" s="109">
        <v>11000</v>
      </c>
      <c r="K26" s="110"/>
      <c r="L26" s="107"/>
    </row>
    <row r="27" spans="1:12" x14ac:dyDescent="0.15">
      <c r="A27" s="108"/>
      <c r="B27" s="105"/>
      <c r="C27" s="105"/>
      <c r="D27" s="107"/>
      <c r="E27" s="108"/>
      <c r="F27" s="105"/>
      <c r="G27" s="105"/>
      <c r="H27" s="113"/>
      <c r="I27" s="123"/>
      <c r="J27" s="118">
        <f>SUM(J26)</f>
        <v>11000</v>
      </c>
      <c r="K27" s="106"/>
      <c r="L27" s="107"/>
    </row>
    <row r="28" spans="1:12" x14ac:dyDescent="0.15">
      <c r="A28" s="98"/>
      <c r="B28" s="105"/>
      <c r="C28" s="105"/>
      <c r="D28" s="125"/>
      <c r="E28" s="113"/>
      <c r="F28" s="105"/>
      <c r="G28" s="105"/>
      <c r="H28" s="113"/>
      <c r="I28" s="112"/>
      <c r="J28" s="105"/>
      <c r="K28" s="105"/>
      <c r="L28" s="107"/>
    </row>
    <row r="29" spans="1:12" ht="15" customHeight="1" x14ac:dyDescent="0.15">
      <c r="A29" s="98"/>
      <c r="B29" s="105"/>
      <c r="C29" s="105"/>
      <c r="D29" s="113"/>
      <c r="E29" s="127"/>
      <c r="F29" s="105"/>
      <c r="G29" s="105"/>
      <c r="H29" s="113"/>
      <c r="I29" s="112"/>
      <c r="J29" s="119" t="s">
        <v>1</v>
      </c>
      <c r="K29" s="119"/>
      <c r="L29" s="107"/>
    </row>
    <row r="30" spans="1:12" x14ac:dyDescent="0.15">
      <c r="B30" s="105"/>
      <c r="C30" s="105"/>
      <c r="D30" s="127"/>
      <c r="E30" s="127"/>
      <c r="F30" s="128"/>
      <c r="G30" s="105"/>
      <c r="H30" s="113"/>
      <c r="I30" s="112" t="s">
        <v>139</v>
      </c>
      <c r="J30" s="105">
        <v>12000</v>
      </c>
      <c r="K30" s="106"/>
      <c r="L30" s="107"/>
    </row>
    <row r="31" spans="1:12" x14ac:dyDescent="0.15">
      <c r="B31" s="105"/>
      <c r="C31" s="105"/>
      <c r="D31" s="127"/>
      <c r="E31" s="127"/>
      <c r="F31" s="105"/>
      <c r="G31" s="105"/>
      <c r="H31" s="108"/>
      <c r="I31" s="112" t="s">
        <v>145</v>
      </c>
      <c r="J31" s="109">
        <v>3600</v>
      </c>
      <c r="K31" s="110"/>
      <c r="L31" s="107"/>
    </row>
    <row r="32" spans="1:12" x14ac:dyDescent="0.15">
      <c r="B32" s="105"/>
      <c r="C32" s="105"/>
      <c r="D32" s="100"/>
      <c r="E32" s="100"/>
      <c r="F32" s="105"/>
      <c r="G32" s="105"/>
      <c r="H32" s="108"/>
      <c r="I32" s="123"/>
      <c r="J32" s="118">
        <f>SUM(J30:J31)</f>
        <v>15600</v>
      </c>
      <c r="K32" s="106"/>
      <c r="L32" s="107"/>
    </row>
    <row r="33" spans="2:12" x14ac:dyDescent="0.15">
      <c r="B33" s="105"/>
      <c r="C33" s="105"/>
      <c r="D33" s="100"/>
      <c r="E33" s="100"/>
      <c r="F33" s="105"/>
      <c r="G33" s="105"/>
      <c r="H33" s="108"/>
      <c r="I33" s="112"/>
      <c r="J33" s="105"/>
      <c r="K33" s="105"/>
      <c r="L33" s="107"/>
    </row>
    <row r="34" spans="2:12" ht="15" customHeight="1" x14ac:dyDescent="0.15">
      <c r="B34" s="105"/>
      <c r="C34" s="105"/>
      <c r="D34" s="100"/>
      <c r="E34" s="100"/>
      <c r="F34" s="105"/>
      <c r="G34" s="105"/>
      <c r="H34" s="108"/>
      <c r="I34" s="112"/>
      <c r="J34" s="119" t="s">
        <v>25</v>
      </c>
      <c r="K34" s="119"/>
      <c r="L34" s="107"/>
    </row>
    <row r="35" spans="2:12" x14ac:dyDescent="0.15">
      <c r="B35" s="105"/>
      <c r="C35" s="105"/>
      <c r="D35" s="100"/>
      <c r="E35" s="100"/>
      <c r="F35" s="105"/>
      <c r="G35" s="105"/>
      <c r="H35" s="113"/>
      <c r="I35" s="112" t="s">
        <v>147</v>
      </c>
      <c r="J35" s="109">
        <v>2920</v>
      </c>
      <c r="K35" s="110"/>
      <c r="L35" s="107"/>
    </row>
    <row r="36" spans="2:12" x14ac:dyDescent="0.15">
      <c r="B36" s="100"/>
      <c r="C36" s="100"/>
      <c r="D36" s="100"/>
      <c r="E36" s="100"/>
      <c r="F36" s="105"/>
      <c r="G36" s="105"/>
      <c r="H36" s="113"/>
      <c r="I36" s="123"/>
      <c r="J36" s="118">
        <f>SUM(J35)</f>
        <v>2920</v>
      </c>
      <c r="K36" s="106"/>
      <c r="L36" s="107"/>
    </row>
    <row r="37" spans="2:12" ht="15" x14ac:dyDescent="0.2">
      <c r="B37" s="129"/>
      <c r="C37" s="129"/>
      <c r="D37" s="129"/>
      <c r="E37" s="129"/>
      <c r="F37" s="130"/>
      <c r="G37" s="130"/>
      <c r="H37" s="124"/>
      <c r="I37" s="112"/>
      <c r="J37" s="130"/>
      <c r="K37" s="130"/>
      <c r="L37" s="107"/>
    </row>
    <row r="38" spans="2:12" x14ac:dyDescent="0.15">
      <c r="F38" s="92"/>
      <c r="G38" s="92"/>
      <c r="H38" s="108"/>
      <c r="I38" s="112"/>
      <c r="J38" s="92"/>
      <c r="K38" s="92"/>
      <c r="L38" s="131"/>
    </row>
    <row r="39" spans="2:12" x14ac:dyDescent="0.15">
      <c r="H39" s="98"/>
      <c r="I39" s="112"/>
      <c r="J39" s="92"/>
      <c r="K39" s="92"/>
      <c r="L39" s="98"/>
    </row>
  </sheetData>
  <mergeCells count="8">
    <mergeCell ref="B20:C20"/>
    <mergeCell ref="B24:C24"/>
    <mergeCell ref="B4:K4"/>
    <mergeCell ref="B5:C5"/>
    <mergeCell ref="F5:G5"/>
    <mergeCell ref="J5:K5"/>
    <mergeCell ref="B7:C7"/>
    <mergeCell ref="B15:C15"/>
  </mergeCells>
  <pageMargins left="0.39370078740157483" right="0.31496062992125984" top="0.74803149606299213" bottom="0.74803149606299213" header="0.31496062992125984" footer="0.31496062992125984"/>
  <pageSetup paperSize="9" scale="91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H104"/>
  <sheetViews>
    <sheetView topLeftCell="A50" zoomScale="125" zoomScaleNormal="100" workbookViewId="0">
      <selection activeCell="C99" sqref="C99"/>
    </sheetView>
  </sheetViews>
  <sheetFormatPr baseColWidth="10" defaultColWidth="9.1640625" defaultRowHeight="14" x14ac:dyDescent="0.15"/>
  <cols>
    <col min="1" max="1" width="9.1640625" style="132"/>
    <col min="2" max="2" width="39.6640625" style="132" customWidth="1"/>
    <col min="3" max="3" width="12.33203125" style="132" customWidth="1"/>
    <col min="4" max="4" width="11.6640625" style="132" customWidth="1"/>
    <col min="5" max="5" width="10" style="132" customWidth="1"/>
    <col min="6" max="16384" width="9.1640625" style="132"/>
  </cols>
  <sheetData>
    <row r="1" spans="1:7" x14ac:dyDescent="0.15">
      <c r="A1" s="4"/>
    </row>
    <row r="2" spans="1:7" x14ac:dyDescent="0.15">
      <c r="A2" s="4"/>
    </row>
    <row r="3" spans="1:7" ht="17" thickBot="1" x14ac:dyDescent="0.25">
      <c r="B3" s="133" t="s">
        <v>39</v>
      </c>
    </row>
    <row r="4" spans="1:7" x14ac:dyDescent="0.15">
      <c r="B4" s="288" t="s">
        <v>207</v>
      </c>
      <c r="C4" s="289"/>
      <c r="D4" s="290"/>
    </row>
    <row r="5" spans="1:7" ht="18" customHeight="1" x14ac:dyDescent="0.15">
      <c r="B5" s="291" t="s">
        <v>26</v>
      </c>
      <c r="C5" s="292"/>
      <c r="D5" s="293"/>
    </row>
    <row r="6" spans="1:7" ht="15" thickBot="1" x14ac:dyDescent="0.2">
      <c r="B6" s="291" t="s">
        <v>210</v>
      </c>
      <c r="C6" s="292"/>
      <c r="D6" s="293"/>
    </row>
    <row r="7" spans="1:7" ht="16" thickBot="1" x14ac:dyDescent="0.25">
      <c r="B7" s="134" t="s">
        <v>18</v>
      </c>
      <c r="C7" s="135" t="s">
        <v>19</v>
      </c>
      <c r="D7" s="136" t="s">
        <v>20</v>
      </c>
      <c r="F7" s="222" t="s">
        <v>156</v>
      </c>
      <c r="G7" s="221" t="s">
        <v>19</v>
      </c>
    </row>
    <row r="8" spans="1:7" ht="15" x14ac:dyDescent="0.2">
      <c r="B8" s="137" t="str">
        <f>'P 3-32 b liður'!B7:C7</f>
        <v>Cash</v>
      </c>
      <c r="C8" s="138">
        <f>'P 3-32 b liður'!B12</f>
        <v>39900</v>
      </c>
      <c r="D8" s="139"/>
      <c r="F8" s="222" t="s">
        <v>83</v>
      </c>
      <c r="G8" s="221" t="s">
        <v>155</v>
      </c>
    </row>
    <row r="9" spans="1:7" ht="15" x14ac:dyDescent="0.2">
      <c r="B9" s="137" t="str">
        <f>'P 3-32 b liður'!B15:C15</f>
        <v>Accounts Receivable</v>
      </c>
      <c r="C9" s="140">
        <f>'P 3-32 b liður'!B18</f>
        <v>45000</v>
      </c>
      <c r="D9" s="139"/>
      <c r="F9" s="222" t="s">
        <v>84</v>
      </c>
      <c r="G9" s="221" t="s">
        <v>155</v>
      </c>
    </row>
    <row r="10" spans="1:7" ht="15" x14ac:dyDescent="0.2">
      <c r="B10" s="137" t="str">
        <f>'P 3-32 b liður'!B20:C20</f>
        <v>Prepaid Rent</v>
      </c>
      <c r="C10" s="141">
        <f>'P 3-32 b liður'!B22</f>
        <v>13000</v>
      </c>
      <c r="D10" s="139"/>
      <c r="F10" s="222" t="s">
        <v>158</v>
      </c>
      <c r="G10" s="221" t="s">
        <v>155</v>
      </c>
    </row>
    <row r="11" spans="1:7" ht="15" x14ac:dyDescent="0.2">
      <c r="B11" s="137" t="str">
        <f>'P 3-32 b liður'!B24:C24</f>
        <v>Supplies</v>
      </c>
      <c r="C11" s="138">
        <f>'P 3-32 b liður'!B26</f>
        <v>280</v>
      </c>
      <c r="D11" s="139"/>
      <c r="F11" s="222" t="s">
        <v>159</v>
      </c>
      <c r="G11" s="221" t="s">
        <v>19</v>
      </c>
    </row>
    <row r="12" spans="1:7" ht="15" x14ac:dyDescent="0.2">
      <c r="B12" s="137" t="str">
        <f>'P 3-32 b liður'!F7</f>
        <v>Accounts Payable</v>
      </c>
      <c r="C12" s="138"/>
      <c r="D12" s="139">
        <f>'P 3-32 b liður'!G9</f>
        <v>1700</v>
      </c>
      <c r="F12" s="222" t="s">
        <v>119</v>
      </c>
      <c r="G12" s="221" t="s">
        <v>19</v>
      </c>
    </row>
    <row r="13" spans="1:7" ht="15" x14ac:dyDescent="0.15">
      <c r="B13" s="137" t="str">
        <f>'P 3-32 b liður'!F12</f>
        <v>Unearned Revenue</v>
      </c>
      <c r="C13" s="138"/>
      <c r="D13" s="139">
        <f>'P 3-32 b liður'!G14</f>
        <v>12000</v>
      </c>
    </row>
    <row r="14" spans="1:7" ht="15" x14ac:dyDescent="0.15">
      <c r="B14" s="137" t="str">
        <f>'P 3-32 b liður'!F16</f>
        <v>Salaries Payable</v>
      </c>
      <c r="C14" s="138"/>
      <c r="D14" s="139">
        <f>'P 3-32 b liður'!G18</f>
        <v>3600</v>
      </c>
    </row>
    <row r="15" spans="1:7" ht="15" x14ac:dyDescent="0.15">
      <c r="B15" s="137" t="str">
        <f>'P 3-32 b liður'!J7</f>
        <v>Common Stock</v>
      </c>
      <c r="C15" s="138"/>
      <c r="D15" s="139">
        <f>'P 3-32 b liður'!K9</f>
        <v>45000</v>
      </c>
    </row>
    <row r="16" spans="1:7" ht="15" x14ac:dyDescent="0.15">
      <c r="B16" s="137" t="str">
        <f>'P 3-32 b liður'!J11</f>
        <v>Retained Earnings</v>
      </c>
      <c r="C16" s="138"/>
      <c r="D16" s="139">
        <f>'P 3-32 b liður'!K12</f>
        <v>0</v>
      </c>
    </row>
    <row r="17" spans="2:4" ht="15" x14ac:dyDescent="0.15">
      <c r="B17" s="137" t="str">
        <f>'P 3-32 b liður'!J14</f>
        <v>Dividends</v>
      </c>
      <c r="C17" s="138">
        <f>'P 3-32 b liður'!J16</f>
        <v>15000</v>
      </c>
      <c r="D17" s="139"/>
    </row>
    <row r="18" spans="2:4" ht="15" x14ac:dyDescent="0.15">
      <c r="B18" s="137" t="str">
        <f>'P 3-32 b liður'!J18</f>
        <v>Service Revenue</v>
      </c>
      <c r="C18" s="138"/>
      <c r="D18" s="139">
        <f>'P 3-32 b liður'!K23</f>
        <v>80400</v>
      </c>
    </row>
    <row r="19" spans="2:4" ht="15" x14ac:dyDescent="0.15">
      <c r="B19" s="137" t="str">
        <f>'P 3-32 b liður'!J25</f>
        <v>Rent Expense</v>
      </c>
      <c r="C19" s="138">
        <f>'P 3-32 b liður'!J27</f>
        <v>11000</v>
      </c>
      <c r="D19" s="139"/>
    </row>
    <row r="20" spans="2:4" ht="15" x14ac:dyDescent="0.15">
      <c r="B20" s="137" t="str">
        <f>'P 3-32 b liður'!J29</f>
        <v>Salaries Expense</v>
      </c>
      <c r="C20" s="138">
        <f>'P 3-32 b liður'!J32</f>
        <v>15600</v>
      </c>
      <c r="D20" s="139"/>
    </row>
    <row r="21" spans="2:4" ht="15" x14ac:dyDescent="0.15">
      <c r="B21" s="137" t="str">
        <f>'P 3-32 b liður'!J34</f>
        <v>Supplies Expense</v>
      </c>
      <c r="C21" s="138">
        <f>'P 3-32 b liður'!J36</f>
        <v>2920</v>
      </c>
      <c r="D21" s="139"/>
    </row>
    <row r="22" spans="2:4" x14ac:dyDescent="0.15">
      <c r="B22" s="137"/>
      <c r="C22" s="142"/>
      <c r="D22" s="143"/>
    </row>
    <row r="23" spans="2:4" ht="16" thickBot="1" x14ac:dyDescent="0.2">
      <c r="B23" s="144" t="s">
        <v>0</v>
      </c>
      <c r="C23" s="145">
        <f t="shared" ref="C23:D23" si="0">SUM(C8:C22)</f>
        <v>142700</v>
      </c>
      <c r="D23" s="146">
        <f t="shared" si="0"/>
        <v>142700</v>
      </c>
    </row>
    <row r="26" spans="2:4" ht="17" thickBot="1" x14ac:dyDescent="0.25">
      <c r="B26" s="133" t="s">
        <v>44</v>
      </c>
    </row>
    <row r="27" spans="2:4" x14ac:dyDescent="0.15">
      <c r="B27" s="288" t="s">
        <v>207</v>
      </c>
      <c r="C27" s="290"/>
    </row>
    <row r="28" spans="2:4" ht="18" customHeight="1" x14ac:dyDescent="0.15">
      <c r="B28" s="291" t="s">
        <v>27</v>
      </c>
      <c r="C28" s="293"/>
    </row>
    <row r="29" spans="2:4" ht="15" thickBot="1" x14ac:dyDescent="0.2">
      <c r="B29" s="286" t="s">
        <v>208</v>
      </c>
      <c r="C29" s="287"/>
    </row>
    <row r="30" spans="2:4" ht="15" thickBot="1" x14ac:dyDescent="0.2">
      <c r="B30" s="298" t="s">
        <v>42</v>
      </c>
      <c r="C30" s="299"/>
    </row>
    <row r="31" spans="2:4" ht="15" x14ac:dyDescent="0.15">
      <c r="B31" s="147" t="str">
        <f>B18</f>
        <v>Service Revenue</v>
      </c>
      <c r="C31" s="148">
        <f>D18</f>
        <v>80400</v>
      </c>
    </row>
    <row r="32" spans="2:4" ht="15" thickBot="1" x14ac:dyDescent="0.2">
      <c r="B32" s="149"/>
      <c r="C32" s="150"/>
    </row>
    <row r="33" spans="2:3" x14ac:dyDescent="0.15">
      <c r="B33" s="149"/>
      <c r="C33" s="139">
        <f>SUM(C31:C32)</f>
        <v>80400</v>
      </c>
    </row>
    <row r="34" spans="2:3" x14ac:dyDescent="0.15">
      <c r="B34" s="149"/>
      <c r="C34" s="139"/>
    </row>
    <row r="35" spans="2:3" ht="15" x14ac:dyDescent="0.15">
      <c r="B35" s="149" t="str">
        <f t="shared" ref="B35:C37" si="1">B19</f>
        <v>Rent Expense</v>
      </c>
      <c r="C35" s="139">
        <f t="shared" si="1"/>
        <v>11000</v>
      </c>
    </row>
    <row r="36" spans="2:3" ht="15" x14ac:dyDescent="0.15">
      <c r="B36" s="149" t="str">
        <f t="shared" si="1"/>
        <v>Salaries Expense</v>
      </c>
      <c r="C36" s="139">
        <f t="shared" si="1"/>
        <v>15600</v>
      </c>
    </row>
    <row r="37" spans="2:3" ht="16" thickBot="1" x14ac:dyDescent="0.2">
      <c r="B37" s="149" t="str">
        <f t="shared" si="1"/>
        <v>Supplies Expense</v>
      </c>
      <c r="C37" s="150">
        <f t="shared" si="1"/>
        <v>2920</v>
      </c>
    </row>
    <row r="38" spans="2:3" x14ac:dyDescent="0.15">
      <c r="B38" s="151"/>
      <c r="C38" s="152">
        <f>SUM(C35:C37)</f>
        <v>29520</v>
      </c>
    </row>
    <row r="39" spans="2:3" x14ac:dyDescent="0.15">
      <c r="B39" s="149"/>
      <c r="C39" s="152"/>
    </row>
    <row r="40" spans="2:3" ht="16" thickBot="1" x14ac:dyDescent="0.2">
      <c r="B40" s="149" t="s">
        <v>148</v>
      </c>
      <c r="C40" s="153">
        <f>C33-C38</f>
        <v>50880</v>
      </c>
    </row>
    <row r="41" spans="2:3" ht="16" thickTop="1" thickBot="1" x14ac:dyDescent="0.2">
      <c r="B41" s="154"/>
      <c r="C41" s="155"/>
    </row>
    <row r="42" spans="2:3" ht="29.25" customHeight="1" thickBot="1" x14ac:dyDescent="0.2">
      <c r="B42" s="298" t="s">
        <v>40</v>
      </c>
      <c r="C42" s="299"/>
    </row>
    <row r="43" spans="2:3" x14ac:dyDescent="0.15">
      <c r="B43" s="147"/>
      <c r="C43" s="139"/>
    </row>
    <row r="44" spans="2:3" ht="15" x14ac:dyDescent="0.15">
      <c r="B44" s="149" t="s">
        <v>88</v>
      </c>
      <c r="C44" s="139">
        <v>0</v>
      </c>
    </row>
    <row r="45" spans="2:3" ht="16" thickBot="1" x14ac:dyDescent="0.2">
      <c r="B45" s="149" t="s">
        <v>89</v>
      </c>
      <c r="C45" s="150">
        <f>D15</f>
        <v>45000</v>
      </c>
    </row>
    <row r="46" spans="2:3" ht="15" x14ac:dyDescent="0.15">
      <c r="B46" s="149" t="s">
        <v>90</v>
      </c>
      <c r="C46" s="156">
        <f>SUM(C44:C45)</f>
        <v>45000</v>
      </c>
    </row>
    <row r="47" spans="2:3" x14ac:dyDescent="0.15">
      <c r="B47" s="149"/>
      <c r="C47" s="157"/>
    </row>
    <row r="48" spans="2:3" ht="15" x14ac:dyDescent="0.15">
      <c r="B48" s="149" t="s">
        <v>91</v>
      </c>
      <c r="C48" s="139">
        <v>0</v>
      </c>
    </row>
    <row r="49" spans="2:6" ht="15" x14ac:dyDescent="0.15">
      <c r="B49" s="149" t="s">
        <v>92</v>
      </c>
      <c r="C49" s="139">
        <f>C40</f>
        <v>50880</v>
      </c>
    </row>
    <row r="50" spans="2:6" ht="16" thickBot="1" x14ac:dyDescent="0.2">
      <c r="B50" s="149" t="s">
        <v>93</v>
      </c>
      <c r="C50" s="150">
        <f>-C17</f>
        <v>-15000</v>
      </c>
    </row>
    <row r="51" spans="2:6" ht="15" x14ac:dyDescent="0.15">
      <c r="B51" s="149" t="s">
        <v>94</v>
      </c>
      <c r="C51" s="156">
        <f>SUM(C48:C50)</f>
        <v>35880</v>
      </c>
    </row>
    <row r="52" spans="2:6" x14ac:dyDescent="0.15">
      <c r="B52" s="149"/>
      <c r="C52" s="158"/>
    </row>
    <row r="53" spans="2:6" ht="16" thickBot="1" x14ac:dyDescent="0.2">
      <c r="B53" s="149" t="s">
        <v>95</v>
      </c>
      <c r="C53" s="159">
        <f>C46+C51</f>
        <v>80880</v>
      </c>
    </row>
    <row r="54" spans="2:6" ht="16" thickTop="1" thickBot="1" x14ac:dyDescent="0.2">
      <c r="B54" s="154"/>
      <c r="C54" s="160"/>
    </row>
    <row r="56" spans="2:6" ht="15" thickBot="1" x14ac:dyDescent="0.2"/>
    <row r="57" spans="2:6" x14ac:dyDescent="0.15">
      <c r="B57" s="288" t="s">
        <v>207</v>
      </c>
      <c r="C57" s="290"/>
    </row>
    <row r="58" spans="2:6" x14ac:dyDescent="0.15">
      <c r="B58" s="291" t="s">
        <v>41</v>
      </c>
      <c r="C58" s="293"/>
    </row>
    <row r="59" spans="2:6" ht="15" thickBot="1" x14ac:dyDescent="0.2">
      <c r="B59" s="286" t="s">
        <v>209</v>
      </c>
      <c r="C59" s="287"/>
    </row>
    <row r="60" spans="2:6" ht="15" x14ac:dyDescent="0.15">
      <c r="B60" s="161" t="s">
        <v>28</v>
      </c>
      <c r="C60" s="162"/>
      <c r="F60" s="163"/>
    </row>
    <row r="61" spans="2:6" x14ac:dyDescent="0.15">
      <c r="B61" s="164"/>
      <c r="C61" s="165"/>
      <c r="F61" s="163"/>
    </row>
    <row r="62" spans="2:6" ht="15" x14ac:dyDescent="0.15">
      <c r="B62" s="149" t="str">
        <f>B8</f>
        <v>Cash</v>
      </c>
      <c r="C62" s="166">
        <f>C8</f>
        <v>39900</v>
      </c>
      <c r="F62" s="163"/>
    </row>
    <row r="63" spans="2:6" ht="15" x14ac:dyDescent="0.15">
      <c r="B63" s="149" t="str">
        <f t="shared" ref="B63:C65" si="2">B9</f>
        <v>Accounts Receivable</v>
      </c>
      <c r="C63" s="166">
        <f>C9</f>
        <v>45000</v>
      </c>
      <c r="F63" s="163"/>
    </row>
    <row r="64" spans="2:6" ht="15" x14ac:dyDescent="0.15">
      <c r="B64" s="149" t="str">
        <f t="shared" si="2"/>
        <v>Prepaid Rent</v>
      </c>
      <c r="C64" s="166">
        <f t="shared" si="2"/>
        <v>13000</v>
      </c>
      <c r="F64" s="163"/>
    </row>
    <row r="65" spans="2:6" ht="16" thickBot="1" x14ac:dyDescent="0.2">
      <c r="B65" s="149" t="str">
        <f t="shared" si="2"/>
        <v>Supplies</v>
      </c>
      <c r="C65" s="167">
        <f t="shared" si="2"/>
        <v>280</v>
      </c>
      <c r="F65" s="163"/>
    </row>
    <row r="66" spans="2:6" ht="15" thickBot="1" x14ac:dyDescent="0.2">
      <c r="B66" s="149"/>
      <c r="C66" s="168">
        <f>SUM(C62:C65)</f>
        <v>98180</v>
      </c>
      <c r="F66" s="163"/>
    </row>
    <row r="67" spans="2:6" ht="15" thickTop="1" x14ac:dyDescent="0.15">
      <c r="B67" s="149"/>
      <c r="C67" s="156"/>
      <c r="F67" s="163"/>
    </row>
    <row r="68" spans="2:6" ht="15" x14ac:dyDescent="0.15">
      <c r="B68" s="149" t="s">
        <v>29</v>
      </c>
      <c r="C68" s="156"/>
      <c r="F68" s="163"/>
    </row>
    <row r="69" spans="2:6" ht="15" x14ac:dyDescent="0.15">
      <c r="B69" s="149" t="str">
        <f>B12</f>
        <v>Accounts Payable</v>
      </c>
      <c r="C69" s="166">
        <f>D12</f>
        <v>1700</v>
      </c>
      <c r="F69" s="163"/>
    </row>
    <row r="70" spans="2:6" ht="15" x14ac:dyDescent="0.15">
      <c r="B70" s="149" t="str">
        <f t="shared" ref="B70:B71" si="3">B13</f>
        <v>Unearned Revenue</v>
      </c>
      <c r="C70" s="166">
        <f t="shared" ref="C70:C71" si="4">D13</f>
        <v>12000</v>
      </c>
      <c r="F70" s="163"/>
    </row>
    <row r="71" spans="2:6" ht="16" thickBot="1" x14ac:dyDescent="0.2">
      <c r="B71" s="149" t="str">
        <f t="shared" si="3"/>
        <v>Salaries Payable</v>
      </c>
      <c r="C71" s="167">
        <f t="shared" si="4"/>
        <v>3600</v>
      </c>
      <c r="F71" s="163"/>
    </row>
    <row r="72" spans="2:6" x14ac:dyDescent="0.15">
      <c r="B72" s="149"/>
      <c r="C72" s="169">
        <f>SUM(C69:C71)</f>
        <v>17300</v>
      </c>
      <c r="F72" s="163"/>
    </row>
    <row r="73" spans="2:6" x14ac:dyDescent="0.15">
      <c r="B73" s="149"/>
      <c r="C73" s="156"/>
      <c r="F73" s="163"/>
    </row>
    <row r="74" spans="2:6" ht="15" x14ac:dyDescent="0.15">
      <c r="B74" s="149" t="s">
        <v>149</v>
      </c>
      <c r="C74" s="156"/>
      <c r="F74" s="163"/>
    </row>
    <row r="75" spans="2:6" ht="15" x14ac:dyDescent="0.15">
      <c r="B75" s="149" t="s">
        <v>87</v>
      </c>
      <c r="C75" s="166">
        <f>C46</f>
        <v>45000</v>
      </c>
      <c r="F75" s="163"/>
    </row>
    <row r="76" spans="2:6" ht="16" thickBot="1" x14ac:dyDescent="0.2">
      <c r="B76" s="149" t="s">
        <v>150</v>
      </c>
      <c r="C76" s="167">
        <f>C51</f>
        <v>35880</v>
      </c>
      <c r="F76" s="163"/>
    </row>
    <row r="77" spans="2:6" x14ac:dyDescent="0.15">
      <c r="B77" s="149"/>
      <c r="C77" s="169">
        <f>SUM(C75:C76)</f>
        <v>80880</v>
      </c>
      <c r="F77" s="163"/>
    </row>
    <row r="78" spans="2:6" ht="15" thickBot="1" x14ac:dyDescent="0.2">
      <c r="B78" s="149"/>
      <c r="C78" s="167"/>
      <c r="F78" s="163"/>
    </row>
    <row r="79" spans="2:6" ht="16" thickBot="1" x14ac:dyDescent="0.2">
      <c r="B79" s="149" t="s">
        <v>151</v>
      </c>
      <c r="C79" s="168">
        <f>C72+C77</f>
        <v>98180</v>
      </c>
      <c r="F79" s="163"/>
    </row>
    <row r="80" spans="2:6" ht="16" thickTop="1" thickBot="1" x14ac:dyDescent="0.2">
      <c r="B80" s="154"/>
      <c r="C80" s="170"/>
      <c r="F80" s="163"/>
    </row>
    <row r="82" spans="2:8" ht="15" thickBot="1" x14ac:dyDescent="0.2">
      <c r="E82" s="227" t="s">
        <v>172</v>
      </c>
      <c r="F82" s="228" t="s">
        <v>173</v>
      </c>
    </row>
    <row r="83" spans="2:8" x14ac:dyDescent="0.15">
      <c r="B83" s="288" t="s">
        <v>207</v>
      </c>
      <c r="C83" s="290"/>
    </row>
    <row r="84" spans="2:8" x14ac:dyDescent="0.15">
      <c r="B84" s="294" t="s">
        <v>43</v>
      </c>
      <c r="C84" s="295"/>
      <c r="E84" s="102" t="s">
        <v>10</v>
      </c>
      <c r="F84" s="102"/>
      <c r="H84" s="99"/>
    </row>
    <row r="85" spans="2:8" ht="15" customHeight="1" thickBot="1" x14ac:dyDescent="0.2">
      <c r="B85" s="296" t="s">
        <v>208</v>
      </c>
      <c r="C85" s="297"/>
      <c r="E85" s="225">
        <v>45000</v>
      </c>
      <c r="F85" s="171">
        <v>24000</v>
      </c>
      <c r="H85" s="107"/>
    </row>
    <row r="86" spans="2:8" x14ac:dyDescent="0.15">
      <c r="B86" s="147"/>
      <c r="C86" s="172"/>
      <c r="E86" s="173">
        <v>24000</v>
      </c>
      <c r="F86" s="171">
        <v>1500</v>
      </c>
      <c r="H86" s="107"/>
    </row>
    <row r="87" spans="2:8" ht="15" x14ac:dyDescent="0.15">
      <c r="B87" s="149" t="s">
        <v>152</v>
      </c>
      <c r="C87" s="157"/>
      <c r="E87" s="173">
        <v>8400</v>
      </c>
      <c r="F87" s="171">
        <v>12000</v>
      </c>
      <c r="H87" s="107"/>
    </row>
    <row r="88" spans="2:8" x14ac:dyDescent="0.15">
      <c r="B88" s="132" t="s">
        <v>153</v>
      </c>
      <c r="C88" s="166">
        <f>SUM(E86:E88)</f>
        <v>47400</v>
      </c>
      <c r="E88" s="174">
        <v>15000</v>
      </c>
      <c r="F88" s="226">
        <v>15000</v>
      </c>
      <c r="H88" s="107"/>
    </row>
    <row r="89" spans="2:8" ht="15" thickBot="1" x14ac:dyDescent="0.2">
      <c r="B89" s="132" t="s">
        <v>154</v>
      </c>
      <c r="C89" s="167">
        <f>SUM(F85:F87)</f>
        <v>37500</v>
      </c>
      <c r="E89" s="118">
        <f>SUM(E85:E88)-SUM(F85:F88)</f>
        <v>39900</v>
      </c>
      <c r="F89" s="106"/>
      <c r="H89" s="107"/>
    </row>
    <row r="90" spans="2:8" ht="15" x14ac:dyDescent="0.15">
      <c r="B90" s="149" t="s">
        <v>152</v>
      </c>
      <c r="C90" s="156">
        <f>C88-C89</f>
        <v>9900</v>
      </c>
      <c r="F90" s="163"/>
    </row>
    <row r="91" spans="2:8" x14ac:dyDescent="0.15">
      <c r="B91" s="149"/>
      <c r="C91" s="156"/>
      <c r="F91" s="163"/>
    </row>
    <row r="92" spans="2:8" ht="15" x14ac:dyDescent="0.15">
      <c r="B92" s="149" t="s">
        <v>96</v>
      </c>
      <c r="C92" s="166"/>
      <c r="F92" s="163"/>
    </row>
    <row r="93" spans="2:8" x14ac:dyDescent="0.15">
      <c r="B93" s="149"/>
      <c r="C93" s="165"/>
      <c r="F93" s="163"/>
    </row>
    <row r="94" spans="2:8" ht="15" x14ac:dyDescent="0.15">
      <c r="B94" s="149" t="s">
        <v>97</v>
      </c>
      <c r="C94" s="166"/>
      <c r="F94" s="163"/>
    </row>
    <row r="95" spans="2:8" ht="15" x14ac:dyDescent="0.15">
      <c r="B95" s="149" t="s">
        <v>98</v>
      </c>
      <c r="C95" s="175">
        <f>E85</f>
        <v>45000</v>
      </c>
      <c r="F95" s="163"/>
    </row>
    <row r="96" spans="2:8" ht="16" thickBot="1" x14ac:dyDescent="0.2">
      <c r="B96" s="149" t="s">
        <v>99</v>
      </c>
      <c r="C96" s="167">
        <f>-F88</f>
        <v>-15000</v>
      </c>
      <c r="F96" s="163"/>
    </row>
    <row r="97" spans="2:6" ht="15" x14ac:dyDescent="0.15">
      <c r="B97" s="149" t="s">
        <v>100</v>
      </c>
      <c r="C97" s="156">
        <f>SUM(C95:C96)</f>
        <v>30000</v>
      </c>
      <c r="F97" s="163"/>
    </row>
    <row r="98" spans="2:6" x14ac:dyDescent="0.15">
      <c r="B98" s="149"/>
      <c r="C98" s="156"/>
      <c r="F98" s="163"/>
    </row>
    <row r="99" spans="2:6" ht="15" x14ac:dyDescent="0.15">
      <c r="B99" s="176" t="s">
        <v>101</v>
      </c>
      <c r="C99" s="166">
        <f>C90+C97</f>
        <v>39900</v>
      </c>
      <c r="F99" s="163"/>
    </row>
    <row r="100" spans="2:6" ht="15" x14ac:dyDescent="0.15">
      <c r="B100" s="177" t="s">
        <v>102</v>
      </c>
      <c r="C100" s="175">
        <v>0</v>
      </c>
      <c r="F100" s="163"/>
    </row>
    <row r="101" spans="2:6" ht="16" thickBot="1" x14ac:dyDescent="0.2">
      <c r="B101" s="177" t="s">
        <v>103</v>
      </c>
      <c r="C101" s="159">
        <f>SUM(C99:C100)</f>
        <v>39900</v>
      </c>
      <c r="F101" s="163"/>
    </row>
    <row r="102" spans="2:6" ht="16" thickTop="1" thickBot="1" x14ac:dyDescent="0.2">
      <c r="B102" s="178"/>
      <c r="C102" s="160"/>
      <c r="F102" s="163"/>
    </row>
    <row r="103" spans="2:6" x14ac:dyDescent="0.15">
      <c r="B103" s="179"/>
    </row>
    <row r="104" spans="2:6" x14ac:dyDescent="0.15">
      <c r="B104" s="179"/>
    </row>
  </sheetData>
  <mergeCells count="14">
    <mergeCell ref="B84:C84"/>
    <mergeCell ref="B85:C85"/>
    <mergeCell ref="B30:C30"/>
    <mergeCell ref="B42:C42"/>
    <mergeCell ref="B57:C57"/>
    <mergeCell ref="B58:C58"/>
    <mergeCell ref="B59:C59"/>
    <mergeCell ref="B83:C83"/>
    <mergeCell ref="B29:C29"/>
    <mergeCell ref="B4:D4"/>
    <mergeCell ref="B5:D5"/>
    <mergeCell ref="B6:D6"/>
    <mergeCell ref="B27:C27"/>
    <mergeCell ref="B28:C28"/>
  </mergeCells>
  <pageMargins left="0.7" right="0.7" top="0.52" bottom="0.62" header="0.3" footer="0.3"/>
  <pageSetup paperSize="9" scale="86" orientation="portrait" horizontalDpi="4294967293" r:id="rId1"/>
  <rowBreaks count="1" manualBreakCount="1">
    <brk id="55" max="16383" man="1"/>
  </rowBreaks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N73"/>
  <sheetViews>
    <sheetView tabSelected="1" zoomScale="92" zoomScaleNormal="70" workbookViewId="0">
      <selection activeCell="S24" sqref="S24"/>
    </sheetView>
  </sheetViews>
  <sheetFormatPr baseColWidth="10" defaultColWidth="9.1640625" defaultRowHeight="14" x14ac:dyDescent="0.15"/>
  <cols>
    <col min="1" max="1" width="9.1640625" style="73"/>
    <col min="2" max="3" width="11.1640625" style="73" customWidth="1"/>
    <col min="4" max="4" width="8.5" style="73" customWidth="1"/>
    <col min="5" max="5" width="10.83203125" style="73" customWidth="1"/>
    <col min="6" max="6" width="10.33203125" style="73" bestFit="1" customWidth="1"/>
    <col min="7" max="7" width="7.5" style="73" customWidth="1"/>
    <col min="8" max="8" width="5.1640625" style="73" customWidth="1"/>
    <col min="9" max="10" width="10.83203125" style="73" customWidth="1"/>
    <col min="11" max="11" width="5.33203125" style="73" customWidth="1"/>
    <col min="12" max="12" width="9.1640625" style="73" customWidth="1"/>
    <col min="13" max="16384" width="9.1640625" style="73"/>
  </cols>
  <sheetData>
    <row r="1" spans="1:14" x14ac:dyDescent="0.15">
      <c r="A1" s="4"/>
    </row>
    <row r="2" spans="1:14" x14ac:dyDescent="0.15">
      <c r="A2" s="4"/>
    </row>
    <row r="3" spans="1:14" ht="17" thickBot="1" x14ac:dyDescent="0.25">
      <c r="B3" s="75" t="s">
        <v>45</v>
      </c>
    </row>
    <row r="4" spans="1:14" ht="16" thickBot="1" x14ac:dyDescent="0.2">
      <c r="B4" s="180" t="s">
        <v>17</v>
      </c>
      <c r="C4" s="302" t="s">
        <v>18</v>
      </c>
      <c r="D4" s="303"/>
      <c r="E4" s="181" t="s">
        <v>19</v>
      </c>
      <c r="F4" s="182" t="s">
        <v>20</v>
      </c>
    </row>
    <row r="5" spans="1:14" ht="14.25" customHeight="1" thickBot="1" x14ac:dyDescent="0.2">
      <c r="B5" s="304" t="s">
        <v>31</v>
      </c>
      <c r="C5" s="305"/>
      <c r="D5" s="305"/>
      <c r="E5" s="305"/>
      <c r="F5" s="306"/>
    </row>
    <row r="6" spans="1:14" x14ac:dyDescent="0.15">
      <c r="B6" s="183"/>
      <c r="C6" s="307"/>
      <c r="D6" s="308"/>
      <c r="E6" s="79"/>
      <c r="F6" s="80"/>
    </row>
    <row r="7" spans="1:14" s="184" customFormat="1" ht="15" x14ac:dyDescent="0.15">
      <c r="B7" s="185" t="s">
        <v>104</v>
      </c>
      <c r="C7" s="300" t="s">
        <v>3</v>
      </c>
      <c r="D7" s="301"/>
      <c r="E7" s="138">
        <f>'P 3-32 b liður'!K23</f>
        <v>80400</v>
      </c>
      <c r="F7" s="186"/>
      <c r="I7" s="73"/>
      <c r="J7" s="73"/>
      <c r="K7" s="73"/>
      <c r="L7" s="73"/>
      <c r="M7" s="73"/>
      <c r="N7" s="73"/>
    </row>
    <row r="8" spans="1:14" x14ac:dyDescent="0.15">
      <c r="B8" s="187"/>
      <c r="C8" s="300" t="s">
        <v>5</v>
      </c>
      <c r="D8" s="301"/>
      <c r="E8" s="138"/>
      <c r="F8" s="80">
        <f>E7</f>
        <v>80400</v>
      </c>
    </row>
    <row r="9" spans="1:14" x14ac:dyDescent="0.15">
      <c r="B9" s="187"/>
      <c r="C9" s="300"/>
      <c r="D9" s="301"/>
      <c r="E9" s="188"/>
      <c r="F9" s="80"/>
    </row>
    <row r="10" spans="1:14" ht="15" x14ac:dyDescent="0.15">
      <c r="B10" s="187" t="s">
        <v>104</v>
      </c>
      <c r="C10" s="300" t="s">
        <v>5</v>
      </c>
      <c r="D10" s="301"/>
      <c r="E10" s="138">
        <f>SUM(F11:F13)</f>
        <v>29520</v>
      </c>
      <c r="F10" s="80"/>
    </row>
    <row r="11" spans="1:14" x14ac:dyDescent="0.15">
      <c r="B11" s="187"/>
      <c r="C11" s="300" t="s">
        <v>1</v>
      </c>
      <c r="D11" s="301"/>
      <c r="E11" s="138"/>
      <c r="F11" s="80">
        <f>'P 3-32 b liður'!J32</f>
        <v>15600</v>
      </c>
    </row>
    <row r="12" spans="1:14" x14ac:dyDescent="0.15">
      <c r="B12" s="183"/>
      <c r="C12" s="300" t="s">
        <v>2</v>
      </c>
      <c r="D12" s="301"/>
      <c r="E12" s="138"/>
      <c r="F12" s="80">
        <f>'P 3-32 b liður'!J27</f>
        <v>11000</v>
      </c>
    </row>
    <row r="13" spans="1:14" x14ac:dyDescent="0.15">
      <c r="B13" s="93"/>
      <c r="C13" s="300" t="s">
        <v>25</v>
      </c>
      <c r="D13" s="301"/>
      <c r="E13" s="188"/>
      <c r="F13" s="80">
        <f>'P 3-32 b liður'!J36</f>
        <v>2920</v>
      </c>
    </row>
    <row r="14" spans="1:14" x14ac:dyDescent="0.15">
      <c r="B14" s="93"/>
      <c r="C14" s="300"/>
      <c r="D14" s="301"/>
      <c r="E14" s="138"/>
      <c r="F14" s="80"/>
    </row>
    <row r="15" spans="1:14" ht="15" x14ac:dyDescent="0.15">
      <c r="B15" s="93" t="s">
        <v>104</v>
      </c>
      <c r="C15" s="300" t="s">
        <v>5</v>
      </c>
      <c r="D15" s="301"/>
      <c r="E15" s="79">
        <f>'P 3-32 b liður'!J16</f>
        <v>15000</v>
      </c>
      <c r="F15" s="80"/>
    </row>
    <row r="16" spans="1:14" x14ac:dyDescent="0.15">
      <c r="B16" s="93"/>
      <c r="C16" s="300" t="s">
        <v>4</v>
      </c>
      <c r="D16" s="301"/>
      <c r="E16" s="84"/>
      <c r="F16" s="85">
        <f>E15</f>
        <v>15000</v>
      </c>
    </row>
    <row r="17" spans="1:11" x14ac:dyDescent="0.15">
      <c r="B17" s="189"/>
      <c r="C17" s="101"/>
      <c r="D17" s="190"/>
      <c r="E17" s="84"/>
      <c r="F17" s="85"/>
    </row>
    <row r="18" spans="1:11" ht="15" thickBot="1" x14ac:dyDescent="0.2">
      <c r="B18" s="310" t="s">
        <v>0</v>
      </c>
      <c r="C18" s="311"/>
      <c r="D18" s="312"/>
      <c r="E18" s="191">
        <f>SUM(E7:E16)</f>
        <v>124920</v>
      </c>
      <c r="F18" s="192">
        <f>SUM(F7:F16)</f>
        <v>124920</v>
      </c>
    </row>
    <row r="21" spans="1:11" ht="15" thickBot="1" x14ac:dyDescent="0.2">
      <c r="B21" s="76" t="s">
        <v>46</v>
      </c>
    </row>
    <row r="22" spans="1:11" ht="15" customHeight="1" thickBot="1" x14ac:dyDescent="0.2">
      <c r="B22" s="276" t="s">
        <v>175</v>
      </c>
      <c r="C22" s="277"/>
      <c r="D22" s="277"/>
      <c r="E22" s="277"/>
      <c r="F22" s="277"/>
      <c r="G22" s="277"/>
      <c r="H22" s="277"/>
      <c r="I22" s="277"/>
      <c r="J22" s="278"/>
    </row>
    <row r="23" spans="1:11" x14ac:dyDescent="0.15">
      <c r="B23" s="284"/>
      <c r="C23" s="284"/>
      <c r="D23" s="99"/>
      <c r="E23" s="284"/>
      <c r="F23" s="284"/>
      <c r="G23" s="284"/>
      <c r="H23" s="100"/>
      <c r="I23" s="284"/>
      <c r="J23" s="284"/>
    </row>
    <row r="24" spans="1:11" ht="15" customHeight="1" thickBot="1" x14ac:dyDescent="0.2">
      <c r="B24" s="313" t="s">
        <v>28</v>
      </c>
      <c r="C24" s="313"/>
      <c r="D24" s="193" t="s">
        <v>32</v>
      </c>
      <c r="E24" s="313" t="s">
        <v>29</v>
      </c>
      <c r="F24" s="313"/>
      <c r="H24" s="193" t="s">
        <v>33</v>
      </c>
      <c r="I24" s="313" t="s">
        <v>30</v>
      </c>
      <c r="J24" s="313"/>
    </row>
    <row r="25" spans="1:11" x14ac:dyDescent="0.15">
      <c r="B25" s="284"/>
      <c r="C25" s="284"/>
      <c r="D25" s="99"/>
      <c r="E25" s="194"/>
      <c r="F25" s="194"/>
      <c r="H25" s="100"/>
      <c r="I25" s="284"/>
      <c r="J25" s="284"/>
    </row>
    <row r="26" spans="1:11" ht="15" customHeight="1" thickBot="1" x14ac:dyDescent="0.2">
      <c r="B26" s="309" t="s">
        <v>10</v>
      </c>
      <c r="C26" s="309"/>
      <c r="D26" s="100"/>
      <c r="E26" s="309" t="s">
        <v>8</v>
      </c>
      <c r="F26" s="309"/>
      <c r="H26" s="100"/>
      <c r="I26" s="309" t="s">
        <v>6</v>
      </c>
      <c r="J26" s="309"/>
    </row>
    <row r="27" spans="1:11" x14ac:dyDescent="0.15">
      <c r="A27" s="195"/>
      <c r="B27" s="105">
        <f>'P 3-32 b liður'!B12</f>
        <v>39900</v>
      </c>
      <c r="C27" s="196"/>
      <c r="D27" s="105"/>
      <c r="E27" s="197"/>
      <c r="F27" s="196">
        <f>'P 3-32 b liður'!G9</f>
        <v>1700</v>
      </c>
      <c r="G27" s="198"/>
      <c r="H27" s="92"/>
      <c r="I27" s="105"/>
      <c r="J27" s="196">
        <f>'P 3-32 b liður'!K9</f>
        <v>45000</v>
      </c>
      <c r="K27" s="198"/>
    </row>
    <row r="28" spans="1:11" x14ac:dyDescent="0.15">
      <c r="B28" s="105"/>
      <c r="C28" s="105"/>
      <c r="D28" s="105"/>
      <c r="E28" s="105"/>
      <c r="F28" s="105"/>
      <c r="G28" s="105"/>
      <c r="H28" s="105"/>
      <c r="I28" s="105"/>
      <c r="J28" s="105"/>
      <c r="K28" s="92"/>
    </row>
    <row r="29" spans="1:11" ht="15" customHeight="1" thickBot="1" x14ac:dyDescent="0.2">
      <c r="B29" s="105"/>
      <c r="C29" s="105"/>
      <c r="D29" s="105"/>
      <c r="E29" s="317" t="s">
        <v>7</v>
      </c>
      <c r="F29" s="317"/>
      <c r="G29" s="92"/>
      <c r="H29" s="105"/>
      <c r="I29" s="317" t="s">
        <v>5</v>
      </c>
      <c r="J29" s="317"/>
      <c r="K29" s="92"/>
    </row>
    <row r="30" spans="1:11" ht="15" customHeight="1" thickBot="1" x14ac:dyDescent="0.2">
      <c r="B30" s="317" t="s">
        <v>9</v>
      </c>
      <c r="C30" s="317"/>
      <c r="D30" s="105"/>
      <c r="E30" s="105"/>
      <c r="F30" s="196">
        <f>'P 3-32 b liður'!G14</f>
        <v>12000</v>
      </c>
      <c r="G30" s="198"/>
      <c r="H30" s="92" t="s">
        <v>167</v>
      </c>
      <c r="I30" s="105">
        <v>15000</v>
      </c>
      <c r="J30" s="196">
        <v>80400</v>
      </c>
      <c r="K30" s="92" t="s">
        <v>169</v>
      </c>
    </row>
    <row r="31" spans="1:11" ht="15" thickBot="1" x14ac:dyDescent="0.2">
      <c r="A31" s="195"/>
      <c r="B31" s="105">
        <f>'P 3-32 b liður'!B18</f>
        <v>45000</v>
      </c>
      <c r="C31" s="196"/>
      <c r="D31" s="105"/>
      <c r="E31" s="105"/>
      <c r="F31" s="105"/>
      <c r="G31" s="105"/>
      <c r="H31" s="92" t="s">
        <v>171</v>
      </c>
      <c r="I31" s="201">
        <f>J44+J48+J52</f>
        <v>29520</v>
      </c>
      <c r="J31" s="202"/>
      <c r="K31" s="92"/>
    </row>
    <row r="32" spans="1:11" ht="15" customHeight="1" thickBot="1" x14ac:dyDescent="0.2">
      <c r="B32" s="105"/>
      <c r="C32" s="105"/>
      <c r="D32" s="105"/>
      <c r="E32" s="317" t="s">
        <v>23</v>
      </c>
      <c r="F32" s="317"/>
      <c r="G32" s="105"/>
      <c r="H32" s="105"/>
      <c r="I32" s="105"/>
      <c r="J32" s="196">
        <f>J30-I30-I31</f>
        <v>35880</v>
      </c>
      <c r="K32" s="198"/>
    </row>
    <row r="33" spans="1:11" ht="14.25" customHeight="1" x14ac:dyDescent="0.15">
      <c r="B33" s="318"/>
      <c r="C33" s="318"/>
      <c r="D33" s="203"/>
      <c r="E33" s="203"/>
      <c r="F33" s="196">
        <f>'P 3-32 b liður'!G18</f>
        <v>3600</v>
      </c>
      <c r="G33" s="198"/>
      <c r="H33" s="105"/>
      <c r="I33" s="105"/>
      <c r="J33" s="105"/>
      <c r="K33" s="92"/>
    </row>
    <row r="34" spans="1:11" ht="15" customHeight="1" thickBot="1" x14ac:dyDescent="0.2">
      <c r="B34" s="317" t="s">
        <v>21</v>
      </c>
      <c r="C34" s="317"/>
      <c r="D34" s="105"/>
      <c r="E34" s="203"/>
      <c r="F34" s="105"/>
      <c r="G34" s="105"/>
      <c r="H34" s="105"/>
      <c r="I34" s="317" t="s">
        <v>4</v>
      </c>
      <c r="J34" s="317"/>
      <c r="K34" s="92"/>
    </row>
    <row r="35" spans="1:11" ht="15.75" customHeight="1" thickBot="1" x14ac:dyDescent="0.2">
      <c r="A35" s="195"/>
      <c r="B35" s="105">
        <f>'P 3-32 b liður'!B22</f>
        <v>13000</v>
      </c>
      <c r="C35" s="196"/>
      <c r="D35" s="105"/>
      <c r="E35" s="105"/>
      <c r="F35" s="105"/>
      <c r="G35" s="105"/>
      <c r="H35" s="204"/>
      <c r="I35" s="201">
        <f>'P 3-32 b liður'!J15</f>
        <v>15000</v>
      </c>
      <c r="J35" s="205"/>
      <c r="K35" s="200"/>
    </row>
    <row r="36" spans="1:11" x14ac:dyDescent="0.15">
      <c r="B36" s="105"/>
      <c r="C36" s="105"/>
      <c r="D36" s="105"/>
      <c r="E36" s="203"/>
      <c r="F36" s="105"/>
      <c r="G36" s="105"/>
      <c r="H36" s="206" t="s">
        <v>166</v>
      </c>
      <c r="I36" s="118">
        <v>15000</v>
      </c>
      <c r="J36" s="106">
        <v>15000</v>
      </c>
      <c r="K36" s="92" t="s">
        <v>167</v>
      </c>
    </row>
    <row r="37" spans="1:11" x14ac:dyDescent="0.15">
      <c r="B37" s="105"/>
      <c r="C37" s="105"/>
      <c r="D37" s="105"/>
      <c r="E37" s="203"/>
      <c r="F37" s="105"/>
      <c r="G37" s="105"/>
      <c r="H37" s="105"/>
      <c r="I37" s="105"/>
      <c r="J37" s="105"/>
      <c r="K37" s="92"/>
    </row>
    <row r="38" spans="1:11" ht="15" customHeight="1" thickBot="1" x14ac:dyDescent="0.2">
      <c r="B38" s="317" t="s">
        <v>22</v>
      </c>
      <c r="C38" s="317"/>
      <c r="D38" s="105"/>
      <c r="E38" s="105"/>
      <c r="F38" s="105"/>
      <c r="G38" s="105"/>
      <c r="H38" s="105"/>
      <c r="I38" s="317" t="s">
        <v>3</v>
      </c>
      <c r="J38" s="317"/>
      <c r="K38" s="92"/>
    </row>
    <row r="39" spans="1:11" ht="15" thickBot="1" x14ac:dyDescent="0.2">
      <c r="A39" s="195"/>
      <c r="B39" s="105">
        <f>'P 3-32 b liður'!B26</f>
        <v>280</v>
      </c>
      <c r="C39" s="196"/>
      <c r="D39" s="105"/>
      <c r="E39" s="105"/>
      <c r="F39" s="105"/>
      <c r="G39" s="105"/>
      <c r="H39" s="199"/>
      <c r="I39" s="201"/>
      <c r="J39" s="205">
        <f>'P 3-32 b liður'!K23</f>
        <v>80400</v>
      </c>
      <c r="K39" s="92"/>
    </row>
    <row r="40" spans="1:11" ht="15" x14ac:dyDescent="0.15">
      <c r="B40" s="105"/>
      <c r="C40" s="105"/>
      <c r="D40" s="105"/>
      <c r="E40" s="105"/>
      <c r="F40" s="105"/>
      <c r="G40" s="105"/>
      <c r="H40" s="105" t="s">
        <v>168</v>
      </c>
      <c r="I40" s="203">
        <v>80400</v>
      </c>
      <c r="J40" s="114">
        <v>80400</v>
      </c>
      <c r="K40" s="207" t="s">
        <v>166</v>
      </c>
    </row>
    <row r="41" spans="1:11" x14ac:dyDescent="0.15">
      <c r="B41" s="105"/>
      <c r="C41" s="105"/>
      <c r="D41" s="105"/>
      <c r="E41" s="105"/>
      <c r="F41" s="105"/>
      <c r="G41" s="105"/>
      <c r="H41" s="105"/>
      <c r="I41" s="105"/>
      <c r="J41" s="105"/>
      <c r="K41" s="92"/>
    </row>
    <row r="42" spans="1:11" ht="15" customHeight="1" thickBot="1" x14ac:dyDescent="0.2">
      <c r="B42" s="105"/>
      <c r="C42" s="105"/>
      <c r="D42" s="203"/>
      <c r="E42" s="105"/>
      <c r="F42" s="105"/>
      <c r="G42" s="105"/>
      <c r="H42" s="105"/>
      <c r="I42" s="317" t="s">
        <v>1</v>
      </c>
      <c r="J42" s="317"/>
      <c r="K42" s="92"/>
    </row>
    <row r="43" spans="1:11" ht="15" thickBot="1" x14ac:dyDescent="0.2">
      <c r="B43" s="105"/>
      <c r="C43" s="105"/>
      <c r="D43" s="105"/>
      <c r="E43" s="105"/>
      <c r="F43" s="105"/>
      <c r="G43" s="105"/>
      <c r="H43" s="105"/>
      <c r="I43" s="201">
        <f>'P 3-32 b liður'!J32</f>
        <v>15600</v>
      </c>
      <c r="J43" s="205"/>
      <c r="K43" s="200"/>
    </row>
    <row r="44" spans="1:11" x14ac:dyDescent="0.15">
      <c r="B44" s="105"/>
      <c r="C44" s="105"/>
      <c r="D44" s="105"/>
      <c r="E44" s="105"/>
      <c r="F44" s="105"/>
      <c r="G44" s="105"/>
      <c r="H44" s="206" t="s">
        <v>166</v>
      </c>
      <c r="I44" s="118">
        <v>15600</v>
      </c>
      <c r="J44" s="126">
        <v>15600</v>
      </c>
      <c r="K44" s="92" t="s">
        <v>170</v>
      </c>
    </row>
    <row r="45" spans="1:11" x14ac:dyDescent="0.15">
      <c r="B45" s="105"/>
      <c r="C45" s="105"/>
      <c r="D45" s="105"/>
      <c r="E45" s="105"/>
      <c r="F45" s="105"/>
      <c r="G45" s="105"/>
      <c r="H45" s="105"/>
      <c r="I45" s="105"/>
      <c r="J45" s="105"/>
      <c r="K45" s="92"/>
    </row>
    <row r="46" spans="1:11" ht="15" customHeight="1" thickBot="1" x14ac:dyDescent="0.2">
      <c r="B46" s="105"/>
      <c r="C46" s="105"/>
      <c r="D46" s="105"/>
      <c r="E46" s="105"/>
      <c r="F46" s="105"/>
      <c r="G46" s="105"/>
      <c r="H46" s="105"/>
      <c r="I46" s="317" t="s">
        <v>2</v>
      </c>
      <c r="J46" s="317"/>
      <c r="K46" s="92"/>
    </row>
    <row r="47" spans="1:11" ht="15" thickBot="1" x14ac:dyDescent="0.2">
      <c r="B47" s="105"/>
      <c r="C47" s="105"/>
      <c r="D47" s="105"/>
      <c r="E47" s="105"/>
      <c r="F47" s="105"/>
      <c r="G47" s="105"/>
      <c r="H47" s="105"/>
      <c r="I47" s="201">
        <f>'P 3-32 b liður'!J27</f>
        <v>11000</v>
      </c>
      <c r="J47" s="205"/>
      <c r="K47" s="200"/>
    </row>
    <row r="48" spans="1:11" x14ac:dyDescent="0.15">
      <c r="B48" s="105"/>
      <c r="C48" s="105"/>
      <c r="D48" s="105"/>
      <c r="E48" s="105"/>
      <c r="F48" s="105"/>
      <c r="G48" s="105"/>
      <c r="H48" s="206" t="s">
        <v>166</v>
      </c>
      <c r="I48" s="118">
        <v>11000</v>
      </c>
      <c r="J48" s="106">
        <v>11000</v>
      </c>
      <c r="K48" s="92" t="s">
        <v>170</v>
      </c>
    </row>
    <row r="49" spans="2:11" x14ac:dyDescent="0.15">
      <c r="B49" s="105"/>
      <c r="C49" s="105"/>
      <c r="D49" s="105"/>
      <c r="E49" s="105"/>
      <c r="F49" s="105"/>
      <c r="G49" s="105"/>
      <c r="H49" s="105"/>
      <c r="I49" s="105"/>
      <c r="J49" s="105"/>
      <c r="K49" s="92"/>
    </row>
    <row r="50" spans="2:11" ht="15" customHeight="1" thickBot="1" x14ac:dyDescent="0.2">
      <c r="B50" s="105"/>
      <c r="C50" s="105"/>
      <c r="D50" s="105"/>
      <c r="E50" s="105"/>
      <c r="F50" s="105"/>
      <c r="G50" s="105"/>
      <c r="H50" s="105"/>
      <c r="I50" s="317" t="s">
        <v>25</v>
      </c>
      <c r="J50" s="317"/>
      <c r="K50" s="92"/>
    </row>
    <row r="51" spans="2:11" ht="15" thickBot="1" x14ac:dyDescent="0.2">
      <c r="B51" s="105"/>
      <c r="C51" s="105"/>
      <c r="D51" s="105"/>
      <c r="E51" s="105"/>
      <c r="F51" s="105"/>
      <c r="G51" s="105"/>
      <c r="H51" s="105"/>
      <c r="I51" s="201">
        <f>'P 3-32 b liður'!J36</f>
        <v>2920</v>
      </c>
      <c r="J51" s="205"/>
      <c r="K51" s="200"/>
    </row>
    <row r="52" spans="2:11" x14ac:dyDescent="0.15">
      <c r="B52" s="105"/>
      <c r="C52" s="105"/>
      <c r="D52" s="105"/>
      <c r="E52" s="105"/>
      <c r="F52" s="105"/>
      <c r="G52" s="105"/>
      <c r="H52" s="206" t="s">
        <v>166</v>
      </c>
      <c r="I52" s="118">
        <v>2920</v>
      </c>
      <c r="J52" s="106">
        <v>2920</v>
      </c>
      <c r="K52" s="92" t="s">
        <v>170</v>
      </c>
    </row>
    <row r="53" spans="2:11" x14ac:dyDescent="0.15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1" ht="15" x14ac:dyDescent="0.2">
      <c r="B54" s="129"/>
      <c r="C54" s="129"/>
      <c r="D54" s="129"/>
      <c r="E54" s="208"/>
      <c r="F54" s="129"/>
      <c r="G54" s="129"/>
      <c r="H54" s="129"/>
      <c r="I54" s="129"/>
      <c r="J54" s="129"/>
    </row>
    <row r="55" spans="2:11" ht="17" thickBot="1" x14ac:dyDescent="0.25">
      <c r="B55" s="133" t="s">
        <v>47</v>
      </c>
    </row>
    <row r="56" spans="2:11" ht="18.75" customHeight="1" x14ac:dyDescent="0.15">
      <c r="B56" s="314" t="s">
        <v>64</v>
      </c>
      <c r="C56" s="315"/>
      <c r="D56" s="315"/>
      <c r="E56" s="315"/>
      <c r="F56" s="316"/>
    </row>
    <row r="57" spans="2:11" ht="18" customHeight="1" x14ac:dyDescent="0.15">
      <c r="B57" s="322" t="s">
        <v>34</v>
      </c>
      <c r="C57" s="284"/>
      <c r="D57" s="284"/>
      <c r="E57" s="284"/>
      <c r="F57" s="323"/>
    </row>
    <row r="58" spans="2:11" ht="15" customHeight="1" thickBot="1" x14ac:dyDescent="0.2">
      <c r="B58" s="324" t="s">
        <v>174</v>
      </c>
      <c r="C58" s="309"/>
      <c r="D58" s="309"/>
      <c r="E58" s="309"/>
      <c r="F58" s="325"/>
    </row>
    <row r="59" spans="2:11" x14ac:dyDescent="0.15">
      <c r="B59" s="314"/>
      <c r="C59" s="315"/>
      <c r="D59" s="315"/>
      <c r="E59" s="209"/>
      <c r="F59" s="210"/>
    </row>
    <row r="60" spans="2:11" ht="16" thickBot="1" x14ac:dyDescent="0.2">
      <c r="B60" s="326" t="s">
        <v>18</v>
      </c>
      <c r="C60" s="327"/>
      <c r="D60" s="328"/>
      <c r="E60" s="211" t="s">
        <v>19</v>
      </c>
      <c r="F60" s="212" t="s">
        <v>20</v>
      </c>
      <c r="I60" s="132"/>
      <c r="J60" s="132"/>
    </row>
    <row r="61" spans="2:11" ht="15" x14ac:dyDescent="0.2">
      <c r="B61" s="314"/>
      <c r="C61" s="315"/>
      <c r="D61" s="329"/>
      <c r="E61" s="67"/>
      <c r="F61" s="213"/>
      <c r="I61" s="222" t="s">
        <v>156</v>
      </c>
      <c r="J61" s="221" t="s">
        <v>19</v>
      </c>
    </row>
    <row r="62" spans="2:11" ht="15" x14ac:dyDescent="0.2">
      <c r="B62" s="330" t="str">
        <f>B26</f>
        <v>Cash</v>
      </c>
      <c r="C62" s="320"/>
      <c r="D62" s="321"/>
      <c r="E62" s="79">
        <f>B27</f>
        <v>39900</v>
      </c>
      <c r="F62" s="80"/>
      <c r="I62" s="222" t="s">
        <v>83</v>
      </c>
      <c r="J62" s="221" t="s">
        <v>155</v>
      </c>
    </row>
    <row r="63" spans="2:11" ht="15" x14ac:dyDescent="0.2">
      <c r="B63" s="319" t="str">
        <f>B30</f>
        <v>Accounts Receivable</v>
      </c>
      <c r="C63" s="320"/>
      <c r="D63" s="321"/>
      <c r="E63" s="79">
        <f>B31</f>
        <v>45000</v>
      </c>
      <c r="F63" s="80"/>
      <c r="I63" s="222" t="s">
        <v>84</v>
      </c>
      <c r="J63" s="221" t="s">
        <v>155</v>
      </c>
    </row>
    <row r="64" spans="2:11" ht="15" x14ac:dyDescent="0.2">
      <c r="B64" s="319" t="str">
        <f>B34</f>
        <v>Prepaid Rent</v>
      </c>
      <c r="C64" s="320"/>
      <c r="D64" s="321"/>
      <c r="E64" s="79">
        <f>B35</f>
        <v>13000</v>
      </c>
      <c r="F64" s="80"/>
      <c r="I64" s="222" t="s">
        <v>158</v>
      </c>
      <c r="J64" s="221" t="s">
        <v>155</v>
      </c>
    </row>
    <row r="65" spans="2:10" ht="15" x14ac:dyDescent="0.2">
      <c r="B65" s="319" t="str">
        <f>B38</f>
        <v>Supplies</v>
      </c>
      <c r="C65" s="320"/>
      <c r="D65" s="321"/>
      <c r="E65" s="79">
        <f>B39</f>
        <v>280</v>
      </c>
      <c r="F65" s="80"/>
      <c r="I65" s="222" t="s">
        <v>159</v>
      </c>
      <c r="J65" s="221" t="s">
        <v>19</v>
      </c>
    </row>
    <row r="66" spans="2:10" ht="15" x14ac:dyDescent="0.2">
      <c r="B66" s="330" t="str">
        <f>E26</f>
        <v>Accounts Payable</v>
      </c>
      <c r="C66" s="320"/>
      <c r="D66" s="321"/>
      <c r="E66" s="79"/>
      <c r="F66" s="80">
        <f>F27</f>
        <v>1700</v>
      </c>
      <c r="I66" s="222" t="s">
        <v>119</v>
      </c>
      <c r="J66" s="221" t="s">
        <v>19</v>
      </c>
    </row>
    <row r="67" spans="2:10" x14ac:dyDescent="0.15">
      <c r="B67" s="319" t="str">
        <f>E29</f>
        <v>Unearned Revenue</v>
      </c>
      <c r="C67" s="320"/>
      <c r="D67" s="321"/>
      <c r="E67" s="79"/>
      <c r="F67" s="80">
        <f>F30</f>
        <v>12000</v>
      </c>
    </row>
    <row r="68" spans="2:10" x14ac:dyDescent="0.15">
      <c r="B68" s="319" t="str">
        <f>E32</f>
        <v>Salaries Payable</v>
      </c>
      <c r="C68" s="320"/>
      <c r="D68" s="321"/>
      <c r="E68" s="84"/>
      <c r="F68" s="85">
        <f>F33</f>
        <v>3600</v>
      </c>
    </row>
    <row r="69" spans="2:10" x14ac:dyDescent="0.15">
      <c r="B69" s="330" t="str">
        <f>I26</f>
        <v>Common Stock</v>
      </c>
      <c r="C69" s="320"/>
      <c r="D69" s="321"/>
      <c r="E69" s="214"/>
      <c r="F69" s="215">
        <f>J27</f>
        <v>45000</v>
      </c>
    </row>
    <row r="70" spans="2:10" ht="15" thickBot="1" x14ac:dyDescent="0.2">
      <c r="B70" s="319" t="str">
        <f>I29</f>
        <v>Retained Earnings</v>
      </c>
      <c r="C70" s="320"/>
      <c r="D70" s="321"/>
      <c r="E70" s="216"/>
      <c r="F70" s="217">
        <f>J32</f>
        <v>35880</v>
      </c>
    </row>
    <row r="71" spans="2:10" x14ac:dyDescent="0.15">
      <c r="B71" s="322"/>
      <c r="C71" s="284"/>
      <c r="D71" s="331"/>
      <c r="E71" s="84"/>
      <c r="F71" s="85"/>
    </row>
    <row r="72" spans="2:10" ht="15" thickBot="1" x14ac:dyDescent="0.2">
      <c r="B72" s="330" t="s">
        <v>0</v>
      </c>
      <c r="C72" s="320"/>
      <c r="D72" s="321"/>
      <c r="E72" s="216">
        <f>SUM(E62:E71)</f>
        <v>98180</v>
      </c>
      <c r="F72" s="217">
        <f>SUM(F62:F71)</f>
        <v>98180</v>
      </c>
    </row>
    <row r="73" spans="2:10" ht="15" thickBot="1" x14ac:dyDescent="0.2">
      <c r="B73" s="324"/>
      <c r="C73" s="309"/>
      <c r="D73" s="332"/>
      <c r="E73" s="95"/>
      <c r="F73" s="219"/>
    </row>
  </sheetData>
  <mergeCells count="56">
    <mergeCell ref="B69:D69"/>
    <mergeCell ref="B70:D70"/>
    <mergeCell ref="B71:D71"/>
    <mergeCell ref="B72:D72"/>
    <mergeCell ref="B73:D73"/>
    <mergeCell ref="B68:D68"/>
    <mergeCell ref="B57:F57"/>
    <mergeCell ref="B58:F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F56"/>
    <mergeCell ref="E29:F29"/>
    <mergeCell ref="I29:J29"/>
    <mergeCell ref="B30:C30"/>
    <mergeCell ref="E32:F32"/>
    <mergeCell ref="B33:C33"/>
    <mergeCell ref="B34:C34"/>
    <mergeCell ref="I34:J34"/>
    <mergeCell ref="B38:C38"/>
    <mergeCell ref="I38:J38"/>
    <mergeCell ref="I42:J42"/>
    <mergeCell ref="I46:J46"/>
    <mergeCell ref="I50:J50"/>
    <mergeCell ref="B26:C26"/>
    <mergeCell ref="E26:F26"/>
    <mergeCell ref="I26:J26"/>
    <mergeCell ref="C16:D16"/>
    <mergeCell ref="B18:D18"/>
    <mergeCell ref="B22:J22"/>
    <mergeCell ref="B23:C23"/>
    <mergeCell ref="E23:G23"/>
    <mergeCell ref="I23:J23"/>
    <mergeCell ref="B24:C24"/>
    <mergeCell ref="E24:F24"/>
    <mergeCell ref="I24:J24"/>
    <mergeCell ref="B25:C25"/>
    <mergeCell ref="I25:J25"/>
    <mergeCell ref="C15:D15"/>
    <mergeCell ref="C4:D4"/>
    <mergeCell ref="B5:F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26" right="0.44" top="0.75" bottom="0.75" header="0.3" footer="0.3"/>
  <pageSetup paperSize="9" scale="94" orientation="portrait" horizontalDpi="4294967293" r:id="rId1"/>
  <rowBreaks count="1" manualBreakCount="1">
    <brk id="5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EX 3-7A</vt:lpstr>
      <vt:lpstr>EX 3-5A</vt:lpstr>
      <vt:lpstr>EX 3-19B</vt:lpstr>
      <vt:lpstr>Ex 3-8A</vt:lpstr>
      <vt:lpstr>P 3-32 a-liður</vt:lpstr>
      <vt:lpstr>P 3-32 b liður</vt:lpstr>
      <vt:lpstr>P 3-32 c- og d-liður</vt:lpstr>
      <vt:lpstr>P 3-32 e- og f-liður</vt:lpstr>
      <vt:lpstr>'P 3-32 e- og f-liður'!Print_Area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Donna Cruz</cp:lastModifiedBy>
  <cp:lastPrinted>2015-09-09T12:04:47Z</cp:lastPrinted>
  <dcterms:created xsi:type="dcterms:W3CDTF">1999-05-19T19:04:49Z</dcterms:created>
  <dcterms:modified xsi:type="dcterms:W3CDTF">2024-10-08T03:29:02Z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