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/>
  <mc:AlternateContent xmlns:mc="http://schemas.openxmlformats.org/markup-compatibility/2006">
    <mc:Choice Requires="x15">
      <x15ac:absPath xmlns:x15ac="http://schemas.microsoft.com/office/spreadsheetml/2010/11/ac" url="/Users/donnac/Desktop/haust24/Reikningshald/vinnublöð hreint upprifjun fyrir hlutapróf ch.1-7/"/>
    </mc:Choice>
  </mc:AlternateContent>
  <xr:revisionPtr revIDLastSave="0" documentId="13_ncr:1_{77AAADEC-F5AC-DD41-B947-7D66FA88EFA1}" xr6:coauthVersionLast="47" xr6:coauthVersionMax="47" xr10:uidLastSave="{00000000-0000-0000-0000-000000000000}"/>
  <bookViews>
    <workbookView xWindow="0" yWindow="740" windowWidth="34560" windowHeight="21600" tabRatio="599" activeTab="4" xr2:uid="{00000000-000D-0000-FFFF-FFFF00000000}"/>
  </bookViews>
  <sheets>
    <sheet name="EX1-5A" sheetId="14" r:id="rId1"/>
    <sheet name="EX1-8A" sheetId="15" r:id="rId2"/>
    <sheet name="Ex 1-18B" sheetId="13" r:id="rId3"/>
    <sheet name="EX 1-19B" sheetId="12" r:id="rId4"/>
    <sheet name="P 1-32A" sheetId="1" r:id="rId5"/>
    <sheet name="P 1-34A" sheetId="9" r:id="rId6"/>
    <sheet name="P 2-28B" sheetId="10" state="hidden" r:id="rId7"/>
  </sheets>
  <definedNames>
    <definedName name="_xlnm.Print_Area" localSheetId="4">'P 1-32A'!$A$1:$I$34</definedName>
    <definedName name="_xlnm.Print_Titles" localSheetId="4">'P 1-32A'!$1:$1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0" i="1" l="1"/>
  <c r="W22" i="1" s="1"/>
  <c r="W21" i="1"/>
  <c r="U21" i="1"/>
  <c r="U20" i="1"/>
  <c r="U22" i="1" s="1"/>
  <c r="W17" i="1"/>
  <c r="U17" i="1"/>
  <c r="W16" i="1"/>
  <c r="W15" i="1"/>
  <c r="W14" i="1"/>
  <c r="U16" i="1"/>
  <c r="U15" i="1"/>
  <c r="U14" i="1"/>
  <c r="W12" i="1"/>
  <c r="U12" i="1"/>
  <c r="W9" i="1"/>
  <c r="W8" i="1"/>
  <c r="U9" i="1"/>
  <c r="U8" i="1"/>
  <c r="O37" i="1"/>
  <c r="O38" i="1" s="1"/>
  <c r="N37" i="1"/>
  <c r="N38" i="1" s="1"/>
  <c r="O36" i="1"/>
  <c r="O35" i="1"/>
  <c r="N36" i="1"/>
  <c r="N35" i="1"/>
  <c r="O33" i="1"/>
  <c r="N33" i="1"/>
  <c r="O30" i="1"/>
  <c r="O29" i="1"/>
  <c r="O28" i="1"/>
  <c r="N30" i="1"/>
  <c r="N29" i="1"/>
  <c r="N28" i="1"/>
  <c r="O23" i="1"/>
  <c r="N23" i="1"/>
  <c r="N22" i="1"/>
  <c r="O22" i="1"/>
  <c r="O21" i="1"/>
  <c r="O11" i="1"/>
  <c r="N21" i="1"/>
  <c r="O20" i="1"/>
  <c r="N20" i="1"/>
  <c r="O19" i="1"/>
  <c r="N19" i="1"/>
  <c r="O18" i="1"/>
  <c r="N18" i="1"/>
  <c r="O17" i="1"/>
  <c r="N17" i="1"/>
  <c r="O16" i="1"/>
  <c r="O9" i="1"/>
  <c r="O8" i="1"/>
  <c r="N11" i="1"/>
  <c r="N9" i="1"/>
  <c r="N8" i="1"/>
  <c r="H27" i="1"/>
  <c r="B27" i="1"/>
  <c r="H26" i="1"/>
  <c r="B26" i="1"/>
  <c r="E25" i="1"/>
  <c r="H24" i="1"/>
  <c r="B24" i="1"/>
  <c r="G23" i="1"/>
  <c r="B23" i="1"/>
  <c r="H22" i="1"/>
  <c r="G22" i="1"/>
  <c r="E22" i="1"/>
  <c r="C22" i="1"/>
  <c r="C14" i="1"/>
  <c r="H13" i="1"/>
  <c r="E12" i="1"/>
  <c r="H11" i="1"/>
  <c r="G10" i="1"/>
  <c r="B58" i="12"/>
  <c r="B56" i="12"/>
  <c r="B55" i="12"/>
  <c r="B50" i="12"/>
  <c r="B49" i="12"/>
  <c r="B48" i="12"/>
  <c r="B47" i="12"/>
  <c r="B45" i="12"/>
  <c r="B42" i="12"/>
  <c r="B41" i="12"/>
  <c r="B40" i="12"/>
  <c r="B36" i="12"/>
  <c r="B35" i="12"/>
  <c r="B34" i="12"/>
  <c r="B33" i="12"/>
  <c r="B32" i="12"/>
  <c r="B31" i="12"/>
  <c r="B30" i="12"/>
  <c r="B29" i="12"/>
  <c r="I35" i="12"/>
  <c r="I36" i="12"/>
  <c r="I32" i="12"/>
  <c r="I31" i="12"/>
  <c r="I30" i="12"/>
  <c r="I28" i="12"/>
  <c r="I25" i="12"/>
  <c r="I24" i="12"/>
  <c r="B26" i="12"/>
  <c r="B25" i="12"/>
  <c r="B24" i="12"/>
  <c r="B23" i="12"/>
  <c r="H15" i="12"/>
  <c r="H14" i="12"/>
  <c r="H13" i="12"/>
  <c r="H12" i="12"/>
  <c r="E11" i="12"/>
  <c r="E28" i="13"/>
  <c r="E26" i="13"/>
  <c r="E23" i="13"/>
  <c r="E21" i="13"/>
  <c r="E18" i="13"/>
  <c r="E11" i="13"/>
  <c r="U18" i="1"/>
  <c r="W10" i="1"/>
  <c r="W18" i="1" l="1"/>
  <c r="U10" i="1"/>
  <c r="I37" i="12"/>
  <c r="I33" i="12"/>
  <c r="I26" i="12"/>
  <c r="P9" i="10" l="1"/>
  <c r="P10" i="10"/>
  <c r="P11" i="10"/>
  <c r="P12" i="10"/>
  <c r="P15" i="10"/>
  <c r="P16" i="10"/>
  <c r="P17" i="10"/>
  <c r="P7" i="10"/>
  <c r="N18" i="10"/>
  <c r="N14" i="10"/>
  <c r="N13" i="10"/>
  <c r="N12" i="10"/>
  <c r="N9" i="10"/>
  <c r="N8" i="10"/>
  <c r="M20" i="10"/>
  <c r="N20" i="10" l="1"/>
  <c r="P20" i="10"/>
  <c r="H45" i="9"/>
  <c r="N19" i="9"/>
  <c r="K19" i="9"/>
  <c r="J19" i="9"/>
  <c r="H19" i="9"/>
  <c r="G19" i="9"/>
  <c r="E19" i="9"/>
  <c r="C19" i="9"/>
  <c r="B19" i="9"/>
  <c r="B16" i="1"/>
  <c r="B30" i="1" s="1"/>
  <c r="H16" i="1"/>
  <c r="H30" i="1" s="1"/>
  <c r="G16" i="1"/>
  <c r="G30" i="1" s="1"/>
  <c r="E16" i="1"/>
  <c r="E30" i="1" s="1"/>
  <c r="C16" i="1"/>
  <c r="C30" i="1" s="1"/>
  <c r="L47" i="9" l="1"/>
  <c r="C45" i="9"/>
  <c r="L19" i="9"/>
  <c r="H17" i="12"/>
  <c r="G17" i="12"/>
  <c r="E17" i="12"/>
  <c r="C17" i="12"/>
  <c r="B17" i="12"/>
  <c r="L20" i="10"/>
  <c r="J20" i="10"/>
  <c r="I20" i="10"/>
  <c r="G20" i="10"/>
  <c r="F20" i="10"/>
  <c r="D20" i="10"/>
  <c r="C20" i="10"/>
  <c r="B20" i="10"/>
  <c r="C19" i="12" l="1"/>
  <c r="E19" i="12"/>
</calcChain>
</file>

<file path=xl/sharedStrings.xml><?xml version="1.0" encoding="utf-8"?>
<sst xmlns="http://schemas.openxmlformats.org/spreadsheetml/2006/main" count="451" uniqueCount="271">
  <si>
    <t>Land</t>
  </si>
  <si>
    <t>Eignir</t>
  </si>
  <si>
    <t>Skuldir</t>
  </si>
  <si>
    <t>Rekstrarhreyfingar</t>
  </si>
  <si>
    <t>Fjármögnunarhreyfingar</t>
  </si>
  <si>
    <t>Handbært fé í upphafi árs</t>
  </si>
  <si>
    <t>Handbært fé í árslok</t>
  </si>
  <si>
    <t>Rekstrarreikningur</t>
  </si>
  <si>
    <t>Efnahagsreikningur</t>
  </si>
  <si>
    <t>Sjóðstreymi</t>
  </si>
  <si>
    <t>Breyting á handbæru fé á árinu</t>
  </si>
  <si>
    <t>Fjármögnunarhreyfingar samtals</t>
  </si>
  <si>
    <t>Rekstrarhreyfingar samtals</t>
  </si>
  <si>
    <t>Lán</t>
  </si>
  <si>
    <t xml:space="preserve"> +</t>
  </si>
  <si>
    <t xml:space="preserve"> =</t>
  </si>
  <si>
    <t xml:space="preserve">Eignir </t>
  </si>
  <si>
    <t xml:space="preserve">Skuldir </t>
  </si>
  <si>
    <t xml:space="preserve">Eigið fé </t>
  </si>
  <si>
    <t>Bókhaldseikningar:</t>
  </si>
  <si>
    <t>Handb.fé</t>
  </si>
  <si>
    <t>Hl.fé</t>
  </si>
  <si>
    <t>ÓRE</t>
  </si>
  <si>
    <t>T</t>
  </si>
  <si>
    <t>G</t>
  </si>
  <si>
    <t>staða í byrjun:</t>
  </si>
  <si>
    <t>staða í lok:</t>
  </si>
  <si>
    <t>1. Innborgun hlutafjár</t>
  </si>
  <si>
    <t>Reikningar á ÓRE</t>
  </si>
  <si>
    <t xml:space="preserve">E. fé </t>
  </si>
  <si>
    <t>S</t>
  </si>
  <si>
    <t>E</t>
  </si>
  <si>
    <t>Hagn.</t>
  </si>
  <si>
    <t>E.fé</t>
  </si>
  <si>
    <t>E.fé alls</t>
  </si>
  <si>
    <t>Eignir alls</t>
  </si>
  <si>
    <t>Skuldir og e.fé alls</t>
  </si>
  <si>
    <t>Fjárfestingahreyfingar</t>
  </si>
  <si>
    <t>1. Innb. hl.fé</t>
  </si>
  <si>
    <t>Heiti reikninga á ÓRE</t>
  </si>
  <si>
    <t>Lánardr.</t>
  </si>
  <si>
    <t>Lóð</t>
  </si>
  <si>
    <t>Bókhaldsjafnan</t>
  </si>
  <si>
    <t>a. Beðið er um:</t>
  </si>
  <si>
    <t>b. Beðið er um:</t>
  </si>
  <si>
    <t>Yfirlit um e.fé</t>
  </si>
  <si>
    <t>EHR</t>
  </si>
  <si>
    <t xml:space="preserve">Yfirlit um sjóðstreymi </t>
  </si>
  <si>
    <t>c. Beðið er um:</t>
  </si>
  <si>
    <t>d. Beðið er um:</t>
  </si>
  <si>
    <t>e. Beðið er um:</t>
  </si>
  <si>
    <t>Problem 2-28B  bls. 111</t>
  </si>
  <si>
    <t>Vkr</t>
  </si>
  <si>
    <t>F.f.gr.leiga</t>
  </si>
  <si>
    <t>F.f.innh-T</t>
  </si>
  <si>
    <t>FMH</t>
  </si>
  <si>
    <t>REH</t>
  </si>
  <si>
    <t>Hagn/(tap)</t>
  </si>
  <si>
    <t>Svar:</t>
  </si>
  <si>
    <t>"uppruni eigna" alls:</t>
  </si>
  <si>
    <t>REH:</t>
  </si>
  <si>
    <t>REH alls:</t>
  </si>
  <si>
    <t>FFH:</t>
  </si>
  <si>
    <t>FFH alls:</t>
  </si>
  <si>
    <t>FMH alls:</t>
  </si>
  <si>
    <t>f. Beðið er um:</t>
  </si>
  <si>
    <t>Heildareignir:</t>
  </si>
  <si>
    <t>2. þjón gegn gjald.fresti</t>
  </si>
  <si>
    <t>3. þjón gegn staðgr.</t>
  </si>
  <si>
    <t>4. F.f.innh -T</t>
  </si>
  <si>
    <t>5. innh vkr.</t>
  </si>
  <si>
    <t>6. gr rekst.kostn.</t>
  </si>
  <si>
    <t>7. veitti þjón sbr.nr 4</t>
  </si>
  <si>
    <t>8. áfallinn rekst.gj.</t>
  </si>
  <si>
    <t>10. gr rekstrarkostn</t>
  </si>
  <si>
    <t>11. gr arður</t>
  </si>
  <si>
    <t>12 áfallinn leiguk.  9 mán</t>
  </si>
  <si>
    <t>Sjóðst.</t>
  </si>
  <si>
    <t xml:space="preserve">RR </t>
  </si>
  <si>
    <t>Semjið RR, yfirlit um E.fé, EHR og yfirlit um Sj.st. eftir niðurstöðu a-liðar (bæði árin)</t>
  </si>
  <si>
    <r>
      <t>Hvaða viðskipti má flokka sem "uppruni eigna" (</t>
    </r>
    <r>
      <rPr>
        <b/>
        <i/>
        <sz val="11"/>
        <rFont val="Arial"/>
        <family val="2"/>
      </rPr>
      <t>asset source transactions</t>
    </r>
    <r>
      <rPr>
        <b/>
        <sz val="11"/>
        <rFont val="Arial"/>
        <family val="2"/>
      </rPr>
      <t>)</t>
    </r>
  </si>
  <si>
    <t>frá fjárfestum</t>
  </si>
  <si>
    <t>frá lánardrottnum</t>
  </si>
  <si>
    <t>frá heildarafkoma *</t>
  </si>
  <si>
    <t>* ATH:</t>
  </si>
  <si>
    <r>
      <t>Kynnið ykkur vel skilgreiningu Reikningsskilaráðs á hugtakinu "</t>
    </r>
    <r>
      <rPr>
        <b/>
        <sz val="10"/>
        <rFont val="Arial"/>
        <family val="2"/>
      </rPr>
      <t>heildarafkoma</t>
    </r>
    <r>
      <rPr>
        <sz val="10"/>
        <rFont val="Arial"/>
        <family val="2"/>
      </rPr>
      <t>" (RR1 5.2)</t>
    </r>
  </si>
  <si>
    <t>Hvaða fjárhæð stendur á ÓRE um leið og bókun á viðskiptum/atburði nr. 3 hefur átt sér stað?</t>
  </si>
  <si>
    <r>
      <t>Reiknið hlutfall "uppruna eigna"</t>
    </r>
    <r>
      <rPr>
        <sz val="11"/>
        <rFont val="Arial"/>
        <family val="2"/>
      </rPr>
      <t xml:space="preserve"> (frá fjárfestum, lánardrottnum og heildarafkomu)</t>
    </r>
    <r>
      <rPr>
        <b/>
        <sz val="11"/>
        <rFont val="Arial"/>
        <family val="2"/>
      </rPr>
      <t xml:space="preserve"> af heildarfjármunum</t>
    </r>
  </si>
  <si>
    <t>g. Beðið er um:</t>
  </si>
  <si>
    <t xml:space="preserve">9. f.f.gr húsaleiga </t>
  </si>
  <si>
    <t>c) Reiknið hlutfall ÓRE af heildarfjármunum</t>
  </si>
  <si>
    <t xml:space="preserve">Atburður </t>
  </si>
  <si>
    <t>I</t>
  </si>
  <si>
    <t>Hlutafé</t>
  </si>
  <si>
    <t>NA</t>
  </si>
  <si>
    <t>1.  greiddi starfsfólki $ 4.000 laun</t>
  </si>
  <si>
    <t>2.  fékk $ 8.000 bankalán</t>
  </si>
  <si>
    <t>3.  Innheimti $ 30.000 vegna útgáfu hlutabréfa</t>
  </si>
  <si>
    <t>4.  Greiddi $ 8.000 í reiðufé vegna kaupa á lóð</t>
  </si>
  <si>
    <t>5.  Veitti þjónustu gegn $ 14.000 staðgreiðslu</t>
  </si>
  <si>
    <t>6.   Greiddi $ 4.200 í reiðufé  fyrir orkukostnað</t>
  </si>
  <si>
    <t>7.  Seldi lóð gegn $ 7.000 staðgreiðslu</t>
  </si>
  <si>
    <t>8.  Greiddi hluthöfum $ 1.000 í arð</t>
  </si>
  <si>
    <t>9.  Fékk endurskoðanda til starfa í reikningshaldið</t>
  </si>
  <si>
    <t>10.  Greiddi $ 3.000 afborgun af bankaláni</t>
  </si>
  <si>
    <t xml:space="preserve"> </t>
  </si>
  <si>
    <t>Mabry´s Consulting Services</t>
  </si>
  <si>
    <t>Excercise 1-10A bls. 34, 8. útg.</t>
  </si>
  <si>
    <t>Exercise 1-17A, 1. kafli bls. 36, 8. útg.</t>
  </si>
  <si>
    <t>Exercise 1-19A bls. 36, 8. útg.</t>
  </si>
  <si>
    <t>Exercise 1-19B bls. 55, 9. útg.</t>
  </si>
  <si>
    <t>Tennesse Company (9.útg)</t>
  </si>
  <si>
    <t>Carolina Company (8.útg)</t>
  </si>
  <si>
    <t>Problem 1-32A bls. 48, 9. útg.</t>
  </si>
  <si>
    <t>Problem 1-32B  bls. 54, 8. útg.</t>
  </si>
  <si>
    <t>Mark´s Consulting Services</t>
  </si>
  <si>
    <t>Problem 1-34B  bls. 55, 8. útg.</t>
  </si>
  <si>
    <t>Problem 1-34A bls. 49, 9. útg.</t>
  </si>
  <si>
    <t>Excercise 1-5A bls. 38, 9. og 10. útg.</t>
  </si>
  <si>
    <t>Exercise 1-18B, 1. kafli bls. 55, 9. og 10. útg.</t>
  </si>
  <si>
    <t>Exercise 1-19B bls. 56, 10. útg.</t>
  </si>
  <si>
    <t>Problem 1-32A bls. 49, 10. útg.</t>
  </si>
  <si>
    <t xml:space="preserve">Búið til töflu fyrir bókhaldsjöfnu og skráið viðskiptin fyrir ár 1 og 2 á rétta reikninga hvort ár um sig. Skráið tekjur, gjöld og arðgreiðslur á reikninginn óráðstafað eigið fé og tilgreinið heiti þeirra í lokadálki töflunar. </t>
  </si>
  <si>
    <t>Ár 1</t>
  </si>
  <si>
    <t>Ár 2</t>
  </si>
  <si>
    <t>Problem 1-34A bls. 50, 10. útg.</t>
  </si>
  <si>
    <t>Hver er staða heildareigna (heildarfjármuna) í EHR í lok árs 1 (31.12.2016)?</t>
  </si>
  <si>
    <t>Hver er afkoma ársins 1 (2016)? Útskýrið af hverju arðgreiðslur eru ekki sýndar sem gjöld í RR.</t>
  </si>
  <si>
    <t>afkoma árs 1 (2016)</t>
  </si>
  <si>
    <t>Reiknið REH, FFH og FMH ársins 1 (2016)</t>
  </si>
  <si>
    <t>RR ár 2</t>
  </si>
  <si>
    <t>Yfirlit um sjóðstreymi ár 2</t>
  </si>
  <si>
    <t>Yfirlit um breytigar á e.fé ár 2</t>
  </si>
  <si>
    <t>EHR 31.12.02</t>
  </si>
  <si>
    <t xml:space="preserve">Skráið viðskiptin fyrir ár 1 (2016) í "lárétta reikningskilalíkanið" (horizontal statements model). Segið i hvaða kafla yfirlits um sjóðstreymi inn- og útborganir á handbæru fé tilheyra. </t>
  </si>
  <si>
    <t>Tilgreinið þá kafla stjóðstreymis sem eftirfarandi viðskipti tilheyra:</t>
  </si>
  <si>
    <t>Excercise 1-8A bls. 40, 10. útg.</t>
  </si>
  <si>
    <t>Eftirfarandi lyklar eru í bókhaldi HFSI:</t>
  </si>
  <si>
    <t>Tölvubúnaður</t>
  </si>
  <si>
    <t>Rekstrargjöld</t>
  </si>
  <si>
    <t>a)</t>
  </si>
  <si>
    <t>Skráðu hjá þér hvar lyklarnir eru staðsettir í bókhaldinu, þ.e. hvort þeir séu hluti af eignum, skuldum eða eigið fé.</t>
  </si>
  <si>
    <t>b)</t>
  </si>
  <si>
    <t>Leigutekjur</t>
  </si>
  <si>
    <t>Fasteignir</t>
  </si>
  <si>
    <t>Bankareikningur</t>
  </si>
  <si>
    <t>Jörð</t>
  </si>
  <si>
    <t>Flokkur:</t>
  </si>
  <si>
    <t>Skuld v. rekstrargjalda</t>
  </si>
  <si>
    <t>Vörubílar</t>
  </si>
  <si>
    <t>Bensínkostnaður</t>
  </si>
  <si>
    <t>Óráðstafaður hagnaður</t>
  </si>
  <si>
    <t>Birgðir</t>
  </si>
  <si>
    <t>Viðskiptaskuldir</t>
  </si>
  <si>
    <t>Húsgögn</t>
  </si>
  <si>
    <t>Þjónustutekjur</t>
  </si>
  <si>
    <t>Vaxtagjöld</t>
  </si>
  <si>
    <t>Arður</t>
  </si>
  <si>
    <t>Birgðakostnaður</t>
  </si>
  <si>
    <t>Laun</t>
  </si>
  <si>
    <t>Skuldabréf (e. notes payable)</t>
  </si>
  <si>
    <t>greiða niður skuldabréf</t>
  </si>
  <si>
    <t>Selja land fyrir pening</t>
  </si>
  <si>
    <t>Þjónusta fyrir pening</t>
  </si>
  <si>
    <t>Greiddur kostn fyrir rekstur</t>
  </si>
  <si>
    <t>Greiddur arður</t>
  </si>
  <si>
    <t>2. Greiðsla v/kaupa á lóð</t>
  </si>
  <si>
    <t>3. Innborgun v/láns</t>
  </si>
  <si>
    <t>4. Innb. v/veittrar þjónusu</t>
  </si>
  <si>
    <t>5. Greidd húsaleiga</t>
  </si>
  <si>
    <t>6. Greidd önnur rekst.gjöld</t>
  </si>
  <si>
    <t>7. Greiddur arður</t>
  </si>
  <si>
    <t>8. Markaðsvirði lóðar</t>
  </si>
  <si>
    <t>Það eru þrenns konar hreyfingar í sjóðstreymi:</t>
  </si>
  <si>
    <t>2. Bankalán</t>
  </si>
  <si>
    <t>3. innheimtar T</t>
  </si>
  <si>
    <t>4. Gr. rekst.gjöld</t>
  </si>
  <si>
    <t>5. Gr. arður</t>
  </si>
  <si>
    <t>6. Innb. hl.fé</t>
  </si>
  <si>
    <t>7. Afb. bankalán</t>
  </si>
  <si>
    <t>8. Gr. v/kaupa á lóð</t>
  </si>
  <si>
    <t>9 Mark.v. lóðar 55þ</t>
  </si>
  <si>
    <t>Sleppum b-lið</t>
  </si>
  <si>
    <t>Exercise 1-5A bls 40 11 útg.</t>
  </si>
  <si>
    <t>Gefa út hlutafé</t>
  </si>
  <si>
    <t>Excercise 1-8A bls. 42, 11. útg.</t>
  </si>
  <si>
    <t>Exercise 1-18B, 1. kafli bls. 56, 11. útg.</t>
  </si>
  <si>
    <t>Exercise 1-19B bls. 58, 11. útg.</t>
  </si>
  <si>
    <t>Problem 1-32A bls. 50, 11. útg.</t>
  </si>
  <si>
    <t>Problem 1-34A bls. 52, 11. útg.</t>
  </si>
  <si>
    <t>D</t>
  </si>
  <si>
    <t>I/D</t>
  </si>
  <si>
    <t xml:space="preserve">eigið fé </t>
  </si>
  <si>
    <t>eignir</t>
  </si>
  <si>
    <t>skuldir</t>
  </si>
  <si>
    <t>eigið fé</t>
  </si>
  <si>
    <t xml:space="preserve">Enginn áhrif á bókhaldsfærslur </t>
  </si>
  <si>
    <r>
      <rPr>
        <b/>
        <sz val="10"/>
        <rFont val="Arial"/>
        <family val="2"/>
      </rPr>
      <t>Rekstrarhreyfingar</t>
    </r>
  </si>
  <si>
    <t xml:space="preserve">1. greiddi starfsfólki laun </t>
  </si>
  <si>
    <t>5. Veitti þjónustu gegn staðgreiðslu</t>
  </si>
  <si>
    <t>6. greiddi orkukostnað í reiðufé</t>
  </si>
  <si>
    <t>3.  Innheimt v/ hlutabréfa</t>
  </si>
  <si>
    <t>2. fengum bankalán</t>
  </si>
  <si>
    <t xml:space="preserve">8. greiddi hluthöfum í arð </t>
  </si>
  <si>
    <t>10. greiddi afborgun af bankaláni</t>
  </si>
  <si>
    <t>4. greiddi 8 í reiðufé vegna kaup á lóða</t>
  </si>
  <si>
    <t>7. seldi lóð gegn staðgreiðslu</t>
  </si>
  <si>
    <r>
      <rPr>
        <b/>
        <sz val="10"/>
        <rFont val="Arial"/>
        <family val="2"/>
      </rPr>
      <t xml:space="preserve">Breytingar á tímabilinu: </t>
    </r>
  </si>
  <si>
    <r>
      <rPr>
        <b/>
        <sz val="10"/>
        <rFont val="Arial"/>
        <family val="2"/>
      </rPr>
      <t>Handbært fé í upphafi</t>
    </r>
    <r>
      <rPr>
        <sz val="10"/>
        <rFont val="Arial"/>
        <family val="2"/>
      </rPr>
      <t>:</t>
    </r>
  </si>
  <si>
    <r>
      <rPr>
        <b/>
        <sz val="10"/>
        <rFont val="Arial"/>
        <family val="2"/>
      </rPr>
      <t xml:space="preserve">Handbært fé í lok: </t>
    </r>
  </si>
  <si>
    <t>breytingar í timabili + handbært fé í upphafi</t>
  </si>
  <si>
    <t>Tekjur</t>
  </si>
  <si>
    <t>Gjöld</t>
  </si>
  <si>
    <t>Arð</t>
  </si>
  <si>
    <t xml:space="preserve">Þjónstu v. </t>
  </si>
  <si>
    <t>Greidd húsaleiga</t>
  </si>
  <si>
    <t>Önnur rekst.gjöld</t>
  </si>
  <si>
    <t xml:space="preserve">innb. Tekjur </t>
  </si>
  <si>
    <t>gjöld</t>
  </si>
  <si>
    <t>kaup á lóð</t>
  </si>
  <si>
    <t>innb. Hlutafjár</t>
  </si>
  <si>
    <t>greid. Arð</t>
  </si>
  <si>
    <t>innb láns</t>
  </si>
  <si>
    <t xml:space="preserve">1.1 hl fé. </t>
  </si>
  <si>
    <t xml:space="preserve">greiddur arður </t>
  </si>
  <si>
    <t xml:space="preserve">hagnaður </t>
  </si>
  <si>
    <t>ÓRÉ 31.12</t>
  </si>
  <si>
    <t>nýtt hlut. Fé 31.12</t>
  </si>
  <si>
    <t xml:space="preserve">ÓRÉ 1.1 </t>
  </si>
  <si>
    <t xml:space="preserve">Handbært fé </t>
  </si>
  <si>
    <t xml:space="preserve">Lóð </t>
  </si>
  <si>
    <t>lán</t>
  </si>
  <si>
    <t xml:space="preserve">Egið fé </t>
  </si>
  <si>
    <t xml:space="preserve">Hl fé. </t>
  </si>
  <si>
    <t>ÓRÉ</t>
  </si>
  <si>
    <t>Fé alls</t>
  </si>
  <si>
    <t xml:space="preserve">skuldir og fé alls </t>
  </si>
  <si>
    <t xml:space="preserve">Heildar fjármunir </t>
  </si>
  <si>
    <t xml:space="preserve">hlutfall = </t>
  </si>
  <si>
    <t>1. Issuing common stock</t>
  </si>
  <si>
    <t>2. veitt þjónst. Gegn staðgreiðsl.</t>
  </si>
  <si>
    <t>3. Bankalán</t>
  </si>
  <si>
    <t>tekjur</t>
  </si>
  <si>
    <t>4. Greidd gjöld</t>
  </si>
  <si>
    <t xml:space="preserve">5. Kaup á land </t>
  </si>
  <si>
    <t xml:space="preserve">1. inn. Hlut. Fé </t>
  </si>
  <si>
    <t>2. tekjur veittar þjónstur</t>
  </si>
  <si>
    <t xml:space="preserve">3. afborganir á skuld. </t>
  </si>
  <si>
    <t>4. greiðsl. Rekstr gjöld</t>
  </si>
  <si>
    <t>5. Greidd. Arð</t>
  </si>
  <si>
    <t>6. markaðsvirði land</t>
  </si>
  <si>
    <t>arður</t>
  </si>
  <si>
    <t xml:space="preserve">tekjur </t>
  </si>
  <si>
    <t xml:space="preserve">gjöld </t>
  </si>
  <si>
    <t xml:space="preserve">Hlut fé. 1.1 </t>
  </si>
  <si>
    <t xml:space="preserve">nýt hl. Fé </t>
  </si>
  <si>
    <t>Hlut fé 31.12</t>
  </si>
  <si>
    <t xml:space="preserve">GR. Arð </t>
  </si>
  <si>
    <t>Hagnaður</t>
  </si>
  <si>
    <t xml:space="preserve">ÓRÉ 31.1 </t>
  </si>
  <si>
    <t>E. Fé alls 31.12</t>
  </si>
  <si>
    <t xml:space="preserve">Handbært fé. </t>
  </si>
  <si>
    <t>Lánadr.</t>
  </si>
  <si>
    <t>Hlut fé</t>
  </si>
  <si>
    <t xml:space="preserve">2. innb tekjur </t>
  </si>
  <si>
    <t>3. greidd gjöld</t>
  </si>
  <si>
    <t xml:space="preserve">5. kaup á land </t>
  </si>
  <si>
    <t>tekið lán</t>
  </si>
  <si>
    <t xml:space="preserve">innb. Hlutafé </t>
  </si>
  <si>
    <t xml:space="preserve">afb lán. </t>
  </si>
  <si>
    <t>greidd arð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</si>
</sst>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#,##0;[Red]\(#,##0\)"/>
    <numFmt numFmtId="166" formatCode="0.0%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1"/>
      <color rgb="FFFF0000"/>
      <name val="Arial"/>
      <family val="2"/>
    </font>
    <font>
      <b/>
      <sz val="10"/>
      <color rgb="FF0070C0"/>
      <name val="Arial"/>
      <family val="2"/>
    </font>
    <font>
      <b/>
      <i/>
      <sz val="1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14" fillId="0" borderId="0" applyFont="0" applyFill="0" applyBorder="0" applyAlignment="0" applyProtection="0"/>
  </cellStyleXfs>
  <cellXfs count="196">
    <xf numFmtId="0" fontId="0" fillId="0" borderId="0" xfId="0"/>
    <xf numFmtId="0" fontId="3" fillId="0" borderId="0" xfId="0" applyFont="1"/>
    <xf numFmtId="3" fontId="0" fillId="0" borderId="0" xfId="0" applyNumberFormat="1"/>
    <xf numFmtId="165" fontId="4" fillId="0" borderId="0" xfId="0" applyNumberFormat="1" applyFont="1"/>
    <xf numFmtId="165" fontId="6" fillId="0" borderId="0" xfId="0" applyNumberFormat="1" applyFont="1"/>
    <xf numFmtId="165" fontId="7" fillId="0" borderId="0" xfId="0" applyNumberFormat="1" applyFont="1"/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3" fontId="0" fillId="2" borderId="0" xfId="0" applyNumberFormat="1" applyFill="1"/>
    <xf numFmtId="3" fontId="3" fillId="0" borderId="0" xfId="0" applyNumberFormat="1" applyFont="1"/>
    <xf numFmtId="165" fontId="3" fillId="0" borderId="0" xfId="1" applyNumberFormat="1" applyFont="1" applyFill="1" applyBorder="1"/>
    <xf numFmtId="3" fontId="0" fillId="0" borderId="4" xfId="0" applyNumberFormat="1" applyBorder="1"/>
    <xf numFmtId="3" fontId="0" fillId="0" borderId="12" xfId="0" applyNumberFormat="1" applyBorder="1"/>
    <xf numFmtId="165" fontId="0" fillId="0" borderId="12" xfId="1" applyNumberFormat="1" applyFont="1" applyFill="1" applyBorder="1"/>
    <xf numFmtId="3" fontId="0" fillId="0" borderId="12" xfId="0" quotePrefix="1" applyNumberFormat="1" applyBorder="1"/>
    <xf numFmtId="3" fontId="0" fillId="2" borderId="12" xfId="0" applyNumberFormat="1" applyFill="1" applyBorder="1"/>
    <xf numFmtId="3" fontId="3" fillId="0" borderId="0" xfId="0" applyNumberFormat="1" applyFont="1" applyAlignment="1">
      <alignment horizontal="right"/>
    </xf>
    <xf numFmtId="3" fontId="0" fillId="0" borderId="10" xfId="0" applyNumberFormat="1" applyBorder="1"/>
    <xf numFmtId="3" fontId="0" fillId="2" borderId="11" xfId="0" applyNumberFormat="1" applyFill="1" applyBorder="1"/>
    <xf numFmtId="3" fontId="0" fillId="0" borderId="11" xfId="0" applyNumberFormat="1" applyBorder="1"/>
    <xf numFmtId="165" fontId="0" fillId="2" borderId="12" xfId="0" applyNumberFormat="1" applyFill="1" applyBorder="1"/>
    <xf numFmtId="165" fontId="0" fillId="0" borderId="11" xfId="1" applyNumberFormat="1" applyFont="1" applyFill="1" applyBorder="1"/>
    <xf numFmtId="165" fontId="0" fillId="0" borderId="11" xfId="0" applyNumberFormat="1" applyBorder="1"/>
    <xf numFmtId="165" fontId="0" fillId="2" borderId="11" xfId="0" applyNumberFormat="1" applyFill="1" applyBorder="1"/>
    <xf numFmtId="165" fontId="0" fillId="0" borderId="12" xfId="0" applyNumberFormat="1" applyBorder="1"/>
    <xf numFmtId="165" fontId="0" fillId="0" borderId="2" xfId="1" applyNumberFormat="1" applyFont="1" applyFill="1" applyBorder="1"/>
    <xf numFmtId="3" fontId="3" fillId="0" borderId="12" xfId="0" applyNumberFormat="1" applyFont="1" applyBorder="1"/>
    <xf numFmtId="165" fontId="0" fillId="0" borderId="0" xfId="1" applyNumberFormat="1" applyFont="1"/>
    <xf numFmtId="3" fontId="9" fillId="0" borderId="0" xfId="0" applyNumberFormat="1" applyFont="1"/>
    <xf numFmtId="3" fontId="0" fillId="0" borderId="0" xfId="1" applyNumberFormat="1" applyFont="1"/>
    <xf numFmtId="165" fontId="0" fillId="0" borderId="0" xfId="1" applyNumberFormat="1" applyFont="1" applyFill="1"/>
    <xf numFmtId="3" fontId="0" fillId="0" borderId="0" xfId="1" applyNumberFormat="1" applyFont="1" applyFill="1"/>
    <xf numFmtId="165" fontId="0" fillId="0" borderId="3" xfId="1" applyNumberFormat="1" applyFont="1" applyFill="1" applyBorder="1"/>
    <xf numFmtId="165" fontId="0" fillId="0" borderId="4" xfId="1" applyNumberFormat="1" applyFont="1" applyFill="1" applyBorder="1"/>
    <xf numFmtId="165" fontId="0" fillId="0" borderId="2" xfId="0" applyNumberFormat="1" applyBorder="1"/>
    <xf numFmtId="165" fontId="4" fillId="0" borderId="0" xfId="1" applyNumberFormat="1" applyFont="1" applyFill="1" applyBorder="1"/>
    <xf numFmtId="165" fontId="5" fillId="0" borderId="9" xfId="0" applyNumberFormat="1" applyFont="1" applyBorder="1" applyAlignment="1">
      <alignment horizontal="right"/>
    </xf>
    <xf numFmtId="165" fontId="5" fillId="0" borderId="9" xfId="0" applyNumberFormat="1" applyFont="1" applyBorder="1" applyAlignment="1">
      <alignment horizontal="left"/>
    </xf>
    <xf numFmtId="165" fontId="0" fillId="0" borderId="0" xfId="0" applyNumberFormat="1"/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165" fontId="0" fillId="0" borderId="12" xfId="0" quotePrefix="1" applyNumberFormat="1" applyBorder="1"/>
    <xf numFmtId="165" fontId="4" fillId="0" borderId="0" xfId="0" applyNumberFormat="1" applyFont="1" applyAlignment="1">
      <alignment horizontal="right"/>
    </xf>
    <xf numFmtId="165" fontId="0" fillId="0" borderId="10" xfId="0" applyNumberFormat="1" applyBorder="1"/>
    <xf numFmtId="165" fontId="0" fillId="0" borderId="4" xfId="0" applyNumberFormat="1" applyBorder="1"/>
    <xf numFmtId="165" fontId="4" fillId="0" borderId="12" xfId="0" applyNumberFormat="1" applyFont="1" applyBorder="1"/>
    <xf numFmtId="165" fontId="0" fillId="0" borderId="6" xfId="0" applyNumberFormat="1" applyBorder="1"/>
    <xf numFmtId="165" fontId="0" fillId="0" borderId="8" xfId="0" applyNumberFormat="1" applyBorder="1"/>
    <xf numFmtId="165" fontId="10" fillId="0" borderId="0" xfId="0" applyNumberFormat="1" applyFont="1" applyAlignment="1">
      <alignment horizontal="right"/>
    </xf>
    <xf numFmtId="165" fontId="4" fillId="0" borderId="6" xfId="0" applyNumberFormat="1" applyFont="1" applyBorder="1"/>
    <xf numFmtId="165" fontId="5" fillId="0" borderId="2" xfId="0" applyNumberFormat="1" applyFont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0" fillId="0" borderId="1" xfId="0" applyNumberFormat="1" applyBorder="1"/>
    <xf numFmtId="3" fontId="3" fillId="0" borderId="13" xfId="0" applyNumberFormat="1" applyFon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9" fillId="0" borderId="0" xfId="0" applyFont="1"/>
    <xf numFmtId="165" fontId="0" fillId="0" borderId="0" xfId="1" applyNumberFormat="1" applyFont="1" applyFill="1" applyBorder="1"/>
    <xf numFmtId="3" fontId="5" fillId="0" borderId="4" xfId="0" applyNumberFormat="1" applyFont="1" applyBorder="1"/>
    <xf numFmtId="3" fontId="5" fillId="0" borderId="2" xfId="0" applyNumberFormat="1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3" fontId="5" fillId="0" borderId="2" xfId="0" applyNumberFormat="1" applyFont="1" applyBorder="1"/>
    <xf numFmtId="0" fontId="1" fillId="0" borderId="0" xfId="3" applyFont="1" applyAlignment="1">
      <alignment horizontal="left"/>
    </xf>
    <xf numFmtId="0" fontId="2" fillId="0" borderId="0" xfId="3"/>
    <xf numFmtId="0" fontId="12" fillId="0" borderId="0" xfId="3" applyFont="1" applyAlignment="1">
      <alignment horizontal="left"/>
    </xf>
    <xf numFmtId="0" fontId="1" fillId="0" borderId="0" xfId="3" applyFont="1" applyAlignment="1">
      <alignment vertical="top" wrapText="1"/>
    </xf>
    <xf numFmtId="0" fontId="12" fillId="0" borderId="0" xfId="3" applyFont="1" applyAlignment="1">
      <alignment vertical="top" wrapText="1"/>
    </xf>
    <xf numFmtId="165" fontId="2" fillId="0" borderId="0" xfId="0" applyNumberFormat="1" applyFont="1"/>
    <xf numFmtId="3" fontId="2" fillId="0" borderId="0" xfId="0" applyNumberFormat="1" applyFont="1"/>
    <xf numFmtId="3" fontId="2" fillId="0" borderId="12" xfId="0" applyNumberFormat="1" applyFont="1" applyBorder="1"/>
    <xf numFmtId="3" fontId="5" fillId="0" borderId="11" xfId="0" applyNumberFormat="1" applyFont="1" applyBorder="1"/>
    <xf numFmtId="3" fontId="5" fillId="0" borderId="8" xfId="0" applyNumberFormat="1" applyFont="1" applyBorder="1"/>
    <xf numFmtId="3" fontId="5" fillId="0" borderId="7" xfId="0" applyNumberFormat="1" applyFont="1" applyBorder="1"/>
    <xf numFmtId="3" fontId="0" fillId="2" borderId="3" xfId="0" applyNumberFormat="1" applyFill="1" applyBorder="1"/>
    <xf numFmtId="3" fontId="5" fillId="0" borderId="1" xfId="0" applyNumberFormat="1" applyFont="1" applyBorder="1"/>
    <xf numFmtId="3" fontId="2" fillId="0" borderId="14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165" fontId="1" fillId="0" borderId="6" xfId="1" applyNumberFormat="1" applyFont="1" applyBorder="1"/>
    <xf numFmtId="3" fontId="5" fillId="0" borderId="0" xfId="0" applyNumberFormat="1" applyFont="1" applyAlignment="1">
      <alignment vertical="top"/>
    </xf>
    <xf numFmtId="3" fontId="0" fillId="0" borderId="6" xfId="1" applyNumberFormat="1" applyFont="1" applyBorder="1"/>
    <xf numFmtId="3" fontId="1" fillId="0" borderId="0" xfId="0" applyNumberFormat="1" applyFont="1"/>
    <xf numFmtId="3" fontId="2" fillId="0" borderId="0" xfId="1" applyNumberFormat="1" applyFont="1"/>
    <xf numFmtId="3" fontId="1" fillId="0" borderId="0" xfId="1" applyNumberFormat="1" applyFont="1"/>
    <xf numFmtId="165" fontId="11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right"/>
    </xf>
    <xf numFmtId="165" fontId="2" fillId="0" borderId="1" xfId="0" applyNumberFormat="1" applyFont="1" applyBorder="1"/>
    <xf numFmtId="165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6" xfId="0" applyNumberFormat="1" applyFont="1" applyBorder="1"/>
    <xf numFmtId="165" fontId="1" fillId="0" borderId="0" xfId="0" applyNumberFormat="1" applyFont="1"/>
    <xf numFmtId="166" fontId="0" fillId="0" borderId="0" xfId="0" applyNumberFormat="1"/>
    <xf numFmtId="166" fontId="0" fillId="0" borderId="1" xfId="0" applyNumberFormat="1" applyBorder="1"/>
    <xf numFmtId="3" fontId="1" fillId="0" borderId="0" xfId="0" applyNumberFormat="1" applyFont="1" applyAlignment="1">
      <alignment horizontal="right"/>
    </xf>
    <xf numFmtId="3" fontId="0" fillId="0" borderId="1" xfId="0" applyNumberFormat="1" applyBorder="1"/>
    <xf numFmtId="3" fontId="2" fillId="0" borderId="13" xfId="0" applyNumberFormat="1" applyFont="1" applyBorder="1" applyAlignment="1">
      <alignment horizontal="center"/>
    </xf>
    <xf numFmtId="166" fontId="2" fillId="0" borderId="0" xfId="0" applyNumberFormat="1" applyFont="1"/>
    <xf numFmtId="166" fontId="0" fillId="0" borderId="0" xfId="4" applyNumberFormat="1" applyFont="1"/>
    <xf numFmtId="165" fontId="2" fillId="0" borderId="10" xfId="0" applyNumberFormat="1" applyFont="1" applyBorder="1"/>
    <xf numFmtId="165" fontId="2" fillId="3" borderId="11" xfId="0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0" borderId="4" xfId="0" applyNumberFormat="1" applyFont="1" applyBorder="1"/>
    <xf numFmtId="165" fontId="2" fillId="0" borderId="12" xfId="1" applyNumberFormat="1" applyFont="1" applyFill="1" applyBorder="1"/>
    <xf numFmtId="0" fontId="1" fillId="0" borderId="0" xfId="0" quotePrefix="1" applyFont="1" applyAlignment="1">
      <alignment horizontal="left"/>
    </xf>
    <xf numFmtId="165" fontId="2" fillId="0" borderId="0" xfId="1" applyNumberFormat="1" applyFont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0" fillId="6" borderId="0" xfId="0" applyFill="1"/>
    <xf numFmtId="0" fontId="10" fillId="0" borderId="0" xfId="0" applyFont="1"/>
    <xf numFmtId="0" fontId="0" fillId="0" borderId="15" xfId="0" applyBorder="1"/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165" fontId="3" fillId="0" borderId="12" xfId="0" applyNumberFormat="1" applyFont="1" applyBorder="1"/>
    <xf numFmtId="165" fontId="0" fillId="0" borderId="16" xfId="0" applyNumberFormat="1" applyBorder="1"/>
    <xf numFmtId="165" fontId="3" fillId="0" borderId="12" xfId="0" applyNumberFormat="1" applyFont="1" applyBorder="1" applyAlignment="1">
      <alignment horizontal="right"/>
    </xf>
    <xf numFmtId="165" fontId="4" fillId="0" borderId="17" xfId="0" applyNumberFormat="1" applyFont="1" applyBorder="1"/>
    <xf numFmtId="0" fontId="0" fillId="0" borderId="12" xfId="0" applyBorder="1"/>
    <xf numFmtId="0" fontId="0" fillId="0" borderId="16" xfId="0" applyBorder="1"/>
    <xf numFmtId="0" fontId="4" fillId="0" borderId="12" xfId="0" applyFont="1" applyBorder="1" applyAlignment="1">
      <alignment horizontal="center" wrapText="1"/>
    </xf>
    <xf numFmtId="0" fontId="1" fillId="4" borderId="5" xfId="0" applyFont="1" applyFill="1" applyBorder="1" applyAlignment="1">
      <alignment horizontal="right"/>
    </xf>
    <xf numFmtId="165" fontId="0" fillId="0" borderId="7" xfId="0" applyNumberFormat="1" applyBorder="1"/>
    <xf numFmtId="165" fontId="10" fillId="0" borderId="12" xfId="0" applyNumberFormat="1" applyFont="1" applyBorder="1" applyAlignment="1">
      <alignment horizontal="right"/>
    </xf>
    <xf numFmtId="165" fontId="0" fillId="0" borderId="5" xfId="0" applyNumberFormat="1" applyBorder="1"/>
    <xf numFmtId="165" fontId="3" fillId="0" borderId="10" xfId="0" applyNumberFormat="1" applyFont="1" applyBorder="1"/>
    <xf numFmtId="165" fontId="4" fillId="0" borderId="8" xfId="0" applyNumberFormat="1" applyFont="1" applyBorder="1"/>
    <xf numFmtId="165" fontId="4" fillId="0" borderId="7" xfId="0" applyNumberFormat="1" applyFont="1" applyBorder="1"/>
    <xf numFmtId="165" fontId="0" fillId="0" borderId="17" xfId="0" applyNumberFormat="1" applyBorder="1"/>
    <xf numFmtId="0" fontId="0" fillId="0" borderId="10" xfId="0" applyBorder="1"/>
    <xf numFmtId="0" fontId="0" fillId="0" borderId="5" xfId="0" applyBorder="1"/>
    <xf numFmtId="165" fontId="2" fillId="0" borderId="3" xfId="1" applyNumberFormat="1" applyFont="1" applyFill="1" applyBorder="1"/>
    <xf numFmtId="165" fontId="2" fillId="0" borderId="2" xfId="1" applyNumberFormat="1" applyFont="1" applyFill="1" applyBorder="1"/>
    <xf numFmtId="165" fontId="2" fillId="0" borderId="11" xfId="1" applyNumberFormat="1" applyFont="1" applyFill="1" applyBorder="1"/>
    <xf numFmtId="165" fontId="2" fillId="0" borderId="2" xfId="0" applyNumberFormat="1" applyFont="1" applyBorder="1"/>
    <xf numFmtId="0" fontId="2" fillId="5" borderId="0" xfId="0" applyFont="1" applyFill="1"/>
    <xf numFmtId="0" fontId="1" fillId="0" borderId="0" xfId="3" applyFont="1"/>
    <xf numFmtId="0" fontId="2" fillId="6" borderId="0" xfId="0" applyFont="1" applyFill="1"/>
    <xf numFmtId="165" fontId="5" fillId="0" borderId="11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2" fillId="3" borderId="11" xfId="0" applyNumberFormat="1" applyFont="1" applyFill="1" applyBorder="1" applyAlignment="1">
      <alignment horizontal="center"/>
    </xf>
    <xf numFmtId="165" fontId="1" fillId="4" borderId="11" xfId="0" applyNumberFormat="1" applyFont="1" applyFill="1" applyBorder="1" applyAlignment="1">
      <alignment horizontal="center" wrapText="1"/>
    </xf>
    <xf numFmtId="165" fontId="4" fillId="4" borderId="7" xfId="0" applyNumberFormat="1" applyFont="1" applyFill="1" applyBorder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165" fontId="3" fillId="0" borderId="1" xfId="0" applyNumberFormat="1" applyFont="1" applyBorder="1" applyAlignment="1">
      <alignment horizontal="center" wrapText="1"/>
    </xf>
    <xf numFmtId="165" fontId="4" fillId="4" borderId="8" xfId="0" applyNumberFormat="1" applyFont="1" applyFill="1" applyBorder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3" fontId="5" fillId="0" borderId="11" xfId="0" applyNumberFormat="1" applyFont="1" applyBorder="1" applyAlignment="1">
      <alignment horizontal="center" wrapText="1"/>
    </xf>
    <xf numFmtId="3" fontId="5" fillId="0" borderId="8" xfId="0" applyNumberFormat="1" applyFont="1" applyBorder="1" applyAlignment="1">
      <alignment horizontal="center" wrapText="1"/>
    </xf>
    <xf numFmtId="3" fontId="5" fillId="0" borderId="7" xfId="0" applyNumberFormat="1" applyFont="1" applyBorder="1" applyAlignment="1">
      <alignment horizontal="center" wrapText="1"/>
    </xf>
    <xf numFmtId="3" fontId="5" fillId="0" borderId="11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3" fontId="5" fillId="0" borderId="8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 wrapText="1"/>
    </xf>
    <xf numFmtId="3" fontId="5" fillId="0" borderId="5" xfId="0" applyNumberFormat="1" applyFont="1" applyBorder="1" applyAlignment="1">
      <alignment horizontal="center" wrapText="1"/>
    </xf>
    <xf numFmtId="3" fontId="5" fillId="0" borderId="10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4" fillId="0" borderId="11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165" fontId="4" fillId="0" borderId="11" xfId="0" applyNumberFormat="1" applyFont="1" applyBorder="1" applyAlignment="1">
      <alignment horizontal="center" wrapText="1"/>
    </xf>
    <xf numFmtId="165" fontId="4" fillId="0" borderId="8" xfId="0" applyNumberFormat="1" applyFont="1" applyBorder="1" applyAlignment="1">
      <alignment horizontal="center" wrapText="1"/>
    </xf>
    <xf numFmtId="165" fontId="4" fillId="0" borderId="7" xfId="0" applyNumberFormat="1" applyFont="1" applyBorder="1" applyAlignment="1">
      <alignment horizontal="center" wrapText="1"/>
    </xf>
    <xf numFmtId="3" fontId="5" fillId="0" borderId="0" xfId="0" applyNumberFormat="1" applyFont="1" applyAlignment="1">
      <alignment horizontal="left" vertical="top" wrapText="1"/>
    </xf>
    <xf numFmtId="0" fontId="2" fillId="0" borderId="0" xfId="3" quotePrefix="1" applyAlignment="1">
      <alignment horizontal="right"/>
    </xf>
    <xf numFmtId="0" fontId="2" fillId="0" borderId="0" xfId="3" applyAlignment="1">
      <alignment horizontal="right"/>
    </xf>
    <xf numFmtId="0" fontId="2" fillId="0" borderId="1" xfId="3" applyBorder="1"/>
    <xf numFmtId="0" fontId="2" fillId="0" borderId="9" xfId="3" applyBorder="1"/>
    <xf numFmtId="0" fontId="1" fillId="7" borderId="0" xfId="3" applyFont="1" applyFill="1"/>
    <xf numFmtId="0" fontId="2" fillId="7" borderId="1" xfId="3" quotePrefix="1" applyFill="1" applyBorder="1" applyAlignment="1">
      <alignment horizontal="right"/>
    </xf>
    <xf numFmtId="0" fontId="2" fillId="8" borderId="0" xfId="3" applyFill="1"/>
    <xf numFmtId="0" fontId="1" fillId="8" borderId="1" xfId="3" applyFont="1" applyFill="1" applyBorder="1" applyAlignment="1">
      <alignment horizontal="right"/>
    </xf>
    <xf numFmtId="0" fontId="1" fillId="9" borderId="1" xfId="3" applyFont="1" applyFill="1" applyBorder="1" applyAlignment="1">
      <alignment horizontal="right"/>
    </xf>
    <xf numFmtId="0" fontId="2" fillId="9" borderId="0" xfId="3" applyFill="1"/>
    <xf numFmtId="165" fontId="2" fillId="0" borderId="4" xfId="1" applyNumberFormat="1" applyFont="1" applyFill="1" applyBorder="1"/>
    <xf numFmtId="165" fontId="2" fillId="0" borderId="0" xfId="0" applyNumberFormat="1" applyFont="1" applyAlignment="1">
      <alignment horizontal="left"/>
    </xf>
    <xf numFmtId="165" fontId="2" fillId="0" borderId="11" xfId="0" applyNumberFormat="1" applyFont="1" applyBorder="1"/>
    <xf numFmtId="165" fontId="2" fillId="0" borderId="12" xfId="0" applyNumberFormat="1" applyFont="1" applyBorder="1"/>
  </cellXfs>
  <cellStyles count="5">
    <cellStyle name="Currency" xfId="1" builtinId="4"/>
    <cellStyle name="List Numbering" xfId="2" xr:uid="{00000000-0005-0000-0000-000001000000}"/>
    <cellStyle name="Normal" xfId="0" builtinId="0"/>
    <cellStyle name="Normal 2" xfId="3" xr:uid="{00000000-0005-0000-0000-000003000000}"/>
    <cellStyle name="Per cent" xfId="4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  <color rgb="FFFFFFCC"/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15"/>
  <sheetViews>
    <sheetView zoomScale="164" workbookViewId="0">
      <selection activeCell="H12" sqref="H12"/>
    </sheetView>
  </sheetViews>
  <sheetFormatPr baseColWidth="10" defaultColWidth="8.83203125" defaultRowHeight="13" x14ac:dyDescent="0.15"/>
  <cols>
    <col min="1" max="1" width="23.33203125" bestFit="1" customWidth="1"/>
  </cols>
  <sheetData>
    <row r="1" spans="1:8" x14ac:dyDescent="0.15">
      <c r="A1" s="60" t="s">
        <v>107</v>
      </c>
    </row>
    <row r="2" spans="1:8" x14ac:dyDescent="0.15">
      <c r="A2" s="60" t="s">
        <v>118</v>
      </c>
    </row>
    <row r="3" spans="1:8" x14ac:dyDescent="0.15">
      <c r="A3" s="60" t="s">
        <v>183</v>
      </c>
    </row>
    <row r="4" spans="1:8" ht="14" x14ac:dyDescent="0.15">
      <c r="A4" s="41"/>
      <c r="B4" s="146" t="s">
        <v>42</v>
      </c>
      <c r="C4" s="147"/>
      <c r="D4" s="147"/>
      <c r="E4" s="147"/>
      <c r="F4" s="147"/>
      <c r="G4" s="147"/>
      <c r="H4" s="148"/>
    </row>
    <row r="5" spans="1:8" ht="14" x14ac:dyDescent="0.15">
      <c r="A5" s="42"/>
      <c r="B5" s="146" t="s">
        <v>1</v>
      </c>
      <c r="C5" s="148"/>
      <c r="D5" s="38" t="s">
        <v>15</v>
      </c>
      <c r="E5" s="53" t="s">
        <v>2</v>
      </c>
      <c r="F5" s="3" t="s">
        <v>14</v>
      </c>
      <c r="G5" s="146" t="s">
        <v>29</v>
      </c>
      <c r="H5" s="148"/>
    </row>
    <row r="6" spans="1:8" x14ac:dyDescent="0.15">
      <c r="A6" s="90" t="s">
        <v>91</v>
      </c>
      <c r="B6" s="149"/>
      <c r="C6" s="150"/>
      <c r="D6" s="16"/>
      <c r="E6" s="55"/>
      <c r="F6" s="44"/>
      <c r="G6" s="104" t="s">
        <v>93</v>
      </c>
      <c r="H6" s="105" t="s">
        <v>22</v>
      </c>
    </row>
    <row r="7" spans="1:8" x14ac:dyDescent="0.15">
      <c r="A7" s="93" t="s">
        <v>184</v>
      </c>
      <c r="B7" s="149" t="s">
        <v>92</v>
      </c>
      <c r="C7" s="150"/>
      <c r="D7" s="16"/>
      <c r="E7" s="106" t="s">
        <v>94</v>
      </c>
      <c r="F7" s="44"/>
      <c r="G7" s="103" t="s">
        <v>92</v>
      </c>
      <c r="H7" s="106" t="s">
        <v>94</v>
      </c>
    </row>
    <row r="8" spans="1:8" x14ac:dyDescent="0.15">
      <c r="A8" s="73" t="s">
        <v>161</v>
      </c>
      <c r="B8" s="151" t="s">
        <v>190</v>
      </c>
      <c r="C8" s="150"/>
      <c r="D8" s="16"/>
      <c r="E8" s="139" t="s">
        <v>190</v>
      </c>
      <c r="F8" s="44"/>
      <c r="G8" s="107" t="s">
        <v>94</v>
      </c>
      <c r="H8" s="139" t="s">
        <v>94</v>
      </c>
    </row>
    <row r="9" spans="1:8" x14ac:dyDescent="0.15">
      <c r="A9" s="73" t="s">
        <v>162</v>
      </c>
      <c r="B9" s="151" t="s">
        <v>191</v>
      </c>
      <c r="C9" s="150"/>
      <c r="D9" s="16"/>
      <c r="E9" s="140" t="s">
        <v>94</v>
      </c>
      <c r="F9" s="44"/>
      <c r="G9" s="141" t="s">
        <v>94</v>
      </c>
      <c r="H9" s="142" t="s">
        <v>94</v>
      </c>
    </row>
    <row r="10" spans="1:8" x14ac:dyDescent="0.15">
      <c r="A10" s="73" t="s">
        <v>163</v>
      </c>
      <c r="B10" s="151" t="s">
        <v>92</v>
      </c>
      <c r="C10" s="150"/>
      <c r="D10" s="16"/>
      <c r="E10" s="139" t="s">
        <v>94</v>
      </c>
      <c r="F10" s="44"/>
      <c r="G10" s="107" t="s">
        <v>94</v>
      </c>
      <c r="H10" s="139" t="s">
        <v>92</v>
      </c>
    </row>
    <row r="11" spans="1:8" x14ac:dyDescent="0.15">
      <c r="A11" s="73" t="s">
        <v>164</v>
      </c>
      <c r="B11" s="151" t="s">
        <v>190</v>
      </c>
      <c r="C11" s="150"/>
      <c r="D11" s="16"/>
      <c r="E11" s="140" t="s">
        <v>94</v>
      </c>
      <c r="F11" s="44"/>
      <c r="G11" s="141" t="s">
        <v>94</v>
      </c>
      <c r="H11" s="140" t="s">
        <v>190</v>
      </c>
    </row>
    <row r="12" spans="1:8" x14ac:dyDescent="0.15">
      <c r="A12" s="73" t="s">
        <v>165</v>
      </c>
      <c r="B12" s="151" t="s">
        <v>190</v>
      </c>
      <c r="C12" s="150"/>
      <c r="D12" s="16"/>
      <c r="E12" s="139" t="s">
        <v>94</v>
      </c>
      <c r="F12" s="44"/>
      <c r="G12" s="107" t="s">
        <v>94</v>
      </c>
      <c r="H12" s="139" t="s">
        <v>190</v>
      </c>
    </row>
    <row r="13" spans="1:8" x14ac:dyDescent="0.15">
      <c r="A13" s="42"/>
      <c r="B13" s="149"/>
      <c r="C13" s="150"/>
      <c r="D13" s="16"/>
      <c r="E13" s="28"/>
      <c r="F13" s="44"/>
      <c r="G13" s="24"/>
      <c r="H13" s="28"/>
    </row>
    <row r="14" spans="1:8" x14ac:dyDescent="0.15">
      <c r="A14" s="42"/>
      <c r="B14" s="149"/>
      <c r="C14" s="150"/>
      <c r="D14" s="16"/>
      <c r="E14" s="28"/>
      <c r="F14" s="44"/>
      <c r="G14" s="24"/>
      <c r="H14" s="28"/>
    </row>
    <row r="15" spans="1:8" x14ac:dyDescent="0.15">
      <c r="A15" s="42"/>
      <c r="B15" s="149"/>
      <c r="C15" s="150"/>
      <c r="D15" s="16"/>
      <c r="E15" s="36"/>
      <c r="F15" s="44"/>
      <c r="G15" s="24"/>
      <c r="H15" s="28"/>
    </row>
  </sheetData>
  <mergeCells count="13">
    <mergeCell ref="B14:C14"/>
    <mergeCell ref="B15:C15"/>
    <mergeCell ref="B8:C8"/>
    <mergeCell ref="B9:C9"/>
    <mergeCell ref="B10:C10"/>
    <mergeCell ref="B11:C11"/>
    <mergeCell ref="B12:C12"/>
    <mergeCell ref="B13:C13"/>
    <mergeCell ref="B4:H4"/>
    <mergeCell ref="B5:C5"/>
    <mergeCell ref="G5:H5"/>
    <mergeCell ref="B6:C6"/>
    <mergeCell ref="B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25"/>
  <sheetViews>
    <sheetView zoomScale="190" zoomScaleNormal="130" workbookViewId="0">
      <selection activeCell="B12" sqref="B12"/>
    </sheetView>
  </sheetViews>
  <sheetFormatPr baseColWidth="10" defaultColWidth="8.83203125" defaultRowHeight="13" outlineLevelRow="1" x14ac:dyDescent="0.15"/>
  <cols>
    <col min="1" max="1" width="24.33203125" customWidth="1"/>
    <col min="2" max="2" width="11.83203125" customWidth="1"/>
    <col min="4" max="4" width="23" bestFit="1" customWidth="1"/>
    <col min="5" max="5" width="12.33203125" customWidth="1"/>
  </cols>
  <sheetData>
    <row r="1" spans="1:5" x14ac:dyDescent="0.15">
      <c r="A1" s="60" t="s">
        <v>136</v>
      </c>
    </row>
    <row r="2" spans="1:5" x14ac:dyDescent="0.15">
      <c r="A2" s="116" t="s">
        <v>185</v>
      </c>
    </row>
    <row r="4" spans="1:5" x14ac:dyDescent="0.15">
      <c r="A4" s="60" t="s">
        <v>137</v>
      </c>
    </row>
    <row r="6" spans="1:5" x14ac:dyDescent="0.15">
      <c r="B6" s="118" t="s">
        <v>147</v>
      </c>
      <c r="E6" s="118" t="s">
        <v>147</v>
      </c>
    </row>
    <row r="7" spans="1:5" x14ac:dyDescent="0.15">
      <c r="A7" t="s">
        <v>138</v>
      </c>
      <c r="B7" s="143" t="s">
        <v>1</v>
      </c>
      <c r="D7" s="116" t="s">
        <v>151</v>
      </c>
      <c r="E7" s="143" t="s">
        <v>195</v>
      </c>
    </row>
    <row r="8" spans="1:5" x14ac:dyDescent="0.15">
      <c r="A8" t="s">
        <v>139</v>
      </c>
      <c r="B8" s="143" t="s">
        <v>192</v>
      </c>
      <c r="D8" s="116" t="s">
        <v>152</v>
      </c>
      <c r="E8" s="143" t="s">
        <v>193</v>
      </c>
    </row>
    <row r="9" spans="1:5" x14ac:dyDescent="0.15">
      <c r="A9" s="116" t="s">
        <v>143</v>
      </c>
      <c r="B9" s="143" t="s">
        <v>192</v>
      </c>
      <c r="D9" s="116" t="s">
        <v>153</v>
      </c>
      <c r="E9" s="143" t="s">
        <v>194</v>
      </c>
    </row>
    <row r="10" spans="1:5" x14ac:dyDescent="0.15">
      <c r="A10" s="116" t="s">
        <v>144</v>
      </c>
      <c r="B10" s="143" t="s">
        <v>1</v>
      </c>
      <c r="D10" s="116" t="s">
        <v>154</v>
      </c>
      <c r="E10" s="143" t="s">
        <v>193</v>
      </c>
    </row>
    <row r="11" spans="1:5" x14ac:dyDescent="0.15">
      <c r="A11" s="116" t="s">
        <v>145</v>
      </c>
      <c r="B11" s="143" t="s">
        <v>1</v>
      </c>
      <c r="D11" s="116" t="s">
        <v>159</v>
      </c>
      <c r="E11" s="143" t="s">
        <v>195</v>
      </c>
    </row>
    <row r="12" spans="1:5" x14ac:dyDescent="0.15">
      <c r="A12" s="116" t="s">
        <v>160</v>
      </c>
      <c r="B12" s="143" t="s">
        <v>194</v>
      </c>
      <c r="D12" s="116" t="s">
        <v>93</v>
      </c>
      <c r="E12" s="143" t="s">
        <v>195</v>
      </c>
    </row>
    <row r="13" spans="1:5" x14ac:dyDescent="0.15">
      <c r="A13" s="116" t="s">
        <v>146</v>
      </c>
      <c r="B13" s="143" t="s">
        <v>193</v>
      </c>
      <c r="D13" s="116" t="s">
        <v>155</v>
      </c>
      <c r="E13" s="143" t="s">
        <v>195</v>
      </c>
    </row>
    <row r="14" spans="1:5" x14ac:dyDescent="0.15">
      <c r="A14" t="s">
        <v>148</v>
      </c>
      <c r="B14" s="143" t="s">
        <v>194</v>
      </c>
      <c r="D14" s="116" t="s">
        <v>156</v>
      </c>
      <c r="E14" s="143" t="s">
        <v>195</v>
      </c>
    </row>
    <row r="15" spans="1:5" x14ac:dyDescent="0.15">
      <c r="A15" t="s">
        <v>139</v>
      </c>
      <c r="B15" s="143" t="s">
        <v>192</v>
      </c>
      <c r="D15" s="116" t="s">
        <v>157</v>
      </c>
      <c r="E15" s="143" t="s">
        <v>195</v>
      </c>
    </row>
    <row r="16" spans="1:5" x14ac:dyDescent="0.15">
      <c r="A16" s="116" t="s">
        <v>149</v>
      </c>
      <c r="B16" s="143" t="s">
        <v>193</v>
      </c>
      <c r="D16" s="116" t="s">
        <v>158</v>
      </c>
      <c r="E16" s="143" t="s">
        <v>195</v>
      </c>
    </row>
    <row r="17" spans="1:6" x14ac:dyDescent="0.15">
      <c r="A17" s="116" t="s">
        <v>150</v>
      </c>
      <c r="B17" s="143" t="s">
        <v>192</v>
      </c>
    </row>
    <row r="19" spans="1:6" x14ac:dyDescent="0.15">
      <c r="A19" t="s">
        <v>140</v>
      </c>
      <c r="B19" t="s">
        <v>141</v>
      </c>
    </row>
    <row r="21" spans="1:6" hidden="1" outlineLevel="1" x14ac:dyDescent="0.15">
      <c r="A21" s="117" t="s">
        <v>142</v>
      </c>
      <c r="B21" s="145" t="s">
        <v>182</v>
      </c>
      <c r="C21" s="117"/>
      <c r="D21" s="117"/>
      <c r="E21" s="117"/>
      <c r="F21" s="117"/>
    </row>
    <row r="22" spans="1:6" hidden="1" outlineLevel="1" x14ac:dyDescent="0.15"/>
    <row r="23" spans="1:6" hidden="1" outlineLevel="1" x14ac:dyDescent="0.15"/>
    <row r="24" spans="1:6" hidden="1" outlineLevel="1" x14ac:dyDescent="0.15"/>
    <row r="25" spans="1:6" collapsed="1" x14ac:dyDescent="0.1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F33"/>
  <sheetViews>
    <sheetView zoomScale="150" workbookViewId="0">
      <selection activeCell="E26" sqref="E26"/>
    </sheetView>
  </sheetViews>
  <sheetFormatPr baseColWidth="10" defaultColWidth="9.33203125" defaultRowHeight="13" x14ac:dyDescent="0.15"/>
  <cols>
    <col min="1" max="1" width="57" style="69" customWidth="1"/>
    <col min="2" max="2" width="37.1640625" style="69" customWidth="1"/>
    <col min="3" max="3" width="39.83203125" style="183" customWidth="1"/>
    <col min="4" max="5" width="9.33203125" style="69"/>
    <col min="6" max="6" width="35.1640625" style="69" customWidth="1"/>
    <col min="7" max="16384" width="9.33203125" style="69"/>
  </cols>
  <sheetData>
    <row r="1" spans="1:5" x14ac:dyDescent="0.15">
      <c r="A1" s="68" t="s">
        <v>108</v>
      </c>
      <c r="C1" s="144" t="s">
        <v>173</v>
      </c>
    </row>
    <row r="2" spans="1:5" x14ac:dyDescent="0.15">
      <c r="A2" s="68" t="s">
        <v>119</v>
      </c>
      <c r="C2" s="69" t="s">
        <v>3</v>
      </c>
    </row>
    <row r="3" spans="1:5" x14ac:dyDescent="0.15">
      <c r="A3" s="68" t="s">
        <v>186</v>
      </c>
      <c r="C3" s="69" t="s">
        <v>37</v>
      </c>
    </row>
    <row r="4" spans="1:5" ht="15.75" customHeight="1" x14ac:dyDescent="0.15">
      <c r="A4" s="70" t="s">
        <v>135</v>
      </c>
      <c r="C4" s="69" t="s">
        <v>4</v>
      </c>
    </row>
    <row r="5" spans="1:5" ht="14" x14ac:dyDescent="0.15">
      <c r="A5" s="71" t="s">
        <v>95</v>
      </c>
      <c r="B5" s="186" t="s">
        <v>3</v>
      </c>
      <c r="C5" s="69"/>
    </row>
    <row r="6" spans="1:5" x14ac:dyDescent="0.15">
      <c r="A6" s="72"/>
      <c r="C6" s="69"/>
    </row>
    <row r="7" spans="1:5" x14ac:dyDescent="0.15">
      <c r="A7" s="71"/>
      <c r="C7" s="187" t="s">
        <v>197</v>
      </c>
      <c r="D7" s="184"/>
      <c r="E7" s="184"/>
    </row>
    <row r="8" spans="1:5" ht="14" x14ac:dyDescent="0.15">
      <c r="A8" s="71" t="s">
        <v>96</v>
      </c>
      <c r="B8" s="188" t="s">
        <v>4</v>
      </c>
      <c r="C8" s="183" t="s">
        <v>198</v>
      </c>
      <c r="E8" s="69">
        <v>-4000</v>
      </c>
    </row>
    <row r="9" spans="1:5" x14ac:dyDescent="0.15">
      <c r="A9" s="72"/>
      <c r="C9" s="183" t="s">
        <v>199</v>
      </c>
      <c r="E9" s="69">
        <v>14000</v>
      </c>
    </row>
    <row r="10" spans="1:5" ht="14" thickBot="1" x14ac:dyDescent="0.2">
      <c r="A10" s="71"/>
      <c r="C10" s="183" t="s">
        <v>200</v>
      </c>
      <c r="E10" s="185">
        <v>-4200</v>
      </c>
    </row>
    <row r="11" spans="1:5" ht="15" thickTop="1" x14ac:dyDescent="0.15">
      <c r="A11" s="71" t="s">
        <v>97</v>
      </c>
      <c r="B11" s="188" t="s">
        <v>4</v>
      </c>
      <c r="E11" s="69">
        <f>SUM(E8:E10)</f>
        <v>5800</v>
      </c>
    </row>
    <row r="12" spans="1:5" x14ac:dyDescent="0.15">
      <c r="A12" s="72"/>
    </row>
    <row r="13" spans="1:5" ht="13.5" customHeight="1" x14ac:dyDescent="0.15">
      <c r="A13" s="71"/>
      <c r="C13" s="189" t="s">
        <v>4</v>
      </c>
      <c r="D13" s="184"/>
      <c r="E13" s="184"/>
    </row>
    <row r="14" spans="1:5" ht="14" x14ac:dyDescent="0.15">
      <c r="A14" s="71" t="s">
        <v>98</v>
      </c>
      <c r="B14" s="191" t="s">
        <v>37</v>
      </c>
      <c r="C14" s="183" t="s">
        <v>202</v>
      </c>
      <c r="E14" s="69">
        <v>8000</v>
      </c>
    </row>
    <row r="15" spans="1:5" x14ac:dyDescent="0.15">
      <c r="A15" s="72"/>
      <c r="C15" s="183" t="s">
        <v>201</v>
      </c>
      <c r="E15" s="69">
        <v>30000</v>
      </c>
    </row>
    <row r="16" spans="1:5" ht="14" x14ac:dyDescent="0.15">
      <c r="A16" s="71" t="s">
        <v>105</v>
      </c>
      <c r="C16" s="183" t="s">
        <v>203</v>
      </c>
      <c r="E16" s="69">
        <v>-1000</v>
      </c>
    </row>
    <row r="17" spans="1:6" ht="15" thickBot="1" x14ac:dyDescent="0.2">
      <c r="A17" s="71" t="s">
        <v>99</v>
      </c>
      <c r="B17" s="186" t="s">
        <v>3</v>
      </c>
      <c r="C17" s="183" t="s">
        <v>204</v>
      </c>
      <c r="E17" s="185">
        <v>-3000</v>
      </c>
    </row>
    <row r="18" spans="1:6" ht="14" thickTop="1" x14ac:dyDescent="0.15">
      <c r="A18" s="72"/>
      <c r="E18" s="69">
        <f>SUM(E14:E17)</f>
        <v>34000</v>
      </c>
    </row>
    <row r="19" spans="1:6" x14ac:dyDescent="0.15">
      <c r="A19" s="71"/>
    </row>
    <row r="20" spans="1:6" ht="14" x14ac:dyDescent="0.15">
      <c r="A20" s="71" t="s">
        <v>100</v>
      </c>
      <c r="B20" s="186" t="s">
        <v>3</v>
      </c>
      <c r="C20" s="190" t="s">
        <v>37</v>
      </c>
      <c r="D20" s="184"/>
      <c r="E20" s="184"/>
    </row>
    <row r="21" spans="1:6" x14ac:dyDescent="0.15">
      <c r="A21" s="72"/>
      <c r="C21" s="183" t="s">
        <v>205</v>
      </c>
      <c r="E21" s="69">
        <f>-8000</f>
        <v>-8000</v>
      </c>
    </row>
    <row r="22" spans="1:6" ht="14" thickBot="1" x14ac:dyDescent="0.2">
      <c r="A22" s="71"/>
      <c r="C22" s="183" t="s">
        <v>206</v>
      </c>
      <c r="E22" s="185">
        <v>7000</v>
      </c>
    </row>
    <row r="23" spans="1:6" ht="15" thickTop="1" x14ac:dyDescent="0.15">
      <c r="A23" s="71" t="s">
        <v>101</v>
      </c>
      <c r="B23" s="191" t="s">
        <v>37</v>
      </c>
      <c r="E23" s="69">
        <f>SUM(E21:E22)</f>
        <v>-1000</v>
      </c>
    </row>
    <row r="24" spans="1:6" x14ac:dyDescent="0.15">
      <c r="A24" s="72"/>
    </row>
    <row r="25" spans="1:6" x14ac:dyDescent="0.15">
      <c r="A25" s="71"/>
    </row>
    <row r="26" spans="1:6" ht="14" x14ac:dyDescent="0.15">
      <c r="A26" s="71" t="s">
        <v>102</v>
      </c>
      <c r="B26" s="188" t="s">
        <v>4</v>
      </c>
      <c r="C26" s="182" t="s">
        <v>207</v>
      </c>
      <c r="E26" s="69">
        <f>SUM(E11+E18+E23)</f>
        <v>38800</v>
      </c>
    </row>
    <row r="27" spans="1:6" x14ac:dyDescent="0.15">
      <c r="A27" s="72"/>
      <c r="C27" s="182" t="s">
        <v>208</v>
      </c>
      <c r="E27" s="69">
        <v>9000</v>
      </c>
    </row>
    <row r="28" spans="1:6" x14ac:dyDescent="0.15">
      <c r="A28" s="71"/>
      <c r="C28" s="182" t="s">
        <v>209</v>
      </c>
      <c r="E28" s="69">
        <f>E26+E27</f>
        <v>47800</v>
      </c>
      <c r="F28" s="183" t="s">
        <v>210</v>
      </c>
    </row>
    <row r="29" spans="1:6" ht="14" x14ac:dyDescent="0.15">
      <c r="A29" s="71" t="s">
        <v>103</v>
      </c>
      <c r="B29" s="69" t="s">
        <v>196</v>
      </c>
    </row>
    <row r="30" spans="1:6" x14ac:dyDescent="0.15">
      <c r="A30" s="72"/>
    </row>
    <row r="31" spans="1:6" x14ac:dyDescent="0.15">
      <c r="A31" s="71"/>
    </row>
    <row r="32" spans="1:6" ht="14" x14ac:dyDescent="0.15">
      <c r="A32" s="71" t="s">
        <v>104</v>
      </c>
      <c r="B32" s="188" t="s">
        <v>4</v>
      </c>
    </row>
    <row r="33" spans="1:1" x14ac:dyDescent="0.15">
      <c r="A33" s="7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L59"/>
  <sheetViews>
    <sheetView topLeftCell="A29" zoomScale="180" workbookViewId="0">
      <selection activeCell="B49" sqref="B49"/>
    </sheetView>
  </sheetViews>
  <sheetFormatPr baseColWidth="10" defaultColWidth="9.33203125" defaultRowHeight="13" x14ac:dyDescent="0.15"/>
  <cols>
    <col min="1" max="1" width="31.33203125" style="41" customWidth="1"/>
    <col min="2" max="3" width="8.6640625" style="41" customWidth="1"/>
    <col min="4" max="4" width="2.6640625" style="41" bestFit="1" customWidth="1"/>
    <col min="5" max="5" width="8.6640625" style="41" customWidth="1"/>
    <col min="6" max="6" width="2.6640625" style="41" bestFit="1" customWidth="1"/>
    <col min="7" max="7" width="8.5" style="41" customWidth="1"/>
    <col min="8" max="8" width="9" style="41" bestFit="1" customWidth="1"/>
    <col min="9" max="9" width="10.5" style="41" customWidth="1"/>
    <col min="10" max="16384" width="9.33203125" style="41"/>
  </cols>
  <sheetData>
    <row r="1" spans="1:10" ht="24.75" customHeight="1" x14ac:dyDescent="0.15">
      <c r="A1" s="8" t="s">
        <v>109</v>
      </c>
      <c r="B1" s="157" t="s">
        <v>112</v>
      </c>
      <c r="C1" s="157"/>
      <c r="D1" s="157"/>
      <c r="E1" s="157"/>
      <c r="F1" s="157"/>
      <c r="G1" s="157"/>
      <c r="H1" s="157"/>
    </row>
    <row r="2" spans="1:10" ht="24.75" customHeight="1" x14ac:dyDescent="0.15">
      <c r="A2" s="8" t="s">
        <v>110</v>
      </c>
      <c r="B2" s="157" t="s">
        <v>111</v>
      </c>
      <c r="C2" s="157"/>
      <c r="D2" s="157"/>
      <c r="E2" s="157"/>
      <c r="F2" s="157"/>
      <c r="G2" s="157"/>
      <c r="H2" s="157"/>
    </row>
    <row r="3" spans="1:10" ht="25.25" customHeight="1" x14ac:dyDescent="0.15">
      <c r="A3" s="8" t="s">
        <v>120</v>
      </c>
    </row>
    <row r="4" spans="1:10" ht="25.25" customHeight="1" x14ac:dyDescent="0.15">
      <c r="A4" s="8" t="s">
        <v>187</v>
      </c>
    </row>
    <row r="5" spans="1:10" ht="14" x14ac:dyDescent="0.15">
      <c r="B5" s="146" t="s">
        <v>42</v>
      </c>
      <c r="C5" s="147"/>
      <c r="D5" s="147"/>
      <c r="E5" s="147"/>
      <c r="F5" s="147"/>
      <c r="G5" s="147"/>
      <c r="H5" s="148"/>
    </row>
    <row r="6" spans="1:10" ht="14" x14ac:dyDescent="0.15">
      <c r="A6" s="42"/>
      <c r="B6" s="146" t="s">
        <v>31</v>
      </c>
      <c r="C6" s="148"/>
      <c r="D6" s="38" t="s">
        <v>15</v>
      </c>
      <c r="E6" s="53" t="s">
        <v>30</v>
      </c>
      <c r="F6" s="3" t="s">
        <v>14</v>
      </c>
      <c r="G6" s="146" t="s">
        <v>29</v>
      </c>
      <c r="H6" s="148"/>
      <c r="I6" s="154" t="s">
        <v>28</v>
      </c>
    </row>
    <row r="7" spans="1:10" x14ac:dyDescent="0.15">
      <c r="A7" s="43" t="s">
        <v>19</v>
      </c>
      <c r="B7" s="54" t="s">
        <v>20</v>
      </c>
      <c r="C7" s="55" t="s">
        <v>0</v>
      </c>
      <c r="D7" s="16"/>
      <c r="E7" s="55" t="s">
        <v>13</v>
      </c>
      <c r="F7" s="44"/>
      <c r="G7" s="54" t="s">
        <v>21</v>
      </c>
      <c r="H7" s="55" t="s">
        <v>22</v>
      </c>
      <c r="I7" s="155"/>
    </row>
    <row r="8" spans="1:10" x14ac:dyDescent="0.15">
      <c r="A8" s="45" t="s">
        <v>25</v>
      </c>
      <c r="B8" s="46">
        <v>15000</v>
      </c>
      <c r="C8" s="47">
        <v>10000</v>
      </c>
      <c r="D8" s="16"/>
      <c r="E8" s="47"/>
      <c r="F8" s="44"/>
      <c r="G8" s="46">
        <v>20000</v>
      </c>
      <c r="H8" s="47">
        <v>5000</v>
      </c>
    </row>
    <row r="9" spans="1:10" x14ac:dyDescent="0.15">
      <c r="A9" s="42" t="s">
        <v>27</v>
      </c>
      <c r="B9" s="16">
        <v>50000</v>
      </c>
      <c r="C9" s="35"/>
      <c r="D9" s="16"/>
      <c r="E9" s="35"/>
      <c r="F9" s="44"/>
      <c r="G9" s="16">
        <v>50000</v>
      </c>
      <c r="H9" s="35"/>
    </row>
    <row r="10" spans="1:10" x14ac:dyDescent="0.15">
      <c r="A10" s="73" t="s">
        <v>166</v>
      </c>
      <c r="B10" s="24">
        <v>-15000</v>
      </c>
      <c r="C10" s="28">
        <v>15000</v>
      </c>
      <c r="D10" s="16"/>
      <c r="E10" s="28"/>
      <c r="F10" s="44"/>
      <c r="G10" s="24"/>
      <c r="H10" s="37"/>
    </row>
    <row r="11" spans="1:10" x14ac:dyDescent="0.15">
      <c r="A11" s="73" t="s">
        <v>167</v>
      </c>
      <c r="B11" s="16">
        <v>25000</v>
      </c>
      <c r="C11" s="35"/>
      <c r="D11" s="16"/>
      <c r="E11" s="35">
        <f>B11</f>
        <v>25000</v>
      </c>
      <c r="F11" s="44"/>
      <c r="G11" s="16"/>
      <c r="H11" s="35"/>
    </row>
    <row r="12" spans="1:10" x14ac:dyDescent="0.15">
      <c r="A12" s="73" t="s">
        <v>168</v>
      </c>
      <c r="B12" s="24">
        <v>60000</v>
      </c>
      <c r="C12" s="28"/>
      <c r="D12" s="16"/>
      <c r="E12" s="28"/>
      <c r="F12" s="44"/>
      <c r="G12" s="24"/>
      <c r="H12" s="28">
        <f>B12</f>
        <v>60000</v>
      </c>
      <c r="I12" s="73" t="s">
        <v>211</v>
      </c>
    </row>
    <row r="13" spans="1:10" x14ac:dyDescent="0.15">
      <c r="A13" s="73" t="s">
        <v>169</v>
      </c>
      <c r="B13" s="16">
        <v>-12000</v>
      </c>
      <c r="C13" s="35"/>
      <c r="D13" s="16"/>
      <c r="E13" s="35"/>
      <c r="F13" s="44"/>
      <c r="G13" s="16"/>
      <c r="H13" s="35">
        <f>B13</f>
        <v>-12000</v>
      </c>
      <c r="I13" s="73" t="s">
        <v>212</v>
      </c>
    </row>
    <row r="14" spans="1:10" x14ac:dyDescent="0.15">
      <c r="A14" s="73" t="s">
        <v>170</v>
      </c>
      <c r="B14" s="24">
        <v>-22000</v>
      </c>
      <c r="C14" s="28"/>
      <c r="D14" s="16"/>
      <c r="E14" s="28"/>
      <c r="F14" s="44"/>
      <c r="G14" s="24"/>
      <c r="H14" s="28">
        <f>B14</f>
        <v>-22000</v>
      </c>
      <c r="I14" s="73" t="s">
        <v>212</v>
      </c>
    </row>
    <row r="15" spans="1:10" ht="14.25" customHeight="1" x14ac:dyDescent="0.15">
      <c r="A15" s="73" t="s">
        <v>171</v>
      </c>
      <c r="B15" s="24">
        <v>-5000</v>
      </c>
      <c r="C15" s="28"/>
      <c r="D15" s="16"/>
      <c r="E15" s="28"/>
      <c r="F15" s="44"/>
      <c r="G15" s="24"/>
      <c r="H15" s="28">
        <f>B15</f>
        <v>-5000</v>
      </c>
      <c r="I15" s="73" t="s">
        <v>213</v>
      </c>
    </row>
    <row r="16" spans="1:10" ht="14.25" customHeight="1" x14ac:dyDescent="0.15">
      <c r="A16" s="73" t="s">
        <v>172</v>
      </c>
      <c r="B16" s="107" t="s">
        <v>94</v>
      </c>
      <c r="C16" s="139" t="s">
        <v>94</v>
      </c>
      <c r="D16" s="16"/>
      <c r="E16" s="192" t="s">
        <v>94</v>
      </c>
      <c r="F16" s="44"/>
      <c r="G16" s="107" t="s">
        <v>94</v>
      </c>
      <c r="H16" s="139" t="s">
        <v>94</v>
      </c>
      <c r="J16" s="73"/>
    </row>
    <row r="17" spans="1:12" ht="14.25" customHeight="1" x14ac:dyDescent="0.15">
      <c r="A17" s="45" t="s">
        <v>26</v>
      </c>
      <c r="B17" s="24">
        <f>SUM(B8:B16)</f>
        <v>96000</v>
      </c>
      <c r="C17" s="28">
        <f>SUM(C8:C16)</f>
        <v>25000</v>
      </c>
      <c r="D17" s="48" t="s">
        <v>15</v>
      </c>
      <c r="E17" s="24">
        <f>SUM(E8:E16)</f>
        <v>25000</v>
      </c>
      <c r="F17" s="48" t="s">
        <v>14</v>
      </c>
      <c r="G17" s="28">
        <f>SUM(G8:G16)</f>
        <v>70000</v>
      </c>
      <c r="H17" s="28">
        <f>SUM(H8:H16)</f>
        <v>26000</v>
      </c>
    </row>
    <row r="18" spans="1:12" ht="14.25" customHeight="1" x14ac:dyDescent="0.15">
      <c r="B18" s="30"/>
      <c r="C18" s="30"/>
      <c r="D18" s="30"/>
      <c r="E18" s="30"/>
      <c r="F18" s="30"/>
      <c r="G18" s="30"/>
      <c r="H18" s="30"/>
    </row>
    <row r="19" spans="1:12" ht="14.25" customHeight="1" thickBot="1" x14ac:dyDescent="0.2">
      <c r="A19" s="8"/>
      <c r="B19" s="8"/>
      <c r="C19" s="39">
        <f>B17+C17</f>
        <v>121000</v>
      </c>
      <c r="D19" s="3" t="s">
        <v>15</v>
      </c>
      <c r="E19" s="40">
        <f>E17+G17+H17</f>
        <v>121000</v>
      </c>
      <c r="F19" s="8"/>
      <c r="G19" s="8"/>
      <c r="H19" s="8"/>
      <c r="I19" s="8"/>
      <c r="J19" s="8"/>
      <c r="K19" s="8"/>
      <c r="L19" s="8"/>
    </row>
    <row r="20" spans="1:12" ht="14.25" customHeight="1" thickTop="1" x14ac:dyDescent="0.2">
      <c r="A20" s="7"/>
      <c r="B20" s="4"/>
      <c r="C20" s="5"/>
      <c r="D20" s="5"/>
      <c r="E20" s="6"/>
      <c r="F20" s="30"/>
      <c r="G20" s="30"/>
      <c r="H20" s="30"/>
    </row>
    <row r="22" spans="1:12" x14ac:dyDescent="0.15">
      <c r="A22" s="152" t="s">
        <v>130</v>
      </c>
      <c r="B22" s="153"/>
      <c r="E22" s="152" t="s">
        <v>131</v>
      </c>
      <c r="F22" s="156"/>
      <c r="G22" s="156"/>
      <c r="H22" s="156"/>
      <c r="I22" s="153"/>
    </row>
    <row r="23" spans="1:12" x14ac:dyDescent="0.15">
      <c r="A23" s="73" t="s">
        <v>214</v>
      </c>
      <c r="B23" s="41">
        <f>H12</f>
        <v>60000</v>
      </c>
      <c r="E23" s="3" t="s">
        <v>3</v>
      </c>
    </row>
    <row r="24" spans="1:12" x14ac:dyDescent="0.15">
      <c r="A24" s="73" t="s">
        <v>215</v>
      </c>
      <c r="B24" s="41">
        <f>H13</f>
        <v>-12000</v>
      </c>
      <c r="E24" s="73" t="s">
        <v>217</v>
      </c>
      <c r="I24" s="41">
        <f>B23</f>
        <v>60000</v>
      </c>
    </row>
    <row r="25" spans="1:12" x14ac:dyDescent="0.15">
      <c r="A25" s="73" t="s">
        <v>216</v>
      </c>
      <c r="B25" s="28">
        <f>H14</f>
        <v>-22000</v>
      </c>
      <c r="E25" s="73" t="s">
        <v>218</v>
      </c>
      <c r="I25" s="56">
        <f>B24+B25</f>
        <v>-34000</v>
      </c>
    </row>
    <row r="26" spans="1:12" ht="14" thickBot="1" x14ac:dyDescent="0.2">
      <c r="A26" s="43" t="s">
        <v>32</v>
      </c>
      <c r="B26" s="52">
        <f>SUM(B23:B25)</f>
        <v>26000</v>
      </c>
      <c r="E26" s="41" t="s">
        <v>12</v>
      </c>
      <c r="I26" s="50">
        <f>SUM(I24:I25)</f>
        <v>26000</v>
      </c>
    </row>
    <row r="27" spans="1:12" ht="14" thickTop="1" x14ac:dyDescent="0.15">
      <c r="E27" s="3" t="s">
        <v>37</v>
      </c>
    </row>
    <row r="28" spans="1:12" x14ac:dyDescent="0.15">
      <c r="A28" s="152" t="s">
        <v>132</v>
      </c>
      <c r="B28" s="153"/>
      <c r="E28" s="73" t="s">
        <v>219</v>
      </c>
      <c r="I28" s="50">
        <f>B10</f>
        <v>-15000</v>
      </c>
    </row>
    <row r="29" spans="1:12" x14ac:dyDescent="0.15">
      <c r="A29" s="73" t="s">
        <v>223</v>
      </c>
      <c r="B29" s="41">
        <f>G8</f>
        <v>20000</v>
      </c>
      <c r="E29" s="3" t="s">
        <v>4</v>
      </c>
    </row>
    <row r="30" spans="1:12" x14ac:dyDescent="0.15">
      <c r="A30" s="90" t="s">
        <v>227</v>
      </c>
      <c r="B30" s="41">
        <f>G9</f>
        <v>50000</v>
      </c>
      <c r="E30" s="73" t="s">
        <v>220</v>
      </c>
      <c r="I30" s="41">
        <f>B9</f>
        <v>50000</v>
      </c>
    </row>
    <row r="31" spans="1:12" x14ac:dyDescent="0.15">
      <c r="A31" s="42"/>
      <c r="B31" s="50">
        <f>SUM(B29:B30)</f>
        <v>70000</v>
      </c>
      <c r="E31" s="73" t="s">
        <v>221</v>
      </c>
      <c r="I31" s="41">
        <f>B15</f>
        <v>-5000</v>
      </c>
    </row>
    <row r="32" spans="1:12" x14ac:dyDescent="0.15">
      <c r="A32" s="73" t="s">
        <v>228</v>
      </c>
      <c r="B32" s="41">
        <f>H8</f>
        <v>5000</v>
      </c>
      <c r="E32" s="73" t="s">
        <v>222</v>
      </c>
      <c r="I32" s="41">
        <f>B11</f>
        <v>25000</v>
      </c>
    </row>
    <row r="33" spans="1:9" x14ac:dyDescent="0.15">
      <c r="A33" s="90" t="s">
        <v>224</v>
      </c>
      <c r="B33" s="41">
        <f>H15</f>
        <v>-5000</v>
      </c>
      <c r="E33" s="41" t="s">
        <v>11</v>
      </c>
      <c r="I33" s="50">
        <f>SUM(I30:I32)</f>
        <v>70000</v>
      </c>
    </row>
    <row r="34" spans="1:9" x14ac:dyDescent="0.15">
      <c r="A34" s="90" t="s">
        <v>225</v>
      </c>
      <c r="B34" s="41">
        <f>H12+H13+H14</f>
        <v>26000</v>
      </c>
    </row>
    <row r="35" spans="1:9" x14ac:dyDescent="0.15">
      <c r="A35" s="73" t="s">
        <v>226</v>
      </c>
      <c r="B35" s="50">
        <f>H17</f>
        <v>26000</v>
      </c>
      <c r="E35" s="41" t="s">
        <v>10</v>
      </c>
      <c r="I35" s="41">
        <f>+I26+I28+I33</f>
        <v>81000</v>
      </c>
    </row>
    <row r="36" spans="1:9" ht="14" thickBot="1" x14ac:dyDescent="0.2">
      <c r="A36" s="51"/>
      <c r="B36" s="52">
        <f>SUM(B31+B35)</f>
        <v>96000</v>
      </c>
      <c r="E36" s="41" t="s">
        <v>5</v>
      </c>
      <c r="I36" s="41">
        <f>B8</f>
        <v>15000</v>
      </c>
    </row>
    <row r="37" spans="1:9" ht="15" thickTop="1" thickBot="1" x14ac:dyDescent="0.2">
      <c r="E37" s="41" t="s">
        <v>6</v>
      </c>
      <c r="I37" s="49">
        <f>SUM(I35:I36)</f>
        <v>96000</v>
      </c>
    </row>
    <row r="38" spans="1:9" ht="14" thickTop="1" x14ac:dyDescent="0.15">
      <c r="A38" s="152" t="s">
        <v>133</v>
      </c>
      <c r="B38" s="153"/>
    </row>
    <row r="39" spans="1:9" x14ac:dyDescent="0.15">
      <c r="A39" s="73" t="s">
        <v>1</v>
      </c>
    </row>
    <row r="40" spans="1:9" x14ac:dyDescent="0.15">
      <c r="A40" s="193" t="s">
        <v>229</v>
      </c>
      <c r="B40" s="41">
        <f>B17</f>
        <v>96000</v>
      </c>
    </row>
    <row r="41" spans="1:9" x14ac:dyDescent="0.15">
      <c r="A41" s="73" t="s">
        <v>230</v>
      </c>
      <c r="B41" s="41">
        <f>C17</f>
        <v>25000</v>
      </c>
    </row>
    <row r="42" spans="1:9" ht="14" thickBot="1" x14ac:dyDescent="0.2">
      <c r="A42" s="42"/>
      <c r="B42" s="52">
        <f>SUM(B40+B41)</f>
        <v>121000</v>
      </c>
    </row>
    <row r="43" spans="1:9" ht="14" thickTop="1" x14ac:dyDescent="0.15"/>
    <row r="44" spans="1:9" x14ac:dyDescent="0.15">
      <c r="A44" s="73" t="s">
        <v>2</v>
      </c>
    </row>
    <row r="45" spans="1:9" x14ac:dyDescent="0.15">
      <c r="A45" s="73" t="s">
        <v>231</v>
      </c>
      <c r="B45" s="41">
        <f>E17</f>
        <v>25000</v>
      </c>
    </row>
    <row r="46" spans="1:9" x14ac:dyDescent="0.15">
      <c r="A46" s="73" t="s">
        <v>232</v>
      </c>
    </row>
    <row r="47" spans="1:9" x14ac:dyDescent="0.15">
      <c r="A47" s="73" t="s">
        <v>233</v>
      </c>
      <c r="B47" s="41">
        <f>G17</f>
        <v>70000</v>
      </c>
    </row>
    <row r="48" spans="1:9" x14ac:dyDescent="0.15">
      <c r="A48" s="73" t="s">
        <v>234</v>
      </c>
      <c r="B48" s="41">
        <f>H17</f>
        <v>26000</v>
      </c>
    </row>
    <row r="49" spans="1:2" x14ac:dyDescent="0.15">
      <c r="A49" s="73" t="s">
        <v>235</v>
      </c>
      <c r="B49" s="50">
        <f>SUM(B47:B48)</f>
        <v>96000</v>
      </c>
    </row>
    <row r="50" spans="1:2" ht="14" thickBot="1" x14ac:dyDescent="0.2">
      <c r="A50" s="73" t="s">
        <v>236</v>
      </c>
      <c r="B50" s="52">
        <f>B49+B45</f>
        <v>121000</v>
      </c>
    </row>
    <row r="51" spans="1:2" ht="14" thickTop="1" x14ac:dyDescent="0.15"/>
    <row r="54" spans="1:2" ht="14" x14ac:dyDescent="0.15">
      <c r="A54" s="84" t="s">
        <v>90</v>
      </c>
    </row>
    <row r="55" spans="1:2" x14ac:dyDescent="0.15">
      <c r="A55" s="73" t="s">
        <v>237</v>
      </c>
      <c r="B55" s="41">
        <f>B50</f>
        <v>121000</v>
      </c>
    </row>
    <row r="56" spans="1:2" x14ac:dyDescent="0.15">
      <c r="A56" s="73" t="s">
        <v>234</v>
      </c>
      <c r="B56" s="41">
        <f>B48</f>
        <v>26000</v>
      </c>
    </row>
    <row r="58" spans="1:2" x14ac:dyDescent="0.15">
      <c r="A58" s="73" t="s">
        <v>238</v>
      </c>
      <c r="B58" s="41">
        <f>B56/B55*100</f>
        <v>21.487603305785125</v>
      </c>
    </row>
    <row r="59" spans="1:2" x14ac:dyDescent="0.15">
      <c r="B59" s="102"/>
    </row>
  </sheetData>
  <mergeCells count="10">
    <mergeCell ref="I6:I7"/>
    <mergeCell ref="E22:I22"/>
    <mergeCell ref="B2:H2"/>
    <mergeCell ref="B1:H1"/>
    <mergeCell ref="A22:B22"/>
    <mergeCell ref="A28:B28"/>
    <mergeCell ref="A38:B38"/>
    <mergeCell ref="B5:H5"/>
    <mergeCell ref="B6:C6"/>
    <mergeCell ref="G6:H6"/>
  </mergeCell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autoPageBreaks="0"/>
  </sheetPr>
  <dimension ref="A1:W70"/>
  <sheetViews>
    <sheetView showGridLines="0" tabSelected="1" zoomScale="131" zoomScaleNormal="85" workbookViewId="0">
      <pane ySplit="1" topLeftCell="A2" activePane="bottomLeft" state="frozen"/>
      <selection activeCell="B40" sqref="B40"/>
      <selection pane="bottomLeft" activeCell="J5" sqref="J5"/>
    </sheetView>
  </sheetViews>
  <sheetFormatPr baseColWidth="10" defaultColWidth="8.83203125" defaultRowHeight="13" x14ac:dyDescent="0.15"/>
  <cols>
    <col min="1" max="1" width="27.1640625" customWidth="1"/>
    <col min="2" max="2" width="9.5" customWidth="1"/>
    <col min="3" max="3" width="8.5" customWidth="1"/>
    <col min="4" max="4" width="2.6640625" customWidth="1"/>
    <col min="6" max="6" width="2.6640625" customWidth="1"/>
    <col min="9" max="9" width="15.5" customWidth="1"/>
    <col min="10" max="10" width="9.6640625" customWidth="1"/>
    <col min="11" max="11" width="3.1640625" customWidth="1"/>
    <col min="12" max="12" width="3.33203125" customWidth="1"/>
    <col min="13" max="13" width="16.6640625" customWidth="1"/>
    <col min="14" max="14" width="6.83203125" customWidth="1"/>
    <col min="15" max="15" width="7.33203125" customWidth="1"/>
    <col min="21" max="21" width="7.6640625" customWidth="1"/>
    <col min="23" max="23" width="7.33203125" customWidth="1"/>
  </cols>
  <sheetData>
    <row r="1" spans="1:23" x14ac:dyDescent="0.15">
      <c r="A1" s="108" t="s">
        <v>114</v>
      </c>
      <c r="B1" s="1"/>
      <c r="C1" s="60" t="s">
        <v>106</v>
      </c>
      <c r="F1" s="1"/>
      <c r="G1" s="1"/>
    </row>
    <row r="2" spans="1:23" s="112" customFormat="1" x14ac:dyDescent="0.15">
      <c r="A2" s="108" t="s">
        <v>113</v>
      </c>
      <c r="B2" s="110"/>
      <c r="C2" s="111" t="s">
        <v>115</v>
      </c>
      <c r="F2" s="110"/>
      <c r="G2" s="110"/>
    </row>
    <row r="3" spans="1:23" x14ac:dyDescent="0.15">
      <c r="A3" s="108" t="s">
        <v>121</v>
      </c>
      <c r="B3" s="1"/>
      <c r="C3" s="60"/>
      <c r="F3" s="1"/>
      <c r="G3" s="1"/>
    </row>
    <row r="4" spans="1:23" x14ac:dyDescent="0.15">
      <c r="A4" s="108" t="s">
        <v>188</v>
      </c>
      <c r="B4" s="1"/>
      <c r="C4" s="60"/>
      <c r="F4" s="1"/>
      <c r="G4" s="1"/>
    </row>
    <row r="5" spans="1:23" s="62" customFormat="1" ht="59.25" customHeight="1" x14ac:dyDescent="0.15">
      <c r="A5" s="66" t="s">
        <v>43</v>
      </c>
      <c r="B5" s="163" t="s">
        <v>122</v>
      </c>
      <c r="C5" s="164"/>
      <c r="D5" s="164"/>
      <c r="E5" s="164"/>
      <c r="F5" s="164"/>
      <c r="G5" s="164"/>
      <c r="H5" s="164"/>
      <c r="I5" s="164"/>
      <c r="M5" s="66" t="s">
        <v>44</v>
      </c>
      <c r="N5" s="163" t="s">
        <v>79</v>
      </c>
      <c r="O5" s="164"/>
      <c r="P5" s="164"/>
      <c r="Q5" s="164"/>
      <c r="R5" s="164"/>
      <c r="S5" s="164"/>
      <c r="T5" s="164"/>
      <c r="U5" s="164"/>
    </row>
    <row r="6" spans="1:23" ht="16" x14ac:dyDescent="0.2">
      <c r="A6" s="61"/>
      <c r="B6" s="161" t="s">
        <v>42</v>
      </c>
      <c r="C6" s="167"/>
      <c r="D6" s="167"/>
      <c r="E6" s="167"/>
      <c r="F6" s="167"/>
      <c r="G6" s="167"/>
      <c r="H6" s="162"/>
      <c r="I6" s="2"/>
      <c r="M6" s="172" t="s">
        <v>78</v>
      </c>
      <c r="N6" s="173"/>
      <c r="O6" s="174"/>
      <c r="P6" s="115"/>
      <c r="Q6" s="178" t="s">
        <v>47</v>
      </c>
      <c r="R6" s="179"/>
      <c r="S6" s="179"/>
      <c r="T6" s="179"/>
      <c r="U6" s="179"/>
      <c r="V6" s="179"/>
      <c r="W6" s="180"/>
    </row>
    <row r="7" spans="1:23" ht="14" x14ac:dyDescent="0.15">
      <c r="A7" s="113" t="s">
        <v>123</v>
      </c>
      <c r="B7" s="168" t="s">
        <v>16</v>
      </c>
      <c r="C7" s="169"/>
      <c r="D7" s="13" t="s">
        <v>15</v>
      </c>
      <c r="E7" s="64" t="s">
        <v>17</v>
      </c>
      <c r="F7" s="12" t="s">
        <v>14</v>
      </c>
      <c r="G7" s="170" t="s">
        <v>18</v>
      </c>
      <c r="H7" s="171"/>
      <c r="I7" s="165" t="s">
        <v>39</v>
      </c>
      <c r="M7" s="119"/>
      <c r="N7" s="120" t="s">
        <v>123</v>
      </c>
      <c r="O7" s="121" t="s">
        <v>124</v>
      </c>
      <c r="Q7" s="48" t="s">
        <v>3</v>
      </c>
      <c r="R7" s="41"/>
      <c r="S7" s="41"/>
      <c r="T7" s="41"/>
      <c r="U7" s="114" t="s">
        <v>123</v>
      </c>
      <c r="W7" s="129" t="s">
        <v>124</v>
      </c>
    </row>
    <row r="8" spans="1:23" ht="14" thickBot="1" x14ac:dyDescent="0.2">
      <c r="A8" s="19" t="s">
        <v>19</v>
      </c>
      <c r="B8" s="57" t="s">
        <v>20</v>
      </c>
      <c r="C8" s="57" t="s">
        <v>41</v>
      </c>
      <c r="D8" s="16"/>
      <c r="E8" s="57" t="s">
        <v>40</v>
      </c>
      <c r="F8" s="17"/>
      <c r="G8" s="57" t="s">
        <v>21</v>
      </c>
      <c r="H8" s="59" t="s">
        <v>22</v>
      </c>
      <c r="I8" s="166"/>
      <c r="M8" s="195" t="s">
        <v>252</v>
      </c>
      <c r="N8" s="41">
        <f>H11</f>
        <v>35000</v>
      </c>
      <c r="O8" s="123">
        <f>H24</f>
        <v>95000</v>
      </c>
      <c r="Q8" s="195" t="s">
        <v>264</v>
      </c>
      <c r="R8" s="41"/>
      <c r="S8" s="41"/>
      <c r="T8" s="41"/>
      <c r="U8" s="41">
        <f>H11</f>
        <v>35000</v>
      </c>
      <c r="W8" s="123">
        <f>H24</f>
        <v>95000</v>
      </c>
    </row>
    <row r="9" spans="1:23" x14ac:dyDescent="0.15">
      <c r="A9" s="19" t="s">
        <v>25</v>
      </c>
      <c r="B9" s="20"/>
      <c r="C9" s="20"/>
      <c r="D9" s="16"/>
      <c r="E9" s="20"/>
      <c r="F9" s="17"/>
      <c r="G9" s="20"/>
      <c r="H9" s="20"/>
      <c r="I9" s="22"/>
      <c r="M9" s="195" t="s">
        <v>253</v>
      </c>
      <c r="N9" s="41">
        <f>H13</f>
        <v>-22000</v>
      </c>
      <c r="O9" s="123">
        <f>H26</f>
        <v>-71500</v>
      </c>
      <c r="Q9" s="195" t="s">
        <v>265</v>
      </c>
      <c r="R9" s="41"/>
      <c r="S9" s="41"/>
      <c r="T9" s="41"/>
      <c r="U9" s="56">
        <f>H13</f>
        <v>-22000</v>
      </c>
      <c r="W9" s="132">
        <f>H26</f>
        <v>-71500</v>
      </c>
    </row>
    <row r="10" spans="1:23" x14ac:dyDescent="0.15">
      <c r="A10" s="73" t="s">
        <v>239</v>
      </c>
      <c r="B10" s="16">
        <v>20000</v>
      </c>
      <c r="C10" s="16"/>
      <c r="D10" s="16"/>
      <c r="E10" s="16"/>
      <c r="F10" s="17"/>
      <c r="G10" s="16">
        <f>B10</f>
        <v>20000</v>
      </c>
      <c r="H10" s="16"/>
      <c r="I10" s="27"/>
      <c r="M10" s="122"/>
      <c r="N10" s="41"/>
      <c r="O10" s="123"/>
      <c r="Q10" s="27" t="s">
        <v>12</v>
      </c>
      <c r="R10" s="41"/>
      <c r="S10" s="41"/>
      <c r="T10" s="41"/>
      <c r="U10" s="50">
        <f>SUM(U8:U9)</f>
        <v>13000</v>
      </c>
      <c r="W10" s="130">
        <f>SUM(W8:W9)</f>
        <v>23500</v>
      </c>
    </row>
    <row r="11" spans="1:23" ht="14" thickBot="1" x14ac:dyDescent="0.2">
      <c r="A11" s="73" t="s">
        <v>240</v>
      </c>
      <c r="B11" s="24">
        <v>35000</v>
      </c>
      <c r="C11" s="24"/>
      <c r="D11" s="16"/>
      <c r="E11" s="24"/>
      <c r="F11" s="17"/>
      <c r="G11" s="24"/>
      <c r="H11" s="25">
        <f>B11</f>
        <v>35000</v>
      </c>
      <c r="I11" s="194" t="s">
        <v>242</v>
      </c>
      <c r="M11" s="124" t="s">
        <v>32</v>
      </c>
      <c r="N11" s="52">
        <f>SUM(N8:N9)</f>
        <v>13000</v>
      </c>
      <c r="O11" s="125">
        <f>O8+O9</f>
        <v>23500</v>
      </c>
      <c r="Q11" s="48" t="s">
        <v>37</v>
      </c>
      <c r="R11" s="41"/>
      <c r="S11" s="41"/>
      <c r="T11" s="41"/>
      <c r="U11" s="41"/>
      <c r="W11" s="123"/>
    </row>
    <row r="12" spans="1:23" ht="14" thickTop="1" x14ac:dyDescent="0.15">
      <c r="A12" s="73" t="s">
        <v>241</v>
      </c>
      <c r="B12" s="16">
        <v>25000</v>
      </c>
      <c r="C12" s="16"/>
      <c r="D12" s="16"/>
      <c r="E12" s="16">
        <f>B12</f>
        <v>25000</v>
      </c>
      <c r="F12" s="17"/>
      <c r="G12" s="16"/>
      <c r="H12" s="16"/>
      <c r="I12" s="27"/>
      <c r="M12" s="126"/>
      <c r="O12" s="127"/>
      <c r="Q12" s="195" t="s">
        <v>266</v>
      </c>
      <c r="R12" s="41"/>
      <c r="S12" s="41"/>
      <c r="T12" s="41"/>
      <c r="U12" s="50">
        <f>B14</f>
        <v>-30000</v>
      </c>
      <c r="W12" s="130">
        <f>0</f>
        <v>0</v>
      </c>
    </row>
    <row r="13" spans="1:23" x14ac:dyDescent="0.15">
      <c r="A13" s="74" t="s">
        <v>243</v>
      </c>
      <c r="B13" s="24">
        <v>-22000</v>
      </c>
      <c r="C13" s="24"/>
      <c r="D13" s="16"/>
      <c r="E13" s="24"/>
      <c r="F13" s="17"/>
      <c r="G13" s="24"/>
      <c r="H13" s="24">
        <f>B13</f>
        <v>-22000</v>
      </c>
      <c r="I13" s="194" t="s">
        <v>218</v>
      </c>
      <c r="M13" s="126"/>
      <c r="O13" s="127"/>
      <c r="Q13" s="48" t="s">
        <v>4</v>
      </c>
      <c r="R13" s="41"/>
      <c r="S13" s="41"/>
      <c r="T13" s="41"/>
      <c r="U13" s="41"/>
      <c r="W13" s="123"/>
    </row>
    <row r="14" spans="1:23" x14ac:dyDescent="0.15">
      <c r="A14" s="74" t="s">
        <v>244</v>
      </c>
      <c r="B14" s="24">
        <v>-30000</v>
      </c>
      <c r="C14" s="24">
        <f>-B14</f>
        <v>30000</v>
      </c>
      <c r="D14" s="16"/>
      <c r="E14" s="24"/>
      <c r="F14" s="17"/>
      <c r="G14" s="24"/>
      <c r="H14" s="24"/>
      <c r="I14" s="25"/>
      <c r="M14" s="175" t="s">
        <v>45</v>
      </c>
      <c r="N14" s="176"/>
      <c r="O14" s="177"/>
      <c r="Q14" s="195" t="s">
        <v>267</v>
      </c>
      <c r="R14" s="41"/>
      <c r="S14" s="41"/>
      <c r="T14" s="41"/>
      <c r="U14" s="41">
        <f>B12</f>
        <v>25000</v>
      </c>
      <c r="W14" s="123">
        <f>0</f>
        <v>0</v>
      </c>
    </row>
    <row r="15" spans="1:23" x14ac:dyDescent="0.15">
      <c r="A15" s="2"/>
      <c r="B15" s="16"/>
      <c r="C15" s="16"/>
      <c r="D15" s="16"/>
      <c r="E15" s="16"/>
      <c r="F15" s="17"/>
      <c r="G15" s="16"/>
      <c r="H15" s="16"/>
      <c r="I15" s="27"/>
      <c r="M15" s="128"/>
      <c r="N15" s="114" t="s">
        <v>123</v>
      </c>
      <c r="O15" s="129" t="s">
        <v>124</v>
      </c>
      <c r="Q15" s="195" t="s">
        <v>268</v>
      </c>
      <c r="R15" s="41"/>
      <c r="S15" s="41"/>
      <c r="T15" s="41"/>
      <c r="U15" s="41">
        <f>G10</f>
        <v>20000</v>
      </c>
      <c r="W15" s="123">
        <f>G23</f>
        <v>24000</v>
      </c>
    </row>
    <row r="16" spans="1:23" x14ac:dyDescent="0.15">
      <c r="A16" s="19" t="s">
        <v>26</v>
      </c>
      <c r="B16" s="24">
        <f>SUM(B10:B15)</f>
        <v>28000</v>
      </c>
      <c r="C16" s="24">
        <f>SUM(C10:C15)</f>
        <v>30000</v>
      </c>
      <c r="D16" s="29" t="s">
        <v>15</v>
      </c>
      <c r="E16" s="24">
        <f>SUM(E10:E15)</f>
        <v>25000</v>
      </c>
      <c r="F16" s="29" t="s">
        <v>14</v>
      </c>
      <c r="G16" s="28">
        <f>SUM(G10:G15)</f>
        <v>20000</v>
      </c>
      <c r="H16" s="24">
        <f>SUM(H10:H15)</f>
        <v>13000</v>
      </c>
      <c r="I16" s="27"/>
      <c r="M16" s="195" t="s">
        <v>254</v>
      </c>
      <c r="N16" s="41">
        <v>0</v>
      </c>
      <c r="O16" s="123">
        <f>G22</f>
        <v>20000</v>
      </c>
      <c r="Q16" s="195" t="s">
        <v>269</v>
      </c>
      <c r="R16" s="41"/>
      <c r="S16" s="41"/>
      <c r="T16" s="41"/>
      <c r="U16" s="41">
        <f>0</f>
        <v>0</v>
      </c>
      <c r="W16" s="123">
        <f>E25</f>
        <v>-15000</v>
      </c>
    </row>
    <row r="17" spans="1:23" x14ac:dyDescent="0.15">
      <c r="A17" s="19"/>
      <c r="B17" s="63"/>
      <c r="C17" s="63"/>
      <c r="D17" s="12"/>
      <c r="E17" s="63"/>
      <c r="F17" s="12"/>
      <c r="G17" s="63"/>
      <c r="H17" s="63"/>
      <c r="I17" s="41"/>
      <c r="M17" s="195" t="s">
        <v>255</v>
      </c>
      <c r="N17" s="41">
        <f>G16</f>
        <v>20000</v>
      </c>
      <c r="O17" s="123">
        <f>G23</f>
        <v>24000</v>
      </c>
      <c r="Q17" s="195" t="s">
        <v>270</v>
      </c>
      <c r="R17" s="41"/>
      <c r="S17" s="41"/>
      <c r="T17" s="41"/>
      <c r="U17" s="41">
        <f>0</f>
        <v>0</v>
      </c>
      <c r="W17" s="123">
        <f>H27</f>
        <v>-3000</v>
      </c>
    </row>
    <row r="18" spans="1:23" x14ac:dyDescent="0.15">
      <c r="A18" s="2"/>
      <c r="B18" s="30"/>
      <c r="C18" s="30"/>
      <c r="D18" s="30"/>
      <c r="E18" s="30"/>
      <c r="F18" s="30"/>
      <c r="G18" s="30"/>
      <c r="H18" s="30"/>
      <c r="I18" s="33"/>
      <c r="M18" s="195" t="s">
        <v>256</v>
      </c>
      <c r="N18" s="50">
        <f>SUM(N16:N17)</f>
        <v>20000</v>
      </c>
      <c r="O18" s="130">
        <f>SUM(O16:O17)</f>
        <v>44000</v>
      </c>
      <c r="Q18" s="27" t="s">
        <v>11</v>
      </c>
      <c r="R18" s="41"/>
      <c r="S18" s="41"/>
      <c r="T18" s="41"/>
      <c r="U18" s="50">
        <f>SUM(U14:U17)</f>
        <v>45000</v>
      </c>
      <c r="W18" s="130">
        <f>SUM(W14:W17)</f>
        <v>6000</v>
      </c>
    </row>
    <row r="19" spans="1:23" ht="15.75" customHeight="1" x14ac:dyDescent="0.15">
      <c r="A19" s="2"/>
      <c r="B19" s="158" t="s">
        <v>42</v>
      </c>
      <c r="C19" s="159"/>
      <c r="D19" s="159"/>
      <c r="E19" s="159"/>
      <c r="F19" s="159"/>
      <c r="G19" s="159"/>
      <c r="H19" s="160"/>
      <c r="I19" s="2"/>
      <c r="M19" s="195" t="s">
        <v>228</v>
      </c>
      <c r="N19" s="41">
        <f>H9</f>
        <v>0</v>
      </c>
      <c r="O19" s="123">
        <f>H22</f>
        <v>13000</v>
      </c>
      <c r="Q19" s="27"/>
      <c r="R19" s="41"/>
      <c r="S19" s="41"/>
      <c r="T19" s="41"/>
      <c r="U19" s="41"/>
      <c r="W19" s="123"/>
    </row>
    <row r="20" spans="1:23" ht="14" x14ac:dyDescent="0.15">
      <c r="A20" s="113" t="s">
        <v>124</v>
      </c>
      <c r="B20" s="161" t="s">
        <v>16</v>
      </c>
      <c r="C20" s="162"/>
      <c r="D20" s="13" t="s">
        <v>15</v>
      </c>
      <c r="E20" s="65" t="s">
        <v>17</v>
      </c>
      <c r="F20" s="12" t="s">
        <v>14</v>
      </c>
      <c r="G20" s="161" t="s">
        <v>18</v>
      </c>
      <c r="H20" s="162"/>
      <c r="I20" s="165" t="s">
        <v>39</v>
      </c>
      <c r="M20" s="195" t="s">
        <v>257</v>
      </c>
      <c r="N20" s="41">
        <f>0</f>
        <v>0</v>
      </c>
      <c r="O20" s="123">
        <f>H27</f>
        <v>-3000</v>
      </c>
      <c r="Q20" s="27" t="s">
        <v>10</v>
      </c>
      <c r="R20" s="41"/>
      <c r="S20" s="41"/>
      <c r="T20" s="41"/>
      <c r="U20" s="41">
        <f>B16</f>
        <v>28000</v>
      </c>
      <c r="W20" s="123">
        <f>O28-B22</f>
        <v>29500</v>
      </c>
    </row>
    <row r="21" spans="1:23" ht="14" thickBot="1" x14ac:dyDescent="0.2">
      <c r="A21" s="19" t="s">
        <v>19</v>
      </c>
      <c r="B21" s="57" t="s">
        <v>20</v>
      </c>
      <c r="C21" s="57" t="s">
        <v>41</v>
      </c>
      <c r="D21" s="16"/>
      <c r="E21" s="57" t="s">
        <v>40</v>
      </c>
      <c r="F21" s="17"/>
      <c r="G21" s="57" t="s">
        <v>21</v>
      </c>
      <c r="H21" s="59" t="s">
        <v>22</v>
      </c>
      <c r="I21" s="166"/>
      <c r="M21" s="195" t="s">
        <v>258</v>
      </c>
      <c r="N21" s="41">
        <f>H16</f>
        <v>13000</v>
      </c>
      <c r="O21" s="123">
        <f>O11</f>
        <v>23500</v>
      </c>
      <c r="Q21" s="27" t="s">
        <v>5</v>
      </c>
      <c r="R21" s="41"/>
      <c r="S21" s="41"/>
      <c r="T21" s="41"/>
      <c r="U21" s="41">
        <f>0</f>
        <v>0</v>
      </c>
      <c r="W21" s="123">
        <f>B22</f>
        <v>28000</v>
      </c>
    </row>
    <row r="22" spans="1:23" ht="14" thickBot="1" x14ac:dyDescent="0.2">
      <c r="A22" s="19" t="s">
        <v>25</v>
      </c>
      <c r="B22" s="20">
        <v>28000</v>
      </c>
      <c r="C22" s="20">
        <f>C16</f>
        <v>30000</v>
      </c>
      <c r="D22" s="16"/>
      <c r="E22" s="20">
        <f>E16</f>
        <v>25000</v>
      </c>
      <c r="F22" s="17"/>
      <c r="G22" s="20">
        <f>G16</f>
        <v>20000</v>
      </c>
      <c r="H22" s="20">
        <f>H16</f>
        <v>13000</v>
      </c>
      <c r="I22" s="22"/>
      <c r="M22" s="195" t="s">
        <v>259</v>
      </c>
      <c r="N22" s="50">
        <f>H16</f>
        <v>13000</v>
      </c>
      <c r="O22" s="130">
        <f>O19+O20+O21</f>
        <v>33500</v>
      </c>
      <c r="Q22" s="27" t="s">
        <v>6</v>
      </c>
      <c r="R22" s="41"/>
      <c r="S22" s="41"/>
      <c r="T22" s="41"/>
      <c r="U22" s="49">
        <f>SUM(U20:U21)</f>
        <v>28000</v>
      </c>
      <c r="W22" s="136">
        <f>SUM(W20:W21)</f>
        <v>57500</v>
      </c>
    </row>
    <row r="23" spans="1:23" ht="15" thickTop="1" thickBot="1" x14ac:dyDescent="0.2">
      <c r="A23" s="73" t="s">
        <v>245</v>
      </c>
      <c r="B23" s="16">
        <f>24000</f>
        <v>24000</v>
      </c>
      <c r="C23" s="16"/>
      <c r="D23" s="16"/>
      <c r="E23" s="16"/>
      <c r="F23" s="17"/>
      <c r="G23" s="16">
        <f>B23</f>
        <v>24000</v>
      </c>
      <c r="H23" s="16"/>
      <c r="I23" s="27"/>
      <c r="M23" s="131" t="s">
        <v>260</v>
      </c>
      <c r="N23" s="52">
        <f>N18+N22</f>
        <v>33000</v>
      </c>
      <c r="O23" s="125">
        <f>O18+O22</f>
        <v>77500</v>
      </c>
      <c r="Q23" s="137"/>
      <c r="R23" s="112"/>
      <c r="S23" s="112"/>
      <c r="T23" s="112"/>
      <c r="U23" s="112"/>
      <c r="V23" s="112"/>
      <c r="W23" s="138"/>
    </row>
    <row r="24" spans="1:23" ht="14" thickTop="1" x14ac:dyDescent="0.15">
      <c r="A24" s="73" t="s">
        <v>246</v>
      </c>
      <c r="B24" s="24">
        <f>95000</f>
        <v>95000</v>
      </c>
      <c r="C24" s="24"/>
      <c r="D24" s="16"/>
      <c r="E24" s="24"/>
      <c r="F24" s="17"/>
      <c r="G24" s="24"/>
      <c r="H24" s="25">
        <f>B24</f>
        <v>95000</v>
      </c>
      <c r="I24" s="194" t="s">
        <v>242</v>
      </c>
      <c r="M24" s="126"/>
      <c r="O24" s="127"/>
    </row>
    <row r="25" spans="1:23" x14ac:dyDescent="0.15">
      <c r="A25" s="74" t="s">
        <v>247</v>
      </c>
      <c r="B25" s="16">
        <v>-15000</v>
      </c>
      <c r="C25" s="16"/>
      <c r="D25" s="16"/>
      <c r="E25" s="16">
        <f>+B25</f>
        <v>-15000</v>
      </c>
      <c r="F25" s="17"/>
      <c r="G25" s="16"/>
      <c r="H25" s="16"/>
      <c r="I25" s="27"/>
      <c r="M25" s="126"/>
      <c r="O25" s="127"/>
    </row>
    <row r="26" spans="1:23" x14ac:dyDescent="0.15">
      <c r="A26" s="74" t="s">
        <v>248</v>
      </c>
      <c r="B26" s="24">
        <f>-71500</f>
        <v>-71500</v>
      </c>
      <c r="C26" s="24"/>
      <c r="D26" s="16"/>
      <c r="E26" s="24"/>
      <c r="F26" s="17"/>
      <c r="G26" s="24"/>
      <c r="H26" s="24">
        <f>B26</f>
        <v>-71500</v>
      </c>
      <c r="I26" s="194" t="s">
        <v>218</v>
      </c>
      <c r="M26" s="175" t="s">
        <v>46</v>
      </c>
      <c r="N26" s="176"/>
      <c r="O26" s="177"/>
    </row>
    <row r="27" spans="1:23" x14ac:dyDescent="0.15">
      <c r="A27" s="73" t="s">
        <v>249</v>
      </c>
      <c r="B27" s="24">
        <f>-3000</f>
        <v>-3000</v>
      </c>
      <c r="C27" s="24"/>
      <c r="D27" s="16"/>
      <c r="E27" s="24"/>
      <c r="F27" s="17"/>
      <c r="G27" s="24"/>
      <c r="H27" s="24">
        <f>B27</f>
        <v>-3000</v>
      </c>
      <c r="I27" s="194" t="s">
        <v>251</v>
      </c>
      <c r="M27" s="122" t="s">
        <v>1</v>
      </c>
      <c r="N27" s="114" t="s">
        <v>123</v>
      </c>
      <c r="O27" s="129" t="s">
        <v>124</v>
      </c>
    </row>
    <row r="28" spans="1:23" x14ac:dyDescent="0.15">
      <c r="A28" s="74" t="s">
        <v>250</v>
      </c>
      <c r="B28" s="107" t="s">
        <v>94</v>
      </c>
      <c r="C28" s="107" t="s">
        <v>94</v>
      </c>
      <c r="D28" s="16"/>
      <c r="E28" s="107" t="s">
        <v>94</v>
      </c>
      <c r="F28" s="17"/>
      <c r="G28" s="107" t="s">
        <v>94</v>
      </c>
      <c r="H28" s="107" t="s">
        <v>94</v>
      </c>
      <c r="I28" s="27"/>
      <c r="M28" s="195" t="s">
        <v>261</v>
      </c>
      <c r="N28" s="41">
        <f>B16</f>
        <v>28000</v>
      </c>
      <c r="O28" s="123">
        <f>B30</f>
        <v>57500</v>
      </c>
    </row>
    <row r="29" spans="1:23" x14ac:dyDescent="0.15">
      <c r="A29" s="2"/>
      <c r="B29" s="24"/>
      <c r="C29" s="24"/>
      <c r="D29" s="16"/>
      <c r="E29" s="24"/>
      <c r="F29" s="17"/>
      <c r="G29" s="24"/>
      <c r="H29" s="24"/>
      <c r="I29" s="25"/>
      <c r="M29" s="195" t="s">
        <v>41</v>
      </c>
      <c r="N29" s="41">
        <f>C16</f>
        <v>30000</v>
      </c>
      <c r="O29" s="123">
        <f>C30</f>
        <v>30000</v>
      </c>
    </row>
    <row r="30" spans="1:23" ht="14" thickBot="1" x14ac:dyDescent="0.2">
      <c r="A30" s="19" t="s">
        <v>26</v>
      </c>
      <c r="B30" s="24">
        <f>SUM(B22:B29)</f>
        <v>57500</v>
      </c>
      <c r="C30" s="24">
        <f>SUM(C22:C29)</f>
        <v>30000</v>
      </c>
      <c r="D30" s="29" t="s">
        <v>15</v>
      </c>
      <c r="E30" s="24">
        <f>SUM(E22:E29)</f>
        <v>10000</v>
      </c>
      <c r="F30" s="29" t="s">
        <v>14</v>
      </c>
      <c r="G30" s="28">
        <f>SUM(G22:G29)</f>
        <v>44000</v>
      </c>
      <c r="H30" s="28">
        <f>SUM(H22:H29)</f>
        <v>33500</v>
      </c>
      <c r="I30" s="27"/>
      <c r="M30" s="122" t="s">
        <v>35</v>
      </c>
      <c r="N30" s="52">
        <f>N28+N29</f>
        <v>58000</v>
      </c>
      <c r="O30" s="125">
        <f>SUM(O28:O29)</f>
        <v>87500</v>
      </c>
    </row>
    <row r="31" spans="1:23" ht="14" thickTop="1" x14ac:dyDescent="0.15">
      <c r="M31" s="27"/>
      <c r="N31" s="41"/>
      <c r="O31" s="123"/>
    </row>
    <row r="32" spans="1:23" x14ac:dyDescent="0.15">
      <c r="M32" s="122" t="s">
        <v>2</v>
      </c>
      <c r="N32" s="41"/>
      <c r="O32" s="123"/>
    </row>
    <row r="33" spans="13:15" x14ac:dyDescent="0.15">
      <c r="M33" s="195" t="s">
        <v>262</v>
      </c>
      <c r="N33" s="56">
        <f>E16</f>
        <v>25000</v>
      </c>
      <c r="O33" s="132">
        <f>E30</f>
        <v>10000</v>
      </c>
    </row>
    <row r="34" spans="13:15" ht="48" customHeight="1" x14ac:dyDescent="0.15">
      <c r="M34" s="122" t="s">
        <v>33</v>
      </c>
      <c r="N34" s="41"/>
      <c r="O34" s="123"/>
    </row>
    <row r="35" spans="13:15" ht="13.5" customHeight="1" x14ac:dyDescent="0.15">
      <c r="M35" s="195" t="s">
        <v>263</v>
      </c>
      <c r="N35" s="41">
        <f>G16</f>
        <v>20000</v>
      </c>
      <c r="O35" s="123">
        <f>G30</f>
        <v>44000</v>
      </c>
    </row>
    <row r="36" spans="13:15" x14ac:dyDescent="0.15">
      <c r="M36" s="195" t="s">
        <v>22</v>
      </c>
      <c r="N36" s="41">
        <f>H16</f>
        <v>13000</v>
      </c>
      <c r="O36" s="123">
        <f>H30</f>
        <v>33500</v>
      </c>
    </row>
    <row r="37" spans="13:15" x14ac:dyDescent="0.15">
      <c r="M37" s="122" t="s">
        <v>34</v>
      </c>
      <c r="N37" s="50">
        <f>SUM(N35:N36)</f>
        <v>33000</v>
      </c>
      <c r="O37" s="130">
        <f>SUM(O35:O36)</f>
        <v>77500</v>
      </c>
    </row>
    <row r="38" spans="13:15" x14ac:dyDescent="0.15">
      <c r="M38" s="133" t="s">
        <v>36</v>
      </c>
      <c r="N38" s="134">
        <f>+N33+N37</f>
        <v>58000</v>
      </c>
      <c r="O38" s="135">
        <f>+O33+O37</f>
        <v>87500</v>
      </c>
    </row>
    <row r="70" ht="13.25" customHeight="1" x14ac:dyDescent="0.15"/>
  </sheetData>
  <mergeCells count="14">
    <mergeCell ref="N5:U5"/>
    <mergeCell ref="M6:O6"/>
    <mergeCell ref="M14:O14"/>
    <mergeCell ref="M26:O26"/>
    <mergeCell ref="Q6:W6"/>
    <mergeCell ref="B19:H19"/>
    <mergeCell ref="B20:C20"/>
    <mergeCell ref="G20:H20"/>
    <mergeCell ref="B5:I5"/>
    <mergeCell ref="I7:I8"/>
    <mergeCell ref="I20:I21"/>
    <mergeCell ref="B6:H6"/>
    <mergeCell ref="B7:C7"/>
    <mergeCell ref="G7:H7"/>
  </mergeCells>
  <phoneticPr fontId="0" type="noConversion"/>
  <printOptions horizontalCentered="1" gridLinesSet="0"/>
  <pageMargins left="0.19685039370078741" right="0.31496062992125984" top="0.78740157480314965" bottom="0.23622047244094491" header="0.55118110236220474" footer="0.23622047244094491"/>
  <pageSetup paperSize="9" orientation="portrait" r:id="rId1"/>
  <headerFooter alignWithMargins="0">
    <oddFooter>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P63"/>
  <sheetViews>
    <sheetView zoomScale="165" zoomScaleNormal="100" workbookViewId="0">
      <selection activeCell="P11" sqref="P11"/>
    </sheetView>
  </sheetViews>
  <sheetFormatPr baseColWidth="10" defaultColWidth="9.33203125" defaultRowHeight="13" x14ac:dyDescent="0.15"/>
  <cols>
    <col min="1" max="1" width="18.6640625" style="2" customWidth="1"/>
    <col min="2" max="3" width="8.6640625" style="2" customWidth="1"/>
    <col min="4" max="4" width="2.6640625" style="2" customWidth="1"/>
    <col min="5" max="5" width="8.6640625" style="2" customWidth="1"/>
    <col min="6" max="6" width="2.6640625" style="2" customWidth="1"/>
    <col min="7" max="7" width="8.5" style="2" customWidth="1"/>
    <col min="8" max="8" width="11.5" style="2" bestFit="1" customWidth="1"/>
    <col min="9" max="9" width="1.6640625" style="2" customWidth="1"/>
    <col min="10" max="12" width="10.33203125" style="2" customWidth="1"/>
    <col min="13" max="13" width="1.6640625" style="2" customWidth="1"/>
    <col min="14" max="14" width="12.6640625" style="2" customWidth="1"/>
    <col min="15" max="15" width="5.33203125" style="2" bestFit="1" customWidth="1"/>
    <col min="16" max="16384" width="9.33203125" style="2"/>
  </cols>
  <sheetData>
    <row r="1" spans="1:15" x14ac:dyDescent="0.15">
      <c r="A1" s="108" t="s">
        <v>116</v>
      </c>
    </row>
    <row r="2" spans="1:15" x14ac:dyDescent="0.15">
      <c r="A2" s="108" t="s">
        <v>117</v>
      </c>
    </row>
    <row r="3" spans="1:15" x14ac:dyDescent="0.15">
      <c r="A3" s="108" t="s">
        <v>125</v>
      </c>
    </row>
    <row r="4" spans="1:15" x14ac:dyDescent="0.15">
      <c r="A4" s="108" t="s">
        <v>189</v>
      </c>
    </row>
    <row r="5" spans="1:15" ht="28.5" customHeight="1" x14ac:dyDescent="0.15">
      <c r="A5" s="66" t="s">
        <v>43</v>
      </c>
      <c r="B5" s="181" t="s">
        <v>134</v>
      </c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</row>
    <row r="6" spans="1:15" ht="14" x14ac:dyDescent="0.15">
      <c r="B6" s="161" t="s">
        <v>8</v>
      </c>
      <c r="C6" s="167"/>
      <c r="D6" s="167"/>
      <c r="E6" s="167"/>
      <c r="F6" s="167"/>
      <c r="G6" s="167"/>
      <c r="H6" s="162"/>
      <c r="I6" s="11"/>
      <c r="J6" s="161" t="s">
        <v>7</v>
      </c>
      <c r="K6" s="167"/>
      <c r="L6" s="162"/>
      <c r="M6" s="79"/>
      <c r="N6" s="67" t="s">
        <v>9</v>
      </c>
    </row>
    <row r="7" spans="1:15" ht="14" x14ac:dyDescent="0.15">
      <c r="A7" s="12"/>
      <c r="B7" s="76" t="s">
        <v>16</v>
      </c>
      <c r="C7" s="77"/>
      <c r="D7" s="13" t="s">
        <v>15</v>
      </c>
      <c r="E7" s="76" t="s">
        <v>17</v>
      </c>
      <c r="F7" s="12" t="s">
        <v>14</v>
      </c>
      <c r="G7" s="161" t="s">
        <v>18</v>
      </c>
      <c r="H7" s="162"/>
      <c r="I7" s="11"/>
      <c r="J7" s="76"/>
      <c r="K7" s="80"/>
      <c r="L7" s="78"/>
      <c r="M7" s="11"/>
      <c r="N7" s="14"/>
      <c r="O7" s="15"/>
    </row>
    <row r="8" spans="1:15" ht="14" thickBot="1" x14ac:dyDescent="0.2">
      <c r="A8" s="12" t="s">
        <v>19</v>
      </c>
      <c r="B8" s="57" t="s">
        <v>20</v>
      </c>
      <c r="C8" s="58" t="s">
        <v>41</v>
      </c>
      <c r="D8" s="16"/>
      <c r="E8" s="57" t="s">
        <v>13</v>
      </c>
      <c r="F8" s="17"/>
      <c r="G8" s="57" t="s">
        <v>21</v>
      </c>
      <c r="H8" s="59" t="s">
        <v>22</v>
      </c>
      <c r="I8" s="18"/>
      <c r="J8" s="57" t="s">
        <v>23</v>
      </c>
      <c r="K8" s="59" t="s">
        <v>24</v>
      </c>
      <c r="L8" s="81" t="s">
        <v>57</v>
      </c>
      <c r="M8" s="18"/>
      <c r="N8" s="15"/>
      <c r="O8" s="15"/>
    </row>
    <row r="9" spans="1:15" x14ac:dyDescent="0.15">
      <c r="A9" s="19" t="s">
        <v>25</v>
      </c>
      <c r="B9" s="20"/>
      <c r="C9" s="20"/>
      <c r="D9" s="16"/>
      <c r="E9" s="20"/>
      <c r="F9" s="17"/>
      <c r="G9" s="20"/>
      <c r="H9" s="20"/>
      <c r="I9" s="21"/>
      <c r="J9" s="20"/>
      <c r="K9" s="20"/>
      <c r="L9" s="20"/>
      <c r="M9" s="21"/>
      <c r="N9" s="22"/>
      <c r="O9" s="15"/>
    </row>
    <row r="10" spans="1:15" x14ac:dyDescent="0.15">
      <c r="A10" s="73" t="s">
        <v>38</v>
      </c>
      <c r="B10" s="16"/>
      <c r="C10" s="16"/>
      <c r="D10" s="16"/>
      <c r="E10" s="16"/>
      <c r="F10" s="17"/>
      <c r="G10" s="16"/>
      <c r="H10" s="16"/>
      <c r="I10" s="23"/>
      <c r="J10" s="16"/>
      <c r="K10" s="16"/>
      <c r="L10" s="16"/>
      <c r="M10" s="23"/>
      <c r="N10" s="16"/>
      <c r="O10" s="75"/>
    </row>
    <row r="11" spans="1:15" x14ac:dyDescent="0.15">
      <c r="A11" s="74" t="s">
        <v>174</v>
      </c>
      <c r="B11" s="24"/>
      <c r="C11" s="24"/>
      <c r="D11" s="16"/>
      <c r="E11" s="24"/>
      <c r="F11" s="17"/>
      <c r="G11" s="24"/>
      <c r="H11" s="25"/>
      <c r="I11" s="26"/>
      <c r="J11" s="24"/>
      <c r="K11" s="24"/>
      <c r="L11" s="24"/>
      <c r="M11" s="26"/>
      <c r="N11" s="24"/>
      <c r="O11" s="75"/>
    </row>
    <row r="12" spans="1:15" x14ac:dyDescent="0.15">
      <c r="A12" s="74" t="s">
        <v>175</v>
      </c>
      <c r="B12" s="16"/>
      <c r="C12" s="16"/>
      <c r="D12" s="16"/>
      <c r="E12" s="16"/>
      <c r="F12" s="17"/>
      <c r="G12" s="16"/>
      <c r="H12" s="16"/>
      <c r="I12" s="23"/>
      <c r="J12" s="16"/>
      <c r="K12" s="16"/>
      <c r="L12" s="28"/>
      <c r="M12" s="23"/>
      <c r="N12" s="16"/>
      <c r="O12" s="15"/>
    </row>
    <row r="13" spans="1:15" x14ac:dyDescent="0.15">
      <c r="A13" s="73" t="s">
        <v>176</v>
      </c>
      <c r="B13" s="24"/>
      <c r="C13" s="24"/>
      <c r="D13" s="16"/>
      <c r="E13" s="24"/>
      <c r="F13" s="17"/>
      <c r="G13" s="24"/>
      <c r="H13" s="24"/>
      <c r="I13" s="26"/>
      <c r="J13" s="24"/>
      <c r="K13" s="24"/>
      <c r="L13" s="36"/>
      <c r="M13" s="26"/>
      <c r="N13" s="24"/>
      <c r="O13" s="15"/>
    </row>
    <row r="14" spans="1:15" x14ac:dyDescent="0.15">
      <c r="A14" s="73" t="s">
        <v>177</v>
      </c>
      <c r="B14" s="16"/>
      <c r="C14" s="16"/>
      <c r="D14" s="16"/>
      <c r="E14" s="16"/>
      <c r="F14" s="17"/>
      <c r="G14" s="16"/>
      <c r="H14" s="16"/>
      <c r="I14" s="23"/>
      <c r="J14" s="16"/>
      <c r="K14" s="16"/>
      <c r="L14" s="16"/>
      <c r="M14" s="23"/>
      <c r="N14" s="16"/>
      <c r="O14" s="75"/>
    </row>
    <row r="15" spans="1:15" x14ac:dyDescent="0.15">
      <c r="A15" s="73" t="s">
        <v>178</v>
      </c>
      <c r="B15" s="24"/>
      <c r="C15" s="24"/>
      <c r="D15" s="16"/>
      <c r="E15" s="24"/>
      <c r="F15" s="17"/>
      <c r="G15" s="24"/>
      <c r="H15" s="24"/>
      <c r="I15" s="26"/>
      <c r="J15" s="24"/>
      <c r="K15" s="24"/>
      <c r="L15" s="24"/>
      <c r="M15" s="26"/>
      <c r="N15" s="24"/>
      <c r="O15" s="75"/>
    </row>
    <row r="16" spans="1:15" x14ac:dyDescent="0.15">
      <c r="A16" s="2" t="s">
        <v>179</v>
      </c>
      <c r="B16" s="16"/>
      <c r="C16" s="16"/>
      <c r="D16" s="16"/>
      <c r="E16" s="16"/>
      <c r="F16" s="17"/>
      <c r="G16" s="16"/>
      <c r="H16" s="16"/>
      <c r="I16" s="23"/>
      <c r="J16" s="16"/>
      <c r="K16" s="16"/>
      <c r="L16" s="16"/>
      <c r="M16" s="23"/>
      <c r="N16" s="16"/>
      <c r="O16" s="75"/>
    </row>
    <row r="17" spans="1:16" x14ac:dyDescent="0.15">
      <c r="A17" s="73" t="s">
        <v>180</v>
      </c>
      <c r="B17" s="24"/>
      <c r="C17" s="24"/>
      <c r="D17" s="16"/>
      <c r="E17" s="24"/>
      <c r="F17" s="17"/>
      <c r="G17" s="24"/>
      <c r="H17" s="24"/>
      <c r="I17" s="26"/>
      <c r="J17" s="24"/>
      <c r="K17" s="24"/>
      <c r="L17" s="24"/>
      <c r="M17" s="26"/>
      <c r="N17" s="24"/>
      <c r="O17" s="15"/>
    </row>
    <row r="18" spans="1:16" x14ac:dyDescent="0.15">
      <c r="A18" s="2" t="s">
        <v>181</v>
      </c>
      <c r="B18" s="16"/>
      <c r="C18" s="16"/>
      <c r="D18" s="16"/>
      <c r="E18" s="27"/>
      <c r="F18" s="17"/>
      <c r="G18" s="27"/>
      <c r="H18" s="27"/>
      <c r="I18" s="23"/>
      <c r="J18" s="16"/>
      <c r="K18" s="27"/>
      <c r="L18" s="27"/>
      <c r="M18" s="23"/>
      <c r="N18" s="16"/>
      <c r="O18" s="15"/>
    </row>
    <row r="19" spans="1:16" ht="14.25" customHeight="1" x14ac:dyDescent="0.15">
      <c r="A19" s="19" t="s">
        <v>26</v>
      </c>
      <c r="B19" s="24">
        <f>SUM(B10:B18)</f>
        <v>0</v>
      </c>
      <c r="C19" s="24">
        <f>SUM(C10:C18)</f>
        <v>0</v>
      </c>
      <c r="D19" s="29" t="s">
        <v>15</v>
      </c>
      <c r="E19" s="24">
        <f>SUM(E10:E18)</f>
        <v>0</v>
      </c>
      <c r="F19" s="29" t="s">
        <v>14</v>
      </c>
      <c r="G19" s="28">
        <f>SUM(G10:G18)</f>
        <v>0</v>
      </c>
      <c r="H19" s="24">
        <f>SUM(H10:H18)</f>
        <v>0</v>
      </c>
      <c r="I19" s="23"/>
      <c r="J19" s="24">
        <f>SUM(J10:J18)</f>
        <v>0</v>
      </c>
      <c r="K19" s="24">
        <f>SUM(K10:K18)</f>
        <v>0</v>
      </c>
      <c r="L19" s="24">
        <f>SUM(L10:L18)</f>
        <v>0</v>
      </c>
      <c r="M19" s="23"/>
      <c r="N19" s="24">
        <f>SUM(N10:N18)</f>
        <v>0</v>
      </c>
      <c r="O19" s="15"/>
    </row>
    <row r="20" spans="1:16" ht="14.25" customHeight="1" x14ac:dyDescent="0.1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P20" s="31"/>
    </row>
    <row r="21" spans="1:16" ht="14.25" customHeight="1" x14ac:dyDescent="0.1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1:16" ht="14.25" customHeight="1" x14ac:dyDescent="0.15">
      <c r="A22" s="66" t="s">
        <v>44</v>
      </c>
      <c r="B22" s="84" t="s">
        <v>126</v>
      </c>
      <c r="C22" s="84"/>
      <c r="D22" s="84"/>
      <c r="E22" s="84"/>
      <c r="F22" s="84"/>
      <c r="G22" s="84"/>
      <c r="H22" s="84"/>
      <c r="I22" s="30"/>
      <c r="J22" s="30"/>
      <c r="K22" s="30"/>
      <c r="L22" s="30"/>
      <c r="M22" s="30"/>
      <c r="N22" s="30"/>
      <c r="O22" s="32"/>
    </row>
    <row r="23" spans="1:16" ht="14.25" customHeight="1" thickBot="1" x14ac:dyDescent="0.2">
      <c r="A23" s="82" t="s">
        <v>58</v>
      </c>
      <c r="B23" s="83"/>
      <c r="C23" s="30"/>
      <c r="D23" s="30"/>
      <c r="E23" s="30"/>
      <c r="F23" s="30"/>
      <c r="G23" s="30"/>
      <c r="H23" s="30"/>
      <c r="I23" s="33"/>
      <c r="J23" s="30"/>
      <c r="K23" s="109" t="s">
        <v>105</v>
      </c>
      <c r="L23" s="30"/>
      <c r="M23" s="33"/>
      <c r="N23" s="30"/>
      <c r="O23" s="32"/>
    </row>
    <row r="24" spans="1:16" ht="14.25" customHeight="1" thickTop="1" x14ac:dyDescent="0.15">
      <c r="B24" s="30"/>
      <c r="C24" s="30"/>
      <c r="D24" s="30"/>
      <c r="E24" s="30"/>
      <c r="F24" s="30"/>
      <c r="G24" s="30"/>
      <c r="H24" s="30"/>
      <c r="I24" s="33"/>
      <c r="J24" s="30"/>
      <c r="K24" s="30"/>
      <c r="L24" s="30"/>
      <c r="M24" s="33"/>
      <c r="N24" s="30"/>
      <c r="O24" s="32"/>
    </row>
    <row r="25" spans="1:16" ht="14.25" customHeight="1" x14ac:dyDescent="0.15">
      <c r="B25" s="30"/>
      <c r="C25" s="30"/>
      <c r="D25" s="30"/>
      <c r="E25" s="30"/>
      <c r="F25" s="30"/>
      <c r="G25" s="30"/>
      <c r="H25" s="30"/>
      <c r="I25" s="33"/>
      <c r="J25" s="30"/>
      <c r="K25" s="30"/>
      <c r="L25" s="30"/>
      <c r="M25" s="33"/>
      <c r="N25" s="30"/>
      <c r="O25" s="32"/>
    </row>
    <row r="26" spans="1:16" ht="14.25" customHeight="1" x14ac:dyDescent="0.15">
      <c r="A26" s="66" t="s">
        <v>48</v>
      </c>
      <c r="B26" s="84" t="s">
        <v>80</v>
      </c>
      <c r="C26" s="30"/>
      <c r="D26" s="30"/>
      <c r="E26" s="30"/>
      <c r="F26" s="30"/>
      <c r="G26" s="30"/>
      <c r="H26" s="30"/>
      <c r="I26" s="33"/>
      <c r="J26" s="30"/>
      <c r="K26" s="30"/>
      <c r="L26" s="30"/>
      <c r="M26" s="33"/>
      <c r="N26" s="30"/>
      <c r="O26" s="32"/>
    </row>
    <row r="27" spans="1:16" ht="14.25" customHeight="1" x14ac:dyDescent="0.15">
      <c r="A27" s="82" t="s">
        <v>58</v>
      </c>
      <c r="B27" s="30"/>
      <c r="C27" s="30"/>
      <c r="D27" s="30"/>
      <c r="E27" s="30"/>
      <c r="F27" s="30"/>
      <c r="G27" s="30"/>
      <c r="H27" s="30"/>
      <c r="I27" s="33"/>
      <c r="J27" s="30"/>
      <c r="K27" s="30"/>
      <c r="L27" s="30"/>
      <c r="M27" s="33"/>
      <c r="N27" s="30"/>
      <c r="O27" s="32"/>
    </row>
    <row r="28" spans="1:16" x14ac:dyDescent="0.15">
      <c r="A28" s="42"/>
      <c r="B28" s="63"/>
      <c r="C28" s="30"/>
      <c r="D28" s="30"/>
      <c r="E28" s="30"/>
      <c r="F28" s="30"/>
      <c r="G28" s="30"/>
      <c r="H28" s="30"/>
      <c r="I28" s="33"/>
      <c r="J28" s="30"/>
      <c r="K28" s="30"/>
      <c r="L28" s="30"/>
      <c r="M28" s="33"/>
      <c r="N28" s="30"/>
      <c r="O28" s="32"/>
    </row>
    <row r="29" spans="1:16" x14ac:dyDescent="0.15">
      <c r="A29" s="74"/>
      <c r="B29" s="63"/>
      <c r="C29" s="30"/>
      <c r="D29" s="30"/>
      <c r="E29" s="30"/>
      <c r="F29" s="30"/>
      <c r="G29" s="30"/>
      <c r="H29" s="30"/>
      <c r="I29" s="33"/>
      <c r="J29" s="30"/>
      <c r="K29" s="30"/>
      <c r="L29" s="30"/>
      <c r="M29" s="33"/>
      <c r="N29" s="30"/>
      <c r="O29" s="32"/>
    </row>
    <row r="30" spans="1:16" x14ac:dyDescent="0.15">
      <c r="A30" s="12"/>
      <c r="B30" s="63"/>
      <c r="C30" s="30"/>
      <c r="D30" s="30"/>
      <c r="E30" s="30"/>
      <c r="F30" s="30"/>
      <c r="G30" s="30"/>
      <c r="H30" s="30"/>
      <c r="I30" s="33"/>
      <c r="J30" s="30"/>
      <c r="K30" s="30"/>
      <c r="L30" s="30"/>
      <c r="M30" s="33"/>
      <c r="N30" s="30"/>
      <c r="O30" s="32"/>
    </row>
    <row r="31" spans="1:16" x14ac:dyDescent="0.15">
      <c r="A31" s="73"/>
      <c r="B31" s="63"/>
      <c r="C31" s="30"/>
      <c r="D31" s="30"/>
      <c r="E31" s="30"/>
      <c r="F31" s="30"/>
      <c r="G31" s="30"/>
      <c r="H31" s="30"/>
      <c r="I31" s="33"/>
      <c r="J31" s="30"/>
      <c r="K31" s="30"/>
      <c r="L31" s="30"/>
      <c r="M31" s="33"/>
      <c r="N31" s="30"/>
      <c r="O31" s="32"/>
    </row>
    <row r="32" spans="1:16" ht="14" thickBot="1" x14ac:dyDescent="0.2">
      <c r="A32" s="86" t="s">
        <v>59</v>
      </c>
      <c r="B32" s="85"/>
      <c r="C32" s="32"/>
      <c r="D32" s="32"/>
      <c r="E32" s="32"/>
      <c r="F32" s="32"/>
      <c r="G32" s="32"/>
      <c r="H32" s="32"/>
      <c r="I32" s="34"/>
      <c r="J32" s="32"/>
      <c r="K32" s="32"/>
      <c r="L32" s="32"/>
      <c r="M32" s="34"/>
      <c r="N32" s="32"/>
      <c r="O32" s="32"/>
    </row>
    <row r="33" spans="1:15" ht="14" thickTop="1" x14ac:dyDescent="0.15">
      <c r="B33" s="32"/>
      <c r="C33" s="32"/>
      <c r="D33" s="32"/>
      <c r="E33" s="32"/>
      <c r="F33" s="32"/>
      <c r="G33" s="32"/>
      <c r="H33" s="32"/>
      <c r="I33" s="34"/>
      <c r="J33" s="32"/>
      <c r="K33" s="32"/>
      <c r="L33" s="32"/>
      <c r="M33" s="34"/>
      <c r="N33" s="32"/>
      <c r="O33" s="32"/>
    </row>
    <row r="34" spans="1:15" x14ac:dyDescent="0.15">
      <c r="B34" s="32"/>
      <c r="C34" s="32"/>
      <c r="D34" s="32"/>
      <c r="E34" s="32"/>
      <c r="F34" s="32"/>
      <c r="G34" s="32"/>
      <c r="H34" s="32"/>
      <c r="I34" s="34"/>
      <c r="J34" s="32"/>
      <c r="K34" s="32"/>
      <c r="L34" s="32"/>
      <c r="M34" s="34"/>
      <c r="N34" s="32"/>
      <c r="O34" s="32"/>
    </row>
    <row r="35" spans="1:15" ht="14" x14ac:dyDescent="0.15">
      <c r="A35" s="66" t="s">
        <v>49</v>
      </c>
      <c r="B35" s="84" t="s">
        <v>127</v>
      </c>
      <c r="C35" s="32"/>
      <c r="D35" s="32"/>
      <c r="E35" s="32"/>
      <c r="F35" s="32"/>
      <c r="G35" s="32"/>
      <c r="H35" s="32"/>
      <c r="I35" s="34"/>
      <c r="J35" s="32"/>
      <c r="K35" s="32"/>
      <c r="L35" s="32"/>
      <c r="M35" s="34"/>
      <c r="N35" s="32"/>
      <c r="O35" s="32"/>
    </row>
    <row r="36" spans="1:15" ht="14" thickBot="1" x14ac:dyDescent="0.2">
      <c r="A36" s="82" t="s">
        <v>58</v>
      </c>
      <c r="B36" s="83"/>
      <c r="C36" s="88" t="s">
        <v>128</v>
      </c>
      <c r="D36" s="32"/>
      <c r="E36" s="32"/>
      <c r="F36" s="32"/>
      <c r="G36" s="32"/>
      <c r="H36" s="32"/>
      <c r="J36" s="32"/>
      <c r="K36" s="32"/>
      <c r="L36" s="32"/>
      <c r="N36" s="32"/>
    </row>
    <row r="37" spans="1:15" ht="14" thickTop="1" x14ac:dyDescent="0.15">
      <c r="B37" s="32"/>
      <c r="C37" s="32"/>
      <c r="D37" s="32"/>
      <c r="E37" s="32"/>
      <c r="F37" s="32"/>
      <c r="G37" s="32"/>
      <c r="H37" s="32"/>
      <c r="J37" s="32"/>
      <c r="K37" s="32"/>
      <c r="L37" s="32"/>
      <c r="N37" s="32"/>
    </row>
    <row r="38" spans="1:15" x14ac:dyDescent="0.15">
      <c r="B38" s="87"/>
      <c r="C38" s="32"/>
      <c r="D38" s="32"/>
      <c r="E38" s="32"/>
      <c r="F38" s="32"/>
      <c r="G38" s="32"/>
      <c r="H38" s="32"/>
      <c r="J38" s="32"/>
      <c r="K38" s="32"/>
      <c r="L38" s="32"/>
      <c r="N38" s="32"/>
    </row>
    <row r="39" spans="1:15" x14ac:dyDescent="0.15">
      <c r="B39" s="87"/>
      <c r="C39" s="32"/>
      <c r="D39" s="32"/>
      <c r="E39" s="32"/>
      <c r="F39" s="32"/>
      <c r="G39" s="32"/>
      <c r="H39" s="32"/>
      <c r="J39" s="32"/>
      <c r="K39" s="32"/>
      <c r="L39" s="32"/>
      <c r="N39" s="32"/>
    </row>
    <row r="40" spans="1:15" s="41" customFormat="1" x14ac:dyDescent="0.15">
      <c r="J40" s="30"/>
      <c r="K40" s="30"/>
      <c r="L40" s="30"/>
      <c r="N40" s="30"/>
    </row>
    <row r="41" spans="1:15" s="41" customFormat="1" ht="14" x14ac:dyDescent="0.15">
      <c r="A41" s="89" t="s">
        <v>50</v>
      </c>
      <c r="B41" s="84" t="s">
        <v>129</v>
      </c>
      <c r="J41" s="30"/>
      <c r="K41" s="30"/>
      <c r="L41" s="30"/>
      <c r="N41" s="30"/>
    </row>
    <row r="42" spans="1:15" s="41" customFormat="1" x14ac:dyDescent="0.15">
      <c r="A42" s="90" t="s">
        <v>58</v>
      </c>
      <c r="B42" s="91" t="s">
        <v>60</v>
      </c>
      <c r="G42" s="91" t="s">
        <v>62</v>
      </c>
      <c r="L42" s="91" t="s">
        <v>55</v>
      </c>
    </row>
    <row r="43" spans="1:15" s="41" customFormat="1" x14ac:dyDescent="0.15">
      <c r="B43" s="90"/>
      <c r="G43" s="90"/>
      <c r="H43" s="63"/>
      <c r="K43" s="90"/>
      <c r="L43" s="90"/>
    </row>
    <row r="44" spans="1:15" s="41" customFormat="1" x14ac:dyDescent="0.15">
      <c r="B44" s="90"/>
      <c r="C44" s="63"/>
      <c r="G44" s="90"/>
      <c r="H44" s="63"/>
      <c r="K44" s="90"/>
      <c r="L44" s="90"/>
    </row>
    <row r="45" spans="1:15" s="41" customFormat="1" ht="14" thickBot="1" x14ac:dyDescent="0.2">
      <c r="B45" s="93" t="s">
        <v>61</v>
      </c>
      <c r="C45" s="94">
        <f>SUM(C43:C44)</f>
        <v>0</v>
      </c>
      <c r="G45" s="93" t="s">
        <v>63</v>
      </c>
      <c r="H45" s="94">
        <f>SUM(H43:H44)</f>
        <v>0</v>
      </c>
      <c r="K45" s="90"/>
      <c r="L45" s="92"/>
    </row>
    <row r="46" spans="1:15" s="41" customFormat="1" ht="14" thickTop="1" x14ac:dyDescent="0.15">
      <c r="B46" s="93"/>
      <c r="C46" s="95"/>
      <c r="G46" s="93"/>
      <c r="H46" s="95"/>
      <c r="K46" s="90"/>
      <c r="L46" s="92"/>
    </row>
    <row r="47" spans="1:15" s="41" customFormat="1" ht="14" thickBot="1" x14ac:dyDescent="0.2">
      <c r="K47" s="93" t="s">
        <v>64</v>
      </c>
      <c r="L47" s="94">
        <f>SUM(L43:L46)</f>
        <v>0</v>
      </c>
    </row>
    <row r="48" spans="1:15" s="41" customFormat="1" ht="14" thickTop="1" x14ac:dyDescent="0.15"/>
    <row r="49" spans="1:13" s="41" customFormat="1" x14ac:dyDescent="0.15"/>
    <row r="50" spans="1:13" s="41" customFormat="1" ht="14" x14ac:dyDescent="0.15">
      <c r="A50" s="89" t="s">
        <v>65</v>
      </c>
      <c r="B50" s="84" t="s">
        <v>87</v>
      </c>
    </row>
    <row r="51" spans="1:13" s="41" customFormat="1" x14ac:dyDescent="0.15">
      <c r="A51" s="82" t="s">
        <v>58</v>
      </c>
    </row>
    <row r="52" spans="1:13" s="41" customFormat="1" x14ac:dyDescent="0.15">
      <c r="A52" s="98" t="s">
        <v>66</v>
      </c>
      <c r="B52" s="99"/>
    </row>
    <row r="53" spans="1:13" x14ac:dyDescent="0.15">
      <c r="B53" s="82" t="s">
        <v>81</v>
      </c>
      <c r="C53" s="96"/>
      <c r="D53" s="12"/>
      <c r="L53" s="41"/>
      <c r="M53" s="41"/>
    </row>
    <row r="54" spans="1:13" x14ac:dyDescent="0.15">
      <c r="B54" s="82" t="s">
        <v>82</v>
      </c>
      <c r="C54" s="96"/>
      <c r="D54" s="12"/>
      <c r="L54" s="41"/>
      <c r="M54" s="41"/>
    </row>
    <row r="55" spans="1:13" x14ac:dyDescent="0.15">
      <c r="B55" s="82" t="s">
        <v>83</v>
      </c>
      <c r="C55" s="97"/>
      <c r="D55" s="74"/>
      <c r="L55" s="41"/>
      <c r="M55" s="41"/>
    </row>
    <row r="56" spans="1:13" x14ac:dyDescent="0.15">
      <c r="C56" s="96"/>
      <c r="L56" s="41"/>
      <c r="M56" s="41"/>
    </row>
    <row r="57" spans="1:13" x14ac:dyDescent="0.15">
      <c r="C57" s="96"/>
      <c r="L57" s="41"/>
      <c r="M57" s="41"/>
    </row>
    <row r="58" spans="1:13" x14ac:dyDescent="0.15">
      <c r="B58" s="74" t="s">
        <v>84</v>
      </c>
      <c r="C58" s="101" t="s">
        <v>85</v>
      </c>
      <c r="L58" s="41"/>
      <c r="M58" s="41"/>
    </row>
    <row r="59" spans="1:13" x14ac:dyDescent="0.15">
      <c r="L59" s="41"/>
      <c r="M59" s="41"/>
    </row>
    <row r="61" spans="1:13" ht="14" x14ac:dyDescent="0.15">
      <c r="A61" s="89" t="s">
        <v>88</v>
      </c>
      <c r="B61" s="84" t="s">
        <v>86</v>
      </c>
    </row>
    <row r="62" spans="1:13" x14ac:dyDescent="0.15">
      <c r="A62" s="98" t="s">
        <v>58</v>
      </c>
      <c r="B62" s="74"/>
    </row>
    <row r="63" spans="1:13" x14ac:dyDescent="0.15">
      <c r="B63" s="74"/>
    </row>
  </sheetData>
  <mergeCells count="4">
    <mergeCell ref="J6:L6"/>
    <mergeCell ref="B5:N5"/>
    <mergeCell ref="B6:H6"/>
    <mergeCell ref="G7:H7"/>
  </mergeCells>
  <pageMargins left="0.19685039370078741" right="0.19685039370078741" top="0.74803149606299213" bottom="0.74803149606299213" header="0.31496062992125984" footer="0.31496062992125984"/>
  <pageSetup paperSize="9" scale="83" orientation="portrait" horizontalDpi="4294967293" r:id="rId1"/>
  <headerFooter>
    <oddFooter xml:space="preserve">&amp;R&amp;F &amp;A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2"/>
  <sheetViews>
    <sheetView topLeftCell="A9" workbookViewId="0">
      <selection activeCell="N30" sqref="N30"/>
    </sheetView>
  </sheetViews>
  <sheetFormatPr baseColWidth="10" defaultColWidth="9.33203125" defaultRowHeight="13" x14ac:dyDescent="0.15"/>
  <cols>
    <col min="1" max="1" width="22" style="2" customWidth="1"/>
    <col min="2" max="3" width="8.6640625" style="2" customWidth="1"/>
    <col min="4" max="4" width="9.6640625" style="2" bestFit="1" customWidth="1"/>
    <col min="5" max="5" width="2.6640625" style="2" customWidth="1"/>
    <col min="6" max="6" width="7.6640625" style="2" bestFit="1" customWidth="1"/>
    <col min="7" max="7" width="8.6640625" style="2" customWidth="1"/>
    <col min="8" max="8" width="2.6640625" style="2" customWidth="1"/>
    <col min="9" max="9" width="5.5" style="2" bestFit="1" customWidth="1"/>
    <col min="10" max="10" width="6.6640625" style="2" bestFit="1" customWidth="1"/>
    <col min="11" max="11" width="1.6640625" style="2" customWidth="1"/>
    <col min="12" max="12" width="6.5" style="2" bestFit="1" customWidth="1"/>
    <col min="13" max="13" width="7.5" style="2" customWidth="1"/>
    <col min="14" max="14" width="9.5" style="2" bestFit="1" customWidth="1"/>
    <col min="15" max="15" width="1.6640625" style="2" customWidth="1"/>
    <col min="16" max="16" width="8" style="2" bestFit="1" customWidth="1"/>
    <col min="17" max="17" width="5" style="2" bestFit="1" customWidth="1"/>
    <col min="18" max="16384" width="9.33203125" style="2"/>
  </cols>
  <sheetData>
    <row r="1" spans="1:17" x14ac:dyDescent="0.15">
      <c r="A1" s="9" t="s">
        <v>51</v>
      </c>
    </row>
    <row r="2" spans="1:17" x14ac:dyDescent="0.15">
      <c r="A2" s="10"/>
    </row>
    <row r="3" spans="1:17" ht="15" customHeight="1" x14ac:dyDescent="0.15">
      <c r="B3" s="158" t="s">
        <v>8</v>
      </c>
      <c r="C3" s="159"/>
      <c r="D3" s="159"/>
      <c r="E3" s="159"/>
      <c r="F3" s="159"/>
      <c r="G3" s="159"/>
      <c r="H3" s="159"/>
      <c r="I3" s="159"/>
      <c r="J3" s="160"/>
      <c r="K3" s="11"/>
      <c r="L3" s="158" t="s">
        <v>7</v>
      </c>
      <c r="M3" s="159"/>
      <c r="N3" s="160"/>
      <c r="O3" s="11"/>
      <c r="P3" s="67" t="s">
        <v>77</v>
      </c>
    </row>
    <row r="4" spans="1:17" ht="14" x14ac:dyDescent="0.15">
      <c r="A4" s="12"/>
      <c r="B4" s="161" t="s">
        <v>16</v>
      </c>
      <c r="C4" s="167"/>
      <c r="D4" s="167"/>
      <c r="E4" s="13" t="s">
        <v>15</v>
      </c>
      <c r="F4" s="161" t="s">
        <v>17</v>
      </c>
      <c r="G4" s="167"/>
      <c r="H4" s="12" t="s">
        <v>14</v>
      </c>
      <c r="I4" s="161" t="s">
        <v>18</v>
      </c>
      <c r="J4" s="162"/>
      <c r="K4" s="11"/>
      <c r="L4" s="161"/>
      <c r="M4" s="167"/>
      <c r="N4" s="162"/>
      <c r="O4" s="11"/>
      <c r="P4" s="14"/>
      <c r="Q4" s="15"/>
    </row>
    <row r="5" spans="1:17" ht="14" thickBot="1" x14ac:dyDescent="0.2">
      <c r="A5" s="12" t="s">
        <v>19</v>
      </c>
      <c r="B5" s="57" t="s">
        <v>20</v>
      </c>
      <c r="C5" s="57" t="s">
        <v>52</v>
      </c>
      <c r="D5" s="57" t="s">
        <v>53</v>
      </c>
      <c r="E5" s="16"/>
      <c r="F5" s="57" t="s">
        <v>40</v>
      </c>
      <c r="G5" s="57" t="s">
        <v>54</v>
      </c>
      <c r="H5" s="17"/>
      <c r="I5" s="57" t="s">
        <v>21</v>
      </c>
      <c r="J5" s="59" t="s">
        <v>22</v>
      </c>
      <c r="K5" s="18"/>
      <c r="L5" s="57" t="s">
        <v>23</v>
      </c>
      <c r="M5" s="100" t="s">
        <v>24</v>
      </c>
      <c r="N5" s="81" t="s">
        <v>57</v>
      </c>
      <c r="O5" s="18"/>
      <c r="P5" s="15"/>
      <c r="Q5" s="15"/>
    </row>
    <row r="6" spans="1:17" x14ac:dyDescent="0.15">
      <c r="A6" s="19" t="s">
        <v>25</v>
      </c>
      <c r="B6" s="20"/>
      <c r="C6" s="20"/>
      <c r="D6" s="20"/>
      <c r="E6" s="16"/>
      <c r="F6" s="20"/>
      <c r="G6" s="20"/>
      <c r="H6" s="17"/>
      <c r="I6" s="20"/>
      <c r="J6" s="20"/>
      <c r="K6" s="21"/>
      <c r="L6" s="20"/>
      <c r="M6" s="20"/>
      <c r="N6" s="20"/>
      <c r="O6" s="21"/>
      <c r="P6" s="22"/>
      <c r="Q6" s="15"/>
    </row>
    <row r="7" spans="1:17" x14ac:dyDescent="0.15">
      <c r="A7" s="42" t="s">
        <v>38</v>
      </c>
      <c r="B7" s="16">
        <v>8000</v>
      </c>
      <c r="C7" s="16"/>
      <c r="D7" s="16"/>
      <c r="E7" s="16"/>
      <c r="F7" s="16"/>
      <c r="G7" s="16"/>
      <c r="H7" s="17"/>
      <c r="I7" s="16">
        <v>8000</v>
      </c>
      <c r="J7" s="16"/>
      <c r="K7" s="23"/>
      <c r="L7" s="16"/>
      <c r="M7" s="16"/>
      <c r="N7" s="16"/>
      <c r="O7" s="23"/>
      <c r="P7" s="28">
        <f>+B7</f>
        <v>8000</v>
      </c>
      <c r="Q7" s="75" t="s">
        <v>55</v>
      </c>
    </row>
    <row r="8" spans="1:17" x14ac:dyDescent="0.15">
      <c r="A8" s="74" t="s">
        <v>67</v>
      </c>
      <c r="B8" s="24"/>
      <c r="C8" s="24">
        <v>9000</v>
      </c>
      <c r="D8" s="24"/>
      <c r="E8" s="16"/>
      <c r="F8" s="24"/>
      <c r="G8" s="24"/>
      <c r="H8" s="17"/>
      <c r="I8" s="24"/>
      <c r="J8" s="25">
        <v>9000</v>
      </c>
      <c r="K8" s="26"/>
      <c r="L8" s="24">
        <v>9000</v>
      </c>
      <c r="M8" s="24"/>
      <c r="N8" s="24">
        <f>+L8</f>
        <v>9000</v>
      </c>
      <c r="O8" s="26"/>
      <c r="P8" s="36"/>
      <c r="Q8" s="15"/>
    </row>
    <row r="9" spans="1:17" x14ac:dyDescent="0.15">
      <c r="A9" s="74" t="s">
        <v>68</v>
      </c>
      <c r="B9" s="16">
        <v>3000</v>
      </c>
      <c r="C9" s="16"/>
      <c r="D9" s="16"/>
      <c r="E9" s="16"/>
      <c r="F9" s="16"/>
      <c r="G9" s="16"/>
      <c r="H9" s="17"/>
      <c r="I9" s="16"/>
      <c r="J9" s="16">
        <v>3000</v>
      </c>
      <c r="K9" s="23"/>
      <c r="L9" s="16">
        <v>3000</v>
      </c>
      <c r="M9" s="16"/>
      <c r="N9" s="24">
        <f>+L9</f>
        <v>3000</v>
      </c>
      <c r="O9" s="23"/>
      <c r="P9" s="28">
        <f t="shared" ref="P9:P17" si="0">+B9</f>
        <v>3000</v>
      </c>
      <c r="Q9" s="75" t="s">
        <v>56</v>
      </c>
    </row>
    <row r="10" spans="1:17" x14ac:dyDescent="0.15">
      <c r="A10" s="74" t="s">
        <v>69</v>
      </c>
      <c r="B10" s="24">
        <v>2500</v>
      </c>
      <c r="C10" s="24"/>
      <c r="D10" s="24"/>
      <c r="E10" s="16"/>
      <c r="F10" s="24"/>
      <c r="G10" s="24">
        <v>2500</v>
      </c>
      <c r="H10" s="17"/>
      <c r="I10" s="24"/>
      <c r="J10" s="24"/>
      <c r="K10" s="26"/>
      <c r="L10" s="24"/>
      <c r="M10" s="24"/>
      <c r="N10" s="24"/>
      <c r="O10" s="26"/>
      <c r="P10" s="36">
        <f t="shared" si="0"/>
        <v>2500</v>
      </c>
      <c r="Q10" s="75" t="s">
        <v>56</v>
      </c>
    </row>
    <row r="11" spans="1:17" x14ac:dyDescent="0.15">
      <c r="A11" s="74" t="s">
        <v>70</v>
      </c>
      <c r="B11" s="16">
        <v>5600</v>
      </c>
      <c r="C11" s="16">
        <v>-5600</v>
      </c>
      <c r="D11" s="16"/>
      <c r="E11" s="16"/>
      <c r="F11" s="16"/>
      <c r="G11" s="16"/>
      <c r="H11" s="17"/>
      <c r="I11" s="16"/>
      <c r="J11" s="16"/>
      <c r="K11" s="23"/>
      <c r="L11" s="16"/>
      <c r="M11" s="16"/>
      <c r="N11" s="16"/>
      <c r="O11" s="23"/>
      <c r="P11" s="28">
        <f t="shared" si="0"/>
        <v>5600</v>
      </c>
      <c r="Q11" s="75" t="s">
        <v>56</v>
      </c>
    </row>
    <row r="12" spans="1:17" x14ac:dyDescent="0.15">
      <c r="A12" s="74" t="s">
        <v>71</v>
      </c>
      <c r="B12" s="24">
        <v>-1100</v>
      </c>
      <c r="C12" s="24"/>
      <c r="D12" s="24"/>
      <c r="E12" s="16"/>
      <c r="F12" s="24"/>
      <c r="G12" s="24"/>
      <c r="H12" s="17"/>
      <c r="I12" s="24"/>
      <c r="J12" s="24">
        <v>-1100</v>
      </c>
      <c r="K12" s="26"/>
      <c r="L12" s="24"/>
      <c r="M12" s="24">
        <v>1100</v>
      </c>
      <c r="N12" s="24">
        <f>-M12</f>
        <v>-1100</v>
      </c>
      <c r="O12" s="26"/>
      <c r="P12" s="36">
        <f t="shared" si="0"/>
        <v>-1100</v>
      </c>
      <c r="Q12" s="75" t="s">
        <v>56</v>
      </c>
    </row>
    <row r="13" spans="1:17" x14ac:dyDescent="0.15">
      <c r="A13" s="74" t="s">
        <v>72</v>
      </c>
      <c r="B13" s="16"/>
      <c r="C13" s="16"/>
      <c r="D13" s="16"/>
      <c r="E13" s="16"/>
      <c r="F13" s="16"/>
      <c r="G13" s="16">
        <v>-1400</v>
      </c>
      <c r="H13" s="17"/>
      <c r="I13" s="16"/>
      <c r="J13" s="16">
        <v>1400</v>
      </c>
      <c r="K13" s="23"/>
      <c r="L13" s="16">
        <v>1400</v>
      </c>
      <c r="M13" s="16"/>
      <c r="N13" s="16">
        <f>+L13</f>
        <v>1400</v>
      </c>
      <c r="O13" s="23"/>
      <c r="P13" s="28"/>
      <c r="Q13" s="15"/>
    </row>
    <row r="14" spans="1:17" x14ac:dyDescent="0.15">
      <c r="A14" s="74" t="s">
        <v>73</v>
      </c>
      <c r="B14" s="24"/>
      <c r="C14" s="24"/>
      <c r="D14" s="24"/>
      <c r="E14" s="16"/>
      <c r="F14" s="24">
        <v>2800</v>
      </c>
      <c r="G14" s="24"/>
      <c r="H14" s="17"/>
      <c r="I14" s="24"/>
      <c r="J14" s="24">
        <v>-2800</v>
      </c>
      <c r="K14" s="26"/>
      <c r="L14" s="24"/>
      <c r="M14" s="24">
        <v>2800</v>
      </c>
      <c r="N14" s="24">
        <f>-M14</f>
        <v>-2800</v>
      </c>
      <c r="O14" s="26"/>
      <c r="P14" s="36"/>
      <c r="Q14" s="15"/>
    </row>
    <row r="15" spans="1:17" x14ac:dyDescent="0.15">
      <c r="A15" s="74" t="s">
        <v>89</v>
      </c>
      <c r="B15" s="16">
        <v>-2400</v>
      </c>
      <c r="C15" s="16"/>
      <c r="D15" s="16">
        <v>2400</v>
      </c>
      <c r="E15" s="16"/>
      <c r="F15" s="27"/>
      <c r="G15" s="27"/>
      <c r="H15" s="17"/>
      <c r="I15" s="27"/>
      <c r="J15" s="27"/>
      <c r="K15" s="23"/>
      <c r="L15" s="16"/>
      <c r="M15" s="16"/>
      <c r="N15" s="27"/>
      <c r="O15" s="23"/>
      <c r="P15" s="28">
        <f t="shared" si="0"/>
        <v>-2400</v>
      </c>
      <c r="Q15" s="75" t="s">
        <v>56</v>
      </c>
    </row>
    <row r="16" spans="1:17" x14ac:dyDescent="0.15">
      <c r="A16" s="74" t="s">
        <v>74</v>
      </c>
      <c r="B16" s="24">
        <v>-2200</v>
      </c>
      <c r="C16" s="24"/>
      <c r="D16" s="24"/>
      <c r="E16" s="16"/>
      <c r="F16" s="24">
        <v>-2200</v>
      </c>
      <c r="G16" s="24"/>
      <c r="H16" s="17"/>
      <c r="I16" s="24"/>
      <c r="J16" s="24"/>
      <c r="K16" s="26"/>
      <c r="L16" s="24"/>
      <c r="M16" s="24"/>
      <c r="N16" s="24"/>
      <c r="O16" s="26"/>
      <c r="P16" s="36">
        <f t="shared" si="0"/>
        <v>-2200</v>
      </c>
      <c r="Q16" s="75" t="s">
        <v>56</v>
      </c>
    </row>
    <row r="17" spans="1:18" ht="14.25" customHeight="1" x14ac:dyDescent="0.15">
      <c r="A17" s="74" t="s">
        <v>75</v>
      </c>
      <c r="B17" s="16">
        <v>-1500</v>
      </c>
      <c r="C17" s="16"/>
      <c r="D17" s="16"/>
      <c r="E17" s="16"/>
      <c r="F17" s="16"/>
      <c r="G17" s="16"/>
      <c r="H17" s="17"/>
      <c r="I17" s="16"/>
      <c r="J17" s="16">
        <v>-1500</v>
      </c>
      <c r="K17" s="23"/>
      <c r="L17" s="16"/>
      <c r="M17" s="16"/>
      <c r="N17" s="16"/>
      <c r="O17" s="23"/>
      <c r="P17" s="28">
        <f t="shared" si="0"/>
        <v>-1500</v>
      </c>
      <c r="Q17" s="75" t="s">
        <v>55</v>
      </c>
    </row>
    <row r="18" spans="1:18" ht="14.25" customHeight="1" x14ac:dyDescent="0.15">
      <c r="A18" s="74" t="s">
        <v>76</v>
      </c>
      <c r="B18" s="24"/>
      <c r="C18" s="24"/>
      <c r="D18" s="24">
        <v>-1800</v>
      </c>
      <c r="E18" s="16"/>
      <c r="F18" s="24"/>
      <c r="G18" s="24"/>
      <c r="H18" s="17"/>
      <c r="I18" s="24"/>
      <c r="J18" s="24">
        <v>-1800</v>
      </c>
      <c r="K18" s="26"/>
      <c r="L18" s="24"/>
      <c r="M18" s="24">
        <v>1800</v>
      </c>
      <c r="N18" s="24">
        <f>-M18</f>
        <v>-1800</v>
      </c>
      <c r="O18" s="26"/>
      <c r="P18" s="36"/>
      <c r="Q18" s="75" t="s">
        <v>56</v>
      </c>
    </row>
    <row r="19" spans="1:18" ht="14.25" customHeight="1" x14ac:dyDescent="0.15">
      <c r="B19" s="16"/>
      <c r="C19" s="16"/>
      <c r="D19" s="16"/>
      <c r="E19" s="16"/>
      <c r="F19" s="16"/>
      <c r="G19" s="16"/>
      <c r="H19" s="17"/>
      <c r="I19" s="16"/>
      <c r="J19" s="16"/>
      <c r="K19" s="23"/>
      <c r="L19" s="16"/>
      <c r="M19" s="16"/>
      <c r="N19" s="16"/>
      <c r="O19" s="23"/>
      <c r="P19" s="16"/>
      <c r="Q19" s="15"/>
    </row>
    <row r="20" spans="1:18" ht="14.25" customHeight="1" x14ac:dyDescent="0.15">
      <c r="A20" s="19" t="s">
        <v>26</v>
      </c>
      <c r="B20" s="24">
        <f>SUM(B7:B19)</f>
        <v>11900</v>
      </c>
      <c r="C20" s="24">
        <f>SUM(C7:C19)</f>
        <v>3400</v>
      </c>
      <c r="D20" s="28">
        <f>SUM(D7:D19)</f>
        <v>600</v>
      </c>
      <c r="E20" s="29" t="s">
        <v>15</v>
      </c>
      <c r="F20" s="24">
        <f>SUM(F7:F19)</f>
        <v>600</v>
      </c>
      <c r="G20" s="24">
        <f>SUM(G7:G19)</f>
        <v>1100</v>
      </c>
      <c r="H20" s="29" t="s">
        <v>14</v>
      </c>
      <c r="I20" s="28">
        <f>SUM(I7:I19)</f>
        <v>8000</v>
      </c>
      <c r="J20" s="24">
        <f>SUM(J7:J19)</f>
        <v>6200</v>
      </c>
      <c r="K20" s="23"/>
      <c r="L20" s="24">
        <f>SUM(L7:L19)</f>
        <v>13400</v>
      </c>
      <c r="M20" s="24">
        <f>SUM(M7:M19)</f>
        <v>5700</v>
      </c>
      <c r="N20" s="24">
        <f>SUM(N7:N19)</f>
        <v>7700</v>
      </c>
      <c r="O20" s="23"/>
      <c r="P20" s="28">
        <f>SUM(P6:P19)</f>
        <v>11900</v>
      </c>
      <c r="Q20" s="15"/>
    </row>
    <row r="21" spans="1:18" ht="14.25" customHeight="1" x14ac:dyDescent="0.1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R21" s="31"/>
    </row>
    <row r="22" spans="1:18" ht="14.25" customHeight="1" x14ac:dyDescent="0.1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8" ht="14.25" customHeight="1" x14ac:dyDescent="0.15">
      <c r="A23" s="74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2"/>
    </row>
    <row r="24" spans="1:18" ht="14.25" customHeight="1" x14ac:dyDescent="0.15">
      <c r="A24" s="74"/>
      <c r="B24" s="30"/>
      <c r="C24" s="30"/>
      <c r="D24" s="30"/>
      <c r="E24" s="30"/>
      <c r="F24" s="30"/>
      <c r="G24" s="30"/>
      <c r="H24" s="30"/>
      <c r="I24" s="30"/>
      <c r="J24" s="30"/>
      <c r="K24" s="33"/>
      <c r="L24" s="30"/>
      <c r="M24" s="30"/>
      <c r="N24" s="30"/>
      <c r="O24" s="33"/>
      <c r="P24" s="30"/>
      <c r="Q24" s="32"/>
    </row>
    <row r="25" spans="1:18" ht="14.25" customHeight="1" x14ac:dyDescent="0.15">
      <c r="A25" s="74"/>
      <c r="B25" s="30"/>
      <c r="C25" s="30"/>
      <c r="D25" s="30"/>
      <c r="E25" s="30"/>
      <c r="F25" s="30"/>
      <c r="G25" s="30"/>
      <c r="H25" s="30"/>
      <c r="I25" s="30"/>
      <c r="J25" s="30"/>
      <c r="K25" s="33"/>
      <c r="L25" s="30"/>
      <c r="M25" s="30"/>
      <c r="N25" s="30"/>
      <c r="O25" s="33"/>
      <c r="P25" s="30"/>
      <c r="Q25" s="32"/>
    </row>
    <row r="26" spans="1:18" ht="14.25" customHeight="1" x14ac:dyDescent="0.15">
      <c r="B26" s="30"/>
      <c r="C26" s="30"/>
      <c r="D26" s="30"/>
      <c r="E26" s="30"/>
      <c r="F26" s="30"/>
      <c r="G26" s="30"/>
      <c r="H26" s="30"/>
      <c r="I26" s="30"/>
      <c r="J26" s="30"/>
      <c r="K26" s="33"/>
      <c r="L26" s="30"/>
      <c r="M26" s="30"/>
      <c r="N26" s="30"/>
      <c r="O26" s="33"/>
      <c r="P26" s="30"/>
      <c r="Q26" s="32"/>
    </row>
    <row r="27" spans="1:18" ht="14.25" customHeight="1" x14ac:dyDescent="0.15">
      <c r="B27" s="30"/>
      <c r="C27" s="30"/>
      <c r="D27" s="30"/>
      <c r="E27" s="30"/>
      <c r="F27" s="30"/>
      <c r="G27" s="30"/>
      <c r="H27" s="30"/>
      <c r="I27" s="30"/>
      <c r="J27" s="30"/>
      <c r="K27" s="33"/>
      <c r="L27" s="30"/>
      <c r="M27" s="30"/>
      <c r="N27" s="30"/>
      <c r="O27" s="33"/>
      <c r="P27" s="30"/>
      <c r="Q27" s="32"/>
    </row>
    <row r="28" spans="1:18" ht="14.25" customHeight="1" x14ac:dyDescent="0.15">
      <c r="B28" s="30"/>
      <c r="C28" s="30"/>
      <c r="D28" s="30"/>
      <c r="E28" s="30"/>
      <c r="F28" s="30"/>
      <c r="G28" s="30"/>
      <c r="H28" s="30"/>
      <c r="I28" s="30"/>
      <c r="J28" s="30"/>
      <c r="K28" s="33"/>
      <c r="L28" s="30"/>
      <c r="M28" s="30"/>
      <c r="N28" s="30"/>
      <c r="O28" s="33"/>
      <c r="P28" s="30"/>
      <c r="Q28" s="32"/>
    </row>
    <row r="29" spans="1:18" x14ac:dyDescent="0.15">
      <c r="B29" s="30"/>
      <c r="C29" s="30"/>
      <c r="D29" s="30"/>
      <c r="E29" s="30"/>
      <c r="F29" s="30"/>
      <c r="G29" s="30"/>
      <c r="H29" s="30"/>
      <c r="I29" s="30"/>
      <c r="J29" s="30"/>
      <c r="K29" s="33"/>
      <c r="L29" s="30"/>
      <c r="M29" s="30"/>
      <c r="N29" s="30"/>
      <c r="O29" s="33"/>
      <c r="P29" s="30"/>
      <c r="Q29" s="32"/>
    </row>
    <row r="30" spans="1:18" x14ac:dyDescent="0.15">
      <c r="B30" s="30"/>
      <c r="C30" s="30"/>
      <c r="D30" s="30"/>
      <c r="E30" s="30"/>
      <c r="F30" s="30"/>
      <c r="G30" s="30"/>
      <c r="H30" s="30"/>
      <c r="I30" s="30"/>
      <c r="J30" s="30"/>
      <c r="K30" s="33"/>
      <c r="L30" s="30"/>
      <c r="M30" s="30"/>
      <c r="N30" s="30"/>
      <c r="O30" s="33"/>
      <c r="P30" s="30"/>
      <c r="Q30" s="32"/>
    </row>
    <row r="31" spans="1:18" x14ac:dyDescent="0.15">
      <c r="B31" s="30"/>
      <c r="C31" s="30"/>
      <c r="D31" s="30"/>
      <c r="E31" s="30"/>
      <c r="F31" s="30"/>
      <c r="G31" s="30"/>
      <c r="H31" s="30"/>
      <c r="I31" s="30"/>
      <c r="J31" s="30"/>
      <c r="K31" s="33"/>
      <c r="L31" s="30"/>
      <c r="M31" s="30"/>
      <c r="N31" s="30"/>
      <c r="O31" s="33"/>
      <c r="P31" s="30"/>
      <c r="Q31" s="32"/>
    </row>
    <row r="32" spans="1:18" x14ac:dyDescent="0.15">
      <c r="B32" s="30"/>
      <c r="C32" s="30"/>
      <c r="D32" s="30"/>
      <c r="E32" s="30"/>
      <c r="F32" s="30"/>
      <c r="G32" s="30"/>
      <c r="H32" s="30"/>
      <c r="I32" s="30"/>
      <c r="J32" s="30"/>
      <c r="K32" s="33"/>
      <c r="L32" s="30"/>
      <c r="M32" s="30"/>
      <c r="N32" s="30"/>
      <c r="O32" s="33"/>
      <c r="P32" s="30"/>
      <c r="Q32" s="32"/>
    </row>
    <row r="33" spans="2:17" x14ac:dyDescent="0.15">
      <c r="B33" s="32"/>
      <c r="C33" s="32"/>
      <c r="D33" s="32"/>
      <c r="E33" s="32"/>
      <c r="F33" s="32"/>
      <c r="G33" s="32"/>
      <c r="H33" s="32"/>
      <c r="I33" s="32"/>
      <c r="J33" s="32"/>
      <c r="K33" s="34"/>
      <c r="L33" s="32"/>
      <c r="M33" s="32"/>
      <c r="N33" s="32"/>
      <c r="O33" s="34"/>
      <c r="P33" s="32"/>
      <c r="Q33" s="32"/>
    </row>
    <row r="34" spans="2:17" x14ac:dyDescent="0.15">
      <c r="B34" s="32"/>
      <c r="C34" s="32"/>
      <c r="D34" s="32"/>
      <c r="E34" s="32"/>
      <c r="F34" s="32"/>
      <c r="G34" s="32"/>
      <c r="H34" s="32"/>
      <c r="I34" s="32"/>
      <c r="J34" s="32"/>
      <c r="K34" s="34"/>
      <c r="L34" s="32"/>
      <c r="M34" s="32"/>
      <c r="N34" s="32"/>
      <c r="O34" s="34"/>
      <c r="P34" s="32"/>
      <c r="Q34" s="32"/>
    </row>
    <row r="35" spans="2:17" x14ac:dyDescent="0.15">
      <c r="B35" s="32"/>
      <c r="C35" s="32"/>
      <c r="D35" s="32"/>
      <c r="E35" s="32"/>
      <c r="F35" s="32"/>
      <c r="G35" s="32"/>
      <c r="H35" s="32"/>
      <c r="I35" s="32"/>
      <c r="J35" s="32"/>
      <c r="K35" s="34"/>
      <c r="L35" s="32"/>
      <c r="M35" s="32"/>
      <c r="N35" s="32"/>
      <c r="O35" s="34"/>
      <c r="P35" s="32"/>
      <c r="Q35" s="32"/>
    </row>
    <row r="36" spans="2:17" x14ac:dyDescent="0.15">
      <c r="B36" s="32"/>
      <c r="C36" s="32"/>
      <c r="D36" s="32"/>
      <c r="E36" s="32"/>
      <c r="F36" s="32"/>
      <c r="G36" s="32"/>
      <c r="H36" s="32"/>
      <c r="I36" s="32"/>
      <c r="J36" s="32"/>
      <c r="K36" s="34"/>
      <c r="L36" s="32"/>
      <c r="M36" s="32"/>
      <c r="N36" s="32"/>
      <c r="O36" s="34"/>
      <c r="P36" s="32"/>
      <c r="Q36" s="32"/>
    </row>
    <row r="37" spans="2:17" x14ac:dyDescent="0.15">
      <c r="B37" s="32"/>
      <c r="C37" s="32"/>
      <c r="D37" s="32"/>
      <c r="E37" s="32"/>
      <c r="F37" s="32"/>
      <c r="G37" s="32"/>
      <c r="H37" s="32"/>
      <c r="I37" s="32"/>
      <c r="J37" s="32"/>
      <c r="L37" s="32"/>
      <c r="M37" s="32"/>
      <c r="N37" s="32"/>
      <c r="P37" s="32"/>
    </row>
    <row r="38" spans="2:17" x14ac:dyDescent="0.15">
      <c r="B38" s="32"/>
      <c r="C38" s="32"/>
      <c r="D38" s="32"/>
      <c r="E38" s="32"/>
      <c r="F38" s="32"/>
      <c r="G38" s="32"/>
      <c r="H38" s="32"/>
      <c r="I38" s="32"/>
      <c r="J38" s="32"/>
      <c r="L38" s="32"/>
      <c r="M38" s="32"/>
      <c r="N38" s="32"/>
      <c r="P38" s="32"/>
    </row>
    <row r="39" spans="2:17" x14ac:dyDescent="0.15">
      <c r="B39" s="32"/>
      <c r="C39" s="32"/>
      <c r="D39" s="32"/>
      <c r="E39" s="32"/>
      <c r="F39" s="32"/>
      <c r="G39" s="32"/>
      <c r="H39" s="32"/>
      <c r="I39" s="32"/>
      <c r="J39" s="32"/>
      <c r="L39" s="32"/>
      <c r="M39" s="32"/>
      <c r="N39" s="32"/>
      <c r="P39" s="32"/>
    </row>
    <row r="40" spans="2:17" x14ac:dyDescent="0.15">
      <c r="B40" s="32"/>
      <c r="C40" s="32"/>
      <c r="D40" s="32"/>
      <c r="E40" s="32"/>
      <c r="F40" s="32"/>
      <c r="G40" s="32"/>
      <c r="H40" s="32"/>
      <c r="I40" s="32"/>
      <c r="J40" s="32"/>
      <c r="L40" s="32"/>
      <c r="M40" s="32"/>
      <c r="N40" s="32"/>
      <c r="P40" s="32"/>
    </row>
    <row r="41" spans="2:17" x14ac:dyDescent="0.15">
      <c r="L41" s="32"/>
      <c r="M41" s="32"/>
      <c r="N41" s="32"/>
      <c r="P41" s="32"/>
    </row>
    <row r="42" spans="2:17" x14ac:dyDescent="0.15">
      <c r="L42" s="32"/>
      <c r="M42" s="32"/>
      <c r="N42" s="32"/>
      <c r="P42" s="32"/>
    </row>
  </sheetData>
  <mergeCells count="6">
    <mergeCell ref="I4:J4"/>
    <mergeCell ref="L4:N4"/>
    <mergeCell ref="B4:D4"/>
    <mergeCell ref="F4:G4"/>
    <mergeCell ref="B3:J3"/>
    <mergeCell ref="L3:N3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EX1-5A</vt:lpstr>
      <vt:lpstr>EX1-8A</vt:lpstr>
      <vt:lpstr>Ex 1-18B</vt:lpstr>
      <vt:lpstr>EX 1-19B</vt:lpstr>
      <vt:lpstr>P 1-32A</vt:lpstr>
      <vt:lpstr>P 1-34A</vt:lpstr>
      <vt:lpstr>P 2-28B</vt:lpstr>
      <vt:lpstr>'P 1-32A'!Print_Area</vt:lpstr>
      <vt:lpstr>'P 1-32A'!Print_Titles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Donna Cruz</cp:lastModifiedBy>
  <cp:lastPrinted>2010-09-02T21:15:49Z</cp:lastPrinted>
  <dcterms:created xsi:type="dcterms:W3CDTF">1999-05-19T19:04:49Z</dcterms:created>
  <dcterms:modified xsi:type="dcterms:W3CDTF">2024-10-03T10:06:57Z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-1792016902</vt:i4>
  </property>
  <property fmtid="{D5CDD505-2E9C-101B-9397-08002B2CF9AE}" pid="3" name="_EmailSubject">
    <vt:lpwstr>dæmi</vt:lpwstr>
  </property>
  <property fmtid="{D5CDD505-2E9C-101B-9397-08002B2CF9AE}" pid="4" name="_AuthorEmail">
    <vt:lpwstr>mbogbe@mi.is</vt:lpwstr>
  </property>
  <property fmtid="{D5CDD505-2E9C-101B-9397-08002B2CF9AE}" pid="5" name="_AuthorEmailDisplayName">
    <vt:lpwstr>Matthías Bjarki Guðmundsson</vt:lpwstr>
  </property>
  <property fmtid="{D5CDD505-2E9C-101B-9397-08002B2CF9AE}" pid="6" name="_ReviewingToolsShownOnce">
    <vt:lpwstr/>
  </property>
</Properties>
</file>