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nac/Desktop/haust24/Reikningshald/verkefni/"/>
    </mc:Choice>
  </mc:AlternateContent>
  <xr:revisionPtr revIDLastSave="0" documentId="13_ncr:1_{D333DB5A-D9A4-2542-8EE5-BC64618C8A5E}" xr6:coauthVersionLast="47" xr6:coauthVersionMax="47" xr10:uidLastSave="{00000000-0000-0000-0000-000000000000}"/>
  <bookViews>
    <workbookView xWindow="0" yWindow="760" windowWidth="34560" windowHeight="20500" xr2:uid="{00000000-000D-0000-FFFF-FFFF00000000}"/>
  </bookViews>
  <sheets>
    <sheet name="Forsendur" sheetId="2" r:id="rId1"/>
    <sheet name="Vinnublað" sheetId="1" r:id="rId2"/>
    <sheet name="Sheet1" sheetId="3" r:id="rId3"/>
  </sheets>
  <definedNames>
    <definedName name="_xlnm.Print_Area" localSheetId="0">Forsendur!$A$1:$J$23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F95" i="1"/>
  <c r="F84" i="1"/>
  <c r="F85" i="1"/>
  <c r="G86" i="1"/>
  <c r="G87" i="1"/>
  <c r="G88" i="1"/>
  <c r="G89" i="1"/>
  <c r="C88" i="1"/>
  <c r="C87" i="1"/>
  <c r="C86" i="1"/>
  <c r="C85" i="1"/>
  <c r="C84" i="1"/>
  <c r="L78" i="1"/>
  <c r="L76" i="1"/>
  <c r="L75" i="1"/>
  <c r="L74" i="1"/>
  <c r="L73" i="1"/>
  <c r="L72" i="1"/>
  <c r="L65" i="1"/>
  <c r="L67" i="1" s="1"/>
  <c r="L66" i="1"/>
  <c r="F77" i="1"/>
  <c r="F76" i="1"/>
  <c r="F75" i="1"/>
  <c r="F73" i="1"/>
  <c r="F67" i="1"/>
  <c r="F72" i="1"/>
  <c r="F70" i="1"/>
  <c r="F69" i="1"/>
  <c r="H27" i="1"/>
  <c r="L27" i="1"/>
  <c r="K27" i="1"/>
  <c r="F66" i="1"/>
  <c r="F65" i="1"/>
  <c r="L60" i="1"/>
  <c r="L59" i="1"/>
  <c r="L58" i="1"/>
  <c r="F60" i="1"/>
  <c r="F59" i="1"/>
  <c r="F58" i="1"/>
  <c r="F57" i="1"/>
  <c r="G52" i="1"/>
  <c r="F52" i="1"/>
  <c r="G45" i="1"/>
  <c r="F50" i="1"/>
  <c r="F49" i="1"/>
  <c r="G48" i="1"/>
  <c r="F47" i="1"/>
  <c r="G46" i="1"/>
  <c r="G44" i="1"/>
  <c r="F43" i="1"/>
  <c r="F42" i="1"/>
  <c r="C50" i="1"/>
  <c r="C49" i="1"/>
  <c r="C48" i="1"/>
  <c r="C47" i="1"/>
  <c r="C46" i="1"/>
  <c r="C45" i="1"/>
  <c r="C44" i="1"/>
  <c r="C43" i="1"/>
  <c r="F36" i="1"/>
  <c r="G37" i="1"/>
  <c r="F37" i="1"/>
  <c r="G35" i="1"/>
  <c r="G33" i="1"/>
  <c r="G34" i="1"/>
  <c r="F32" i="1"/>
  <c r="F31" i="1"/>
  <c r="H14" i="1"/>
  <c r="H13" i="1"/>
  <c r="C14" i="1"/>
  <c r="C13" i="1"/>
  <c r="L6" i="1"/>
  <c r="C9" i="1"/>
  <c r="D8" i="1"/>
  <c r="C8" i="1"/>
  <c r="H6" i="1"/>
  <c r="K26" i="1"/>
  <c r="AA23" i="1"/>
  <c r="Z7" i="1"/>
  <c r="K12" i="1" s="1"/>
  <c r="G6" i="1"/>
  <c r="H7" i="1" s="1"/>
  <c r="C6" i="1"/>
  <c r="C5" i="1"/>
  <c r="U8" i="1"/>
  <c r="H5" i="1" s="1"/>
  <c r="T16" i="1"/>
  <c r="U17" i="1" s="1"/>
  <c r="D6" i="1" s="1"/>
  <c r="AF10" i="1"/>
  <c r="AG10" i="1" s="1"/>
  <c r="AJ10" i="1" s="1"/>
  <c r="AF6" i="1"/>
  <c r="T10" i="1" s="1"/>
  <c r="C7" i="1" s="1"/>
  <c r="AG3" i="1"/>
  <c r="AI3" i="1" s="1"/>
  <c r="Z4" i="1" s="1"/>
  <c r="T4" i="1"/>
  <c r="AA8" i="1" l="1"/>
  <c r="L24" i="1" s="1"/>
  <c r="T13" i="1"/>
  <c r="C12" i="1" s="1"/>
  <c r="K8" i="1"/>
  <c r="U11" i="1"/>
  <c r="H11" i="1" s="1"/>
  <c r="AG6" i="1"/>
  <c r="AA5" i="1"/>
  <c r="L12" i="1" s="1"/>
  <c r="U14" i="1"/>
  <c r="D5" i="1" s="1"/>
  <c r="U5" i="1"/>
  <c r="L5" i="1" s="1"/>
  <c r="AI10" i="1"/>
  <c r="Z16" i="1" s="1"/>
  <c r="K16" i="1" s="1"/>
  <c r="AJ3" i="1"/>
  <c r="AH6" i="1" l="1"/>
  <c r="AK6" i="1" s="1"/>
  <c r="AA17" i="1"/>
  <c r="D13" i="1" s="1"/>
  <c r="AJ6" i="1" l="1"/>
  <c r="Z19" i="1"/>
  <c r="AA20" i="1" l="1"/>
  <c r="K25" i="1"/>
  <c r="L16" i="1" s="1"/>
  <c r="AC28" i="1"/>
  <c r="Z10" i="1"/>
  <c r="K20" i="1" s="1"/>
  <c r="H12" i="1" s="1"/>
  <c r="AA14" i="1" l="1"/>
  <c r="L20" i="1" s="1"/>
  <c r="AA11" i="1"/>
  <c r="Z13" i="1" l="1"/>
  <c r="AA24" i="1"/>
  <c r="Z24" i="1" l="1"/>
  <c r="K24" i="1"/>
  <c r="T18" i="1" l="1"/>
  <c r="U18" i="1"/>
</calcChain>
</file>

<file path=xl/sharedStrings.xml><?xml version="1.0" encoding="utf-8"?>
<sst xmlns="http://schemas.openxmlformats.org/spreadsheetml/2006/main" count="224" uniqueCount="147">
  <si>
    <t>a)</t>
  </si>
  <si>
    <t>T-reikningar í aðalbók</t>
  </si>
  <si>
    <t>Eignir</t>
  </si>
  <si>
    <t xml:space="preserve"> =</t>
  </si>
  <si>
    <t>Skuldir</t>
  </si>
  <si>
    <t xml:space="preserve"> +</t>
  </si>
  <si>
    <t>E.fé</t>
  </si>
  <si>
    <t>Banki</t>
  </si>
  <si>
    <t>Hlutafé</t>
  </si>
  <si>
    <t>ÓRE</t>
  </si>
  <si>
    <t>Bókhaldsreikningar</t>
  </si>
  <si>
    <t>debet</t>
  </si>
  <si>
    <t>kredit</t>
  </si>
  <si>
    <t xml:space="preserve">         Samtals</t>
  </si>
  <si>
    <t>b)</t>
  </si>
  <si>
    <t>c)</t>
  </si>
  <si>
    <t>ÓRE 1.1.</t>
  </si>
  <si>
    <t>Afkoma</t>
  </si>
  <si>
    <t>ÓRE 31.12.</t>
  </si>
  <si>
    <t>Eigið fé</t>
  </si>
  <si>
    <r>
      <t>Rekstrarhreyfingar</t>
    </r>
    <r>
      <rPr>
        <b/>
        <i/>
        <sz val="10"/>
        <color indexed="8"/>
        <rFont val="Arial"/>
        <family val="2"/>
      </rPr>
      <t xml:space="preserve"> (OA)</t>
    </r>
  </si>
  <si>
    <t>Handbært fé frá rekstri</t>
  </si>
  <si>
    <r>
      <t xml:space="preserve">Fjárfestingahreyfingar </t>
    </r>
    <r>
      <rPr>
        <b/>
        <i/>
        <sz val="10"/>
        <color indexed="8"/>
        <rFont val="Arial"/>
        <family val="2"/>
      </rPr>
      <t>(IA)</t>
    </r>
  </si>
  <si>
    <r>
      <t xml:space="preserve">Fjármögnunarhreyfingar </t>
    </r>
    <r>
      <rPr>
        <b/>
        <i/>
        <sz val="10"/>
        <color indexed="8"/>
        <rFont val="Arial"/>
        <family val="2"/>
      </rPr>
      <t>(FA)</t>
    </r>
  </si>
  <si>
    <t>E.fé + S alls</t>
  </si>
  <si>
    <t xml:space="preserve">Breyting á handb. fé </t>
  </si>
  <si>
    <t>Eignir alls</t>
  </si>
  <si>
    <t>Handb.fé í upphafi árs</t>
  </si>
  <si>
    <t>Handb. fé í lok árs</t>
  </si>
  <si>
    <t>d)</t>
  </si>
  <si>
    <t>Innborgun $4.500 v/útgáfu hlutabréfa</t>
  </si>
  <si>
    <t xml:space="preserve">Innheimtar tekjur upp á $5.100 fyrir þjónustu sem skyldi fara fram jafnt og þétt í eitt ár </t>
  </si>
  <si>
    <t xml:space="preserve">frá og með 1. apríl. </t>
  </si>
  <si>
    <t xml:space="preserve">Lán $800, tekið 1.júlí til 10 mán. með 12% vöxtum og gjalddaga í lok lánstíma. </t>
  </si>
  <si>
    <t xml:space="preserve">Húsaleiga $3.000 greidd fyrirfram til eins árs frá og með 1.ágúst. </t>
  </si>
  <si>
    <t>Greiddur arður til hluthafar - samtals $350.</t>
  </si>
  <si>
    <t>Beðið er um:</t>
  </si>
  <si>
    <t>a</t>
  </si>
  <si>
    <t xml:space="preserve">Skráið viðskipti ársins á T-reikninga í aðalbók og stillið upp óleiðréttum prófjöfnuði </t>
  </si>
  <si>
    <t>(unadjusted trial balance)</t>
  </si>
  <si>
    <t>b</t>
  </si>
  <si>
    <t>Gerið nauðsynlegar uppgjörsfærslur á T-reikninga í aðalbók og stillið upp leiðréttum</t>
  </si>
  <si>
    <r>
      <t xml:space="preserve"> prófjöfnuði </t>
    </r>
    <r>
      <rPr>
        <i/>
        <sz val="11"/>
        <rFont val="Arial"/>
        <family val="2"/>
      </rPr>
      <t>(adjusted trial balance)</t>
    </r>
  </si>
  <si>
    <t>c</t>
  </si>
  <si>
    <t>Notið leiðréttan prófjöfnuð til að semja RR, EHR, yfirlit um ÓRE og sjóðstreymi vegna</t>
  </si>
  <si>
    <t>ársins 2013</t>
  </si>
  <si>
    <t>d</t>
  </si>
  <si>
    <t xml:space="preserve">Skráið lokunarfærslur (closing entries) á viðeigandi T-reikninga í aðalbók og stillið upp </t>
  </si>
  <si>
    <r>
      <t xml:space="preserve">lokaprófjöfnuði </t>
    </r>
    <r>
      <rPr>
        <i/>
        <sz val="11"/>
        <rFont val="Arial"/>
        <family val="2"/>
      </rPr>
      <t>(post-closing trial balance)</t>
    </r>
  </si>
  <si>
    <t>Verkefni 3.1 - Tvíhliða bókhald - vinnublað</t>
  </si>
  <si>
    <t xml:space="preserve">Verkefni 3.1 - Tvíhliða bókhald </t>
  </si>
  <si>
    <t>Óleiðr. prófjöfnuður 31. des. 2020</t>
  </si>
  <si>
    <t>Leiðr. Prófjöfnuður 31. des. 2020</t>
  </si>
  <si>
    <t>RR ár 2020</t>
  </si>
  <si>
    <t>Yfirlit um ÓRE ár 2020</t>
  </si>
  <si>
    <t>EHR 31.des.2020</t>
  </si>
  <si>
    <t>Yfirlit um sjóðst. ár 2020</t>
  </si>
  <si>
    <t>Lokaprófjöfnuður 31.des. 2020</t>
  </si>
  <si>
    <t>Eftirfarandi viðskipti fóru fram hjá þjónustufyrirtæki Z hf. ár 2020:</t>
  </si>
  <si>
    <t>Eignir / Skuld / Eigið fé</t>
  </si>
  <si>
    <t>Atburð nr</t>
  </si>
  <si>
    <t>1)</t>
  </si>
  <si>
    <t>Innborgun Hl. Fé</t>
  </si>
  <si>
    <t>Eignir | skammtíma</t>
  </si>
  <si>
    <t>2)</t>
  </si>
  <si>
    <t xml:space="preserve">Innheimtar tekjur </t>
  </si>
  <si>
    <t>Heildar tekjur</t>
  </si>
  <si>
    <t>Tekjur á mánuði</t>
  </si>
  <si>
    <t>Hluti af ári</t>
  </si>
  <si>
    <t>2025</t>
  </si>
  <si>
    <t>F.F innheimtar tekjur</t>
  </si>
  <si>
    <t>Skuld | skammtíma</t>
  </si>
  <si>
    <t>Tekjufært | 1.apr - 31.des 2020</t>
  </si>
  <si>
    <t>Tekjur</t>
  </si>
  <si>
    <t>Lán tekið 800$</t>
  </si>
  <si>
    <t xml:space="preserve">3) </t>
  </si>
  <si>
    <t xml:space="preserve">Lán tekið </t>
  </si>
  <si>
    <t>ff. I tekjur</t>
  </si>
  <si>
    <t>dags 1.4.24</t>
  </si>
  <si>
    <t>frá dags: 1.7.24</t>
  </si>
  <si>
    <t>Heildar upphæð</t>
  </si>
  <si>
    <t>Vextir á ári</t>
  </si>
  <si>
    <t>vextir á mán.</t>
  </si>
  <si>
    <t xml:space="preserve">Hluti af ári </t>
  </si>
  <si>
    <t>gjaldfært 'vextir f. 2024</t>
  </si>
  <si>
    <t>eftirstöðvar 'vextir f. 2025</t>
  </si>
  <si>
    <t>Lán</t>
  </si>
  <si>
    <t>Skuld | Langtíma</t>
  </si>
  <si>
    <t>Eigið fé | gjöld</t>
  </si>
  <si>
    <t>Eigið fé | Tekjur</t>
  </si>
  <si>
    <t>4)</t>
  </si>
  <si>
    <t>f.fg húsaleiga</t>
  </si>
  <si>
    <t>frá dags: 1.8.24</t>
  </si>
  <si>
    <t>til dags: 1.8.25</t>
  </si>
  <si>
    <t>Á mánuði</t>
  </si>
  <si>
    <t>Gjaldfært f. 2024</t>
  </si>
  <si>
    <t>eftirstöðvar f. 2025</t>
  </si>
  <si>
    <t>Húsaleiga á ári</t>
  </si>
  <si>
    <t>Greiða húsaleiga fyrirfram</t>
  </si>
  <si>
    <t>F.Fg húsaleiga</t>
  </si>
  <si>
    <t>Húsaleiga</t>
  </si>
  <si>
    <t>5)</t>
  </si>
  <si>
    <t xml:space="preserve">Greiða Arð </t>
  </si>
  <si>
    <t>Eignir | Langtíma</t>
  </si>
  <si>
    <t>Eigið fé | Arð</t>
  </si>
  <si>
    <t>Eigið fé | Hlutafé</t>
  </si>
  <si>
    <t>Uppgjör / lokunarfærsla</t>
  </si>
  <si>
    <t>U1</t>
  </si>
  <si>
    <t xml:space="preserve">Uppgjör á sp 2. </t>
  </si>
  <si>
    <t>U2</t>
  </si>
  <si>
    <t>Uppgjör á sp 3.</t>
  </si>
  <si>
    <t>Vaxtargjöld</t>
  </si>
  <si>
    <t>U3</t>
  </si>
  <si>
    <t>Uppgjör á sp 4</t>
  </si>
  <si>
    <t>F.fg Húsaleiga</t>
  </si>
  <si>
    <t>L1</t>
  </si>
  <si>
    <t>Lokun á sp2 U1</t>
  </si>
  <si>
    <t>L2</t>
  </si>
  <si>
    <t>Lokun á sp.3 U2</t>
  </si>
  <si>
    <t>L3</t>
  </si>
  <si>
    <t>Lokun á sp.4 U3</t>
  </si>
  <si>
    <t>Greidd Arð</t>
  </si>
  <si>
    <t>Arður</t>
  </si>
  <si>
    <t>FF. Innheimtar tekjur</t>
  </si>
  <si>
    <t>Arð</t>
  </si>
  <si>
    <t>F.FG Húsaleiga</t>
  </si>
  <si>
    <t>til dags: 1.4.25</t>
  </si>
  <si>
    <t>10 mánuðir</t>
  </si>
  <si>
    <t xml:space="preserve">2) </t>
  </si>
  <si>
    <t xml:space="preserve">4) </t>
  </si>
  <si>
    <t>u1</t>
  </si>
  <si>
    <t>Debit</t>
  </si>
  <si>
    <t>Kredit</t>
  </si>
  <si>
    <t>Debit - gjöld</t>
  </si>
  <si>
    <t>FF húsaleiga</t>
  </si>
  <si>
    <t>FF tekjur</t>
  </si>
  <si>
    <t xml:space="preserve">Lán </t>
  </si>
  <si>
    <t xml:space="preserve">Banki </t>
  </si>
  <si>
    <t xml:space="preserve">Tekjur </t>
  </si>
  <si>
    <t>Hagnaður ársins</t>
  </si>
  <si>
    <t xml:space="preserve">Hlutafé </t>
  </si>
  <si>
    <t>Samtals skuldir</t>
  </si>
  <si>
    <t>samtals eigið fé</t>
  </si>
  <si>
    <t>Innheimtar tekjur</t>
  </si>
  <si>
    <t>Greidd gjöld</t>
  </si>
  <si>
    <t>Gr Arður</t>
  </si>
  <si>
    <t>Samtals fjármögnunarhreyfing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</si>
</sst>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[Red]\(#,##0\)"/>
    <numFmt numFmtId="165" formatCode="#,##0.00;[Red]#,##0.00"/>
    <numFmt numFmtId="166" formatCode="#,##0.0;[Red]#,##0.0"/>
    <numFmt numFmtId="167" formatCode="#,##0_ ;[Red]\-#,##0\ "/>
    <numFmt numFmtId="168" formatCode="#,##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indexed="10"/>
      <name val="Arial"/>
      <family val="2"/>
    </font>
    <font>
      <b/>
      <sz val="8"/>
      <color rgb="FF0070C0"/>
      <name val="Arial"/>
      <family val="2"/>
    </font>
    <font>
      <b/>
      <sz val="8"/>
      <color rgb="FFFF0000"/>
      <name val="Arial"/>
      <family val="2"/>
    </font>
    <font>
      <i/>
      <sz val="10"/>
      <color theme="1"/>
      <name val="Arial"/>
      <family val="2"/>
    </font>
    <font>
      <b/>
      <i/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9" fontId="1" fillId="0" borderId="0" applyFont="0" applyFill="0" applyBorder="0" applyAlignment="0" applyProtection="0"/>
  </cellStyleXfs>
  <cellXfs count="165">
    <xf numFmtId="0" fontId="0" fillId="0" borderId="0" xfId="0"/>
    <xf numFmtId="164" fontId="2" fillId="0" borderId="0" xfId="0" applyNumberFormat="1" applyFont="1"/>
    <xf numFmtId="164" fontId="3" fillId="0" borderId="0" xfId="1" applyNumberFormat="1" applyFont="1" applyAlignment="1">
      <alignment vertical="center"/>
    </xf>
    <xf numFmtId="0" fontId="4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2" borderId="1" xfId="0" applyNumberFormat="1" applyFont="1" applyFill="1" applyBorder="1" applyAlignment="1">
      <alignment wrapText="1"/>
    </xf>
    <xf numFmtId="164" fontId="7" fillId="2" borderId="3" xfId="0" applyNumberFormat="1" applyFont="1" applyFill="1" applyBorder="1" applyAlignment="1">
      <alignment horizontal="center" wrapText="1"/>
    </xf>
    <xf numFmtId="164" fontId="7" fillId="2" borderId="2" xfId="0" applyNumberFormat="1" applyFont="1" applyFill="1" applyBorder="1" applyAlignment="1">
      <alignment horizontal="center" wrapText="1"/>
    </xf>
    <xf numFmtId="164" fontId="8" fillId="2" borderId="2" xfId="0" applyNumberFormat="1" applyFont="1" applyFill="1" applyBorder="1" applyAlignment="1">
      <alignment horizontal="center"/>
    </xf>
    <xf numFmtId="166" fontId="5" fillId="0" borderId="0" xfId="0" applyNumberFormat="1" applyFont="1"/>
    <xf numFmtId="164" fontId="9" fillId="0" borderId="4" xfId="0" applyNumberFormat="1" applyFont="1" applyBorder="1" applyAlignment="1">
      <alignment wrapText="1"/>
    </xf>
    <xf numFmtId="164" fontId="9" fillId="0" borderId="0" xfId="0" applyNumberFormat="1" applyFont="1" applyAlignment="1">
      <alignment horizontal="left" wrapText="1"/>
    </xf>
    <xf numFmtId="164" fontId="7" fillId="0" borderId="0" xfId="0" applyNumberFormat="1" applyFont="1" applyAlignment="1">
      <alignment horizontal="right" wrapText="1"/>
    </xf>
    <xf numFmtId="164" fontId="7" fillId="0" borderId="0" xfId="0" applyNumberFormat="1" applyFont="1" applyAlignment="1">
      <alignment horizontal="center" wrapText="1"/>
    </xf>
    <xf numFmtId="164" fontId="7" fillId="0" borderId="6" xfId="0" applyNumberFormat="1" applyFont="1" applyBorder="1" applyAlignment="1">
      <alignment horizontal="left" wrapText="1"/>
    </xf>
    <xf numFmtId="164" fontId="7" fillId="0" borderId="0" xfId="0" applyNumberFormat="1" applyFont="1" applyAlignment="1">
      <alignment wrapText="1"/>
    </xf>
    <xf numFmtId="164" fontId="7" fillId="0" borderId="7" xfId="0" applyNumberFormat="1" applyFont="1" applyBorder="1" applyAlignment="1">
      <alignment wrapText="1"/>
    </xf>
    <xf numFmtId="164" fontId="10" fillId="0" borderId="0" xfId="0" applyNumberFormat="1" applyFont="1" applyAlignment="1">
      <alignment horizontal="right" wrapText="1"/>
    </xf>
    <xf numFmtId="164" fontId="9" fillId="0" borderId="6" xfId="0" applyNumberFormat="1" applyFont="1" applyBorder="1" applyAlignment="1">
      <alignment horizontal="left" wrapText="1"/>
    </xf>
    <xf numFmtId="164" fontId="7" fillId="0" borderId="4" xfId="0" applyNumberFormat="1" applyFont="1" applyBorder="1" applyAlignment="1">
      <alignment wrapText="1"/>
    </xf>
    <xf numFmtId="164" fontId="7" fillId="0" borderId="0" xfId="0" applyNumberFormat="1" applyFont="1"/>
    <xf numFmtId="164" fontId="9" fillId="0" borderId="0" xfId="0" applyNumberFormat="1" applyFont="1" applyAlignment="1">
      <alignment horizontal="right" wrapText="1"/>
    </xf>
    <xf numFmtId="164" fontId="9" fillId="0" borderId="0" xfId="0" applyNumberFormat="1" applyFont="1" applyAlignment="1">
      <alignment wrapText="1"/>
    </xf>
    <xf numFmtId="164" fontId="9" fillId="0" borderId="4" xfId="0" applyNumberFormat="1" applyFont="1" applyBorder="1" applyAlignment="1">
      <alignment horizontal="right" wrapText="1"/>
    </xf>
    <xf numFmtId="164" fontId="7" fillId="0" borderId="8" xfId="0" applyNumberFormat="1" applyFont="1" applyBorder="1" applyAlignment="1">
      <alignment wrapText="1"/>
    </xf>
    <xf numFmtId="164" fontId="11" fillId="0" borderId="6" xfId="0" applyNumberFormat="1" applyFont="1" applyBorder="1" applyAlignment="1">
      <alignment horizontal="left" wrapText="1"/>
    </xf>
    <xf numFmtId="164" fontId="5" fillId="0" borderId="6" xfId="0" applyNumberFormat="1" applyFont="1" applyBorder="1"/>
    <xf numFmtId="164" fontId="10" fillId="0" borderId="0" xfId="0" applyNumberFormat="1" applyFont="1" applyAlignment="1">
      <alignment horizontal="left" wrapText="1"/>
    </xf>
    <xf numFmtId="164" fontId="12" fillId="0" borderId="0" xfId="0" applyNumberFormat="1" applyFont="1" applyAlignment="1">
      <alignment horizontal="right" wrapText="1"/>
    </xf>
    <xf numFmtId="164" fontId="11" fillId="0" borderId="0" xfId="0" applyNumberFormat="1" applyFont="1" applyAlignment="1">
      <alignment horizontal="right" wrapText="1"/>
    </xf>
    <xf numFmtId="164" fontId="10" fillId="0" borderId="6" xfId="0" applyNumberFormat="1" applyFont="1" applyBorder="1" applyAlignment="1">
      <alignment horizontal="left" wrapText="1"/>
    </xf>
    <xf numFmtId="164" fontId="9" fillId="0" borderId="6" xfId="0" applyNumberFormat="1" applyFont="1" applyBorder="1" applyAlignment="1">
      <alignment wrapText="1"/>
    </xf>
    <xf numFmtId="164" fontId="9" fillId="0" borderId="9" xfId="0" applyNumberFormat="1" applyFont="1" applyBorder="1" applyAlignment="1">
      <alignment wrapText="1"/>
    </xf>
    <xf numFmtId="164" fontId="9" fillId="0" borderId="5" xfId="0" applyNumberFormat="1" applyFont="1" applyBorder="1" applyAlignment="1">
      <alignment wrapText="1"/>
    </xf>
    <xf numFmtId="164" fontId="7" fillId="0" borderId="5" xfId="0" applyNumberFormat="1" applyFont="1" applyBorder="1" applyAlignment="1">
      <alignment wrapText="1"/>
    </xf>
    <xf numFmtId="164" fontId="9" fillId="0" borderId="10" xfId="0" applyNumberFormat="1" applyFont="1" applyBorder="1" applyAlignment="1">
      <alignment wrapText="1"/>
    </xf>
    <xf numFmtId="164" fontId="7" fillId="0" borderId="1" xfId="0" applyNumberFormat="1" applyFont="1" applyBorder="1" applyAlignment="1">
      <alignment wrapText="1"/>
    </xf>
    <xf numFmtId="164" fontId="7" fillId="0" borderId="2" xfId="0" applyNumberFormat="1" applyFont="1" applyBorder="1" applyAlignment="1">
      <alignment horizontal="left"/>
    </xf>
    <xf numFmtId="164" fontId="7" fillId="0" borderId="2" xfId="0" applyNumberFormat="1" applyFont="1" applyBorder="1" applyAlignment="1">
      <alignment horizontal="right" wrapText="1"/>
    </xf>
    <xf numFmtId="164" fontId="7" fillId="0" borderId="3" xfId="0" applyNumberFormat="1" applyFont="1" applyBorder="1" applyAlignment="1">
      <alignment horizontal="right" wrapText="1"/>
    </xf>
    <xf numFmtId="164" fontId="7" fillId="0" borderId="8" xfId="0" applyNumberFormat="1" applyFont="1" applyBorder="1"/>
    <xf numFmtId="164" fontId="7" fillId="0" borderId="0" xfId="0" applyNumberFormat="1" applyFont="1" applyAlignment="1">
      <alignment horizontal="left" wrapText="1"/>
    </xf>
    <xf numFmtId="164" fontId="7" fillId="0" borderId="6" xfId="0" applyNumberFormat="1" applyFont="1" applyBorder="1" applyAlignment="1">
      <alignment wrapText="1"/>
    </xf>
    <xf numFmtId="164" fontId="7" fillId="0" borderId="0" xfId="0" applyNumberFormat="1" applyFont="1" applyAlignment="1">
      <alignment horizontal="left"/>
    </xf>
    <xf numFmtId="164" fontId="7" fillId="0" borderId="11" xfId="0" applyNumberFormat="1" applyFont="1" applyBorder="1" applyAlignment="1">
      <alignment wrapText="1"/>
    </xf>
    <xf numFmtId="164" fontId="13" fillId="0" borderId="0" xfId="0" applyNumberFormat="1" applyFont="1"/>
    <xf numFmtId="164" fontId="13" fillId="0" borderId="0" xfId="0" applyNumberFormat="1" applyFont="1" applyAlignment="1">
      <alignment horizontal="right"/>
    </xf>
    <xf numFmtId="164" fontId="7" fillId="0" borderId="12" xfId="0" applyNumberFormat="1" applyFont="1" applyBorder="1" applyAlignment="1">
      <alignment wrapText="1"/>
    </xf>
    <xf numFmtId="164" fontId="7" fillId="0" borderId="9" xfId="0" applyNumberFormat="1" applyFont="1" applyBorder="1" applyAlignment="1">
      <alignment wrapText="1"/>
    </xf>
    <xf numFmtId="164" fontId="7" fillId="0" borderId="10" xfId="0" applyNumberFormat="1" applyFont="1" applyBorder="1" applyAlignment="1">
      <alignment wrapText="1"/>
    </xf>
    <xf numFmtId="164" fontId="7" fillId="0" borderId="5" xfId="0" applyNumberFormat="1" applyFont="1" applyBorder="1" applyAlignment="1">
      <alignment horizontal="left"/>
    </xf>
    <xf numFmtId="164" fontId="7" fillId="0" borderId="5" xfId="0" applyNumberFormat="1" applyFont="1" applyBorder="1" applyAlignment="1">
      <alignment horizontal="right" wrapText="1"/>
    </xf>
    <xf numFmtId="164" fontId="7" fillId="0" borderId="10" xfId="0" applyNumberFormat="1" applyFont="1" applyBorder="1" applyAlignment="1">
      <alignment horizontal="right" wrapText="1"/>
    </xf>
    <xf numFmtId="164" fontId="7" fillId="0" borderId="7" xfId="0" applyNumberFormat="1" applyFont="1" applyBorder="1"/>
    <xf numFmtId="164" fontId="8" fillId="0" borderId="0" xfId="0" applyNumberFormat="1" applyFont="1" applyAlignment="1">
      <alignment horizontal="center"/>
    </xf>
    <xf numFmtId="164" fontId="7" fillId="0" borderId="6" xfId="0" applyNumberFormat="1" applyFont="1" applyBorder="1"/>
    <xf numFmtId="164" fontId="8" fillId="0" borderId="0" xfId="0" applyNumberFormat="1" applyFont="1" applyAlignment="1">
      <alignment wrapText="1"/>
    </xf>
    <xf numFmtId="164" fontId="7" fillId="0" borderId="4" xfId="0" applyNumberFormat="1" applyFont="1" applyBorder="1"/>
    <xf numFmtId="164" fontId="5" fillId="0" borderId="10" xfId="0" applyNumberFormat="1" applyFont="1" applyBorder="1"/>
    <xf numFmtId="164" fontId="13" fillId="0" borderId="4" xfId="0" applyNumberFormat="1" applyFont="1" applyBorder="1"/>
    <xf numFmtId="164" fontId="7" fillId="0" borderId="13" xfId="0" applyNumberFormat="1" applyFont="1" applyBorder="1"/>
    <xf numFmtId="164" fontId="8" fillId="0" borderId="5" xfId="0" applyNumberFormat="1" applyFont="1" applyBorder="1" applyAlignment="1">
      <alignment horizontal="center" wrapText="1"/>
    </xf>
    <xf numFmtId="164" fontId="8" fillId="0" borderId="10" xfId="0" applyNumberFormat="1" applyFont="1" applyBorder="1" applyAlignment="1">
      <alignment horizontal="left"/>
    </xf>
    <xf numFmtId="164" fontId="8" fillId="0" borderId="8" xfId="0" applyNumberFormat="1" applyFont="1" applyBorder="1" applyAlignment="1">
      <alignment horizontal="left"/>
    </xf>
    <xf numFmtId="164" fontId="5" fillId="0" borderId="14" xfId="0" applyNumberFormat="1" applyFont="1" applyBorder="1"/>
    <xf numFmtId="164" fontId="8" fillId="0" borderId="7" xfId="0" applyNumberFormat="1" applyFont="1" applyBorder="1"/>
    <xf numFmtId="164" fontId="8" fillId="0" borderId="8" xfId="0" applyNumberFormat="1" applyFont="1" applyBorder="1"/>
    <xf numFmtId="164" fontId="7" fillId="0" borderId="10" xfId="0" applyNumberFormat="1" applyFont="1" applyBorder="1"/>
    <xf numFmtId="164" fontId="5" fillId="0" borderId="4" xfId="0" applyNumberFormat="1" applyFont="1" applyBorder="1"/>
    <xf numFmtId="164" fontId="7" fillId="0" borderId="3" xfId="0" applyNumberFormat="1" applyFont="1" applyBorder="1"/>
    <xf numFmtId="164" fontId="8" fillId="0" borderId="0" xfId="0" applyNumberFormat="1" applyFont="1" applyAlignment="1">
      <alignment horizontal="left"/>
    </xf>
    <xf numFmtId="164" fontId="8" fillId="0" borderId="4" xfId="0" applyNumberFormat="1" applyFont="1" applyBorder="1"/>
    <xf numFmtId="164" fontId="8" fillId="0" borderId="0" xfId="0" applyNumberFormat="1" applyFont="1"/>
    <xf numFmtId="164" fontId="5" fillId="0" borderId="0" xfId="0" applyNumberFormat="1" applyFont="1" applyAlignment="1">
      <alignment horizontal="center"/>
    </xf>
    <xf numFmtId="164" fontId="7" fillId="0" borderId="5" xfId="0" applyNumberFormat="1" applyFont="1" applyBorder="1" applyAlignment="1">
      <alignment horizontal="center" wrapText="1"/>
    </xf>
    <xf numFmtId="164" fontId="7" fillId="0" borderId="0" xfId="0" applyNumberFormat="1" applyFont="1" applyAlignment="1">
      <alignment horizontal="center"/>
    </xf>
    <xf numFmtId="164" fontId="5" fillId="0" borderId="9" xfId="0" applyNumberFormat="1" applyFont="1" applyBorder="1"/>
    <xf numFmtId="164" fontId="5" fillId="0" borderId="5" xfId="0" applyNumberFormat="1" applyFont="1" applyBorder="1"/>
    <xf numFmtId="164" fontId="13" fillId="0" borderId="0" xfId="0" applyNumberFormat="1" applyFont="1" applyAlignment="1">
      <alignment horizontal="right" wrapText="1"/>
    </xf>
    <xf numFmtId="164" fontId="7" fillId="0" borderId="15" xfId="0" applyNumberFormat="1" applyFont="1" applyBorder="1" applyAlignment="1">
      <alignment wrapText="1"/>
    </xf>
    <xf numFmtId="164" fontId="17" fillId="0" borderId="0" xfId="1" applyNumberFormat="1" applyFont="1" applyAlignment="1">
      <alignment vertical="center"/>
    </xf>
    <xf numFmtId="0" fontId="16" fillId="0" borderId="0" xfId="5"/>
    <xf numFmtId="0" fontId="16" fillId="0" borderId="0" xfId="5" applyAlignment="1">
      <alignment horizontal="center"/>
    </xf>
    <xf numFmtId="0" fontId="18" fillId="0" borderId="0" xfId="5" applyFont="1"/>
    <xf numFmtId="0" fontId="19" fillId="0" borderId="0" xfId="5" applyFont="1"/>
    <xf numFmtId="0" fontId="20" fillId="0" borderId="0" xfId="5" applyFont="1"/>
    <xf numFmtId="0" fontId="15" fillId="0" borderId="0" xfId="5" applyFont="1" applyAlignment="1">
      <alignment horizontal="center"/>
    </xf>
    <xf numFmtId="0" fontId="21" fillId="0" borderId="0" xfId="5" applyFont="1"/>
    <xf numFmtId="167" fontId="5" fillId="0" borderId="0" xfId="0" applyNumberFormat="1" applyFont="1"/>
    <xf numFmtId="164" fontId="4" fillId="3" borderId="17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right"/>
    </xf>
    <xf numFmtId="164" fontId="4" fillId="3" borderId="17" xfId="0" quotePrefix="1" applyNumberFormat="1" applyFont="1" applyFill="1" applyBorder="1" applyAlignment="1">
      <alignment horizontal="center"/>
    </xf>
    <xf numFmtId="9" fontId="5" fillId="0" borderId="0" xfId="6" applyFont="1"/>
    <xf numFmtId="164" fontId="5" fillId="0" borderId="20" xfId="0" applyNumberFormat="1" applyFont="1" applyBorder="1" applyAlignment="1">
      <alignment horizontal="center"/>
    </xf>
    <xf numFmtId="164" fontId="4" fillId="0" borderId="21" xfId="0" applyNumberFormat="1" applyFont="1" applyBorder="1" applyAlignment="1">
      <alignment horizontal="left"/>
    </xf>
    <xf numFmtId="167" fontId="5" fillId="0" borderId="21" xfId="0" applyNumberFormat="1" applyFont="1" applyBorder="1"/>
    <xf numFmtId="164" fontId="5" fillId="0" borderId="22" xfId="0" applyNumberFormat="1" applyFont="1" applyBorder="1" applyAlignment="1">
      <alignment horizontal="center"/>
    </xf>
    <xf numFmtId="164" fontId="5" fillId="0" borderId="23" xfId="0" applyNumberFormat="1" applyFont="1" applyBorder="1" applyAlignment="1">
      <alignment horizontal="center"/>
    </xf>
    <xf numFmtId="164" fontId="5" fillId="0" borderId="24" xfId="0" applyNumberFormat="1" applyFont="1" applyBorder="1" applyAlignment="1">
      <alignment horizontal="center"/>
    </xf>
    <xf numFmtId="164" fontId="4" fillId="0" borderId="0" xfId="0" applyNumberFormat="1" applyFont="1"/>
    <xf numFmtId="164" fontId="5" fillId="0" borderId="25" xfId="0" applyNumberFormat="1" applyFont="1" applyBorder="1" applyAlignment="1">
      <alignment horizontal="center"/>
    </xf>
    <xf numFmtId="164" fontId="5" fillId="0" borderId="16" xfId="0" applyNumberFormat="1" applyFont="1" applyBorder="1"/>
    <xf numFmtId="167" fontId="5" fillId="0" borderId="16" xfId="0" applyNumberFormat="1" applyFont="1" applyBorder="1"/>
    <xf numFmtId="164" fontId="5" fillId="0" borderId="26" xfId="0" applyNumberFormat="1" applyFont="1" applyBorder="1" applyAlignment="1">
      <alignment horizontal="center"/>
    </xf>
    <xf numFmtId="167" fontId="5" fillId="0" borderId="15" xfId="0" applyNumberFormat="1" applyFont="1" applyBorder="1"/>
    <xf numFmtId="167" fontId="5" fillId="0" borderId="0" xfId="0" applyNumberFormat="1" applyFont="1" applyAlignment="1">
      <alignment horizontal="center"/>
    </xf>
    <xf numFmtId="0" fontId="0" fillId="0" borderId="20" xfId="0" applyBorder="1" applyAlignment="1">
      <alignment horizontal="center"/>
    </xf>
    <xf numFmtId="164" fontId="4" fillId="0" borderId="21" xfId="0" applyNumberFormat="1" applyFont="1" applyBorder="1"/>
    <xf numFmtId="0" fontId="0" fillId="0" borderId="21" xfId="0" applyBorder="1"/>
    <xf numFmtId="0" fontId="0" fillId="0" borderId="22" xfId="0" applyBorder="1" applyAlignment="1">
      <alignment horizontal="center"/>
    </xf>
    <xf numFmtId="164" fontId="0" fillId="0" borderId="0" xfId="0" applyNumberFormat="1"/>
    <xf numFmtId="0" fontId="0" fillId="0" borderId="24" xfId="0" applyBorder="1" applyAlignment="1">
      <alignment horizontal="center"/>
    </xf>
    <xf numFmtId="167" fontId="5" fillId="0" borderId="24" xfId="0" applyNumberFormat="1" applyFont="1" applyBorder="1" applyAlignment="1">
      <alignment horizontal="center"/>
    </xf>
    <xf numFmtId="167" fontId="5" fillId="0" borderId="26" xfId="0" applyNumberFormat="1" applyFont="1" applyBorder="1" applyAlignment="1">
      <alignment horizontal="center"/>
    </xf>
    <xf numFmtId="164" fontId="5" fillId="0" borderId="16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7" fontId="4" fillId="3" borderId="17" xfId="0" applyNumberFormat="1" applyFont="1" applyFill="1" applyBorder="1" applyAlignment="1">
      <alignment horizontal="center"/>
    </xf>
    <xf numFmtId="164" fontId="5" fillId="0" borderId="29" xfId="0" applyNumberFormat="1" applyFont="1" applyBorder="1"/>
    <xf numFmtId="164" fontId="7" fillId="0" borderId="23" xfId="0" applyNumberFormat="1" applyFont="1" applyBorder="1" applyAlignment="1">
      <alignment wrapText="1"/>
    </xf>
    <xf numFmtId="168" fontId="5" fillId="0" borderId="0" xfId="0" applyNumberFormat="1" applyFont="1"/>
    <xf numFmtId="164" fontId="12" fillId="0" borderId="0" xfId="0" applyNumberFormat="1" applyFont="1" applyAlignment="1">
      <alignment horizontal="left" wrapText="1"/>
    </xf>
    <xf numFmtId="164" fontId="7" fillId="0" borderId="28" xfId="0" applyNumberFormat="1" applyFont="1" applyBorder="1" applyAlignment="1">
      <alignment wrapText="1"/>
    </xf>
    <xf numFmtId="164" fontId="7" fillId="0" borderId="30" xfId="0" applyNumberFormat="1" applyFont="1" applyBorder="1" applyAlignment="1">
      <alignment wrapText="1"/>
    </xf>
    <xf numFmtId="164" fontId="8" fillId="0" borderId="31" xfId="0" applyNumberFormat="1" applyFont="1" applyBorder="1" applyAlignment="1">
      <alignment wrapText="1"/>
    </xf>
    <xf numFmtId="164" fontId="7" fillId="0" borderId="16" xfId="0" applyNumberFormat="1" applyFont="1" applyBorder="1"/>
    <xf numFmtId="164" fontId="7" fillId="0" borderId="32" xfId="0" applyNumberFormat="1" applyFont="1" applyBorder="1" applyAlignment="1">
      <alignment wrapText="1"/>
    </xf>
    <xf numFmtId="164" fontId="5" fillId="0" borderId="27" xfId="0" applyNumberFormat="1" applyFont="1" applyBorder="1"/>
    <xf numFmtId="164" fontId="4" fillId="0" borderId="27" xfId="0" applyNumberFormat="1" applyFont="1" applyBorder="1"/>
    <xf numFmtId="164" fontId="7" fillId="0" borderId="27" xfId="0" applyNumberFormat="1" applyFont="1" applyBorder="1" applyAlignment="1">
      <alignment wrapText="1"/>
    </xf>
    <xf numFmtId="164" fontId="8" fillId="0" borderId="27" xfId="0" applyNumberFormat="1" applyFont="1" applyBorder="1" applyAlignment="1">
      <alignment wrapText="1"/>
    </xf>
    <xf numFmtId="164" fontId="7" fillId="0" borderId="16" xfId="0" applyNumberFormat="1" applyFont="1" applyBorder="1" applyAlignment="1">
      <alignment wrapText="1"/>
    </xf>
    <xf numFmtId="164" fontId="5" fillId="0" borderId="18" xfId="0" applyNumberFormat="1" applyFont="1" applyBorder="1"/>
    <xf numFmtId="164" fontId="7" fillId="0" borderId="19" xfId="0" applyNumberFormat="1" applyFont="1" applyBorder="1" applyAlignment="1">
      <alignment wrapText="1"/>
    </xf>
    <xf numFmtId="164" fontId="7" fillId="0" borderId="33" xfId="0" applyNumberFormat="1" applyFont="1" applyBorder="1" applyAlignment="1">
      <alignment wrapText="1"/>
    </xf>
    <xf numFmtId="164" fontId="7" fillId="0" borderId="21" xfId="0" applyNumberFormat="1" applyFont="1" applyBorder="1" applyAlignment="1">
      <alignment wrapText="1"/>
    </xf>
    <xf numFmtId="164" fontId="7" fillId="0" borderId="13" xfId="0" applyNumberFormat="1" applyFont="1" applyBorder="1" applyAlignment="1">
      <alignment wrapText="1"/>
    </xf>
    <xf numFmtId="164" fontId="7" fillId="0" borderId="0" xfId="0" applyNumberFormat="1" applyFont="1" applyAlignment="1">
      <alignment horizontal="left" wrapText="1"/>
    </xf>
    <xf numFmtId="164" fontId="7" fillId="0" borderId="0" xfId="0" applyNumberFormat="1" applyFont="1" applyAlignment="1">
      <alignment horizontal="left"/>
    </xf>
    <xf numFmtId="164" fontId="13" fillId="0" borderId="0" xfId="0" applyNumberFormat="1" applyFont="1" applyAlignment="1">
      <alignment horizontal="right" wrapText="1"/>
    </xf>
    <xf numFmtId="164" fontId="7" fillId="0" borderId="9" xfId="0" applyNumberFormat="1" applyFont="1" applyBorder="1" applyAlignment="1">
      <alignment horizontal="center" wrapText="1"/>
    </xf>
    <xf numFmtId="164" fontId="7" fillId="0" borderId="5" xfId="0" applyNumberFormat="1" applyFont="1" applyBorder="1" applyAlignment="1">
      <alignment horizontal="center" wrapText="1"/>
    </xf>
    <xf numFmtId="164" fontId="7" fillId="0" borderId="2" xfId="0" applyNumberFormat="1" applyFont="1" applyBorder="1" applyAlignment="1">
      <alignment horizontal="left"/>
    </xf>
    <xf numFmtId="164" fontId="7" fillId="0" borderId="5" xfId="0" applyNumberFormat="1" applyFont="1" applyBorder="1" applyAlignment="1">
      <alignment horizontal="left"/>
    </xf>
    <xf numFmtId="164" fontId="8" fillId="2" borderId="1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164" fontId="8" fillId="2" borderId="3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wrapText="1"/>
    </xf>
    <xf numFmtId="164" fontId="8" fillId="2" borderId="2" xfId="0" applyNumberFormat="1" applyFont="1" applyFill="1" applyBorder="1" applyAlignment="1">
      <alignment horizontal="center" wrapText="1"/>
    </xf>
    <xf numFmtId="164" fontId="8" fillId="2" borderId="3" xfId="0" applyNumberFormat="1" applyFont="1" applyFill="1" applyBorder="1" applyAlignment="1">
      <alignment horizontal="center" wrapText="1"/>
    </xf>
    <xf numFmtId="164" fontId="8" fillId="0" borderId="9" xfId="0" applyNumberFormat="1" applyFont="1" applyBorder="1" applyAlignment="1">
      <alignment horizontal="center" wrapText="1"/>
    </xf>
    <xf numFmtId="164" fontId="8" fillId="0" borderId="5" xfId="0" applyNumberFormat="1" applyFont="1" applyBorder="1" applyAlignment="1">
      <alignment horizontal="center" wrapText="1"/>
    </xf>
    <xf numFmtId="164" fontId="5" fillId="0" borderId="9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left"/>
    </xf>
    <xf numFmtId="164" fontId="8" fillId="0" borderId="8" xfId="0" applyNumberFormat="1" applyFont="1" applyBorder="1" applyAlignment="1">
      <alignment horizontal="left"/>
    </xf>
    <xf numFmtId="164" fontId="8" fillId="0" borderId="4" xfId="0" applyNumberFormat="1" applyFont="1" applyBorder="1" applyAlignment="1">
      <alignment horizontal="left"/>
    </xf>
    <xf numFmtId="164" fontId="8" fillId="0" borderId="0" xfId="0" applyNumberFormat="1" applyFont="1" applyAlignment="1">
      <alignment horizontal="left"/>
    </xf>
    <xf numFmtId="164" fontId="22" fillId="0" borderId="5" xfId="0" applyNumberFormat="1" applyFont="1" applyBorder="1" applyAlignment="1">
      <alignment horizontal="center" wrapText="1"/>
    </xf>
    <xf numFmtId="164" fontId="22" fillId="0" borderId="0" xfId="0" applyNumberFormat="1" applyFont="1" applyAlignment="1">
      <alignment horizontal="center" wrapText="1"/>
    </xf>
  </cellXfs>
  <cellStyles count="7">
    <cellStyle name="List Numbering" xfId="2" xr:uid="{00000000-0005-0000-0000-000000000000}"/>
    <cellStyle name="Normal" xfId="0" builtinId="0"/>
    <cellStyle name="Normal 2" xfId="3" xr:uid="{00000000-0005-0000-0000-000002000000}"/>
    <cellStyle name="Normal 3" xfId="1" xr:uid="{00000000-0005-0000-0000-000003000000}"/>
    <cellStyle name="Normal 4" xfId="4" xr:uid="{00000000-0005-0000-0000-000004000000}"/>
    <cellStyle name="Normal 5" xfId="5" xr:uid="{00000000-0005-0000-0000-000005000000}"/>
    <cellStyle name="Per 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98729</xdr:colOff>
      <xdr:row>17</xdr:row>
      <xdr:rowOff>100643</xdr:rowOff>
    </xdr:from>
    <xdr:to>
      <xdr:col>34</xdr:col>
      <xdr:colOff>1639572</xdr:colOff>
      <xdr:row>36</xdr:row>
      <xdr:rowOff>4916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6CBF83-616D-53CE-1FFF-C98AA764B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82249" y="3321363"/>
          <a:ext cx="5035883" cy="3632993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showGridLines="0" tabSelected="1" zoomScaleNormal="100" workbookViewId="0">
      <selection activeCell="M11" sqref="M11"/>
    </sheetView>
  </sheetViews>
  <sheetFormatPr baseColWidth="10" defaultColWidth="9.1640625" defaultRowHeight="13" x14ac:dyDescent="0.15"/>
  <cols>
    <col min="1" max="1" width="3.33203125" style="83" customWidth="1"/>
    <col min="2" max="16384" width="9.1640625" style="83"/>
  </cols>
  <sheetData>
    <row r="1" spans="1:12" ht="16" x14ac:dyDescent="0.15">
      <c r="A1" s="82" t="s">
        <v>50</v>
      </c>
    </row>
    <row r="3" spans="1:12" ht="15" customHeight="1" x14ac:dyDescent="0.15">
      <c r="A3" s="84"/>
      <c r="B3" s="85" t="s">
        <v>58</v>
      </c>
      <c r="C3" s="86"/>
      <c r="D3" s="86"/>
      <c r="E3" s="86"/>
      <c r="F3" s="86"/>
      <c r="G3" s="86"/>
      <c r="H3" s="86"/>
      <c r="I3" s="86"/>
      <c r="J3" s="86"/>
      <c r="K3" s="86"/>
      <c r="L3" s="86"/>
    </row>
    <row r="4" spans="1:12" ht="15" customHeight="1" x14ac:dyDescent="0.15">
      <c r="A4" s="84">
        <v>1</v>
      </c>
      <c r="B4" s="86" t="s">
        <v>30</v>
      </c>
      <c r="C4" s="86"/>
      <c r="D4" s="86"/>
      <c r="E4" s="86"/>
      <c r="F4" s="86"/>
      <c r="G4" s="86"/>
      <c r="H4" s="86"/>
      <c r="I4" s="86"/>
      <c r="J4" s="86"/>
      <c r="K4" s="86"/>
      <c r="L4" s="86"/>
    </row>
    <row r="5" spans="1:12" ht="15" customHeight="1" x14ac:dyDescent="0.15">
      <c r="A5" s="84">
        <v>2</v>
      </c>
      <c r="B5" s="86" t="s">
        <v>31</v>
      </c>
      <c r="C5" s="86"/>
      <c r="D5" s="86"/>
      <c r="E5" s="86"/>
      <c r="F5" s="86"/>
      <c r="G5" s="86"/>
      <c r="H5" s="86"/>
      <c r="I5" s="86"/>
      <c r="J5" s="86"/>
      <c r="K5" s="86"/>
      <c r="L5" s="86"/>
    </row>
    <row r="6" spans="1:12" ht="15" customHeight="1" x14ac:dyDescent="0.15">
      <c r="A6" s="84"/>
      <c r="B6" s="86" t="s">
        <v>32</v>
      </c>
      <c r="C6" s="86"/>
      <c r="D6" s="86"/>
      <c r="E6" s="86"/>
      <c r="F6" s="86"/>
      <c r="G6" s="86"/>
      <c r="H6" s="86"/>
      <c r="I6" s="86"/>
      <c r="J6" s="86"/>
      <c r="K6" s="86"/>
      <c r="L6" s="86"/>
    </row>
    <row r="7" spans="1:12" ht="15" customHeight="1" x14ac:dyDescent="0.15">
      <c r="A7" s="84">
        <v>3</v>
      </c>
      <c r="B7" s="86" t="s">
        <v>33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1:12" ht="15" customHeight="1" x14ac:dyDescent="0.15">
      <c r="A8" s="84">
        <v>4</v>
      </c>
      <c r="B8" s="86" t="s">
        <v>34</v>
      </c>
      <c r="C8" s="86"/>
      <c r="D8" s="86"/>
      <c r="E8" s="86"/>
      <c r="F8" s="86"/>
      <c r="G8" s="86"/>
      <c r="H8" s="86"/>
      <c r="I8" s="86"/>
      <c r="J8" s="86"/>
      <c r="K8" s="86"/>
      <c r="L8" s="86"/>
    </row>
    <row r="9" spans="1:12" ht="15" customHeight="1" x14ac:dyDescent="0.15">
      <c r="A9" s="84">
        <v>5</v>
      </c>
      <c r="B9" s="86" t="s">
        <v>35</v>
      </c>
      <c r="C9" s="86"/>
      <c r="D9" s="86"/>
      <c r="E9" s="86"/>
      <c r="F9" s="86"/>
      <c r="G9" s="86"/>
      <c r="H9" s="86"/>
      <c r="I9" s="86"/>
      <c r="J9" s="86"/>
      <c r="K9" s="86"/>
      <c r="L9" s="86"/>
    </row>
    <row r="10" spans="1:12" ht="15" customHeight="1" x14ac:dyDescent="0.15">
      <c r="A10" s="84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</row>
    <row r="11" spans="1:12" ht="15" customHeight="1" x14ac:dyDescent="0.15">
      <c r="A11" s="84"/>
      <c r="B11" s="87" t="s">
        <v>36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</row>
    <row r="12" spans="1:12" ht="15" customHeight="1" x14ac:dyDescent="0.15">
      <c r="A12" s="88" t="s">
        <v>37</v>
      </c>
      <c r="B12" s="86" t="s">
        <v>38</v>
      </c>
      <c r="C12" s="86"/>
      <c r="D12" s="86"/>
      <c r="E12" s="86"/>
      <c r="F12" s="86"/>
      <c r="G12" s="86"/>
      <c r="H12" s="86"/>
      <c r="I12" s="86"/>
      <c r="J12" s="86"/>
      <c r="K12" s="86"/>
      <c r="L12" s="86"/>
    </row>
    <row r="13" spans="1:12" ht="15" customHeight="1" x14ac:dyDescent="0.15">
      <c r="A13" s="88"/>
      <c r="B13" s="89" t="s">
        <v>39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</row>
    <row r="14" spans="1:12" ht="15" customHeight="1" x14ac:dyDescent="0.15">
      <c r="A14" s="88" t="s">
        <v>40</v>
      </c>
      <c r="B14" s="86" t="s">
        <v>41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</row>
    <row r="15" spans="1:12" ht="15" customHeight="1" x14ac:dyDescent="0.15">
      <c r="A15" s="84"/>
      <c r="B15" s="86" t="s">
        <v>42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</row>
    <row r="16" spans="1:12" ht="15" customHeight="1" x14ac:dyDescent="0.15">
      <c r="A16" s="88" t="s">
        <v>43</v>
      </c>
      <c r="B16" s="86" t="s">
        <v>44</v>
      </c>
      <c r="C16" s="86"/>
      <c r="D16" s="86"/>
      <c r="E16" s="86"/>
      <c r="F16" s="86"/>
      <c r="G16" s="86"/>
      <c r="H16" s="86"/>
      <c r="I16" s="86"/>
      <c r="J16" s="86"/>
      <c r="K16" s="86"/>
      <c r="L16" s="86"/>
    </row>
    <row r="17" spans="1:12" ht="15" customHeight="1" x14ac:dyDescent="0.15">
      <c r="A17" s="88"/>
      <c r="B17" s="86" t="s">
        <v>45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</row>
    <row r="18" spans="1:12" ht="15" customHeight="1" x14ac:dyDescent="0.15">
      <c r="A18" s="88" t="s">
        <v>46</v>
      </c>
      <c r="B18" s="86" t="s">
        <v>47</v>
      </c>
      <c r="C18" s="86"/>
      <c r="D18" s="86"/>
      <c r="E18" s="86"/>
      <c r="F18" s="86"/>
      <c r="G18" s="86"/>
      <c r="H18" s="86"/>
      <c r="I18" s="86"/>
      <c r="J18" s="86"/>
      <c r="K18" s="86"/>
      <c r="L18" s="86"/>
    </row>
    <row r="19" spans="1:12" ht="14" x14ac:dyDescent="0.15">
      <c r="A19" s="84"/>
      <c r="B19" s="86" t="s">
        <v>48</v>
      </c>
      <c r="C19" s="86"/>
      <c r="D19" s="86"/>
      <c r="E19" s="86"/>
      <c r="F19" s="86"/>
      <c r="G19" s="86"/>
      <c r="H19" s="86"/>
      <c r="I19" s="86"/>
      <c r="J19" s="86"/>
      <c r="K19" s="86"/>
      <c r="L19" s="86"/>
    </row>
    <row r="20" spans="1:12" ht="14" x14ac:dyDescent="0.15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1:12" ht="14" x14ac:dyDescent="0.15"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</row>
    <row r="22" spans="1:12" ht="14" x14ac:dyDescent="0.15"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</row>
    <row r="23" spans="1:12" ht="14" x14ac:dyDescent="0.15"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</row>
  </sheetData>
  <pageMargins left="0.70866141732283472" right="0.70866141732283472" top="0.74803149606299213" bottom="0.74803149606299213" header="0.31496062992125984" footer="0.31496062992125984"/>
  <pageSetup paperSize="9" orientation="portrait" horizont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96"/>
  <sheetViews>
    <sheetView zoomScale="125" zoomScaleNormal="100" workbookViewId="0">
      <selection activeCell="P6" sqref="P6"/>
    </sheetView>
  </sheetViews>
  <sheetFormatPr baseColWidth="10" defaultColWidth="9.1640625" defaultRowHeight="14" x14ac:dyDescent="0.15"/>
  <cols>
    <col min="1" max="1" width="2.5" style="1" bestFit="1" customWidth="1"/>
    <col min="2" max="2" width="2.83203125" style="4" customWidth="1"/>
    <col min="3" max="3" width="18.83203125" style="4" bestFit="1" customWidth="1"/>
    <col min="4" max="4" width="9.1640625" style="4"/>
    <col min="5" max="5" width="4.1640625" style="4" customWidth="1"/>
    <col min="6" max="6" width="7.5" style="4" customWidth="1"/>
    <col min="7" max="8" width="9.1640625" style="4"/>
    <col min="9" max="9" width="4" style="4" customWidth="1"/>
    <col min="10" max="10" width="4.5" style="4" customWidth="1"/>
    <col min="11" max="12" width="9.1640625" style="4"/>
    <col min="13" max="13" width="4.5" style="4" customWidth="1"/>
    <col min="14" max="17" width="9.1640625" style="4"/>
    <col min="18" max="18" width="13.6640625" style="4" customWidth="1"/>
    <col min="19" max="19" width="24.83203125" style="4" bestFit="1" customWidth="1"/>
    <col min="20" max="20" width="8" style="5" bestFit="1" customWidth="1"/>
    <col min="21" max="21" width="9.1640625" style="4"/>
    <col min="22" max="22" width="21.83203125" style="4" bestFit="1" customWidth="1"/>
    <col min="23" max="23" width="6.83203125" style="4" customWidth="1"/>
    <col min="24" max="24" width="9.1640625" style="75"/>
    <col min="25" max="25" width="22.83203125" style="4" bestFit="1" customWidth="1"/>
    <col min="26" max="26" width="9.83203125" style="75" customWidth="1"/>
    <col min="27" max="27" width="9.6640625" style="4" customWidth="1"/>
    <col min="28" max="28" width="21.83203125" style="107" bestFit="1" customWidth="1"/>
    <col min="29" max="29" width="5" style="90" customWidth="1"/>
    <col min="30" max="30" width="4.1640625" style="75" customWidth="1"/>
    <col min="31" max="31" width="13.83203125" style="4" bestFit="1" customWidth="1"/>
    <col min="32" max="33" width="15.33203125" style="4" bestFit="1" customWidth="1"/>
    <col min="34" max="34" width="15.1640625" style="4" bestFit="1" customWidth="1"/>
    <col min="35" max="35" width="28" style="4" bestFit="1" customWidth="1"/>
    <col min="36" max="36" width="21.5" style="92" bestFit="1" customWidth="1"/>
    <col min="37" max="37" width="27.6640625" style="4" bestFit="1" customWidth="1"/>
    <col min="38" max="38" width="21.1640625" style="4" bestFit="1" customWidth="1"/>
    <col min="39" max="39" width="23.6640625" style="4" bestFit="1" customWidth="1"/>
    <col min="40" max="16384" width="9.1640625" style="4"/>
  </cols>
  <sheetData>
    <row r="1" spans="1:39" ht="13.5" customHeight="1" thickBot="1" x14ac:dyDescent="0.25">
      <c r="B1" s="2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AM1"/>
    </row>
    <row r="2" spans="1:39" ht="16" thickBot="1" x14ac:dyDescent="0.25">
      <c r="A2" s="6" t="s">
        <v>0</v>
      </c>
      <c r="B2" s="7"/>
      <c r="C2" s="150" t="s">
        <v>1</v>
      </c>
      <c r="D2" s="150"/>
      <c r="E2" s="150"/>
      <c r="F2" s="150"/>
      <c r="G2" s="150"/>
      <c r="H2" s="150"/>
      <c r="I2" s="150"/>
      <c r="J2" s="150"/>
      <c r="K2" s="150"/>
      <c r="L2" s="150"/>
      <c r="M2" s="8"/>
      <c r="R2" s="91" t="s">
        <v>60</v>
      </c>
      <c r="S2" s="91"/>
      <c r="T2" s="122" t="s">
        <v>11</v>
      </c>
      <c r="U2" s="122" t="s">
        <v>12</v>
      </c>
      <c r="V2" s="91" t="s">
        <v>59</v>
      </c>
      <c r="X2" s="91"/>
      <c r="Y2" s="91" t="s">
        <v>106</v>
      </c>
      <c r="Z2" s="122" t="s">
        <v>11</v>
      </c>
      <c r="AA2" s="122" t="s">
        <v>12</v>
      </c>
      <c r="AB2" s="91" t="s">
        <v>9</v>
      </c>
      <c r="AD2" s="4" t="s">
        <v>64</v>
      </c>
      <c r="AE2" s="91" t="s">
        <v>77</v>
      </c>
      <c r="AF2" s="91" t="s">
        <v>66</v>
      </c>
      <c r="AG2" s="91" t="s">
        <v>67</v>
      </c>
      <c r="AH2" s="91" t="s">
        <v>68</v>
      </c>
      <c r="AI2" s="91" t="s">
        <v>72</v>
      </c>
      <c r="AJ2" s="93" t="s">
        <v>69</v>
      </c>
      <c r="AK2"/>
      <c r="AM2"/>
    </row>
    <row r="3" spans="1:39" ht="15" x14ac:dyDescent="0.2">
      <c r="B3" s="7"/>
      <c r="C3" s="153" t="s">
        <v>2</v>
      </c>
      <c r="D3" s="153"/>
      <c r="E3" s="9"/>
      <c r="F3" s="10" t="s">
        <v>3</v>
      </c>
      <c r="G3" s="150" t="s">
        <v>4</v>
      </c>
      <c r="H3" s="150"/>
      <c r="I3" s="10"/>
      <c r="J3" s="10" t="s">
        <v>5</v>
      </c>
      <c r="K3" s="153" t="s">
        <v>6</v>
      </c>
      <c r="L3" s="153"/>
      <c r="M3" s="8"/>
      <c r="R3" s="95" t="s">
        <v>61</v>
      </c>
      <c r="S3" s="96" t="s">
        <v>62</v>
      </c>
      <c r="T3" s="97"/>
      <c r="U3" s="97"/>
      <c r="V3" s="98"/>
      <c r="X3" s="108" t="s">
        <v>107</v>
      </c>
      <c r="Y3" s="109" t="s">
        <v>108</v>
      </c>
      <c r="Z3" s="110"/>
      <c r="AA3" s="110"/>
      <c r="AB3" s="111"/>
      <c r="AD3" s="4"/>
      <c r="AE3" s="4" t="s">
        <v>78</v>
      </c>
      <c r="AF3" s="4">
        <v>5100</v>
      </c>
      <c r="AG3" s="4">
        <f>AF3/12</f>
        <v>425</v>
      </c>
      <c r="AH3" s="92">
        <v>9</v>
      </c>
      <c r="AI3" s="4">
        <f>AG3*AH3</f>
        <v>3825</v>
      </c>
      <c r="AJ3" s="4">
        <f>AF3-AI3</f>
        <v>1275</v>
      </c>
      <c r="AK3"/>
    </row>
    <row r="4" spans="1:39" ht="16.5" customHeight="1" thickBot="1" x14ac:dyDescent="0.25">
      <c r="B4" s="12"/>
      <c r="C4" s="163" t="s">
        <v>7</v>
      </c>
      <c r="D4" s="163"/>
      <c r="E4" s="13"/>
      <c r="F4" s="14"/>
      <c r="G4" s="163" t="s">
        <v>123</v>
      </c>
      <c r="H4" s="163"/>
      <c r="I4" s="13"/>
      <c r="J4" s="15"/>
      <c r="K4" s="163" t="s">
        <v>8</v>
      </c>
      <c r="L4" s="163"/>
      <c r="M4" s="16"/>
      <c r="R4" s="99"/>
      <c r="S4" s="4" t="s">
        <v>7</v>
      </c>
      <c r="T4" s="90">
        <f>4500</f>
        <v>4500</v>
      </c>
      <c r="U4" s="90"/>
      <c r="V4" s="100" t="s">
        <v>63</v>
      </c>
      <c r="X4" s="117"/>
      <c r="Y4" t="s">
        <v>70</v>
      </c>
      <c r="Z4" s="112">
        <f>AI3</f>
        <v>3825</v>
      </c>
      <c r="AA4"/>
      <c r="AB4" s="113" t="s">
        <v>71</v>
      </c>
      <c r="AD4" s="4"/>
      <c r="AH4" s="92"/>
      <c r="AJ4" s="4"/>
    </row>
    <row r="5" spans="1:39" ht="16" thickBot="1" x14ac:dyDescent="0.25">
      <c r="B5" s="12">
        <v>1</v>
      </c>
      <c r="C5" s="17">
        <f>T4</f>
        <v>4500</v>
      </c>
      <c r="D5" s="18">
        <f>U14</f>
        <v>3000</v>
      </c>
      <c r="E5" s="13">
        <v>4</v>
      </c>
      <c r="F5" s="19"/>
      <c r="G5" s="127"/>
      <c r="H5" s="128">
        <f>U8</f>
        <v>5100</v>
      </c>
      <c r="I5" s="13">
        <v>2</v>
      </c>
      <c r="J5" s="13"/>
      <c r="K5" s="17"/>
      <c r="L5" s="18">
        <f>U5</f>
        <v>4500</v>
      </c>
      <c r="M5" s="20">
        <v>1</v>
      </c>
      <c r="R5" s="99"/>
      <c r="S5" s="4" t="s">
        <v>8</v>
      </c>
      <c r="T5" s="90"/>
      <c r="U5" s="90">
        <f>T4</f>
        <v>4500</v>
      </c>
      <c r="V5" s="100" t="s">
        <v>105</v>
      </c>
      <c r="X5" s="117"/>
      <c r="Y5" t="s">
        <v>73</v>
      </c>
      <c r="Z5"/>
      <c r="AA5" s="112">
        <f>Z4</f>
        <v>3825</v>
      </c>
      <c r="AB5" s="113" t="s">
        <v>89</v>
      </c>
      <c r="AD5" s="4" t="s">
        <v>75</v>
      </c>
      <c r="AE5" s="91" t="s">
        <v>76</v>
      </c>
      <c r="AF5" s="91" t="s">
        <v>80</v>
      </c>
      <c r="AG5" s="91" t="s">
        <v>81</v>
      </c>
      <c r="AH5" s="91" t="s">
        <v>82</v>
      </c>
      <c r="AI5" s="91" t="s">
        <v>83</v>
      </c>
      <c r="AJ5" s="93" t="s">
        <v>84</v>
      </c>
      <c r="AK5" s="93" t="s">
        <v>85</v>
      </c>
    </row>
    <row r="6" spans="1:39" ht="15" thickBot="1" x14ac:dyDescent="0.2">
      <c r="B6" s="12">
        <v>2</v>
      </c>
      <c r="C6" s="17">
        <f>T7</f>
        <v>5100</v>
      </c>
      <c r="D6" s="21">
        <f>U17</f>
        <v>350</v>
      </c>
      <c r="E6" s="13">
        <v>5</v>
      </c>
      <c r="F6" s="30" t="s">
        <v>130</v>
      </c>
      <c r="G6" s="17">
        <f>Z4</f>
        <v>3825</v>
      </c>
      <c r="H6" s="21">
        <f>SUM(H5)</f>
        <v>5100</v>
      </c>
      <c r="I6" s="13"/>
      <c r="J6" s="13"/>
      <c r="K6" s="17"/>
      <c r="L6" s="135">
        <f>SUM(L5)</f>
        <v>4500</v>
      </c>
      <c r="M6" s="20"/>
      <c r="R6" s="99" t="s">
        <v>128</v>
      </c>
      <c r="S6" s="101" t="s">
        <v>65</v>
      </c>
      <c r="T6" s="90"/>
      <c r="U6" s="90"/>
      <c r="V6" s="100"/>
      <c r="X6" s="99" t="s">
        <v>115</v>
      </c>
      <c r="Y6" s="101" t="s">
        <v>116</v>
      </c>
      <c r="AB6" s="114"/>
      <c r="AD6" s="4"/>
      <c r="AE6" s="4" t="s">
        <v>79</v>
      </c>
      <c r="AF6" s="4">
        <f>800</f>
        <v>800</v>
      </c>
      <c r="AG6" s="92">
        <f>AF6*AG7</f>
        <v>80</v>
      </c>
      <c r="AH6" s="125">
        <f>AG6/10</f>
        <v>8</v>
      </c>
      <c r="AI6" s="4">
        <v>6</v>
      </c>
      <c r="AJ6" s="4">
        <f>AH6*AI6</f>
        <v>48</v>
      </c>
      <c r="AK6" s="4">
        <f>AH6*6</f>
        <v>48</v>
      </c>
    </row>
    <row r="7" spans="1:39" ht="17" thickTop="1" thickBot="1" x14ac:dyDescent="0.25">
      <c r="B7" s="12">
        <v>3</v>
      </c>
      <c r="C7" s="130">
        <f>T10</f>
        <v>800</v>
      </c>
      <c r="D7" s="131"/>
      <c r="E7" s="13"/>
      <c r="F7" s="23"/>
      <c r="G7" s="17"/>
      <c r="H7" s="129">
        <f>G6-H6</f>
        <v>-1275</v>
      </c>
      <c r="I7" s="13"/>
      <c r="J7" s="24"/>
      <c r="K7" s="163" t="s">
        <v>124</v>
      </c>
      <c r="L7" s="163"/>
      <c r="M7" s="20"/>
      <c r="R7" s="99"/>
      <c r="S7" s="4" t="s">
        <v>7</v>
      </c>
      <c r="T7" s="90">
        <v>5100</v>
      </c>
      <c r="U7" s="90"/>
      <c r="V7" s="100" t="s">
        <v>63</v>
      </c>
      <c r="X7" s="99"/>
      <c r="Y7" s="4" t="s">
        <v>73</v>
      </c>
      <c r="Z7" s="75">
        <f>Z4</f>
        <v>3825</v>
      </c>
      <c r="AB7" s="113" t="s">
        <v>131</v>
      </c>
      <c r="AD7" s="4"/>
      <c r="AE7" s="4" t="s">
        <v>126</v>
      </c>
      <c r="AF7" s="92" t="s">
        <v>127</v>
      </c>
      <c r="AG7" s="94">
        <v>0.1</v>
      </c>
      <c r="AH7" s="92"/>
      <c r="AJ7" s="4"/>
    </row>
    <row r="8" spans="1:39" ht="16" thickBot="1" x14ac:dyDescent="0.25">
      <c r="B8" s="25"/>
      <c r="C8" s="17">
        <f>SUM(C5:C7)</f>
        <v>10400</v>
      </c>
      <c r="D8" s="17">
        <f>SUM(D5:D7)</f>
        <v>3350</v>
      </c>
      <c r="E8" s="13"/>
      <c r="F8" s="23"/>
      <c r="G8" s="17"/>
      <c r="H8" s="17"/>
      <c r="I8" s="13"/>
      <c r="J8" s="23">
        <v>5</v>
      </c>
      <c r="K8" s="26">
        <f>T16</f>
        <v>350</v>
      </c>
      <c r="L8" s="18"/>
      <c r="M8" s="27"/>
      <c r="R8" s="99"/>
      <c r="S8" s="4" t="s">
        <v>70</v>
      </c>
      <c r="T8" s="90"/>
      <c r="U8" s="90">
        <f>T7</f>
        <v>5100</v>
      </c>
      <c r="V8" s="100" t="s">
        <v>71</v>
      </c>
      <c r="X8" s="99"/>
      <c r="Y8" s="4" t="s">
        <v>9</v>
      </c>
      <c r="AA8" s="4">
        <f>Z7</f>
        <v>3825</v>
      </c>
      <c r="AB8" s="113" t="s">
        <v>132</v>
      </c>
      <c r="AD8" s="4"/>
      <c r="AH8" s="92"/>
      <c r="AJ8" s="4"/>
    </row>
    <row r="9" spans="1:39" ht="16" thickBot="1" x14ac:dyDescent="0.25">
      <c r="C9" s="133">
        <f>C8-D8</f>
        <v>7050</v>
      </c>
      <c r="F9" s="23"/>
      <c r="G9" s="17"/>
      <c r="H9" s="17"/>
      <c r="I9" s="13"/>
      <c r="J9" s="23"/>
      <c r="K9" s="17"/>
      <c r="L9" s="21"/>
      <c r="M9" s="20"/>
      <c r="R9" s="99" t="s">
        <v>75</v>
      </c>
      <c r="S9" s="101" t="s">
        <v>74</v>
      </c>
      <c r="T9" s="90"/>
      <c r="U9" s="90"/>
      <c r="V9" s="100"/>
      <c r="X9" s="99" t="s">
        <v>109</v>
      </c>
      <c r="Y9" s="101" t="s">
        <v>110</v>
      </c>
      <c r="Z9" s="90"/>
      <c r="AA9" s="90"/>
      <c r="AB9" s="100"/>
      <c r="AD9" s="4" t="s">
        <v>90</v>
      </c>
      <c r="AE9" s="91" t="s">
        <v>91</v>
      </c>
      <c r="AF9" s="91" t="s">
        <v>97</v>
      </c>
      <c r="AG9" s="91" t="s">
        <v>94</v>
      </c>
      <c r="AH9" s="91" t="s">
        <v>68</v>
      </c>
      <c r="AI9" s="91" t="s">
        <v>95</v>
      </c>
      <c r="AJ9" s="93" t="s">
        <v>96</v>
      </c>
      <c r="AK9"/>
    </row>
    <row r="10" spans="1:39" ht="14" customHeight="1" thickTop="1" x14ac:dyDescent="0.15">
      <c r="B10" s="12"/>
      <c r="C10" s="17"/>
      <c r="D10" s="17"/>
      <c r="E10" s="13"/>
      <c r="F10" s="23"/>
      <c r="G10" s="163" t="s">
        <v>86</v>
      </c>
      <c r="H10" s="163"/>
      <c r="I10" s="13"/>
      <c r="M10" s="28"/>
      <c r="R10" s="99"/>
      <c r="S10" s="4" t="s">
        <v>7</v>
      </c>
      <c r="T10" s="90">
        <f>AF6</f>
        <v>800</v>
      </c>
      <c r="U10" s="90"/>
      <c r="V10" s="100" t="s">
        <v>63</v>
      </c>
      <c r="X10" s="99"/>
      <c r="Y10" s="4" t="s">
        <v>111</v>
      </c>
      <c r="Z10" s="90">
        <f>AJ6</f>
        <v>48</v>
      </c>
      <c r="AA10" s="90"/>
      <c r="AB10" s="100" t="s">
        <v>88</v>
      </c>
      <c r="AD10" s="4"/>
      <c r="AE10" s="4" t="s">
        <v>92</v>
      </c>
      <c r="AF10" s="4">
        <f>3000</f>
        <v>3000</v>
      </c>
      <c r="AG10" s="4">
        <f>AF10/12</f>
        <v>250</v>
      </c>
      <c r="AH10" s="92">
        <v>5</v>
      </c>
      <c r="AI10" s="4">
        <f>AG10*AH10</f>
        <v>1250</v>
      </c>
      <c r="AJ10" s="4">
        <f>AG10*(12-AH10)</f>
        <v>1750</v>
      </c>
    </row>
    <row r="11" spans="1:39" ht="18" customHeight="1" thickBot="1" x14ac:dyDescent="0.2">
      <c r="B11" s="12"/>
      <c r="C11" s="163" t="s">
        <v>125</v>
      </c>
      <c r="D11" s="164"/>
      <c r="E11" s="13"/>
      <c r="F11" s="30"/>
      <c r="G11" s="127"/>
      <c r="H11" s="128">
        <f>U11</f>
        <v>800</v>
      </c>
      <c r="I11" s="13">
        <v>3</v>
      </c>
      <c r="J11" s="24"/>
      <c r="K11" s="163" t="s">
        <v>73</v>
      </c>
      <c r="L11" s="163"/>
      <c r="M11" s="20"/>
      <c r="R11" s="99"/>
      <c r="S11" s="4" t="s">
        <v>86</v>
      </c>
      <c r="T11" s="90"/>
      <c r="U11" s="90">
        <f>T10</f>
        <v>800</v>
      </c>
      <c r="V11" s="100" t="s">
        <v>87</v>
      </c>
      <c r="X11" s="99"/>
      <c r="Y11" s="4" t="s">
        <v>86</v>
      </c>
      <c r="AA11" s="4">
        <f>Z10</f>
        <v>48</v>
      </c>
      <c r="AB11" s="114" t="s">
        <v>87</v>
      </c>
      <c r="AD11" s="4"/>
      <c r="AE11" s="4" t="s">
        <v>93</v>
      </c>
      <c r="AH11" s="92"/>
      <c r="AJ11" s="4"/>
    </row>
    <row r="12" spans="1:39" ht="15" thickBot="1" x14ac:dyDescent="0.2">
      <c r="B12" s="12">
        <v>4</v>
      </c>
      <c r="C12" s="136">
        <f>T13</f>
        <v>3000</v>
      </c>
      <c r="D12" s="137"/>
      <c r="F12" s="23"/>
      <c r="G12" s="138"/>
      <c r="H12" s="139">
        <f>K20</f>
        <v>48</v>
      </c>
      <c r="I12" s="126" t="s">
        <v>109</v>
      </c>
      <c r="J12" s="31" t="s">
        <v>115</v>
      </c>
      <c r="K12" s="26">
        <f>Z7</f>
        <v>3825</v>
      </c>
      <c r="L12" s="18">
        <f>AA5</f>
        <v>3825</v>
      </c>
      <c r="M12" s="32" t="s">
        <v>130</v>
      </c>
      <c r="R12" s="99" t="s">
        <v>129</v>
      </c>
      <c r="S12" s="101" t="s">
        <v>98</v>
      </c>
      <c r="T12" s="90"/>
      <c r="U12" s="90"/>
      <c r="V12" s="100"/>
      <c r="X12" s="99" t="s">
        <v>117</v>
      </c>
      <c r="Y12" s="101" t="s">
        <v>118</v>
      </c>
      <c r="AB12" s="114"/>
    </row>
    <row r="13" spans="1:39" ht="15" thickBot="1" x14ac:dyDescent="0.2">
      <c r="B13" s="12"/>
      <c r="C13" s="17">
        <f>SUM(C12)</f>
        <v>3000</v>
      </c>
      <c r="D13" s="124">
        <f>AA17</f>
        <v>1250</v>
      </c>
      <c r="E13" s="29" t="s">
        <v>112</v>
      </c>
      <c r="F13" s="23"/>
      <c r="G13" s="138"/>
      <c r="H13" s="140">
        <f>SUM(H11:H12)</f>
        <v>848</v>
      </c>
      <c r="I13" s="13"/>
      <c r="J13" s="24"/>
      <c r="K13" s="17"/>
      <c r="L13" s="21"/>
      <c r="M13" s="20"/>
      <c r="R13" s="99"/>
      <c r="S13" s="4" t="s">
        <v>99</v>
      </c>
      <c r="T13" s="90">
        <f>AF10</f>
        <v>3000</v>
      </c>
      <c r="U13" s="90"/>
      <c r="V13" s="100" t="s">
        <v>103</v>
      </c>
      <c r="X13" s="99"/>
      <c r="Y13" s="4" t="s">
        <v>9</v>
      </c>
      <c r="Z13" s="75">
        <f>AA11</f>
        <v>48</v>
      </c>
      <c r="AB13" s="114" t="s">
        <v>131</v>
      </c>
    </row>
    <row r="14" spans="1:39" ht="15" thickBot="1" x14ac:dyDescent="0.2">
      <c r="B14" s="12"/>
      <c r="C14" s="135">
        <f>C13-D13</f>
        <v>1750</v>
      </c>
      <c r="D14" s="24"/>
      <c r="E14" s="13"/>
      <c r="F14" s="23"/>
      <c r="G14" s="17"/>
      <c r="H14" s="134">
        <f>G13-H13</f>
        <v>-848</v>
      </c>
      <c r="I14" s="13"/>
      <c r="J14" s="24"/>
      <c r="K14" s="24"/>
      <c r="L14" s="24"/>
      <c r="M14" s="20"/>
      <c r="R14" s="99"/>
      <c r="S14" s="4" t="s">
        <v>7</v>
      </c>
      <c r="T14" s="90"/>
      <c r="U14" s="90">
        <f>T13</f>
        <v>3000</v>
      </c>
      <c r="V14" s="100" t="s">
        <v>63</v>
      </c>
      <c r="X14" s="99"/>
      <c r="Y14" s="4" t="s">
        <v>111</v>
      </c>
      <c r="AA14" s="4">
        <f>Z10</f>
        <v>48</v>
      </c>
      <c r="AB14" s="100" t="s">
        <v>88</v>
      </c>
    </row>
    <row r="15" spans="1:39" ht="15" thickTop="1" x14ac:dyDescent="0.15">
      <c r="B15" s="12"/>
      <c r="C15" s="24"/>
      <c r="D15" s="24"/>
      <c r="E15" s="13"/>
      <c r="F15" s="23"/>
      <c r="G15" s="146"/>
      <c r="H15" s="146"/>
      <c r="I15" s="13"/>
      <c r="K15" s="163" t="s">
        <v>100</v>
      </c>
      <c r="L15" s="163"/>
      <c r="M15" s="28"/>
      <c r="R15" s="99" t="s">
        <v>101</v>
      </c>
      <c r="S15" s="101" t="s">
        <v>102</v>
      </c>
      <c r="T15" s="90"/>
      <c r="U15" s="90"/>
      <c r="V15" s="100"/>
      <c r="X15" s="99" t="s">
        <v>112</v>
      </c>
      <c r="Y15" s="101" t="s">
        <v>113</v>
      </c>
      <c r="AB15" s="114"/>
    </row>
    <row r="16" spans="1:39" x14ac:dyDescent="0.15">
      <c r="B16" s="12"/>
      <c r="C16" s="24"/>
      <c r="D16" s="24"/>
      <c r="E16" s="13"/>
      <c r="F16" s="23"/>
      <c r="G16" s="17"/>
      <c r="H16" s="18"/>
      <c r="I16" s="29"/>
      <c r="J16" s="19" t="s">
        <v>112</v>
      </c>
      <c r="K16" s="4">
        <f>Z16</f>
        <v>1250</v>
      </c>
      <c r="L16" s="123">
        <f>K25</f>
        <v>1250</v>
      </c>
      <c r="M16" s="27" t="s">
        <v>119</v>
      </c>
      <c r="R16" s="99"/>
      <c r="S16" s="4" t="s">
        <v>122</v>
      </c>
      <c r="T16" s="90">
        <f>350</f>
        <v>350</v>
      </c>
      <c r="U16" s="90"/>
      <c r="V16" s="100" t="s">
        <v>104</v>
      </c>
      <c r="X16" s="99"/>
      <c r="Y16" s="4" t="s">
        <v>100</v>
      </c>
      <c r="Z16" s="75">
        <f>AI10</f>
        <v>1250</v>
      </c>
      <c r="AB16" s="114" t="s">
        <v>88</v>
      </c>
    </row>
    <row r="17" spans="1:31" ht="15" thickBot="1" x14ac:dyDescent="0.2">
      <c r="B17" s="12"/>
      <c r="C17" s="24"/>
      <c r="D17" s="24"/>
      <c r="E17" s="13"/>
      <c r="F17" s="23"/>
      <c r="G17" s="17"/>
      <c r="H17" s="21"/>
      <c r="I17" s="13"/>
      <c r="J17" s="23"/>
      <c r="K17" s="17"/>
      <c r="L17" s="124"/>
      <c r="M17" s="28"/>
      <c r="R17" s="102"/>
      <c r="S17" s="103" t="s">
        <v>7</v>
      </c>
      <c r="T17" s="104"/>
      <c r="U17" s="104">
        <f>T16</f>
        <v>350</v>
      </c>
      <c r="V17" s="105" t="s">
        <v>63</v>
      </c>
      <c r="X17" s="99"/>
      <c r="Y17" s="4" t="s">
        <v>114</v>
      </c>
      <c r="AA17" s="4">
        <f>Z16</f>
        <v>1250</v>
      </c>
      <c r="AB17" s="114" t="s">
        <v>103</v>
      </c>
    </row>
    <row r="18" spans="1:31" ht="15" thickBot="1" x14ac:dyDescent="0.2">
      <c r="B18" s="12"/>
      <c r="C18" s="24"/>
      <c r="D18" s="24"/>
      <c r="E18" s="13"/>
      <c r="F18" s="23"/>
      <c r="G18" s="17"/>
      <c r="H18" s="17"/>
      <c r="I18" s="13"/>
      <c r="J18" s="24"/>
      <c r="K18" s="24"/>
      <c r="L18" s="24"/>
      <c r="M18" s="20"/>
      <c r="R18" s="99"/>
      <c r="S18" s="101"/>
      <c r="T18" s="106">
        <f ca="1">SUM(T3:T20)</f>
        <v>13750</v>
      </c>
      <c r="U18" s="106">
        <f ca="1">SUM(U3:U20)</f>
        <v>13750</v>
      </c>
      <c r="V18" s="100"/>
      <c r="X18" s="99" t="s">
        <v>119</v>
      </c>
      <c r="Y18" s="101" t="s">
        <v>120</v>
      </c>
      <c r="AB18" s="114"/>
    </row>
    <row r="19" spans="1:31" ht="15" thickTop="1" x14ac:dyDescent="0.15">
      <c r="B19" s="12"/>
      <c r="C19" s="24"/>
      <c r="D19" s="24"/>
      <c r="E19" s="24"/>
      <c r="F19" s="23"/>
      <c r="G19" s="17"/>
      <c r="H19" s="17"/>
      <c r="I19" s="13"/>
      <c r="J19" s="24"/>
      <c r="K19" s="163" t="s">
        <v>111</v>
      </c>
      <c r="L19" s="163"/>
      <c r="M19" s="20"/>
      <c r="R19" s="99"/>
      <c r="T19" s="90"/>
      <c r="U19" s="90"/>
      <c r="V19" s="100"/>
      <c r="X19" s="99"/>
      <c r="Y19" s="4" t="s">
        <v>9</v>
      </c>
      <c r="Z19" s="75">
        <f>AA17</f>
        <v>1250</v>
      </c>
      <c r="AB19" s="114" t="s">
        <v>133</v>
      </c>
      <c r="AE19" s="75"/>
    </row>
    <row r="20" spans="1:31" ht="15" thickBot="1" x14ac:dyDescent="0.2">
      <c r="B20" s="12"/>
      <c r="C20" s="24"/>
      <c r="D20" s="24"/>
      <c r="E20" s="24"/>
      <c r="F20" s="24"/>
      <c r="G20" s="17"/>
      <c r="H20" s="17"/>
      <c r="I20" s="13"/>
      <c r="J20" s="19" t="s">
        <v>109</v>
      </c>
      <c r="K20" s="26">
        <f>Z10</f>
        <v>48</v>
      </c>
      <c r="L20" s="18">
        <f>AA14</f>
        <v>48</v>
      </c>
      <c r="M20" s="27" t="s">
        <v>117</v>
      </c>
      <c r="R20" s="102"/>
      <c r="S20" s="103"/>
      <c r="T20" s="104"/>
      <c r="U20" s="104"/>
      <c r="V20" s="105"/>
      <c r="X20" s="99"/>
      <c r="Y20" s="4" t="s">
        <v>100</v>
      </c>
      <c r="AA20" s="4">
        <f>Z19</f>
        <v>1250</v>
      </c>
      <c r="AB20" s="114" t="s">
        <v>88</v>
      </c>
    </row>
    <row r="21" spans="1:31" x14ac:dyDescent="0.15">
      <c r="B21" s="12"/>
      <c r="C21" s="24"/>
      <c r="D21" s="24"/>
      <c r="E21" s="24"/>
      <c r="F21" s="24"/>
      <c r="G21" s="17"/>
      <c r="H21" s="17"/>
      <c r="I21" s="13"/>
      <c r="J21" s="23"/>
      <c r="K21" s="17"/>
      <c r="L21" s="21"/>
      <c r="M21" s="20"/>
      <c r="X21" s="99" t="s">
        <v>101</v>
      </c>
      <c r="Y21" s="101" t="s">
        <v>121</v>
      </c>
      <c r="AB21" s="100"/>
      <c r="AC21" s="4"/>
      <c r="AD21" s="4"/>
    </row>
    <row r="22" spans="1:31" x14ac:dyDescent="0.15">
      <c r="B22" s="12"/>
      <c r="C22" s="24"/>
      <c r="D22" s="24"/>
      <c r="E22" s="24"/>
      <c r="F22" s="24"/>
      <c r="G22" s="17"/>
      <c r="H22" s="17"/>
      <c r="I22" s="17"/>
      <c r="J22" s="24"/>
      <c r="K22" s="24"/>
      <c r="L22" s="24"/>
      <c r="M22" s="20"/>
      <c r="X22" s="99"/>
      <c r="Y22" s="4" t="s">
        <v>9</v>
      </c>
      <c r="Z22" s="75">
        <v>350</v>
      </c>
      <c r="AB22" s="114" t="s">
        <v>131</v>
      </c>
    </row>
    <row r="23" spans="1:31" ht="16" thickBot="1" x14ac:dyDescent="0.25">
      <c r="B23" s="12"/>
      <c r="C23" s="24"/>
      <c r="D23" s="24"/>
      <c r="E23" s="24"/>
      <c r="F23" s="24"/>
      <c r="G23" s="17"/>
      <c r="H23" s="17"/>
      <c r="I23" s="17"/>
      <c r="J23" s="24"/>
      <c r="K23" s="163" t="s">
        <v>9</v>
      </c>
      <c r="L23" s="163"/>
      <c r="M23" s="20"/>
      <c r="X23" s="120"/>
      <c r="Y23" s="103" t="s">
        <v>7</v>
      </c>
      <c r="Z23" s="116"/>
      <c r="AA23" s="103">
        <f>Z22</f>
        <v>350</v>
      </c>
      <c r="AB23" s="121"/>
    </row>
    <row r="24" spans="1:31" ht="16" thickBot="1" x14ac:dyDescent="0.25">
      <c r="B24" s="12"/>
      <c r="C24" s="24"/>
      <c r="D24" s="24"/>
      <c r="E24" s="24"/>
      <c r="F24" s="24"/>
      <c r="G24" s="17"/>
      <c r="H24" s="17"/>
      <c r="I24" s="17"/>
      <c r="J24" s="31" t="s">
        <v>117</v>
      </c>
      <c r="K24" s="17">
        <f>Z13</f>
        <v>48</v>
      </c>
      <c r="L24" s="21">
        <f>AA8</f>
        <v>3825</v>
      </c>
      <c r="M24" s="27" t="s">
        <v>115</v>
      </c>
      <c r="X24" s="118"/>
      <c r="Y24"/>
      <c r="Z24" s="106">
        <f>SUM(Z3:Z20)</f>
        <v>10246</v>
      </c>
      <c r="AA24" s="106">
        <f>SUM(AA3:AA20)</f>
        <v>10246</v>
      </c>
      <c r="AB24" s="119"/>
    </row>
    <row r="25" spans="1:31" ht="16" thickTop="1" thickBot="1" x14ac:dyDescent="0.2">
      <c r="B25" s="12"/>
      <c r="C25" s="24"/>
      <c r="D25" s="24"/>
      <c r="E25" s="24"/>
      <c r="F25" s="24"/>
      <c r="G25" s="17"/>
      <c r="H25" s="17"/>
      <c r="I25" s="17"/>
      <c r="J25" s="31" t="s">
        <v>119</v>
      </c>
      <c r="K25" s="17">
        <f>Z19</f>
        <v>1250</v>
      </c>
      <c r="L25" s="21"/>
      <c r="M25" s="27"/>
      <c r="X25" s="102"/>
      <c r="Y25" s="103"/>
      <c r="Z25" s="116"/>
      <c r="AA25" s="103"/>
      <c r="AB25" s="115"/>
    </row>
    <row r="26" spans="1:31" x14ac:dyDescent="0.15">
      <c r="B26" s="12"/>
      <c r="C26" s="24"/>
      <c r="D26" s="24"/>
      <c r="E26" s="24"/>
      <c r="F26" s="24"/>
      <c r="G26" s="17"/>
      <c r="H26" s="17"/>
      <c r="I26" s="17"/>
      <c r="J26" s="31">
        <v>5</v>
      </c>
      <c r="K26" s="17">
        <f>Z22</f>
        <v>350</v>
      </c>
      <c r="L26" s="21"/>
      <c r="M26" s="33"/>
    </row>
    <row r="27" spans="1:31" ht="37" customHeight="1" x14ac:dyDescent="0.15">
      <c r="B27" s="34"/>
      <c r="C27" s="35"/>
      <c r="D27" s="35"/>
      <c r="E27" s="35"/>
      <c r="F27" s="35"/>
      <c r="G27" s="36"/>
      <c r="H27" s="36">
        <f>SUM(L27-K27)</f>
        <v>2177</v>
      </c>
      <c r="I27" s="36"/>
      <c r="J27" s="35"/>
      <c r="K27" s="35">
        <f>SUM(K24:K26)</f>
        <v>1648</v>
      </c>
      <c r="L27" s="36">
        <f>SUM(L24:L26)</f>
        <v>3825</v>
      </c>
      <c r="M27" s="37"/>
    </row>
    <row r="28" spans="1:31" ht="3.75" customHeight="1" x14ac:dyDescent="0.15">
      <c r="B28" s="22"/>
      <c r="AA28" s="4" t="s">
        <v>86</v>
      </c>
      <c r="AC28" s="90">
        <f>AJ6</f>
        <v>48</v>
      </c>
    </row>
    <row r="29" spans="1:31" ht="15" customHeight="1" x14ac:dyDescent="0.15">
      <c r="A29" s="6" t="s">
        <v>0</v>
      </c>
      <c r="B29" s="152" t="s">
        <v>51</v>
      </c>
      <c r="C29" s="153"/>
      <c r="D29" s="153"/>
      <c r="E29" s="153"/>
      <c r="F29" s="153"/>
      <c r="G29" s="154"/>
      <c r="Z29" s="11"/>
      <c r="AA29" s="5"/>
      <c r="AB29" s="75"/>
      <c r="AC29" s="4"/>
      <c r="AD29" s="4"/>
    </row>
    <row r="30" spans="1:31" x14ac:dyDescent="0.15">
      <c r="B30" s="38"/>
      <c r="C30" s="147" t="s">
        <v>10</v>
      </c>
      <c r="D30" s="147"/>
      <c r="E30" s="39"/>
      <c r="F30" s="40" t="s">
        <v>11</v>
      </c>
      <c r="G30" s="41" t="s">
        <v>12</v>
      </c>
    </row>
    <row r="31" spans="1:31" x14ac:dyDescent="0.15">
      <c r="B31" s="21"/>
      <c r="C31" s="42" t="s">
        <v>7</v>
      </c>
      <c r="D31" s="42"/>
      <c r="E31" s="43"/>
      <c r="F31" s="17">
        <f>C9</f>
        <v>7050</v>
      </c>
      <c r="G31" s="44"/>
    </row>
    <row r="32" spans="1:31" x14ac:dyDescent="0.15">
      <c r="B32" s="21"/>
      <c r="C32" s="22" t="s">
        <v>134</v>
      </c>
      <c r="D32" s="22"/>
      <c r="E32" s="45"/>
      <c r="F32" s="17">
        <f>C12</f>
        <v>3000</v>
      </c>
      <c r="G32" s="44"/>
    </row>
    <row r="33" spans="1:7" x14ac:dyDescent="0.15">
      <c r="B33" s="21"/>
      <c r="C33" s="22" t="s">
        <v>135</v>
      </c>
      <c r="D33" s="22"/>
      <c r="E33" s="45"/>
      <c r="F33" s="17"/>
      <c r="G33" s="44">
        <f>H5</f>
        <v>5100</v>
      </c>
    </row>
    <row r="34" spans="1:7" x14ac:dyDescent="0.15">
      <c r="B34" s="21"/>
      <c r="C34" s="22" t="s">
        <v>136</v>
      </c>
      <c r="D34" s="22"/>
      <c r="E34" s="45"/>
      <c r="F34" s="17"/>
      <c r="G34" s="44">
        <f>H11</f>
        <v>800</v>
      </c>
    </row>
    <row r="35" spans="1:7" x14ac:dyDescent="0.15">
      <c r="B35" s="21"/>
      <c r="C35" s="17" t="s">
        <v>8</v>
      </c>
      <c r="D35" s="17"/>
      <c r="E35" s="17"/>
      <c r="F35" s="17"/>
      <c r="G35" s="44">
        <f>L5</f>
        <v>4500</v>
      </c>
    </row>
    <row r="36" spans="1:7" ht="15" thickBot="1" x14ac:dyDescent="0.2">
      <c r="B36" s="21"/>
      <c r="C36" s="22" t="s">
        <v>9</v>
      </c>
      <c r="D36" s="22"/>
      <c r="E36" s="45"/>
      <c r="F36" s="17">
        <f>K26</f>
        <v>350</v>
      </c>
      <c r="G36" s="46"/>
    </row>
    <row r="37" spans="1:7" ht="15" thickBot="1" x14ac:dyDescent="0.2">
      <c r="B37" s="21"/>
      <c r="C37" s="48" t="s">
        <v>13</v>
      </c>
      <c r="D37" s="80"/>
      <c r="E37" s="47"/>
      <c r="F37" s="132">
        <f>SUM(F31:F36)</f>
        <v>10400</v>
      </c>
      <c r="G37" s="49">
        <f>SUM(G31:G36)</f>
        <v>10400</v>
      </c>
    </row>
    <row r="38" spans="1:7" ht="10.5" customHeight="1" thickTop="1" x14ac:dyDescent="0.15">
      <c r="B38" s="50"/>
      <c r="C38" s="36"/>
      <c r="D38" s="36"/>
      <c r="E38" s="36"/>
      <c r="F38" s="36"/>
      <c r="G38" s="51"/>
    </row>
    <row r="39" spans="1:7" ht="6.75" customHeight="1" x14ac:dyDescent="0.15">
      <c r="B39" s="22"/>
    </row>
    <row r="40" spans="1:7" ht="15" customHeight="1" x14ac:dyDescent="0.15">
      <c r="A40" s="6" t="s">
        <v>14</v>
      </c>
      <c r="B40" s="152" t="s">
        <v>52</v>
      </c>
      <c r="C40" s="153"/>
      <c r="D40" s="153"/>
      <c r="E40" s="153"/>
      <c r="F40" s="153"/>
      <c r="G40" s="154"/>
    </row>
    <row r="41" spans="1:7" x14ac:dyDescent="0.15">
      <c r="B41" s="50"/>
      <c r="C41" s="148" t="s">
        <v>10</v>
      </c>
      <c r="D41" s="148"/>
      <c r="E41" s="52"/>
      <c r="F41" s="53" t="s">
        <v>11</v>
      </c>
      <c r="G41" s="54" t="s">
        <v>12</v>
      </c>
    </row>
    <row r="42" spans="1:7" x14ac:dyDescent="0.15">
      <c r="B42" s="21"/>
      <c r="C42" s="26" t="s">
        <v>137</v>
      </c>
      <c r="D42" s="26"/>
      <c r="E42" s="43"/>
      <c r="F42" s="17">
        <f>C9</f>
        <v>7050</v>
      </c>
      <c r="G42" s="44"/>
    </row>
    <row r="43" spans="1:7" x14ac:dyDescent="0.15">
      <c r="B43" s="21"/>
      <c r="C43" s="22" t="str">
        <f>C11</f>
        <v>F.FG Húsaleiga</v>
      </c>
      <c r="D43" s="22"/>
      <c r="E43" s="45"/>
      <c r="F43" s="17">
        <f>C14</f>
        <v>1750</v>
      </c>
      <c r="G43" s="44"/>
    </row>
    <row r="44" spans="1:7" x14ac:dyDescent="0.15">
      <c r="B44" s="21"/>
      <c r="C44" s="4" t="str">
        <f>G4</f>
        <v>FF. Innheimtar tekjur</v>
      </c>
      <c r="D44" s="22"/>
      <c r="E44" s="45"/>
      <c r="F44" s="17"/>
      <c r="G44" s="44">
        <f>-H7</f>
        <v>1275</v>
      </c>
    </row>
    <row r="45" spans="1:7" x14ac:dyDescent="0.15">
      <c r="B45" s="21"/>
      <c r="C45" s="45" t="str">
        <f>G10</f>
        <v>Lán</v>
      </c>
      <c r="D45" s="45"/>
      <c r="E45" s="45"/>
      <c r="F45" s="17"/>
      <c r="G45" s="44">
        <f>-H14</f>
        <v>848</v>
      </c>
    </row>
    <row r="46" spans="1:7" x14ac:dyDescent="0.15">
      <c r="B46" s="21"/>
      <c r="C46" s="45" t="str">
        <f>K4</f>
        <v>Hlutafé</v>
      </c>
      <c r="D46" s="45"/>
      <c r="E46" s="45"/>
      <c r="F46" s="17"/>
      <c r="G46" s="44">
        <f>L6</f>
        <v>4500</v>
      </c>
    </row>
    <row r="47" spans="1:7" x14ac:dyDescent="0.15">
      <c r="B47" s="21"/>
      <c r="C47" s="22" t="str">
        <f>K23</f>
        <v>ÓRE</v>
      </c>
      <c r="D47" s="22"/>
      <c r="E47" s="45"/>
      <c r="F47" s="44">
        <f>K26</f>
        <v>350</v>
      </c>
    </row>
    <row r="48" spans="1:7" x14ac:dyDescent="0.15">
      <c r="B48" s="21"/>
      <c r="C48" s="22" t="str">
        <f>K11</f>
        <v>Tekjur</v>
      </c>
      <c r="D48" s="22"/>
      <c r="E48" s="45"/>
      <c r="F48" s="17"/>
      <c r="G48" s="44">
        <f>L24</f>
        <v>3825</v>
      </c>
    </row>
    <row r="49" spans="1:12" x14ac:dyDescent="0.15">
      <c r="B49" s="21"/>
      <c r="C49" s="22" t="str">
        <f>K15</f>
        <v>Húsaleiga</v>
      </c>
      <c r="D49" s="22"/>
      <c r="E49" s="45"/>
      <c r="F49" s="44">
        <f>L16</f>
        <v>1250</v>
      </c>
    </row>
    <row r="50" spans="1:12" x14ac:dyDescent="0.15">
      <c r="B50" s="21"/>
      <c r="C50" s="45" t="str">
        <f>K19</f>
        <v>Vaxtargjöld</v>
      </c>
      <c r="D50" s="17"/>
      <c r="E50" s="17"/>
      <c r="F50" s="44">
        <f>L20</f>
        <v>48</v>
      </c>
    </row>
    <row r="51" spans="1:12" x14ac:dyDescent="0.15">
      <c r="B51" s="21"/>
      <c r="C51" s="45"/>
      <c r="F51" s="22"/>
      <c r="G51" s="44"/>
    </row>
    <row r="52" spans="1:12" ht="15" thickBot="1" x14ac:dyDescent="0.2">
      <c r="B52" s="21"/>
      <c r="C52" s="48" t="s">
        <v>13</v>
      </c>
      <c r="D52" s="47"/>
      <c r="E52" s="48"/>
      <c r="F52" s="132">
        <f>SUM(F42:F51)</f>
        <v>10448</v>
      </c>
      <c r="G52" s="141">
        <f>SUM(G42:G51)</f>
        <v>10448</v>
      </c>
    </row>
    <row r="53" spans="1:12" ht="8.25" customHeight="1" thickTop="1" x14ac:dyDescent="0.15">
      <c r="B53" s="50"/>
      <c r="C53" s="36"/>
      <c r="D53" s="36"/>
      <c r="E53" s="36"/>
      <c r="F53" s="36"/>
      <c r="G53" s="51"/>
    </row>
    <row r="54" spans="1:12" x14ac:dyDescent="0.15">
      <c r="B54" s="22"/>
    </row>
    <row r="55" spans="1:12" x14ac:dyDescent="0.15">
      <c r="A55" s="6" t="s">
        <v>15</v>
      </c>
    </row>
    <row r="56" spans="1:12" ht="15" customHeight="1" x14ac:dyDescent="0.15">
      <c r="B56" s="149" t="s">
        <v>53</v>
      </c>
      <c r="C56" s="150"/>
      <c r="D56" s="150"/>
      <c r="E56" s="150"/>
      <c r="F56" s="151"/>
      <c r="H56" s="152" t="s">
        <v>54</v>
      </c>
      <c r="I56" s="153"/>
      <c r="J56" s="153"/>
      <c r="K56" s="153"/>
      <c r="L56" s="154"/>
    </row>
    <row r="57" spans="1:12" x14ac:dyDescent="0.15">
      <c r="B57" s="55"/>
      <c r="C57" s="42" t="s">
        <v>138</v>
      </c>
      <c r="D57" s="42"/>
      <c r="E57" s="56"/>
      <c r="F57" s="57">
        <f>G48</f>
        <v>3825</v>
      </c>
      <c r="G57" s="58"/>
      <c r="H57" s="55" t="s">
        <v>16</v>
      </c>
      <c r="I57" s="42"/>
      <c r="J57" s="42"/>
      <c r="K57" s="42"/>
      <c r="L57" s="57"/>
    </row>
    <row r="58" spans="1:12" x14ac:dyDescent="0.15">
      <c r="B58" s="59"/>
      <c r="C58" s="22" t="s">
        <v>100</v>
      </c>
      <c r="D58" s="22"/>
      <c r="E58" s="45"/>
      <c r="F58" s="57">
        <f>-F49</f>
        <v>-1250</v>
      </c>
      <c r="G58" s="58"/>
      <c r="H58" s="59" t="s">
        <v>139</v>
      </c>
      <c r="I58" s="22"/>
      <c r="J58" s="22"/>
      <c r="L58" s="22">
        <f>F60</f>
        <v>2527</v>
      </c>
    </row>
    <row r="59" spans="1:12" x14ac:dyDescent="0.15">
      <c r="B59" s="59"/>
      <c r="C59" s="22" t="s">
        <v>111</v>
      </c>
      <c r="D59" s="22"/>
      <c r="E59" s="45"/>
      <c r="F59" s="60">
        <f>-F50</f>
        <v>-48</v>
      </c>
      <c r="G59" s="58"/>
      <c r="H59" s="59" t="s">
        <v>124</v>
      </c>
      <c r="I59" s="22"/>
      <c r="J59" s="22"/>
      <c r="K59" s="22"/>
      <c r="L59" s="57">
        <f>-F47</f>
        <v>-350</v>
      </c>
    </row>
    <row r="60" spans="1:12" ht="15" thickBot="1" x14ac:dyDescent="0.2">
      <c r="B60" s="61"/>
      <c r="C60" s="47"/>
      <c r="D60" s="47"/>
      <c r="E60" s="48" t="s">
        <v>17</v>
      </c>
      <c r="F60" s="62">
        <f>SUM(F57:F59)</f>
        <v>2527</v>
      </c>
      <c r="H60" s="59"/>
      <c r="I60" s="22"/>
      <c r="J60" s="22"/>
      <c r="K60" s="48" t="s">
        <v>18</v>
      </c>
      <c r="L60" s="62">
        <f>SUM(L58:L59)</f>
        <v>2177</v>
      </c>
    </row>
    <row r="61" spans="1:12" ht="6" customHeight="1" thickTop="1" x14ac:dyDescent="0.15">
      <c r="B61" s="155"/>
      <c r="C61" s="156"/>
      <c r="D61" s="156"/>
      <c r="E61" s="63"/>
      <c r="F61" s="64"/>
      <c r="H61" s="157"/>
      <c r="I61" s="158"/>
      <c r="J61" s="158"/>
      <c r="K61" s="158"/>
      <c r="L61" s="60"/>
    </row>
    <row r="62" spans="1:12" ht="6" customHeight="1" x14ac:dyDescent="0.15"/>
    <row r="63" spans="1:12" ht="15" customHeight="1" x14ac:dyDescent="0.15">
      <c r="B63" s="152" t="s">
        <v>55</v>
      </c>
      <c r="C63" s="153"/>
      <c r="D63" s="153"/>
      <c r="E63" s="153"/>
      <c r="F63" s="154"/>
      <c r="H63" s="149" t="s">
        <v>56</v>
      </c>
      <c r="I63" s="150"/>
      <c r="J63" s="150"/>
      <c r="K63" s="150"/>
      <c r="L63" s="151"/>
    </row>
    <row r="64" spans="1:12" ht="15" customHeight="1" x14ac:dyDescent="0.15">
      <c r="B64" s="159" t="s">
        <v>19</v>
      </c>
      <c r="C64" s="160"/>
      <c r="D64" s="160"/>
      <c r="E64" s="65"/>
      <c r="F64" s="66"/>
      <c r="H64" s="67" t="s">
        <v>20</v>
      </c>
      <c r="I64" s="68"/>
      <c r="J64" s="68"/>
      <c r="K64" s="68"/>
      <c r="L64" s="66"/>
    </row>
    <row r="65" spans="1:12" ht="15" customHeight="1" x14ac:dyDescent="0.15">
      <c r="B65" s="59"/>
      <c r="C65" s="22" t="s">
        <v>140</v>
      </c>
      <c r="D65" s="22"/>
      <c r="E65" s="22"/>
      <c r="F65" s="57">
        <f>G46</f>
        <v>4500</v>
      </c>
      <c r="H65" s="59" t="s">
        <v>143</v>
      </c>
      <c r="I65" s="22"/>
      <c r="J65" s="17"/>
      <c r="K65" s="17"/>
      <c r="L65" s="57">
        <f>C6</f>
        <v>5100</v>
      </c>
    </row>
    <row r="66" spans="1:12" ht="15" customHeight="1" x14ac:dyDescent="0.15">
      <c r="B66" s="21"/>
      <c r="C66" s="17" t="s">
        <v>9</v>
      </c>
      <c r="D66" s="17"/>
      <c r="E66" s="43"/>
      <c r="F66" s="69">
        <f>L60</f>
        <v>2177</v>
      </c>
      <c r="H66" s="59" t="s">
        <v>144</v>
      </c>
      <c r="I66" s="22"/>
      <c r="L66" s="69">
        <f>-C12</f>
        <v>-3000</v>
      </c>
    </row>
    <row r="67" spans="1:12" ht="15" customHeight="1" x14ac:dyDescent="0.15">
      <c r="B67" s="21"/>
      <c r="C67" s="17" t="s">
        <v>142</v>
      </c>
      <c r="D67" s="17"/>
      <c r="E67" s="48"/>
      <c r="F67" s="57">
        <f>SUM(F65:F66)</f>
        <v>6677</v>
      </c>
      <c r="H67" s="70"/>
      <c r="K67" s="48" t="s">
        <v>21</v>
      </c>
      <c r="L67" s="71">
        <f>SUM(L65:L66)</f>
        <v>2100</v>
      </c>
    </row>
    <row r="68" spans="1:12" ht="15" customHeight="1" x14ac:dyDescent="0.15">
      <c r="B68" s="161" t="s">
        <v>4</v>
      </c>
      <c r="C68" s="162"/>
      <c r="D68" s="162"/>
      <c r="E68" s="72"/>
      <c r="F68" s="57"/>
      <c r="H68" s="73"/>
      <c r="I68" s="74"/>
      <c r="J68" s="74"/>
      <c r="K68" s="74"/>
      <c r="L68" s="57"/>
    </row>
    <row r="69" spans="1:12" ht="15" customHeight="1" x14ac:dyDescent="0.15">
      <c r="B69" s="59"/>
      <c r="C69" s="22" t="s">
        <v>123</v>
      </c>
      <c r="D69" s="22"/>
      <c r="E69" s="45"/>
      <c r="F69" s="57">
        <f>G44</f>
        <v>1275</v>
      </c>
      <c r="H69" s="73" t="s">
        <v>22</v>
      </c>
      <c r="I69" s="74"/>
      <c r="J69" s="17"/>
      <c r="K69" s="17"/>
      <c r="L69" s="69"/>
    </row>
    <row r="70" spans="1:12" ht="15" customHeight="1" x14ac:dyDescent="0.15">
      <c r="B70" s="59"/>
      <c r="C70" s="22" t="s">
        <v>136</v>
      </c>
      <c r="D70" s="22"/>
      <c r="E70" s="45"/>
      <c r="F70" s="57">
        <f>G45</f>
        <v>848</v>
      </c>
      <c r="H70" s="70"/>
      <c r="L70" s="28"/>
    </row>
    <row r="71" spans="1:12" ht="15" customHeight="1" x14ac:dyDescent="0.15">
      <c r="B71" s="59"/>
      <c r="E71" s="75"/>
      <c r="F71" s="69"/>
      <c r="H71" s="73" t="s">
        <v>23</v>
      </c>
      <c r="I71" s="74"/>
      <c r="J71" s="74"/>
      <c r="K71" s="74"/>
      <c r="L71" s="57"/>
    </row>
    <row r="72" spans="1:12" ht="15" customHeight="1" x14ac:dyDescent="0.15">
      <c r="B72" s="61"/>
      <c r="C72" s="47" t="s">
        <v>141</v>
      </c>
      <c r="D72" s="47"/>
      <c r="E72" s="48"/>
      <c r="F72" s="57">
        <f>SUM(F69:F70)</f>
        <v>2123</v>
      </c>
      <c r="H72" s="59" t="s">
        <v>86</v>
      </c>
      <c r="I72" s="22"/>
      <c r="J72" s="22"/>
      <c r="K72" s="22"/>
      <c r="L72" s="57">
        <f>H11</f>
        <v>800</v>
      </c>
    </row>
    <row r="73" spans="1:12" ht="15" thickBot="1" x14ac:dyDescent="0.2">
      <c r="B73" s="70"/>
      <c r="E73" s="48" t="s">
        <v>24</v>
      </c>
      <c r="F73" s="62">
        <f>F72+F67</f>
        <v>8800</v>
      </c>
      <c r="H73" s="59" t="s">
        <v>8</v>
      </c>
      <c r="I73" s="22"/>
      <c r="J73" s="22"/>
      <c r="K73" s="22"/>
      <c r="L73" s="57">
        <f>C5</f>
        <v>4500</v>
      </c>
    </row>
    <row r="74" spans="1:12" ht="15" thickTop="1" x14ac:dyDescent="0.15">
      <c r="B74" s="161" t="s">
        <v>2</v>
      </c>
      <c r="C74" s="162"/>
      <c r="D74" s="162"/>
      <c r="E74" s="72"/>
      <c r="F74" s="57"/>
      <c r="H74" s="4" t="s">
        <v>145</v>
      </c>
      <c r="I74" s="22"/>
      <c r="L74" s="69">
        <f>L59</f>
        <v>-350</v>
      </c>
    </row>
    <row r="75" spans="1:12" x14ac:dyDescent="0.15">
      <c r="B75" s="59"/>
      <c r="C75" s="22" t="s">
        <v>137</v>
      </c>
      <c r="D75" s="22"/>
      <c r="E75" s="45"/>
      <c r="F75" s="57">
        <f>C9</f>
        <v>7050</v>
      </c>
      <c r="H75" s="61" t="s">
        <v>146</v>
      </c>
      <c r="J75" s="22"/>
      <c r="K75" s="22"/>
      <c r="L75" s="71">
        <f>SUM(L72:L74)</f>
        <v>4950</v>
      </c>
    </row>
    <row r="76" spans="1:12" x14ac:dyDescent="0.15">
      <c r="B76" s="59"/>
      <c r="C76" s="22" t="s">
        <v>134</v>
      </c>
      <c r="D76" s="22"/>
      <c r="E76" s="45"/>
      <c r="F76" s="57">
        <f>C14</f>
        <v>1750</v>
      </c>
      <c r="H76" s="59" t="s">
        <v>25</v>
      </c>
      <c r="I76" s="22"/>
      <c r="J76" s="22"/>
      <c r="K76" s="22"/>
      <c r="L76" s="57">
        <f>L67+L75</f>
        <v>7050</v>
      </c>
    </row>
    <row r="77" spans="1:12" ht="15" customHeight="1" thickBot="1" x14ac:dyDescent="0.2">
      <c r="B77" s="61"/>
      <c r="C77" s="47"/>
      <c r="D77" s="47"/>
      <c r="E77" s="48" t="s">
        <v>26</v>
      </c>
      <c r="F77" s="62">
        <f>SUM(F75:F76)</f>
        <v>8800</v>
      </c>
      <c r="H77" s="59" t="s">
        <v>27</v>
      </c>
      <c r="I77" s="22"/>
      <c r="J77" s="22"/>
      <c r="K77" s="22"/>
      <c r="L77" s="57">
        <v>0</v>
      </c>
    </row>
    <row r="78" spans="1:12" ht="15" customHeight="1" thickTop="1" thickBot="1" x14ac:dyDescent="0.2">
      <c r="B78" s="145"/>
      <c r="C78" s="146"/>
      <c r="D78" s="146"/>
      <c r="E78" s="76"/>
      <c r="F78" s="69"/>
      <c r="H78" s="59" t="s">
        <v>28</v>
      </c>
      <c r="I78" s="22"/>
      <c r="J78" s="77"/>
      <c r="K78" s="77"/>
      <c r="L78" s="62">
        <f>L76</f>
        <v>7050</v>
      </c>
    </row>
    <row r="79" spans="1:12" ht="8.25" customHeight="1" thickTop="1" x14ac:dyDescent="0.15">
      <c r="H79" s="78"/>
      <c r="I79" s="79"/>
      <c r="J79" s="79"/>
      <c r="K79" s="79"/>
      <c r="L79" s="60"/>
    </row>
    <row r="80" spans="1:12" x14ac:dyDescent="0.15">
      <c r="A80" s="6"/>
    </row>
    <row r="81" spans="1:7" ht="15" customHeight="1" x14ac:dyDescent="0.15">
      <c r="A81" s="6" t="s">
        <v>29</v>
      </c>
    </row>
    <row r="82" spans="1:7" x14ac:dyDescent="0.15">
      <c r="B82" s="149" t="s">
        <v>57</v>
      </c>
      <c r="C82" s="150"/>
      <c r="D82" s="150"/>
      <c r="E82" s="150"/>
      <c r="F82" s="150"/>
      <c r="G82" s="151"/>
    </row>
    <row r="83" spans="1:7" x14ac:dyDescent="0.15">
      <c r="B83" s="38"/>
      <c r="C83" s="147" t="s">
        <v>10</v>
      </c>
      <c r="D83" s="147"/>
      <c r="E83" s="39"/>
      <c r="F83" s="40" t="s">
        <v>11</v>
      </c>
      <c r="G83" s="41" t="s">
        <v>12</v>
      </c>
    </row>
    <row r="84" spans="1:7" x14ac:dyDescent="0.15">
      <c r="B84" s="21"/>
      <c r="C84" s="142" t="str">
        <f>C4</f>
        <v>Banki</v>
      </c>
      <c r="D84" s="142"/>
      <c r="E84" s="43"/>
      <c r="F84" s="17">
        <f>C9</f>
        <v>7050</v>
      </c>
      <c r="G84" s="44"/>
    </row>
    <row r="85" spans="1:7" x14ac:dyDescent="0.15">
      <c r="B85" s="21"/>
      <c r="C85" s="143" t="str">
        <f>C11</f>
        <v>F.FG Húsaleiga</v>
      </c>
      <c r="D85" s="143"/>
      <c r="E85" s="45"/>
      <c r="F85" s="17">
        <f>C14</f>
        <v>1750</v>
      </c>
      <c r="G85" s="44"/>
    </row>
    <row r="86" spans="1:7" x14ac:dyDescent="0.15">
      <c r="B86" s="21"/>
      <c r="C86" s="143" t="str">
        <f>G4</f>
        <v>FF. Innheimtar tekjur</v>
      </c>
      <c r="D86" s="143"/>
      <c r="E86" s="45"/>
      <c r="F86" s="17"/>
      <c r="G86" s="44">
        <f>-H7</f>
        <v>1275</v>
      </c>
    </row>
    <row r="87" spans="1:7" x14ac:dyDescent="0.15">
      <c r="B87" s="21"/>
      <c r="C87" s="45" t="str">
        <f>G10</f>
        <v>Lán</v>
      </c>
      <c r="D87" s="45"/>
      <c r="E87" s="45"/>
      <c r="F87" s="17"/>
      <c r="G87" s="44">
        <f>-H14</f>
        <v>848</v>
      </c>
    </row>
    <row r="88" spans="1:7" x14ac:dyDescent="0.15">
      <c r="B88" s="21"/>
      <c r="C88" s="45" t="str">
        <f>K4</f>
        <v>Hlutafé</v>
      </c>
      <c r="D88" s="45"/>
      <c r="E88" s="45"/>
      <c r="F88" s="17"/>
      <c r="G88" s="44">
        <f>L6</f>
        <v>4500</v>
      </c>
    </row>
    <row r="89" spans="1:7" x14ac:dyDescent="0.15">
      <c r="B89" s="21"/>
      <c r="C89" s="22" t="s">
        <v>9</v>
      </c>
      <c r="D89" s="22"/>
      <c r="E89" s="45"/>
      <c r="F89" s="17"/>
      <c r="G89" s="44">
        <f>H27</f>
        <v>2177</v>
      </c>
    </row>
    <row r="90" spans="1:7" x14ac:dyDescent="0.15">
      <c r="B90" s="21"/>
      <c r="C90" s="22"/>
      <c r="D90" s="22"/>
      <c r="E90" s="45"/>
      <c r="F90" s="17"/>
      <c r="G90" s="44"/>
    </row>
    <row r="91" spans="1:7" x14ac:dyDescent="0.15">
      <c r="B91" s="21"/>
      <c r="C91" s="22"/>
      <c r="D91" s="45"/>
      <c r="E91" s="45"/>
      <c r="F91" s="17"/>
      <c r="G91" s="44"/>
    </row>
    <row r="92" spans="1:7" x14ac:dyDescent="0.15">
      <c r="B92" s="21"/>
      <c r="C92" s="22"/>
      <c r="D92" s="22"/>
      <c r="E92" s="45"/>
      <c r="F92" s="17"/>
      <c r="G92" s="44"/>
    </row>
    <row r="93" spans="1:7" x14ac:dyDescent="0.15">
      <c r="B93" s="21"/>
      <c r="C93" s="45"/>
      <c r="D93" s="17"/>
      <c r="E93" s="17"/>
      <c r="F93" s="17"/>
      <c r="G93" s="44"/>
    </row>
    <row r="94" spans="1:7" ht="15" thickBot="1" x14ac:dyDescent="0.2">
      <c r="B94" s="21"/>
      <c r="C94" s="45"/>
      <c r="D94" s="22"/>
      <c r="E94" s="45"/>
      <c r="F94" s="17"/>
      <c r="G94" s="46"/>
    </row>
    <row r="95" spans="1:7" ht="15" thickBot="1" x14ac:dyDescent="0.2">
      <c r="B95" s="21"/>
      <c r="C95" s="144" t="s">
        <v>13</v>
      </c>
      <c r="D95" s="144"/>
      <c r="E95" s="80"/>
      <c r="F95" s="81">
        <f>SUM(F84:F94)</f>
        <v>8800</v>
      </c>
      <c r="G95" s="49">
        <f>SUM(G84:G94)</f>
        <v>8800</v>
      </c>
    </row>
    <row r="96" spans="1:7" ht="15" thickTop="1" x14ac:dyDescent="0.15">
      <c r="B96" s="145"/>
      <c r="C96" s="146"/>
      <c r="D96" s="146"/>
      <c r="E96" s="76"/>
      <c r="F96" s="36"/>
      <c r="G96" s="51"/>
    </row>
  </sheetData>
  <mergeCells count="36">
    <mergeCell ref="C2:L2"/>
    <mergeCell ref="C3:D3"/>
    <mergeCell ref="G3:H3"/>
    <mergeCell ref="K3:L3"/>
    <mergeCell ref="C4:D4"/>
    <mergeCell ref="G4:H4"/>
    <mergeCell ref="K4:L4"/>
    <mergeCell ref="B40:G40"/>
    <mergeCell ref="K7:L7"/>
    <mergeCell ref="G10:H10"/>
    <mergeCell ref="K11:L11"/>
    <mergeCell ref="G15:H15"/>
    <mergeCell ref="K15:L15"/>
    <mergeCell ref="K19:L19"/>
    <mergeCell ref="K23:L23"/>
    <mergeCell ref="B29:G29"/>
    <mergeCell ref="C30:D30"/>
    <mergeCell ref="C11:D11"/>
    <mergeCell ref="C83:D83"/>
    <mergeCell ref="C41:D41"/>
    <mergeCell ref="B56:F56"/>
    <mergeCell ref="H56:L56"/>
    <mergeCell ref="B61:D61"/>
    <mergeCell ref="H61:K61"/>
    <mergeCell ref="B63:F63"/>
    <mergeCell ref="H63:L63"/>
    <mergeCell ref="B64:D64"/>
    <mergeCell ref="B68:D68"/>
    <mergeCell ref="B74:D74"/>
    <mergeCell ref="B78:D78"/>
    <mergeCell ref="B82:G82"/>
    <mergeCell ref="C84:D84"/>
    <mergeCell ref="C85:D85"/>
    <mergeCell ref="C86:D86"/>
    <mergeCell ref="C95:D95"/>
    <mergeCell ref="B96:D96"/>
  </mergeCells>
  <pageMargins left="0.11811023622047245" right="0.11811023622047245" top="0.15748031496062992" bottom="0.15748031496062992" header="0.31496062992125984" footer="0.31496062992125984"/>
  <pageSetup paperSize="9" scale="115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F597-9C57-7348-8114-DEAEA6D16055}">
  <dimension ref="A1"/>
  <sheetViews>
    <sheetView workbookViewId="0">
      <selection sqref="A1:E24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Forsendur</vt:lpstr>
      <vt:lpstr>Vinnublað</vt:lpstr>
      <vt:lpstr>Sheet1</vt:lpstr>
      <vt:lpstr>Forsendur!Print_Area</vt:lpstr>
    </vt:vector>
  </TitlesOfParts>
  <Company>H. Lisbeth slf.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Halldóra Lisbeth Jónsdóttir</dc:creator>
  <cp:lastModifiedBy>Donna Cruz</cp:lastModifiedBy>
  <cp:lastPrinted>2013-08-28T21:24:50Z</cp:lastPrinted>
  <dcterms:created xsi:type="dcterms:W3CDTF">2013-08-24T21:04:48Z</dcterms:created>
  <dcterms:modified xsi:type="dcterms:W3CDTF">2024-11-05T00:14:05Z</dcterms:modified>
</cp:coreProperties>
</file>